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tammy\Documents\Challenge_1\"/>
    </mc:Choice>
  </mc:AlternateContent>
  <xr:revisionPtr revIDLastSave="0" documentId="13_ncr:1_{2F823D30-1F5C-4D41-8A34-ED733B974304}" xr6:coauthVersionLast="47" xr6:coauthVersionMax="47" xr10:uidLastSave="{00000000-0000-0000-0000-000000000000}"/>
  <bookViews>
    <workbookView xWindow="28680" yWindow="-120" windowWidth="29040" windowHeight="16440" xr2:uid="{00000000-000D-0000-FFFF-FFFF00000000}"/>
  </bookViews>
  <sheets>
    <sheet name="Crowdfunding_Task" sheetId="4" r:id="rId1"/>
    <sheet name="CampaignOutcomeperSubCategory" sheetId="7" r:id="rId2"/>
    <sheet name="CampaignOutcomeVsParentCategory" sheetId="6" r:id="rId3"/>
    <sheet name="MonthCampaignCreatedVsOutcomes" sheetId="8" r:id="rId4"/>
    <sheet name="OutcomeBasedonGoalRange" sheetId="9" r:id="rId5"/>
    <sheet name="Bonus" sheetId="13" r:id="rId6"/>
    <sheet name="Task Notes" sheetId="3" r:id="rId7"/>
    <sheet name="Crowdfunding_Data" sheetId="1" r:id="rId8"/>
    <sheet name="Crowdfunding_Copy" sheetId="2" r:id="rId9"/>
  </sheets>
  <definedNames>
    <definedName name="_xlcn.WorksheetConnection_CrowdfundingBook_.xlsxCrowdfunding1" hidden="1">Crowdfunding[]</definedName>
    <definedName name="_xlcn.WorksheetConnection_CrowdfundingBook_.xlsxTable21" hidden="1">Table2[]</definedName>
    <definedName name="ExternalData_1" localSheetId="0" hidden="1">Crowdfunding_Task!$A$1:$O$1001</definedName>
  </definedNames>
  <calcPr calcId="191029"/>
  <pivotCaches>
    <pivotCache cacheId="15" r:id="rId10"/>
  </pivotCaches>
  <extLst>
    <ext xmlns:x15="http://schemas.microsoft.com/office/spreadsheetml/2010/11/main" uri="{FCE2AD5D-F65C-4FA6-A056-5C36A1767C68}">
      <x15:dataModel>
        <x15:modelTables>
          <x15:modelTable id="Crowdfunding" name="Crowdfunding" connection="WorksheetConnection_CrowdfundingBook_.xlsx!Crowdfunding"/>
          <x15:modelTable id="Table2" name="Table2" connection="WorksheetConnection_CrowdfundingBook_.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5" i="13" l="1"/>
  <c r="K15" i="13"/>
  <c r="N13" i="13"/>
  <c r="H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H313" i="13"/>
  <c r="H314" i="13"/>
  <c r="H315" i="13"/>
  <c r="H316" i="13"/>
  <c r="H317" i="13"/>
  <c r="H318" i="13"/>
  <c r="H319" i="13"/>
  <c r="H320" i="13"/>
  <c r="H321" i="13"/>
  <c r="H322" i="13"/>
  <c r="H323" i="13"/>
  <c r="H324" i="13"/>
  <c r="H325" i="13"/>
  <c r="H326" i="13"/>
  <c r="H327" i="13"/>
  <c r="H328" i="13"/>
  <c r="H329" i="13"/>
  <c r="H330" i="13"/>
  <c r="H331" i="13"/>
  <c r="H332" i="13"/>
  <c r="H333" i="13"/>
  <c r="H334" i="13"/>
  <c r="H335" i="13"/>
  <c r="H336" i="13"/>
  <c r="H337" i="13"/>
  <c r="H338" i="13"/>
  <c r="H339" i="13"/>
  <c r="H340" i="13"/>
  <c r="H341" i="13"/>
  <c r="H342" i="13"/>
  <c r="H343" i="13"/>
  <c r="H344" i="13"/>
  <c r="H345" i="13"/>
  <c r="H346" i="13"/>
  <c r="H347" i="13"/>
  <c r="H348" i="13"/>
  <c r="H349" i="13"/>
  <c r="H350" i="13"/>
  <c r="H351" i="13"/>
  <c r="H352" i="13"/>
  <c r="H353" i="13"/>
  <c r="H354" i="13"/>
  <c r="H355" i="13"/>
  <c r="H356" i="13"/>
  <c r="H357" i="13"/>
  <c r="H358" i="13"/>
  <c r="H359" i="13"/>
  <c r="H360" i="13"/>
  <c r="H361" i="13"/>
  <c r="H362" i="13"/>
  <c r="H363" i="13"/>
  <c r="H364" i="13"/>
  <c r="H365" i="13"/>
  <c r="G3"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G234" i="13"/>
  <c r="G235" i="13"/>
  <c r="G236" i="13"/>
  <c r="G237" i="13"/>
  <c r="G238" i="13"/>
  <c r="G239" i="13"/>
  <c r="G240" i="13"/>
  <c r="G241" i="13"/>
  <c r="G242" i="13"/>
  <c r="G243" i="13"/>
  <c r="G244" i="13"/>
  <c r="G245" i="13"/>
  <c r="G246" i="13"/>
  <c r="G247" i="13"/>
  <c r="G248" i="13"/>
  <c r="G249" i="13"/>
  <c r="G250" i="13"/>
  <c r="G251" i="13"/>
  <c r="G252" i="13"/>
  <c r="G253" i="13"/>
  <c r="G254" i="13"/>
  <c r="G255" i="13"/>
  <c r="G256" i="13"/>
  <c r="G257" i="13"/>
  <c r="G258" i="13"/>
  <c r="G259" i="13"/>
  <c r="G260" i="13"/>
  <c r="G261" i="13"/>
  <c r="G262" i="13"/>
  <c r="G263" i="13"/>
  <c r="G264" i="13"/>
  <c r="G265" i="13"/>
  <c r="G266" i="13"/>
  <c r="G267" i="13"/>
  <c r="G268" i="13"/>
  <c r="G269" i="13"/>
  <c r="G270" i="13"/>
  <c r="G271" i="13"/>
  <c r="G272" i="13"/>
  <c r="G273" i="13"/>
  <c r="G274" i="13"/>
  <c r="G275" i="13"/>
  <c r="G276" i="13"/>
  <c r="G277" i="13"/>
  <c r="G278" i="13"/>
  <c r="G279" i="13"/>
  <c r="G280" i="13"/>
  <c r="G281" i="13"/>
  <c r="G282" i="13"/>
  <c r="G283" i="13"/>
  <c r="G284" i="13"/>
  <c r="G285" i="13"/>
  <c r="G286" i="13"/>
  <c r="G287" i="13"/>
  <c r="G288" i="13"/>
  <c r="G289" i="13"/>
  <c r="G290" i="13"/>
  <c r="G291" i="13"/>
  <c r="G292" i="13"/>
  <c r="G293" i="13"/>
  <c r="G294" i="13"/>
  <c r="G295" i="13"/>
  <c r="G296" i="13"/>
  <c r="G297" i="13"/>
  <c r="G298" i="13"/>
  <c r="G299" i="13"/>
  <c r="G300" i="13"/>
  <c r="G301" i="13"/>
  <c r="G302" i="13"/>
  <c r="G303" i="13"/>
  <c r="G304" i="13"/>
  <c r="G305" i="13"/>
  <c r="G306" i="13"/>
  <c r="G307" i="13"/>
  <c r="G308" i="13"/>
  <c r="G309" i="13"/>
  <c r="G310" i="13"/>
  <c r="G311" i="13"/>
  <c r="G312" i="13"/>
  <c r="G313" i="13"/>
  <c r="G314" i="13"/>
  <c r="G315" i="13"/>
  <c r="G316" i="13"/>
  <c r="G317" i="13"/>
  <c r="G318" i="13"/>
  <c r="G319" i="13"/>
  <c r="G320" i="13"/>
  <c r="G321" i="13"/>
  <c r="G322" i="13"/>
  <c r="G323" i="13"/>
  <c r="G324" i="13"/>
  <c r="G325" i="13"/>
  <c r="G326" i="13"/>
  <c r="G327" i="13"/>
  <c r="G328" i="13"/>
  <c r="G329" i="13"/>
  <c r="G330" i="13"/>
  <c r="G331" i="13"/>
  <c r="G332" i="13"/>
  <c r="G333" i="13"/>
  <c r="G334" i="13"/>
  <c r="G335" i="13"/>
  <c r="G336" i="13"/>
  <c r="G337" i="13"/>
  <c r="G338" i="13"/>
  <c r="G339" i="13"/>
  <c r="G340" i="13"/>
  <c r="G341" i="13"/>
  <c r="G342" i="13"/>
  <c r="G343" i="13"/>
  <c r="G344" i="13"/>
  <c r="G345" i="13"/>
  <c r="G346" i="13"/>
  <c r="G347" i="13"/>
  <c r="G348" i="13"/>
  <c r="G349" i="13"/>
  <c r="G350" i="13"/>
  <c r="G351" i="13"/>
  <c r="G352" i="13"/>
  <c r="G353" i="13"/>
  <c r="G354" i="13"/>
  <c r="G355" i="13"/>
  <c r="G356" i="13"/>
  <c r="G357" i="13"/>
  <c r="G358" i="13"/>
  <c r="G359" i="13"/>
  <c r="G360" i="13"/>
  <c r="G361" i="13"/>
  <c r="G362" i="13"/>
  <c r="G363" i="13"/>
  <c r="G364" i="13"/>
  <c r="G365" i="13"/>
  <c r="H2" i="13"/>
  <c r="G2" i="13"/>
  <c r="K13"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D506" i="13"/>
  <c r="D507" i="13"/>
  <c r="D508" i="13"/>
  <c r="D509" i="13"/>
  <c r="D510" i="13"/>
  <c r="D511" i="13"/>
  <c r="D512" i="13"/>
  <c r="D513" i="13"/>
  <c r="D514" i="13"/>
  <c r="D515" i="13"/>
  <c r="D516" i="13"/>
  <c r="D517" i="13"/>
  <c r="D518" i="13"/>
  <c r="D519" i="13"/>
  <c r="D520" i="13"/>
  <c r="D521" i="13"/>
  <c r="D522" i="13"/>
  <c r="D523" i="13"/>
  <c r="D524" i="13"/>
  <c r="D525" i="13"/>
  <c r="D526" i="13"/>
  <c r="D527" i="13"/>
  <c r="D528" i="13"/>
  <c r="D529" i="13"/>
  <c r="D530" i="13"/>
  <c r="D531" i="13"/>
  <c r="D532" i="13"/>
  <c r="D533" i="13"/>
  <c r="D534" i="13"/>
  <c r="D535" i="13"/>
  <c r="D536" i="13"/>
  <c r="D537" i="13"/>
  <c r="D538" i="13"/>
  <c r="D539" i="13"/>
  <c r="D540" i="13"/>
  <c r="D54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2" i="13"/>
  <c r="N9" i="13"/>
  <c r="N8" i="13"/>
  <c r="N7" i="13"/>
  <c r="N6" i="13"/>
  <c r="K9" i="13"/>
  <c r="K8" i="13"/>
  <c r="K7" i="13"/>
  <c r="K6" i="13"/>
  <c r="C3" i="13" s="1"/>
  <c r="D13" i="9"/>
  <c r="D12" i="9"/>
  <c r="D11" i="9"/>
  <c r="D10" i="9"/>
  <c r="D9" i="9"/>
  <c r="D8" i="9"/>
  <c r="D7" i="9"/>
  <c r="D6" i="9"/>
  <c r="D5" i="9"/>
  <c r="D4" i="9"/>
  <c r="D3" i="9"/>
  <c r="D2" i="9"/>
  <c r="C13" i="9"/>
  <c r="C12" i="9"/>
  <c r="C11" i="9"/>
  <c r="C10" i="9"/>
  <c r="C9" i="9"/>
  <c r="C8" i="9"/>
  <c r="C7" i="9"/>
  <c r="C6" i="9"/>
  <c r="C5" i="9"/>
  <c r="C4" i="9"/>
  <c r="C3" i="9"/>
  <c r="C2" i="9"/>
  <c r="B13" i="9"/>
  <c r="B12" i="9"/>
  <c r="B11" i="9"/>
  <c r="B10" i="9"/>
  <c r="B9" i="9"/>
  <c r="B8" i="9"/>
  <c r="B7" i="9"/>
  <c r="B6" i="9"/>
  <c r="B5" i="9"/>
  <c r="B4" i="9"/>
  <c r="B3" i="9"/>
  <c r="B2" i="9"/>
  <c r="F6" i="3"/>
  <c r="E6" i="3"/>
  <c r="C510" i="13" l="1"/>
  <c r="C486" i="13"/>
  <c r="C438" i="13"/>
  <c r="C414" i="13"/>
  <c r="C378" i="13"/>
  <c r="C282" i="13"/>
  <c r="C557" i="13"/>
  <c r="C533" i="13"/>
  <c r="C509" i="13"/>
  <c r="C485" i="13"/>
  <c r="C461" i="13"/>
  <c r="C437" i="13"/>
  <c r="C413" i="13"/>
  <c r="C401" i="13"/>
  <c r="C566" i="13"/>
  <c r="C554" i="13"/>
  <c r="C542" i="13"/>
  <c r="C530" i="13"/>
  <c r="C518" i="13"/>
  <c r="C506" i="13"/>
  <c r="C494" i="13"/>
  <c r="C482" i="13"/>
  <c r="C470" i="13"/>
  <c r="C458" i="13"/>
  <c r="C446" i="13"/>
  <c r="C434" i="13"/>
  <c r="C422" i="13"/>
  <c r="C410" i="13"/>
  <c r="C398" i="13"/>
  <c r="C386" i="13"/>
  <c r="C374" i="13"/>
  <c r="C362" i="13"/>
  <c r="C350" i="13"/>
  <c r="C338" i="13"/>
  <c r="C326" i="13"/>
  <c r="C314" i="13"/>
  <c r="C302" i="13"/>
  <c r="C290" i="13"/>
  <c r="C278" i="13"/>
  <c r="C266" i="13"/>
  <c r="C254" i="13"/>
  <c r="C242" i="13"/>
  <c r="C230" i="13"/>
  <c r="C218" i="13"/>
  <c r="C206" i="13"/>
  <c r="C194" i="13"/>
  <c r="C182" i="13"/>
  <c r="C170" i="13"/>
  <c r="C158" i="13"/>
  <c r="C146" i="13"/>
  <c r="C134" i="13"/>
  <c r="C122" i="13"/>
  <c r="C110" i="13"/>
  <c r="C98" i="13"/>
  <c r="C86" i="13"/>
  <c r="C74" i="13"/>
  <c r="C62" i="13"/>
  <c r="C50" i="13"/>
  <c r="C38" i="13"/>
  <c r="C26" i="13"/>
  <c r="C14" i="13"/>
  <c r="C419" i="13"/>
  <c r="C203" i="13"/>
  <c r="C11" i="13"/>
  <c r="C549" i="13"/>
  <c r="C441" i="13"/>
  <c r="C522" i="13"/>
  <c r="C462" i="13"/>
  <c r="C565" i="13"/>
  <c r="C529" i="13"/>
  <c r="C505" i="13"/>
  <c r="C481" i="13"/>
  <c r="C469" i="13"/>
  <c r="C445" i="13"/>
  <c r="C433" i="13"/>
  <c r="C421" i="13"/>
  <c r="C409" i="13"/>
  <c r="C397" i="13"/>
  <c r="C385" i="13"/>
  <c r="C373" i="13"/>
  <c r="C361" i="13"/>
  <c r="C349" i="13"/>
  <c r="C337" i="13"/>
  <c r="C325" i="13"/>
  <c r="C313" i="13"/>
  <c r="C301" i="13"/>
  <c r="C289" i="13"/>
  <c r="C277" i="13"/>
  <c r="C265" i="13"/>
  <c r="C253" i="13"/>
  <c r="C241" i="13"/>
  <c r="C229" i="13"/>
  <c r="C217" i="13"/>
  <c r="C205" i="13"/>
  <c r="C193" i="13"/>
  <c r="C181" i="13"/>
  <c r="C169" i="13"/>
  <c r="C157" i="13"/>
  <c r="C145" i="13"/>
  <c r="C133" i="13"/>
  <c r="C121" i="13"/>
  <c r="C109" i="13"/>
  <c r="C97" i="13"/>
  <c r="C85" i="13"/>
  <c r="C73" i="13"/>
  <c r="C61" i="13"/>
  <c r="C49" i="13"/>
  <c r="C37" i="13"/>
  <c r="C25" i="13"/>
  <c r="C13" i="13"/>
  <c r="C563" i="13"/>
  <c r="C491" i="13"/>
  <c r="C395" i="13"/>
  <c r="C323" i="13"/>
  <c r="C215" i="13"/>
  <c r="C131" i="13"/>
  <c r="C35" i="13"/>
  <c r="C561" i="13"/>
  <c r="C465" i="13"/>
  <c r="C534" i="13"/>
  <c r="C474" i="13"/>
  <c r="C390" i="13"/>
  <c r="C553" i="13"/>
  <c r="C541" i="13"/>
  <c r="C517" i="13"/>
  <c r="C493" i="13"/>
  <c r="C457" i="13"/>
  <c r="C564" i="13"/>
  <c r="C552" i="13"/>
  <c r="C540" i="13"/>
  <c r="C528" i="13"/>
  <c r="C516" i="13"/>
  <c r="C504" i="13"/>
  <c r="C492" i="13"/>
  <c r="C480" i="13"/>
  <c r="C468" i="13"/>
  <c r="C456" i="13"/>
  <c r="C444" i="13"/>
  <c r="C432" i="13"/>
  <c r="C420" i="13"/>
  <c r="C408" i="13"/>
  <c r="C396" i="13"/>
  <c r="C384" i="13"/>
  <c r="C372" i="13"/>
  <c r="C360" i="13"/>
  <c r="C348" i="13"/>
  <c r="C336" i="13"/>
  <c r="C324" i="13"/>
  <c r="C312" i="13"/>
  <c r="C300" i="13"/>
  <c r="C288" i="13"/>
  <c r="C276" i="13"/>
  <c r="C264" i="13"/>
  <c r="C252" i="13"/>
  <c r="C240" i="13"/>
  <c r="C228" i="13"/>
  <c r="C216" i="13"/>
  <c r="C204" i="13"/>
  <c r="C192" i="13"/>
  <c r="C180" i="13"/>
  <c r="C168" i="13"/>
  <c r="C156" i="13"/>
  <c r="C144" i="13"/>
  <c r="C132" i="13"/>
  <c r="C120" i="13"/>
  <c r="C108" i="13"/>
  <c r="C96" i="13"/>
  <c r="C84" i="13"/>
  <c r="C72" i="13"/>
  <c r="C60" i="13"/>
  <c r="C48" i="13"/>
  <c r="C36" i="13"/>
  <c r="C24" i="13"/>
  <c r="C12" i="13"/>
  <c r="C562" i="13"/>
  <c r="C550" i="13"/>
  <c r="C538" i="13"/>
  <c r="C526" i="13"/>
  <c r="C514" i="13"/>
  <c r="C502" i="13"/>
  <c r="C490" i="13"/>
  <c r="C478" i="13"/>
  <c r="C466" i="13"/>
  <c r="C454" i="13"/>
  <c r="C442" i="13"/>
  <c r="C430" i="13"/>
  <c r="C418" i="13"/>
  <c r="C406" i="13"/>
  <c r="C394" i="13"/>
  <c r="C382" i="13"/>
  <c r="C370" i="13"/>
  <c r="C358" i="13"/>
  <c r="C346" i="13"/>
  <c r="C334" i="13"/>
  <c r="C322" i="13"/>
  <c r="C310" i="13"/>
  <c r="C298" i="13"/>
  <c r="C286" i="13"/>
  <c r="C274" i="13"/>
  <c r="C262" i="13"/>
  <c r="C250" i="13"/>
  <c r="C238" i="13"/>
  <c r="C226" i="13"/>
  <c r="C214" i="13"/>
  <c r="C202" i="13"/>
  <c r="C190" i="13"/>
  <c r="C178" i="13"/>
  <c r="C166" i="13"/>
  <c r="C154" i="13"/>
  <c r="C142" i="13"/>
  <c r="C130" i="13"/>
  <c r="C118" i="13"/>
  <c r="C106" i="13"/>
  <c r="C94" i="13"/>
  <c r="C82" i="13"/>
  <c r="C70" i="13"/>
  <c r="C58" i="13"/>
  <c r="C46" i="13"/>
  <c r="C34" i="13"/>
  <c r="C22" i="13"/>
  <c r="C10" i="13"/>
  <c r="C515" i="13"/>
  <c r="C467" i="13"/>
  <c r="C431" i="13"/>
  <c r="C371" i="13"/>
  <c r="C335" i="13"/>
  <c r="C263" i="13"/>
  <c r="C191" i="13"/>
  <c r="C143" i="13"/>
  <c r="C95" i="13"/>
  <c r="C71" i="13"/>
  <c r="C525" i="13"/>
  <c r="C477" i="13"/>
  <c r="C405" i="13"/>
  <c r="C393" i="13"/>
  <c r="C381" i="13"/>
  <c r="C369" i="13"/>
  <c r="C345" i="13"/>
  <c r="C333" i="13"/>
  <c r="C321" i="13"/>
  <c r="C309" i="13"/>
  <c r="C297" i="13"/>
  <c r="C285" i="13"/>
  <c r="C273" i="13"/>
  <c r="C261" i="13"/>
  <c r="C249" i="13"/>
  <c r="C237" i="13"/>
  <c r="C225" i="13"/>
  <c r="C213" i="13"/>
  <c r="C201" i="13"/>
  <c r="C189" i="13"/>
  <c r="C177" i="13"/>
  <c r="C165" i="13"/>
  <c r="C153" i="13"/>
  <c r="C141" i="13"/>
  <c r="C129" i="13"/>
  <c r="C117" i="13"/>
  <c r="C105" i="13"/>
  <c r="C93" i="13"/>
  <c r="C81" i="13"/>
  <c r="C69" i="13"/>
  <c r="C57" i="13"/>
  <c r="C45" i="13"/>
  <c r="C33" i="13"/>
  <c r="C21" i="13"/>
  <c r="C9" i="13"/>
  <c r="C539" i="13"/>
  <c r="C407" i="13"/>
  <c r="C251" i="13"/>
  <c r="C23" i="13"/>
  <c r="C560" i="13"/>
  <c r="C548" i="13"/>
  <c r="C536" i="13"/>
  <c r="C524" i="13"/>
  <c r="C512" i="13"/>
  <c r="C500" i="13"/>
  <c r="C488" i="13"/>
  <c r="C476" i="13"/>
  <c r="C464" i="13"/>
  <c r="C452" i="13"/>
  <c r="C440" i="13"/>
  <c r="C428" i="13"/>
  <c r="C416" i="13"/>
  <c r="C404" i="13"/>
  <c r="C392" i="13"/>
  <c r="C380" i="13"/>
  <c r="C368" i="13"/>
  <c r="C356" i="13"/>
  <c r="C344" i="13"/>
  <c r="C332" i="13"/>
  <c r="C320" i="13"/>
  <c r="C308" i="13"/>
  <c r="C296" i="13"/>
  <c r="C284" i="13"/>
  <c r="C272" i="13"/>
  <c r="C260" i="13"/>
  <c r="C248" i="13"/>
  <c r="C236" i="13"/>
  <c r="C224" i="13"/>
  <c r="C212" i="13"/>
  <c r="C200" i="13"/>
  <c r="C188" i="13"/>
  <c r="C176" i="13"/>
  <c r="C164" i="13"/>
  <c r="C152" i="13"/>
  <c r="C140" i="13"/>
  <c r="C128" i="13"/>
  <c r="C116" i="13"/>
  <c r="C104" i="13"/>
  <c r="C92" i="13"/>
  <c r="C80" i="13"/>
  <c r="C68" i="13"/>
  <c r="C56" i="13"/>
  <c r="C44" i="13"/>
  <c r="C32" i="13"/>
  <c r="C20" i="13"/>
  <c r="C8" i="13"/>
  <c r="C527" i="13"/>
  <c r="C455" i="13"/>
  <c r="C347" i="13"/>
  <c r="C287" i="13"/>
  <c r="C227" i="13"/>
  <c r="C167" i="13"/>
  <c r="C107" i="13"/>
  <c r="C59" i="13"/>
  <c r="C537" i="13"/>
  <c r="C489" i="13"/>
  <c r="C417" i="13"/>
  <c r="C357" i="13"/>
  <c r="C559" i="13"/>
  <c r="C547" i="13"/>
  <c r="C535" i="13"/>
  <c r="C523" i="13"/>
  <c r="C511" i="13"/>
  <c r="C499" i="13"/>
  <c r="C487" i="13"/>
  <c r="C475" i="13"/>
  <c r="C463" i="13"/>
  <c r="C451" i="13"/>
  <c r="C439" i="13"/>
  <c r="C427" i="13"/>
  <c r="C415" i="13"/>
  <c r="C403" i="13"/>
  <c r="C391" i="13"/>
  <c r="C379" i="13"/>
  <c r="C367" i="13"/>
  <c r="C355" i="13"/>
  <c r="C343" i="13"/>
  <c r="C331" i="13"/>
  <c r="C319" i="13"/>
  <c r="C307" i="13"/>
  <c r="C295" i="13"/>
  <c r="C283" i="13"/>
  <c r="C271" i="13"/>
  <c r="C259" i="13"/>
  <c r="C247" i="13"/>
  <c r="C235" i="13"/>
  <c r="C223" i="13"/>
  <c r="C211" i="13"/>
  <c r="C199" i="13"/>
  <c r="C187" i="13"/>
  <c r="C175" i="13"/>
  <c r="C163" i="13"/>
  <c r="C151" i="13"/>
  <c r="C139" i="13"/>
  <c r="C127" i="13"/>
  <c r="C115" i="13"/>
  <c r="C103" i="13"/>
  <c r="C91" i="13"/>
  <c r="C79" i="13"/>
  <c r="C67" i="13"/>
  <c r="C55" i="13"/>
  <c r="C43" i="13"/>
  <c r="C31" i="13"/>
  <c r="C19" i="13"/>
  <c r="C7" i="13"/>
  <c r="C501" i="13"/>
  <c r="C453" i="13"/>
  <c r="C546" i="13"/>
  <c r="C498" i="13"/>
  <c r="C450" i="13"/>
  <c r="C426" i="13"/>
  <c r="C402" i="13"/>
  <c r="C366" i="13"/>
  <c r="C354" i="13"/>
  <c r="C342" i="13"/>
  <c r="C330" i="13"/>
  <c r="C318" i="13"/>
  <c r="C306" i="13"/>
  <c r="C294" i="13"/>
  <c r="C270" i="13"/>
  <c r="C258" i="13"/>
  <c r="C246" i="13"/>
  <c r="C234" i="13"/>
  <c r="C222" i="13"/>
  <c r="C210" i="13"/>
  <c r="C198" i="13"/>
  <c r="C186" i="13"/>
  <c r="C174" i="13"/>
  <c r="C162" i="13"/>
  <c r="C150" i="13"/>
  <c r="C138" i="13"/>
  <c r="C126" i="13"/>
  <c r="C114" i="13"/>
  <c r="C102" i="13"/>
  <c r="C90" i="13"/>
  <c r="C78" i="13"/>
  <c r="C66" i="13"/>
  <c r="C54" i="13"/>
  <c r="C42" i="13"/>
  <c r="C30" i="13"/>
  <c r="C18" i="13"/>
  <c r="C6" i="13"/>
  <c r="C377" i="13"/>
  <c r="C365" i="13"/>
  <c r="C353" i="13"/>
  <c r="C341" i="13"/>
  <c r="C329" i="13"/>
  <c r="C317" i="13"/>
  <c r="C305" i="13"/>
  <c r="C293" i="13"/>
  <c r="C281" i="13"/>
  <c r="C269" i="13"/>
  <c r="C257" i="13"/>
  <c r="C245" i="13"/>
  <c r="C233" i="13"/>
  <c r="C221" i="13"/>
  <c r="C209" i="13"/>
  <c r="C197" i="13"/>
  <c r="C185" i="13"/>
  <c r="C173" i="13"/>
  <c r="C161" i="13"/>
  <c r="C149" i="13"/>
  <c r="C137" i="13"/>
  <c r="C125" i="13"/>
  <c r="C113" i="13"/>
  <c r="C101" i="13"/>
  <c r="C89" i="13"/>
  <c r="C77" i="13"/>
  <c r="C65" i="13"/>
  <c r="C53" i="13"/>
  <c r="C41" i="13"/>
  <c r="C29" i="13"/>
  <c r="C17" i="13"/>
  <c r="C5" i="13"/>
  <c r="C551" i="13"/>
  <c r="C503" i="13"/>
  <c r="C443" i="13"/>
  <c r="C359" i="13"/>
  <c r="C311" i="13"/>
  <c r="C275" i="13"/>
  <c r="C179" i="13"/>
  <c r="C119" i="13"/>
  <c r="C47" i="13"/>
  <c r="C513" i="13"/>
  <c r="C429" i="13"/>
  <c r="C558" i="13"/>
  <c r="C556" i="13"/>
  <c r="C544" i="13"/>
  <c r="C532" i="13"/>
  <c r="C520" i="13"/>
  <c r="C508" i="13"/>
  <c r="C496" i="13"/>
  <c r="C484" i="13"/>
  <c r="C472" i="13"/>
  <c r="C460" i="13"/>
  <c r="C448" i="13"/>
  <c r="C436" i="13"/>
  <c r="C424" i="13"/>
  <c r="C412" i="13"/>
  <c r="C400" i="13"/>
  <c r="C388" i="13"/>
  <c r="C376" i="13"/>
  <c r="C364" i="13"/>
  <c r="C352" i="13"/>
  <c r="C340" i="13"/>
  <c r="C328" i="13"/>
  <c r="C316" i="13"/>
  <c r="C304" i="13"/>
  <c r="C292" i="13"/>
  <c r="C280" i="13"/>
  <c r="C268" i="13"/>
  <c r="C256" i="13"/>
  <c r="C244" i="13"/>
  <c r="C232" i="13"/>
  <c r="C220" i="13"/>
  <c r="C208" i="13"/>
  <c r="C196" i="13"/>
  <c r="C184" i="13"/>
  <c r="C172" i="13"/>
  <c r="C160" i="13"/>
  <c r="C148" i="13"/>
  <c r="C136" i="13"/>
  <c r="C124" i="13"/>
  <c r="C112" i="13"/>
  <c r="C100" i="13"/>
  <c r="C88" i="13"/>
  <c r="C76" i="13"/>
  <c r="C64" i="13"/>
  <c r="C52" i="13"/>
  <c r="C40" i="13"/>
  <c r="C28" i="13"/>
  <c r="C16" i="13"/>
  <c r="C4" i="13"/>
  <c r="C479" i="13"/>
  <c r="C383" i="13"/>
  <c r="C299" i="13"/>
  <c r="C239" i="13"/>
  <c r="C155" i="13"/>
  <c r="C83" i="13"/>
  <c r="C545" i="13"/>
  <c r="C521" i="13"/>
  <c r="C497" i="13"/>
  <c r="C473" i="13"/>
  <c r="C449" i="13"/>
  <c r="C425" i="13"/>
  <c r="C389" i="13"/>
  <c r="C2" i="13"/>
  <c r="C555" i="13"/>
  <c r="C543" i="13"/>
  <c r="C531" i="13"/>
  <c r="C519" i="13"/>
  <c r="C507" i="13"/>
  <c r="C495" i="13"/>
  <c r="C483" i="13"/>
  <c r="C471" i="13"/>
  <c r="C459" i="13"/>
  <c r="C447" i="13"/>
  <c r="C435" i="13"/>
  <c r="C423" i="13"/>
  <c r="C411" i="13"/>
  <c r="C399" i="13"/>
  <c r="C387" i="13"/>
  <c r="C375" i="13"/>
  <c r="C363" i="13"/>
  <c r="C351" i="13"/>
  <c r="C339" i="13"/>
  <c r="C327" i="13"/>
  <c r="C315" i="13"/>
  <c r="C303" i="13"/>
  <c r="C291" i="13"/>
  <c r="C279" i="13"/>
  <c r="C267" i="13"/>
  <c r="C255" i="13"/>
  <c r="C243" i="13"/>
  <c r="C231" i="13"/>
  <c r="C219" i="13"/>
  <c r="C207" i="13"/>
  <c r="C195" i="13"/>
  <c r="C183" i="13"/>
  <c r="C171" i="13"/>
  <c r="C159" i="13"/>
  <c r="C147" i="13"/>
  <c r="C135" i="13"/>
  <c r="C123" i="13"/>
  <c r="C111" i="13"/>
  <c r="C99" i="13"/>
  <c r="C87" i="13"/>
  <c r="C75" i="13"/>
  <c r="C63" i="13"/>
  <c r="C51" i="13"/>
  <c r="C39" i="13"/>
  <c r="C27" i="13"/>
  <c r="C15" i="13"/>
  <c r="H13" i="9"/>
  <c r="H7" i="9"/>
  <c r="F8" i="9"/>
  <c r="G8" i="9"/>
  <c r="H8" i="9"/>
  <c r="G3" i="9"/>
  <c r="F10" i="9"/>
  <c r="G10" i="9"/>
  <c r="H10" i="9"/>
  <c r="H3" i="9"/>
  <c r="F6" i="9"/>
  <c r="F11" i="9"/>
  <c r="G11" i="9"/>
  <c r="H11" i="9"/>
  <c r="E2" i="9"/>
  <c r="G2" i="9" s="1"/>
  <c r="E13" i="9"/>
  <c r="G13" i="9" s="1"/>
  <c r="E12" i="9"/>
  <c r="G12" i="9" s="1"/>
  <c r="E11" i="9"/>
  <c r="E10" i="9"/>
  <c r="E9" i="9"/>
  <c r="F9" i="9" s="1"/>
  <c r="E8" i="9"/>
  <c r="E7" i="9"/>
  <c r="G7" i="9" s="1"/>
  <c r="E6" i="9"/>
  <c r="H6" i="9" s="1"/>
  <c r="E5" i="9"/>
  <c r="H5" i="9" s="1"/>
  <c r="E4" i="9"/>
  <c r="H4" i="9" s="1"/>
  <c r="E3" i="9"/>
  <c r="F3" i="9" s="1"/>
  <c r="F12" i="9" l="1"/>
  <c r="H2" i="9"/>
  <c r="H12" i="9"/>
  <c r="G6" i="9"/>
  <c r="F13" i="9"/>
  <c r="G9" i="9"/>
  <c r="H9" i="9"/>
  <c r="F2" i="9"/>
  <c r="F5" i="9"/>
  <c r="F7" i="9"/>
  <c r="F4" i="9"/>
  <c r="G5" i="9"/>
  <c r="G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7E92A2-F397-4BF4-AAA8-7BA5CC13B771}" keepAlive="1" name="Query - Crowdfunding" description="Connection to the 'Crowdfunding' query in the workbook." type="5" refreshedVersion="8" background="1" saveData="1">
    <dbPr connection="Provider=Microsoft.Mashup.OleDb.1;Data Source=$Workbook$;Location=Crowdfunding;Extended Properties=&quot;&quot;" command="SELECT * FROM [Crowdfunding]"/>
  </connection>
  <connection id="2" xr16:uid="{D008E95B-F710-4AE1-97C3-A16BEE909C5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4B71745-2FF4-4FA6-BCC7-236262CF245B}" name="WorksheetConnection_CrowdfundingBook_.xlsx!Crowdfunding" type="102" refreshedVersion="8" minRefreshableVersion="5">
    <extLst>
      <ext xmlns:x15="http://schemas.microsoft.com/office/spreadsheetml/2010/11/main" uri="{DE250136-89BD-433C-8126-D09CA5730AF9}">
        <x15:connection id="Crowdfunding" autoDelete="1">
          <x15:rangePr sourceName="_xlcn.WorksheetConnection_CrowdfundingBook_.xlsxCrowdfunding1"/>
        </x15:connection>
      </ext>
    </extLst>
  </connection>
  <connection id="4" xr16:uid="{C9C71D9D-382C-4673-9A8B-D4C86E76249C}" name="WorksheetConnection_CrowdfundingBook_.xlsx!Table2" type="102" refreshedVersion="8" minRefreshableVersion="5">
    <extLst>
      <ext xmlns:x15="http://schemas.microsoft.com/office/spreadsheetml/2010/11/main" uri="{DE250136-89BD-433C-8126-D09CA5730AF9}">
        <x15:connection id="Table2">
          <x15:rangePr sourceName="_xlcn.WorksheetConnection_CrowdfundingBook_.xlsxTable21"/>
        </x15:connection>
      </ext>
    </extLst>
  </connection>
</connections>
</file>

<file path=xl/sharedStrings.xml><?xml version="1.0" encoding="utf-8"?>
<sst xmlns="http://schemas.openxmlformats.org/spreadsheetml/2006/main" count="19174" uniqueCount="2196">
  <si>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</si>
  <si>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</si>
  <si>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</si>
  <si>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</si>
  <si>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</si>
  <si>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</si>
  <si>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</si>
  <si>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</si>
  <si>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</si>
  <si>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</si>
  <si>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</si>
  <si>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</si>
  <si>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</si>
  <si>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</si>
  <si>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</si>
  <si>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</si>
  <si>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</si>
  <si>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</si>
  <si>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</si>
  <si>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</si>
  <si>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</si>
  <si>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</si>
  <si>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</si>
  <si>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</si>
  <si>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</si>
  <si>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</si>
  <si>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</si>
  <si>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</si>
  <si>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</si>
  <si>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</si>
  <si>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</si>
  <si>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</si>
  <si>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</si>
  <si>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</si>
  <si>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</si>
  <si>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</si>
  <si>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</si>
  <si>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</si>
  <si>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</si>
  <si>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</si>
  <si>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</si>
  <si>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</si>
  <si>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</si>
  <si>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</si>
  <si>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</si>
  <si>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</si>
  <si>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</si>
  <si>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</si>
  <si>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</si>
  <si>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</si>
  <si>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</si>
  <si>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</si>
  <si>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</si>
  <si>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</si>
  <si>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</si>
  <si>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</si>
  <si>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</si>
  <si>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</si>
  <si>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</si>
  <si>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</si>
  <si>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</si>
  <si>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</si>
  <si>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</si>
  <si>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</si>
  <si>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</si>
  <si>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</si>
  <si>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</si>
  <si>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</si>
  <si>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</si>
  <si>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</si>
  <si>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</si>
  <si>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</si>
  <si>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</si>
  <si>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</si>
  <si>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</si>
  <si>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</si>
  <si>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</si>
  <si>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</si>
  <si>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</si>
  <si>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</si>
  <si>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</si>
  <si>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</si>
  <si>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</si>
  <si>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</si>
  <si>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</si>
  <si>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</si>
  <si>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</si>
  <si>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</si>
  <si>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</si>
  <si>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</si>
  <si>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</si>
  <si>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</si>
  <si>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</si>
  <si>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</si>
  <si>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</si>
  <si>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</si>
  <si>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</si>
  <si>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</si>
  <si>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</si>
  <si>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</si>
  <si>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</si>
  <si>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</si>
  <si>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</si>
  <si>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</si>
  <si>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</si>
  <si>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</si>
  <si>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</si>
  <si>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</si>
  <si>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</si>
  <si>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</si>
  <si>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</si>
  <si>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</si>
  <si>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</si>
  <si>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</si>
  <si>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</si>
  <si>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</si>
  <si>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</si>
  <si>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</si>
  <si>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</si>
  <si>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</si>
  <si>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</si>
  <si>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</si>
  <si>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</si>
  <si>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</si>
  <si>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</si>
  <si>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</si>
  <si>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</si>
  <si>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</si>
  <si>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</si>
  <si>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</si>
  <si>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</si>
  <si>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</si>
  <si>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</si>
  <si>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</si>
  <si>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</si>
  <si>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</si>
  <si>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</si>
  <si>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</si>
  <si>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</si>
  <si>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</si>
  <si>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</si>
  <si>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</si>
  <si>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</si>
  <si>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</si>
  <si>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</si>
  <si>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</si>
  <si>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</si>
  <si>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</si>
  <si>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</si>
  <si>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</si>
  <si>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</si>
  <si>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</si>
  <si>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</si>
  <si>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</si>
  <si>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</si>
  <si>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</si>
  <si>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</si>
  <si>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</si>
  <si>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</si>
  <si>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</si>
  <si>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</si>
  <si>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</si>
  <si>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</si>
  <si>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</si>
  <si>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</si>
  <si>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</si>
  <si>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</si>
  <si>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</si>
  <si>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</si>
  <si>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</si>
  <si>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</si>
  <si>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</si>
  <si>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</si>
  <si>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</si>
  <si>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</si>
  <si>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</si>
  <si>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</si>
  <si>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</si>
  <si>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</si>
  <si>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</si>
  <si>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</si>
  <si>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</si>
  <si>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</si>
  <si>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</si>
  <si>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</si>
  <si>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</si>
  <si>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</si>
  <si>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</si>
  <si>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</si>
  <si>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</si>
  <si>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</si>
  <si>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</si>
  <si>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</si>
  <si>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</si>
  <si>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</si>
  <si>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</si>
  <si>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</si>
  <si>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</si>
  <si>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</si>
  <si>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</si>
  <si>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</si>
  <si>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</si>
  <si>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</si>
  <si>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</si>
  <si>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</si>
  <si>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</si>
  <si>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</si>
  <si>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</si>
  <si>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</si>
  <si>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</si>
  <si>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</si>
  <si>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</si>
  <si>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</si>
  <si>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</si>
  <si>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</si>
  <si>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</si>
  <si>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</si>
  <si>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</si>
  <si>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</si>
  <si>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</si>
  <si>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</si>
  <si>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</si>
  <si>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</si>
  <si>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</si>
  <si>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</si>
  <si>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</si>
  <si>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</si>
  <si>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</si>
  <si>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</si>
  <si>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</si>
  <si>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</si>
  <si>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</si>
  <si>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</si>
  <si>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</si>
  <si>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</si>
  <si>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</si>
  <si>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</si>
  <si>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</si>
  <si>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</si>
  <si>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</si>
  <si>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</si>
  <si>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</si>
  <si>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</si>
  <si>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</si>
  <si>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</si>
  <si>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</si>
  <si>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</si>
  <si>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</si>
  <si>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</si>
  <si>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</si>
  <si>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</si>
  <si>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</si>
  <si>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</si>
  <si>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</si>
  <si>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</si>
  <si>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</si>
  <si>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</si>
  <si>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</si>
  <si>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</si>
  <si>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</si>
  <si>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</si>
  <si>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</si>
  <si>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</si>
  <si>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</si>
  <si>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</si>
  <si>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</si>
  <si>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</si>
  <si>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</si>
  <si>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</si>
  <si>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</si>
  <si>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</si>
  <si>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</si>
  <si>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</si>
  <si>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</si>
  <si>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</si>
  <si>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</si>
  <si>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</si>
  <si>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</si>
  <si>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</si>
  <si>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</si>
  <si>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</si>
  <si>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</si>
  <si>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</si>
  <si>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</si>
  <si>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</si>
  <si>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</si>
  <si>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</si>
  <si>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</si>
  <si>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</si>
  <si>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</si>
  <si>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</si>
  <si>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</si>
  <si>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</si>
  <si>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</si>
  <si>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</si>
  <si>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</si>
  <si>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</si>
  <si>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</si>
  <si>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</si>
  <si>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</si>
  <si>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</si>
  <si>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</si>
  <si>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</si>
  <si>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</si>
  <si>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</si>
  <si>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</si>
  <si>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</si>
  <si>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</si>
  <si>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</si>
  <si>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</si>
  <si>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</si>
  <si>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</si>
  <si>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</si>
  <si>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</si>
  <si>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</si>
  <si>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</si>
  <si>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</si>
  <si>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</si>
  <si>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</si>
  <si>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</si>
  <si>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</si>
  <si>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</si>
  <si>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</si>
  <si>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</si>
  <si>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</si>
  <si>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</si>
  <si>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</si>
  <si>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</si>
  <si>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</si>
  <si>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</si>
  <si>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</si>
  <si>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</si>
  <si>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</si>
  <si>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</si>
  <si>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</si>
  <si>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</si>
  <si>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</si>
  <si>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</si>
  <si>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</si>
  <si>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</si>
  <si>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</si>
  <si>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</si>
  <si>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</si>
  <si>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</si>
  <si>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</si>
  <si>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</si>
  <si>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</si>
  <si>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</si>
  <si>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</si>
  <si>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</si>
  <si>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</si>
  <si>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</si>
  <si>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</si>
  <si>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</si>
  <si>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</si>
  <si>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</si>
  <si>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</si>
  <si>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</si>
  <si>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</si>
  <si>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</si>
  <si>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</si>
  <si>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</si>
  <si>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</si>
  <si>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</si>
  <si>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</si>
  <si>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</si>
  <si>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</si>
  <si>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</si>
  <si>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</si>
  <si>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</si>
  <si>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</si>
  <si>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</si>
  <si>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</si>
  <si>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</si>
  <si>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</si>
  <si>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</si>
  <si>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</si>
  <si>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</si>
  <si>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</si>
  <si>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</si>
  <si>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</si>
  <si>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</si>
  <si>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</si>
  <si>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</si>
  <si>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</si>
  <si>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</si>
  <si>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</si>
  <si>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</si>
  <si>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</si>
  <si>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</si>
  <si>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</si>
  <si>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</si>
  <si>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</si>
  <si>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</si>
  <si>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</si>
  <si>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</si>
  <si>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</si>
  <si>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</si>
  <si>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</si>
  <si>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</si>
  <si>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</si>
  <si>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</si>
  <si>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</si>
  <si>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</si>
  <si>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</si>
  <si>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</si>
  <si>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</si>
  <si>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</si>
  <si>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</si>
  <si>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</si>
  <si>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</si>
  <si>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</si>
  <si>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</si>
  <si>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</si>
  <si>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</si>
  <si>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</si>
  <si>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</si>
  <si>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</si>
  <si>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</si>
  <si>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</si>
  <si>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</si>
  <si>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</si>
  <si>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</si>
  <si>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</si>
  <si>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</si>
  <si>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</si>
  <si>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</si>
  <si>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</si>
  <si>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</si>
  <si>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</si>
  <si>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</si>
  <si>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</si>
  <si>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</si>
  <si>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</si>
  <si>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</si>
  <si>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</si>
  <si>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</si>
  <si>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</si>
  <si>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</si>
  <si>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</si>
  <si>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</si>
  <si>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</si>
  <si>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</si>
  <si>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</si>
  <si>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</si>
  <si>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</si>
  <si>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</si>
  <si>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</si>
  <si>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</si>
  <si>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</si>
  <si>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</si>
  <si>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</si>
  <si>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</si>
  <si>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</si>
  <si>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</si>
  <si>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</si>
  <si>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</si>
  <si>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</si>
  <si>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</si>
  <si>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</si>
  <si>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</si>
  <si>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</si>
  <si>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</si>
  <si>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</si>
  <si>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</si>
  <si>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</si>
  <si>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</si>
  <si>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</si>
  <si>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</si>
  <si>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</si>
  <si>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</si>
  <si>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</si>
  <si>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</si>
  <si>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</si>
  <si>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</si>
  <si>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</si>
  <si>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</si>
  <si>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</si>
  <si>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</si>
  <si>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</si>
  <si>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</si>
  <si>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</si>
  <si>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</si>
  <si>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</si>
  <si>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</si>
  <si>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</si>
  <si>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</si>
  <si>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</si>
  <si>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</si>
  <si>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</si>
  <si>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</si>
  <si>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</si>
  <si>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</si>
  <si>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</si>
  <si>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</si>
  <si>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</si>
  <si>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</si>
  <si>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</si>
  <si>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</si>
  <si>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</si>
  <si>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</si>
  <si>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</si>
  <si>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</si>
  <si>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</si>
  <si>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</si>
  <si>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</si>
  <si>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</si>
  <si>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</si>
  <si>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</si>
  <si>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</si>
  <si>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</si>
  <si>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</si>
  <si>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</si>
  <si>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</si>
  <si>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</si>
  <si>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</si>
  <si>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</si>
  <si>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</si>
  <si>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</si>
  <si>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</si>
  <si>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</si>
  <si>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</si>
  <si>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</si>
  <si>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</si>
  <si>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</si>
  <si>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</si>
  <si>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</si>
  <si>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</si>
  <si>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</si>
  <si>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</si>
  <si>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</si>
  <si>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</si>
  <si>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</si>
  <si>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</si>
  <si>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</si>
  <si>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</si>
  <si>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</si>
  <si>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</si>
  <si>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</si>
  <si>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</si>
  <si>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</si>
  <si>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</si>
  <si>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</si>
  <si>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</si>
  <si>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</si>
  <si>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</si>
  <si>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</si>
  <si>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</si>
  <si>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</si>
  <si>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</si>
  <si>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</si>
  <si>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</si>
  <si>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</si>
  <si>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</si>
  <si>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</si>
  <si>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</si>
  <si>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</si>
  <si>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</si>
  <si>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</si>
  <si>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</si>
  <si>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</si>
  <si>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</si>
  <si>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</si>
  <si>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</si>
  <si>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</si>
  <si>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</si>
  <si>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</si>
  <si>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</si>
  <si>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</si>
  <si>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</si>
  <si>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</si>
  <si>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</si>
  <si>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</si>
  <si>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</si>
  <si>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</si>
  <si>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</si>
  <si>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</si>
  <si>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</si>
  <si>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</si>
  <si>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</si>
  <si>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</si>
  <si>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</si>
  <si>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</si>
  <si>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</si>
  <si>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</si>
  <si>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</si>
  <si>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</si>
  <si>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</si>
  <si>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</si>
  <si>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</si>
  <si>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</si>
  <si>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</si>
  <si>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</si>
  <si>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</si>
  <si>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</si>
  <si>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</si>
  <si>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</si>
  <si>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</si>
  <si>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</si>
  <si>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</si>
  <si>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</si>
  <si>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</si>
  <si>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</si>
  <si>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</si>
  <si>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</si>
  <si>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</si>
  <si>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</si>
  <si>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</si>
  <si>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</si>
  <si>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</si>
  <si>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</si>
  <si>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</si>
  <si>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</si>
  <si>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</si>
  <si>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</si>
  <si>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</si>
  <si>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</si>
  <si>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</si>
  <si>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</si>
  <si>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</si>
  <si>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</si>
  <si>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</si>
  <si>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</si>
  <si>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</si>
  <si>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</si>
  <si>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</si>
  <si>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</si>
  <si>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</si>
  <si>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</si>
  <si>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</si>
  <si>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</si>
  <si>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</si>
  <si>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</si>
  <si>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</si>
  <si>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</si>
  <si>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</si>
  <si>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</si>
  <si>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</si>
  <si>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</si>
  <si>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</si>
  <si>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</si>
  <si>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</si>
  <si>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</si>
  <si>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</si>
  <si>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</si>
  <si>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</si>
  <si>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</si>
  <si>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</si>
  <si>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</si>
  <si>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</si>
  <si>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</si>
  <si>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</si>
  <si>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</si>
  <si>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</si>
  <si>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</si>
  <si>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</si>
  <si>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</si>
  <si>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</si>
  <si>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</si>
  <si>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</si>
  <si>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</si>
  <si>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</si>
  <si>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</si>
  <si>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</si>
  <si>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</si>
  <si>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</si>
  <si>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</si>
  <si>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</si>
  <si>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</si>
  <si>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</si>
  <si>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</si>
  <si>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</si>
  <si>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</si>
  <si>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</si>
  <si>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</si>
  <si>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</si>
  <si>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</si>
  <si>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</si>
  <si>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</si>
  <si>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</si>
  <si>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</si>
  <si>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</si>
  <si>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</si>
  <si>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</si>
  <si>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</si>
  <si>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</si>
  <si>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</si>
  <si>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</si>
  <si>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</si>
  <si>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</si>
  <si>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</si>
  <si>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</si>
  <si>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</si>
  <si>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</si>
  <si>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</si>
  <si>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</si>
  <si>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</si>
  <si>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</si>
  <si>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</si>
  <si>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</si>
  <si>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</si>
  <si>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</si>
  <si>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</si>
  <si>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</si>
  <si>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</si>
  <si>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</si>
  <si>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</si>
  <si>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</si>
  <si>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</si>
  <si>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</si>
  <si>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</si>
  <si>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</si>
  <si>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</si>
  <si>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</si>
  <si>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</si>
  <si>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</si>
  <si>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</si>
  <si>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</si>
  <si>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</si>
  <si>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</si>
  <si>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</si>
  <si>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</si>
  <si>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</si>
  <si>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</si>
  <si>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</si>
  <si>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</si>
  <si>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</si>
  <si>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</si>
  <si>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</si>
  <si>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</si>
  <si>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</si>
  <si>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</si>
  <si>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</si>
  <si>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</si>
  <si>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</si>
  <si>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</si>
  <si>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</si>
  <si>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</si>
  <si>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</si>
  <si>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</si>
  <si>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</si>
  <si>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</si>
  <si>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</si>
  <si>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</si>
  <si>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</si>
  <si>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</si>
  <si>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</si>
  <si>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</si>
  <si>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</si>
  <si>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</si>
  <si>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</si>
  <si>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</si>
  <si>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</si>
  <si>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</si>
  <si>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</si>
  <si>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</si>
  <si>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</si>
  <si>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</si>
  <si>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</si>
  <si>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</si>
  <si>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</si>
  <si>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</si>
  <si>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</si>
  <si>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</si>
  <si>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</si>
  <si>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</si>
  <si>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</si>
  <si>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</si>
  <si>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</si>
  <si>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</si>
  <si>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</si>
  <si>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</si>
  <si>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</si>
  <si>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</si>
  <si>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</si>
  <si>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</si>
  <si>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</si>
  <si>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</si>
  <si>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</si>
  <si>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</si>
  <si>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</si>
  <si>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</si>
  <si>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</si>
  <si>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</si>
  <si>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</si>
  <si>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</si>
  <si>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</si>
  <si>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</si>
  <si>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</si>
  <si>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</si>
  <si>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</si>
  <si>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</si>
  <si>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</si>
  <si>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</si>
  <si>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</si>
  <si>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</si>
  <si>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</si>
  <si>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</si>
  <si>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</si>
  <si>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</si>
  <si>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</si>
  <si>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</si>
  <si>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</si>
  <si>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</si>
  <si>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</si>
  <si>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</si>
  <si>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</si>
  <si>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</si>
  <si>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</si>
  <si>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</si>
  <si>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</si>
  <si>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</si>
  <si>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</si>
  <si>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</si>
  <si>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</si>
  <si>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</si>
  <si>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</si>
  <si>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</si>
  <si>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</si>
  <si>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</si>
  <si>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</si>
  <si>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</si>
  <si>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</si>
  <si>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</si>
  <si>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</si>
  <si>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</si>
  <si>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</si>
  <si>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</si>
  <si>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</si>
  <si>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</si>
  <si>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</si>
  <si>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</si>
  <si>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</si>
  <si>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</si>
  <si>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</si>
  <si>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</si>
  <si>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</si>
  <si>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</si>
  <si>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</si>
  <si>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</si>
  <si>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</si>
  <si>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</si>
  <si>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</si>
  <si>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</si>
  <si>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</si>
  <si>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</si>
  <si>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</si>
  <si>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</si>
  <si>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</si>
  <si>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</si>
  <si>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</si>
  <si>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</si>
  <si>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</si>
  <si>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</si>
  <si>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</si>
  <si>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</si>
  <si>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</si>
  <si>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</si>
  <si>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</si>
  <si>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</si>
  <si>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</si>
  <si>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</si>
  <si>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</si>
  <si>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</si>
  <si>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</si>
  <si>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</si>
  <si>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</si>
  <si>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</si>
  <si>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</si>
  <si>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</si>
  <si>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</si>
  <si>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</si>
  <si>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</si>
  <si>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</si>
  <si>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</si>
  <si>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</si>
  <si>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</si>
  <si>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</si>
  <si>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</si>
  <si>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</si>
  <si>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</si>
  <si>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</si>
  <si>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</si>
  <si>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</si>
  <si>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</si>
  <si>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</si>
  <si>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</si>
  <si>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</si>
  <si>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</si>
  <si>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</si>
  <si>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</si>
  <si>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</si>
  <si>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</si>
  <si>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</si>
  <si>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</si>
  <si>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</si>
  <si>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</si>
  <si>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</si>
  <si>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</si>
  <si>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</si>
  <si>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</si>
  <si>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</si>
  <si>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</si>
  <si>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</si>
  <si>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</si>
  <si>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</si>
  <si>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</si>
  <si>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</si>
  <si>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</si>
  <si>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</si>
  <si>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</si>
  <si>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</si>
  <si>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</si>
  <si>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</si>
  <si>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</si>
  <si>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</si>
  <si>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</si>
  <si>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</si>
  <si>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</si>
  <si>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</si>
  <si>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</si>
  <si>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</si>
  <si>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</si>
  <si>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</si>
  <si>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</si>
  <si>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</si>
  <si>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</si>
  <si>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</si>
  <si>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</si>
  <si>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</si>
  <si>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</si>
  <si>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</si>
  <si>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</si>
  <si>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</si>
  <si>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</si>
  <si>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</si>
  <si>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</si>
  <si>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</si>
  <si>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</si>
  <si>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</si>
  <si>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</si>
  <si>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</si>
  <si>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</si>
  <si>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</si>
  <si>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</si>
  <si>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</si>
  <si>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</si>
  <si>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</si>
  <si>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</si>
  <si>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</si>
  <si>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</si>
  <si>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</si>
  <si>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</si>
  <si>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</si>
  <si>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</si>
  <si>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</si>
  <si>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</si>
  <si>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</si>
  <si>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</si>
  <si>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</si>
  <si>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</si>
  <si>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</si>
  <si>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</si>
  <si>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</si>
  <si>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</si>
  <si>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</si>
  <si>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</si>
  <si>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</si>
  <si>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</si>
  <si>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</si>
  <si>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</si>
  <si>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</si>
  <si>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</si>
  <si>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</si>
  <si>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</si>
  <si>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</si>
  <si>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</si>
  <si>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</si>
  <si>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</si>
  <si>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</si>
  <si>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</si>
  <si>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</si>
  <si>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</si>
  <si>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</si>
  <si>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</si>
  <si>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</si>
  <si>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</si>
  <si>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</si>
  <si>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</si>
  <si>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</si>
  <si>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</si>
  <si>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</si>
  <si>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</si>
  <si>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</si>
  <si>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</si>
  <si>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</si>
  <si>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</si>
  <si>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</si>
  <si>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</si>
  <si>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</si>
  <si>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</si>
  <si>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</si>
  <si>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</si>
  <si>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</si>
  <si>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</si>
  <si>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</si>
  <si>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</si>
  <si>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</si>
  <si>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</si>
  <si>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</si>
  <si>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</si>
  <si>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</si>
  <si>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</si>
  <si>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</si>
  <si>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</si>
  <si>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</si>
  <si>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</si>
  <si>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</si>
  <si>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</si>
  <si>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</si>
  <si>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</si>
  <si>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</si>
  <si>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</si>
  <si>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</si>
  <si>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</si>
  <si>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</si>
  <si>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</si>
  <si>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</si>
  <si>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</si>
  <si>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</si>
  <si>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</si>
  <si>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</si>
  <si>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</si>
  <si>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</si>
  <si>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</si>
  <si>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</si>
  <si>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</si>
  <si>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</si>
  <si>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</si>
  <si>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</si>
  <si>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</si>
  <si>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</si>
  <si>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</si>
  <si>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</si>
  <si>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</si>
  <si>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</si>
  <si>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</si>
  <si>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</si>
  <si>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</si>
  <si>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</si>
  <si>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</si>
  <si>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</si>
  <si>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</si>
  <si>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</si>
  <si>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</si>
  <si>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</si>
  <si>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</si>
  <si>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</si>
  <si>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</si>
  <si>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</si>
  <si>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</si>
  <si>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</si>
  <si>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</si>
  <si>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</si>
  <si>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</si>
  <si>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</si>
  <si>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</si>
  <si>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</si>
  <si>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</si>
  <si>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</si>
  <si>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</si>
  <si>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</si>
  <si>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</si>
  <si>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</si>
  <si>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</si>
  <si>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</si>
  <si>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</si>
  <si>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</si>
  <si>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</si>
  <si>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</si>
  <si>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</si>
  <si>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</si>
  <si>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</si>
  <si>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</si>
  <si>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</si>
  <si>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</si>
  <si>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</si>
  <si>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</si>
  <si>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</si>
  <si>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</si>
  <si>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</si>
  <si>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</si>
  <si>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</si>
  <si>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</si>
  <si>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</si>
  <si>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</si>
  <si>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</si>
  <si>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</si>
  <si>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</si>
  <si>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</si>
  <si>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</si>
  <si>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</si>
  <si>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</si>
  <si>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</si>
  <si>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</si>
  <si>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</si>
  <si>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</si>
  <si>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</si>
  <si>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</si>
  <si>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</si>
  <si>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</si>
  <si>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</si>
  <si>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</si>
  <si>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</si>
  <si>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</si>
  <si>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</si>
  <si>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</si>
  <si>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</si>
  <si>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</si>
  <si>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</si>
  <si>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</si>
  <si>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</si>
  <si>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</si>
  <si>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</si>
  <si>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</si>
  <si>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</si>
  <si>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</si>
  <si>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</si>
  <si>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</si>
  <si>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</si>
  <si>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</si>
  <si>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</si>
  <si>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</si>
  <si>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</si>
  <si>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</si>
  <si>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</si>
  <si>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</si>
  <si>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</si>
  <si>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</si>
  <si>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</si>
  <si>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</si>
  <si>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</si>
  <si>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</si>
  <si>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</si>
  <si>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</si>
  <si>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</si>
  <si>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</si>
  <si>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</si>
  <si>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</si>
  <si>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</si>
  <si>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</si>
  <si>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</si>
  <si>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</si>
  <si>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</si>
  <si>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</si>
  <si>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</si>
  <si>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</si>
  <si>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</si>
  <si>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</si>
  <si>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</si>
  <si>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</si>
  <si>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</si>
  <si>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</si>
  <si>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</si>
  <si>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</si>
  <si>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</si>
  <si>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</si>
  <si>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</si>
  <si>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</si>
  <si>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</si>
  <si>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</si>
  <si>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</si>
  <si>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</si>
  <si>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</si>
  <si>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</si>
  <si>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</si>
  <si>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</si>
  <si>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</si>
  <si>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</si>
  <si>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</si>
  <si>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</si>
  <si>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</si>
  <si>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</si>
  <si>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</si>
  <si>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</si>
  <si>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</si>
  <si>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</si>
  <si>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</si>
  <si>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</si>
  <si>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</si>
  <si>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</si>
  <si>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</si>
  <si>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</si>
  <si>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</si>
  <si>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</si>
  <si>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</si>
  <si>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</si>
  <si>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</si>
  <si>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</si>
  <si>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</si>
  <si>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</si>
  <si>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</si>
  <si>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</si>
  <si>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</si>
  <si>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</si>
  <si>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</si>
  <si>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</si>
  <si>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</si>
  <si>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</si>
  <si>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</si>
  <si>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</si>
  <si>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</si>
  <si>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</si>
  <si>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</si>
  <si>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</si>
  <si>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</si>
  <si>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</si>
  <si>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</si>
  <si>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</si>
  <si>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</si>
  <si>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</si>
  <si>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</si>
  <si>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</si>
  <si>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</si>
  <si>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</si>
  <si>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</si>
  <si>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</si>
  <si>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</si>
  <si>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</si>
  <si>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</si>
  <si>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</si>
  <si>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</si>
  <si>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</si>
  <si>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</si>
  <si>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</si>
  <si>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</si>
  <si>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</si>
  <si>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</si>
  <si>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</si>
  <si>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</si>
  <si>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</si>
  <si>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</si>
  <si>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</si>
  <si>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</si>
  <si>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</si>
  <si>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</si>
  <si>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</si>
  <si>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</si>
  <si>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</si>
  <si>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</si>
  <si>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</si>
  <si>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</si>
  <si>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</si>
  <si>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</si>
  <si>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</si>
  <si>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</si>
  <si>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</si>
  <si>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</si>
  <si>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</si>
  <si>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</si>
  <si>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</si>
  <si>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</si>
  <si>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</si>
  <si>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</si>
  <si>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</si>
  <si>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</si>
  <si>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</si>
  <si>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</si>
  <si>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</si>
  <si>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</si>
  <si>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</si>
  <si>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</si>
  <si>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</si>
  <si>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</si>
  <si>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</si>
  <si>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</si>
  <si>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</si>
  <si>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</si>
  <si>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</si>
  <si>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</si>
  <si>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</si>
  <si>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</si>
  <si>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</si>
  <si>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</si>
  <si>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</si>
  <si>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</si>
  <si>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</si>
  <si>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</si>
  <si>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</si>
  <si>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</si>
  <si>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</si>
  <si>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</si>
  <si>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</si>
  <si>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</si>
  <si>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</si>
  <si>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</si>
  <si>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</si>
  <si>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</si>
  <si>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</si>
  <si>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</si>
  <si>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</si>
  <si>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</si>
  <si>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</si>
  <si>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</si>
  <si>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</si>
  <si>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</si>
  <si>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</si>
  <si>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</si>
  <si>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</si>
  <si>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</si>
  <si>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</si>
  <si>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</si>
  <si>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</si>
  <si>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</si>
  <si>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</si>
  <si>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</si>
  <si>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</si>
  <si>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</si>
  <si>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</si>
  <si>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</si>
  <si>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</si>
  <si>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</si>
  <si>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</si>
  <si>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</si>
  <si>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</si>
  <si>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</si>
  <si>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</si>
  <si>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</si>
  <si>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</si>
  <si>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</si>
  <si>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</si>
  <si>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</si>
  <si>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</si>
  <si>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</si>
  <si>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</si>
  <si>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</si>
  <si>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</si>
  <si>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</si>
  <si>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</si>
  <si>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</si>
  <si>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</si>
  <si>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</si>
  <si>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</si>
  <si>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</si>
  <si>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</si>
  <si>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</si>
  <si>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</si>
  <si>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</si>
  <si>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</si>
  <si>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</si>
  <si>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</si>
  <si>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</si>
  <si>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</si>
  <si>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</si>
  <si>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</si>
  <si>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</si>
  <si>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</si>
  <si>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</si>
  <si>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</si>
  <si>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</si>
  <si>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</si>
  <si>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</si>
  <si>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</si>
  <si>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</si>
  <si>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</si>
  <si>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</si>
  <si>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</si>
  <si>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</si>
  <si>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</si>
  <si>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</si>
  <si>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</si>
  <si>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</si>
  <si>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</si>
  <si>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</si>
  <si>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</si>
  <si>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</si>
  <si>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</si>
  <si>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</si>
  <si>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</si>
  <si>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</si>
  <si>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</si>
  <si>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</si>
  <si>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</si>
  <si>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</si>
  <si>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</si>
  <si>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</si>
  <si>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</si>
  <si>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</si>
  <si>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</si>
  <si>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</si>
  <si>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</si>
  <si>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</si>
  <si>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</si>
  <si>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</si>
  <si>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</si>
  <si>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</si>
  <si>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</si>
  <si>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</si>
  <si>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</si>
  <si>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</si>
  <si>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</si>
  <si>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</si>
  <si>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</si>
  <si>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</si>
  <si>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</si>
  <si>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</si>
  <si>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</si>
  <si>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</si>
  <si>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</si>
  <si>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</si>
  <si>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</si>
  <si>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</si>
  <si>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</si>
  <si>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</si>
  <si>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</si>
  <si>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</si>
  <si>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</si>
  <si>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</si>
  <si>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</si>
  <si>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</si>
  <si>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</si>
  <si>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</si>
  <si>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</si>
  <si>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</si>
  <si>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</si>
  <si>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</si>
  <si>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</si>
  <si>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</si>
  <si>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</si>
  <si>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</si>
  <si>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</si>
  <si>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</si>
  <si>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</si>
  <si>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</si>
  <si>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</si>
  <si>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</si>
  <si>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</si>
  <si>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</si>
  <si>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</si>
  <si>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</si>
  <si>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</si>
  <si>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</si>
  <si>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</si>
  <si>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</si>
  <si>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</si>
  <si>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</si>
  <si>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</si>
  <si>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</si>
  <si>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</si>
  <si>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</si>
  <si>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</si>
  <si>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</si>
  <si>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</si>
  <si>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</si>
  <si>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</si>
  <si>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</si>
  <si>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</si>
  <si>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</si>
  <si>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</si>
  <si>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</si>
  <si>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</si>
  <si>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</si>
  <si>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</si>
  <si>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</si>
  <si>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</si>
  <si>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</si>
  <si>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</si>
  <si>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</si>
  <si>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</si>
  <si>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</si>
  <si>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</si>
  <si>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</si>
  <si>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</si>
  <si>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</si>
  <si>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</si>
  <si>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</si>
  <si>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</si>
  <si>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</si>
  <si>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</si>
  <si>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</si>
  <si>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</si>
  <si>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</si>
  <si>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</si>
  <si>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</si>
  <si>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</si>
  <si>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</si>
  <si>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</si>
  <si>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</si>
  <si>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</si>
  <si>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</si>
  <si>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</si>
  <si>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</si>
  <si>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</si>
  <si>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</si>
  <si>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</si>
  <si>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</si>
  <si>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</si>
  <si>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</si>
  <si>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</si>
  <si>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</si>
  <si>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</si>
  <si>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</si>
  <si>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</si>
  <si>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</si>
  <si>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</si>
  <si>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</si>
  <si>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</si>
  <si>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</si>
  <si>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</si>
  <si>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</si>
  <si>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</si>
  <si>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</si>
  <si>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</si>
  <si>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</si>
  <si>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</si>
  <si>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</si>
  <si>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</si>
  <si>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</si>
  <si>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</si>
  <si>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</si>
  <si>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</si>
  <si>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</si>
  <si>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</si>
  <si>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</si>
  <si>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</si>
  <si>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</si>
  <si>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</si>
  <si>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</si>
  <si>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</si>
  <si>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</si>
  <si>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</si>
  <si>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</si>
  <si>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</si>
  <si>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</si>
  <si>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</si>
  <si>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</si>
  <si>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</si>
  <si>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</si>
  <si>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</si>
  <si>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</si>
  <si>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</si>
  <si>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</si>
  <si>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</si>
  <si>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</si>
  <si>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</si>
  <si>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</si>
  <si>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</si>
  <si>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</si>
  <si>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</si>
  <si>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</si>
  <si>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</si>
  <si>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</si>
  <si>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</si>
  <si>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</si>
  <si>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</si>
  <si>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</si>
  <si>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</si>
  <si>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</si>
  <si>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</si>
  <si>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</si>
  <si>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</si>
  <si>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</si>
  <si>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</si>
  <si>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</si>
  <si>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</si>
  <si>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</si>
  <si>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</si>
  <si>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</si>
  <si>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</si>
  <si>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</si>
  <si>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</si>
  <si>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</si>
  <si>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</si>
  <si>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</si>
  <si>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</si>
  <si>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</si>
  <si>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</si>
  <si>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</si>
  <si>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</si>
  <si>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</si>
  <si>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</si>
  <si>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</si>
  <si>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</si>
  <si>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</si>
  <si>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</si>
  <si>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</si>
  <si>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</si>
  <si>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</si>
  <si>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</si>
  <si>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</si>
  <si>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</si>
  <si>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</si>
  <si>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</si>
  <si>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</si>
  <si>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</si>
  <si>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</si>
  <si>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</si>
  <si>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</si>
  <si>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</si>
  <si>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</si>
  <si>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</si>
  <si>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</si>
  <si>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</si>
  <si>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</si>
  <si>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</si>
  <si>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</si>
  <si>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</si>
  <si>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</si>
  <si>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</si>
  <si>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</si>
  <si>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</si>
  <si>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</si>
  <si>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</si>
  <si>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</si>
  <si>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</si>
  <si>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</si>
  <si>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</si>
  <si>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</si>
  <si>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</si>
  <si>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</si>
  <si>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</si>
  <si>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</si>
  <si>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</si>
  <si>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</si>
  <si>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</si>
  <si>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</si>
  <si>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</si>
  <si>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</si>
  <si>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</si>
  <si>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</si>
  <si>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</si>
  <si>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</si>
  <si>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</si>
  <si>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</si>
  <si>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</si>
  <si>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</si>
  <si>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</si>
  <si>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</si>
  <si>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</si>
  <si>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</si>
  <si>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</si>
  <si>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</si>
  <si>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</si>
  <si>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</si>
  <si>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</si>
  <si>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</si>
  <si>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</si>
  <si>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</si>
  <si>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</si>
  <si>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</si>
  <si>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</si>
  <si>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</si>
  <si>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</si>
  <si>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</si>
  <si>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</si>
  <si>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</si>
  <si>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</si>
  <si>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</si>
  <si>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</si>
  <si>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</si>
  <si>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</si>
  <si>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</si>
  <si>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</si>
  <si>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</si>
  <si>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</si>
  <si>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</si>
  <si>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</si>
  <si>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</si>
  <si>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</si>
  <si>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</si>
  <si>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</si>
  <si>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</si>
  <si>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</si>
  <si>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</si>
  <si>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</si>
  <si>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</si>
  <si>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</si>
  <si>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</si>
  <si>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</si>
  <si>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</si>
  <si>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</si>
  <si>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</si>
  <si>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</si>
  <si>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</si>
  <si>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</si>
  <si>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</si>
  <si>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</si>
  <si>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</si>
  <si>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</si>
  <si>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</si>
  <si>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</si>
  <si>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</si>
  <si>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</si>
  <si>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</si>
  <si>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</si>
  <si>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</si>
  <si>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</si>
  <si>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</si>
  <si>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</si>
  <si>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</si>
  <si>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</si>
  <si>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</si>
  <si>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</si>
  <si>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</si>
  <si>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</si>
  <si>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</si>
  <si>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</si>
  <si>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</si>
  <si>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</si>
  <si>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</si>
  <si>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</si>
  <si>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</si>
  <si>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</si>
  <si>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</si>
  <si>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</si>
  <si>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</si>
  <si>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</si>
  <si>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</si>
  <si>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</si>
  <si>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</si>
  <si>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</si>
  <si>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</si>
  <si>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</si>
  <si>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</si>
  <si>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</si>
  <si>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</si>
  <si>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</si>
  <si>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</si>
  <si>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</si>
  <si>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</si>
  <si>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</si>
  <si>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</si>
  <si>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</si>
  <si>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</si>
  <si>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</si>
  <si>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</si>
  <si>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</si>
  <si>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</si>
  <si>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</si>
  <si>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</si>
  <si>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</si>
  <si>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</si>
  <si>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</si>
  <si>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</si>
  <si>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</si>
  <si>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</si>
  <si>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</si>
  <si>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</si>
  <si>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</si>
  <si>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</si>
  <si>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</si>
  <si>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</si>
  <si>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</si>
  <si>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</si>
  <si>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</si>
  <si>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</si>
  <si>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</si>
  <si>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</si>
  <si>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</si>
  <si>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</si>
  <si>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</si>
  <si>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</si>
  <si>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</si>
  <si>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</si>
  <si>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</si>
  <si>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</si>
  <si>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</si>
  <si>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</si>
  <si>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</si>
  <si>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</si>
  <si>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</si>
  <si>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</si>
  <si>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</si>
  <si>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</si>
  <si>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</si>
  <si>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</si>
  <si>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</si>
  <si>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</si>
  <si>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</si>
  <si>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</si>
  <si>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</si>
  <si>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</si>
  <si>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</si>
  <si>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</si>
  <si>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</si>
  <si>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</si>
  <si>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</si>
  <si>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</si>
  <si>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</si>
  <si>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</si>
  <si>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</si>
  <si>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</si>
  <si>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</si>
  <si>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</si>
  <si>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</si>
  <si>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</si>
  <si>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</si>
  <si>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</si>
  <si>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</si>
  <si>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</si>
  <si>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</si>
  <si>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</si>
  <si>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</si>
  <si>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</si>
  <si>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</si>
  <si>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</si>
  <si>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</si>
  <si>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</si>
  <si>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</si>
  <si>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</si>
  <si>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</si>
  <si>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</si>
  <si>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</si>
  <si>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</si>
  <si>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</si>
  <si>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</si>
  <si>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</si>
  <si>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</si>
  <si>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</si>
  <si>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</si>
  <si>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</si>
  <si>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</si>
  <si>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</si>
  <si>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</si>
  <si>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</si>
  <si>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</si>
  <si>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</si>
  <si>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</si>
  <si>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</si>
  <si>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</si>
  <si>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</si>
  <si>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</si>
  <si>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</si>
  <si>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</si>
  <si>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</si>
  <si>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</si>
  <si>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</si>
  <si>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</si>
  <si>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</si>
  <si>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</si>
  <si>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</si>
  <si>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</si>
  <si>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</si>
  <si>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</si>
  <si>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</si>
  <si>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</si>
  <si>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</si>
  <si>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</si>
  <si>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</si>
  <si>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</si>
  <si>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</si>
  <si>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</si>
  <si>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</si>
  <si>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</si>
  <si>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</si>
  <si>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</si>
  <si>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</si>
  <si>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</si>
  <si>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</si>
  <si>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</si>
  <si>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</si>
  <si>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</si>
  <si>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</si>
  <si>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</si>
  <si>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</si>
  <si>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</si>
  <si>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</si>
  <si>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</si>
  <si>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</si>
  <si>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</si>
  <si>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</si>
  <si>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</si>
  <si>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</si>
  <si>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</si>
  <si>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</si>
  <si>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</si>
  <si>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</si>
  <si>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</si>
  <si>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</si>
  <si>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</si>
  <si>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</si>
  <si>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</si>
  <si>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</si>
  <si>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</si>
  <si>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</si>
  <si>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</si>
  <si>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</si>
  <si>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</si>
  <si>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</si>
  <si>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</si>
  <si>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</si>
  <si>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</si>
  <si>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</si>
  <si>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</si>
  <si>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</si>
  <si>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</si>
  <si>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</si>
  <si>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</si>
  <si>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</si>
  <si>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</si>
  <si>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</si>
  <si>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</si>
  <si>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</si>
  <si>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</si>
  <si>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</si>
  <si>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</si>
  <si>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</si>
  <si>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</si>
  <si>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</si>
  <si>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</si>
  <si>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</si>
  <si>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</si>
  <si>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</si>
  <si>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</si>
  <si>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</si>
  <si>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</si>
  <si>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</si>
  <si>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</si>
  <si>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</si>
  <si>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</si>
  <si>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</si>
  <si>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</si>
  <si>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</si>
  <si>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</si>
  <si>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</si>
  <si>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</si>
  <si>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</si>
  <si>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</si>
  <si>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</si>
  <si>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</si>
  <si>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</si>
  <si>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</si>
  <si>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</si>
  <si>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</si>
  <si>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</si>
  <si>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</si>
  <si>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</si>
  <si>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</si>
  <si>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</si>
  <si>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</si>
  <si>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</si>
  <si>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</si>
  <si>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</si>
  <si>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</si>
  <si>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</si>
  <si>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</si>
  <si>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</si>
  <si>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</si>
  <si>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</si>
  <si>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</si>
  <si>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</si>
  <si>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</si>
  <si>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</si>
  <si>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</si>
  <si>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</si>
  <si>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</si>
  <si>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</si>
  <si>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</si>
  <si>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</si>
  <si>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</si>
  <si>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</si>
  <si>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</si>
  <si>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</si>
  <si>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</si>
  <si>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</si>
  <si>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</si>
  <si>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</si>
  <si>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</si>
  <si>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</si>
  <si>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</si>
  <si>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</si>
  <si>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</si>
  <si>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</si>
  <si>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</si>
  <si>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</si>
  <si>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</si>
  <si>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</si>
  <si>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</si>
  <si>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</si>
  <si>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</si>
  <si>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</si>
  <si>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</si>
  <si>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</si>
  <si>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</si>
  <si>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</si>
  <si>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</si>
  <si>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</si>
  <si>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</si>
  <si>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</si>
  <si>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</si>
  <si>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</si>
  <si>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</si>
  <si>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</si>
  <si>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</si>
  <si>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</si>
  <si>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</si>
  <si>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</si>
  <si>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</si>
  <si>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</si>
  <si>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</si>
  <si>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</si>
  <si>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</si>
  <si>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</si>
  <si>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</si>
  <si>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</si>
  <si>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</si>
  <si>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</si>
  <si>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</si>
  <si>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</si>
  <si>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</si>
  <si>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</si>
  <si>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</si>
  <si>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</si>
  <si>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</si>
  <si>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</si>
  <si>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</si>
  <si>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</si>
  <si>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</si>
  <si>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</si>
  <si>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</si>
  <si>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</si>
  <si>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</si>
  <si>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</si>
  <si>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</si>
  <si>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</si>
  <si>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</si>
  <si>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</si>
  <si>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</si>
  <si>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</si>
  <si>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Use Conditional Formating</t>
  </si>
  <si>
    <t>outcome column</t>
  </si>
  <si>
    <t>a different colour for failed, cancelled, live</t>
  </si>
  <si>
    <t>Mathematical Formual</t>
  </si>
  <si>
    <t>new column - Percent Funded</t>
  </si>
  <si>
    <t>Relative to the initial funding goal how much money did a campagne make</t>
  </si>
  <si>
    <t>Percent Funded</t>
  </si>
  <si>
    <t>3 colur scale - dark red 0&gt;99  Green 100 &gt;199  Blue 200 +</t>
  </si>
  <si>
    <t>new column - Average Donation</t>
  </si>
  <si>
    <t>Average donation</t>
  </si>
  <si>
    <t>Split column Category and Sub-Category</t>
  </si>
  <si>
    <t xml:space="preserve">2 new columns </t>
  </si>
  <si>
    <t>Parent Categaory and Sub-Category</t>
  </si>
  <si>
    <t xml:space="preserve">Pivot Table </t>
  </si>
  <si>
    <t>New Sheet</t>
  </si>
  <si>
    <t>Stacked Column Pivot Chart</t>
  </si>
  <si>
    <t>to filer by country based on the table created for the pivot chart</t>
  </si>
  <si>
    <t>count failed, cancelled, live per Category</t>
  </si>
  <si>
    <t>count failed, cancelled, live per Sub-Category</t>
  </si>
  <si>
    <t>Given Formula</t>
  </si>
  <si>
    <t>convert unix timestamps in launched at into Date Created Conversion</t>
  </si>
  <si>
    <t>convert unix timestamps in deadline into Date Ended Conversion</t>
  </si>
  <si>
    <t>Pivot Table</t>
  </si>
  <si>
    <t>rows of date created conversion</t>
  </si>
  <si>
    <t>Column = outcome</t>
  </si>
  <si>
    <t>values = count outcome</t>
  </si>
  <si>
    <t>fileters based on parent category &amp; years</t>
  </si>
  <si>
    <t>Pivot chart line graph</t>
  </si>
  <si>
    <t>to visualise the above</t>
  </si>
  <si>
    <t>1. Given the provided data, what are three conclusions that we can draw about crowdfunding campaigns?</t>
  </si>
  <si>
    <t>2. What are some limitations of this dataset?</t>
  </si>
  <si>
    <t>3. What are some other possible tables and/or graphs that we could create, and what additional value would they provide?</t>
  </si>
  <si>
    <t xml:space="preserve">MS Word Report </t>
  </si>
  <si>
    <t>8 columns</t>
  </si>
  <si>
    <t>Goal</t>
  </si>
  <si>
    <t>Number Successful</t>
  </si>
  <si>
    <t>Number Failed</t>
  </si>
  <si>
    <t>Number Cancelled</t>
  </si>
  <si>
    <t>Total Projects</t>
  </si>
  <si>
    <t>Percentage Failed</t>
  </si>
  <si>
    <t>&lt; 1000</t>
  </si>
  <si>
    <t>1000 &gt; 4999</t>
  </si>
  <si>
    <t>5000 &gt; 9999</t>
  </si>
  <si>
    <t>10000&gt;14999</t>
  </si>
  <si>
    <t>15000&gt;19999</t>
  </si>
  <si>
    <t>20000&gt;24999</t>
  </si>
  <si>
    <t>25000&gt;29999</t>
  </si>
  <si>
    <t>30000&gt;34999</t>
  </si>
  <si>
    <t>25000&gt;39999</t>
  </si>
  <si>
    <t>40000&gt;44999</t>
  </si>
  <si>
    <t>45000&gt;49999</t>
  </si>
  <si>
    <t>&gt;50000</t>
  </si>
  <si>
    <t>Formula CountIFS</t>
  </si>
  <si>
    <t>populate respective columns</t>
  </si>
  <si>
    <t>how many in each category</t>
  </si>
  <si>
    <t>New column</t>
  </si>
  <si>
    <t xml:space="preserve">Total Projects - sum </t>
  </si>
  <si>
    <t xml:space="preserve">New columns </t>
  </si>
  <si>
    <t>Find the percentage of projects that were % successful/failed/cancelled</t>
  </si>
  <si>
    <t>Goal column - rows of</t>
  </si>
  <si>
    <t>New Sheet - columns of</t>
  </si>
  <si>
    <t>Percentage Cancelled</t>
  </si>
  <si>
    <t>Line Chart</t>
  </si>
  <si>
    <t>Same sheet</t>
  </si>
  <si>
    <t>relationship between goal amt and chances of success, failure or cancellation</t>
  </si>
  <si>
    <t>Statistical Analysis</t>
  </si>
  <si>
    <t>evaluate the number of backers of successful and unsuccessful campaigns</t>
  </si>
  <si>
    <t>The mean number of backers</t>
  </si>
  <si>
    <t>The median number of backers</t>
  </si>
  <si>
    <t>The minimum number of backers</t>
  </si>
  <si>
    <t>The maximum number of backers</t>
  </si>
  <si>
    <t xml:space="preserve">For each - </t>
  </si>
  <si>
    <t>The variance of the number of backers
The standard deviation of the number of backers
Use your data to determine whether the mean or the median better summarises the data.
Use your data to determine if there is more variability with successful or unsuccessful campaigns. Does this make sense? Why or why not?</t>
  </si>
  <si>
    <t xml:space="preserve">Tidy up first </t>
  </si>
  <si>
    <t>in spreadsheet new columns</t>
  </si>
  <si>
    <t>Numer of Backers</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</si>
  <si>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</si>
  <si>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</si>
  <si>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</si>
  <si>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</si>
  <si>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</si>
  <si>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</si>
  <si>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</si>
  <si>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</si>
  <si>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</si>
  <si>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</si>
  <si>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</si>
  <si>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</si>
  <si>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</si>
  <si>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</si>
  <si>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</si>
  <si>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</si>
  <si>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</si>
  <si>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</si>
  <si>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</si>
  <si>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</si>
  <si>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</si>
  <si>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</si>
  <si>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</si>
  <si>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</si>
  <si>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</si>
  <si>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</si>
  <si>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</si>
  <si>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</si>
  <si>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</si>
  <si>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</si>
  <si>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</si>
  <si>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</si>
  <si>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</si>
  <si>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</si>
  <si>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</si>
  <si>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</si>
  <si>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Date Created Conversion</t>
  </si>
  <si>
    <t>Year Created</t>
  </si>
  <si>
    <t>Date Ended Conversion</t>
  </si>
  <si>
    <t>2015</t>
  </si>
  <si>
    <t>2014</t>
  </si>
  <si>
    <t>2013</t>
  </si>
  <si>
    <t>2019</t>
  </si>
  <si>
    <t>2012</t>
  </si>
  <si>
    <t>2017</t>
  </si>
  <si>
    <t>2010</t>
  </si>
  <si>
    <t>2016</t>
  </si>
  <si>
    <t>2011</t>
  </si>
  <si>
    <t>2018</t>
  </si>
  <si>
    <t>2020</t>
  </si>
  <si>
    <t>Grand Total</t>
  </si>
  <si>
    <t>(All)</t>
  </si>
  <si>
    <t>Count of outcome</t>
  </si>
  <si>
    <t>to filter by country based on the table created for the pivot chart</t>
  </si>
  <si>
    <t>Jan</t>
  </si>
  <si>
    <t>Feb</t>
  </si>
  <si>
    <t>Mar</t>
  </si>
  <si>
    <t>Apr</t>
  </si>
  <si>
    <t>May</t>
  </si>
  <si>
    <t>Jun</t>
  </si>
  <si>
    <t>Jul</t>
  </si>
  <si>
    <t>Aug</t>
  </si>
  <si>
    <t>Sep</t>
  </si>
  <si>
    <t>Oct</t>
  </si>
  <si>
    <t>Nov</t>
  </si>
  <si>
    <t>Dec</t>
  </si>
  <si>
    <t>Years (Date Created Conversion)</t>
  </si>
  <si>
    <t xml:space="preserve">                                                                                                                                                                                                                                                                                                                                              </t>
  </si>
  <si>
    <t>Percentage Successful</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</si>
  <si>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</si>
  <si>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</si>
  <si>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</si>
  <si>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</si>
  <si>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</si>
  <si>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</si>
  <si>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</si>
  <si>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</si>
  <si>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</si>
  <si>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</si>
  <si>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</si>
  <si>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</si>
  <si>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cancelled</t>
  </si>
  <si>
    <t>Successful Backers</t>
  </si>
  <si>
    <t>Failed Backers</t>
  </si>
  <si>
    <t>Mean</t>
  </si>
  <si>
    <t>Median</t>
  </si>
  <si>
    <t>Minimum</t>
  </si>
  <si>
    <t>Maxium</t>
  </si>
  <si>
    <t>Variance</t>
  </si>
  <si>
    <t>ST.Deviation</t>
  </si>
  <si>
    <t>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</si>
</sst>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249977111117893"/>
        <bgColor indexed="64"/>
      </patternFill>
    </fill>
    <fill>
      <patternFill patternType="solid">
        <fgColor theme="9"/>
        <bgColor theme="9"/>
      </patternFill>
    </fill>
    <fill>
      <patternFill patternType="solid">
        <fgColor theme="1" tint="0.249977111117893"/>
        <bgColor indexed="64"/>
      </patternFill>
    </fill>
    <fill>
      <patternFill patternType="solid">
        <fgColor theme="5"/>
        <bgColor indexed="64"/>
      </patternFill>
    </fill>
    <fill>
      <patternFill patternType="solid">
        <fgColor theme="9"/>
        <bgColor indexed="64"/>
      </patternFill>
    </fill>
    <fill>
      <patternFill patternType="solid">
        <fgColor theme="4" tint="0.399975585192419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33" borderId="0" xfId="0" applyFill="1"/>
    <xf numFmtId="0" fontId="0" fillId="0" borderId="0" xfId="0" applyAlignment="1">
      <alignment wrapText="1"/>
    </xf>
    <xf numFmtId="0" fontId="17" fillId="34" borderId="0" xfId="0" applyFont="1" applyFill="1"/>
    <xf numFmtId="14" fontId="0" fillId="0" borderId="0" xfId="0" applyNumberFormat="1"/>
    <xf numFmtId="4" fontId="0" fillId="0" borderId="0" xfId="0" applyNumberFormat="1"/>
    <xf numFmtId="0" fontId="13" fillId="35" borderId="10" xfId="0" applyFont="1" applyFill="1" applyBorder="1"/>
    <xf numFmtId="0" fontId="0" fillId="0" borderId="10" xfId="0" applyFont="1" applyBorder="1"/>
    <xf numFmtId="0" fontId="0" fillId="36" borderId="0" xfId="0" applyFill="1"/>
    <xf numFmtId="0" fontId="19"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11" xfId="0" applyBorder="1"/>
    <xf numFmtId="9" fontId="0" fillId="0" borderId="11" xfId="0" applyNumberFormat="1" applyBorder="1"/>
    <xf numFmtId="0" fontId="0" fillId="0" borderId="12" xfId="0" applyBorder="1"/>
    <xf numFmtId="9" fontId="0" fillId="0" borderId="13" xfId="0" applyNumberFormat="1" applyBorder="1"/>
    <xf numFmtId="0" fontId="0" fillId="39" borderId="14" xfId="0" applyFill="1" applyBorder="1"/>
    <xf numFmtId="0" fontId="0" fillId="39" borderId="15" xfId="0" applyFill="1" applyBorder="1"/>
    <xf numFmtId="0" fontId="0" fillId="39" borderId="16" xfId="0" applyFill="1" applyBorder="1"/>
    <xf numFmtId="0" fontId="0" fillId="0" borderId="17" xfId="0" applyBorder="1"/>
    <xf numFmtId="0" fontId="0" fillId="0" borderId="18" xfId="0" applyBorder="1"/>
    <xf numFmtId="9" fontId="0" fillId="0" borderId="18" xfId="0" applyNumberFormat="1" applyBorder="1"/>
    <xf numFmtId="9" fontId="0" fillId="0" borderId="19" xfId="0" applyNumberFormat="1" applyBorder="1"/>
    <xf numFmtId="0" fontId="0" fillId="38" borderId="11" xfId="0" applyFill="1" applyBorder="1" applyAlignment="1">
      <alignment horizontal="center"/>
    </xf>
    <xf numFmtId="0" fontId="0" fillId="37" borderId="11" xfId="0" applyFill="1" applyBorder="1" applyAlignment="1">
      <alignment horizontal="center"/>
    </xf>
    <xf numFmtId="1" fontId="0" fillId="0" borderId="11" xfId="0" applyNumberFormat="1" applyBorder="1"/>
    <xf numFmtId="1" fontId="13" fillId="35" borderId="10" xfId="0" applyNumberFormat="1" applyFont="1" applyFill="1" applyBorder="1"/>
    <xf numFmtId="1" fontId="0" fillId="0" borderId="10" xfId="0" applyNumberFormat="1"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font>
        <color theme="5" tint="0.79998168889431442"/>
      </font>
      <fill>
        <patternFill>
          <bgColor rgb="FFC00000"/>
        </patternFill>
      </fill>
    </dxf>
    <dxf>
      <font>
        <color rgb="FF006100"/>
      </font>
      <fill>
        <patternFill>
          <bgColor rgb="FFC6EFCE"/>
        </patternFill>
      </fill>
    </dxf>
    <dxf>
      <font>
        <color theme="4" tint="0.79998168889431442"/>
      </font>
      <fill>
        <patternFill>
          <bgColor rgb="FF00B0F0"/>
        </patternFill>
      </fill>
    </dxf>
    <dxf>
      <font>
        <b val="0"/>
        <i val="0"/>
      </font>
      <fill>
        <patternFill>
          <bgColor theme="5"/>
        </patternFill>
      </fill>
    </dxf>
    <dxf>
      <font>
        <b val="0"/>
        <i val="0"/>
      </font>
      <fill>
        <patternFill>
          <bgColor theme="9"/>
        </patternFill>
      </fill>
    </dxf>
    <dxf>
      <font>
        <b val="0"/>
        <i val="0"/>
      </font>
      <fill>
        <patternFill>
          <bgColor theme="6"/>
        </patternFill>
      </fill>
    </dxf>
    <dxf>
      <font>
        <b/>
        <i val="0"/>
      </font>
      <fill>
        <patternFill>
          <bgColor theme="7"/>
        </patternFill>
      </fill>
    </dxf>
    <dxf>
      <font>
        <b val="0"/>
        <i val="0"/>
      </font>
      <fill>
        <patternFill>
          <bgColor theme="5"/>
        </patternFill>
      </fill>
    </dxf>
    <dxf>
      <font>
        <b val="0"/>
        <i val="0"/>
      </font>
      <fill>
        <patternFill>
          <bgColor theme="9"/>
        </patternFill>
      </fill>
    </dxf>
    <dxf>
      <font>
        <b val="0"/>
        <i val="0"/>
      </font>
      <fill>
        <patternFill>
          <bgColor theme="6"/>
        </patternFill>
      </fill>
    </dxf>
    <dxf>
      <font>
        <b/>
        <i val="0"/>
      </font>
      <fill>
        <patternFill>
          <bgColor theme="7"/>
        </patternFill>
      </fill>
    </dxf>
    <dxf>
      <font>
        <b val="0"/>
        <i val="0"/>
      </font>
      <fill>
        <patternFill>
          <bgColor theme="5"/>
        </patternFill>
      </fill>
    </dxf>
    <dxf>
      <font>
        <b val="0"/>
        <i val="0"/>
      </font>
      <fill>
        <patternFill>
          <bgColor theme="9"/>
        </patternFill>
      </fill>
    </dxf>
    <dxf>
      <font>
        <b val="0"/>
        <i val="0"/>
      </font>
      <fill>
        <patternFill>
          <bgColor theme="6"/>
        </patternFill>
      </fill>
    </dxf>
    <dxf>
      <font>
        <b/>
        <i val="0"/>
      </font>
      <fill>
        <patternFill>
          <bgColor theme="7"/>
        </patternFill>
      </fill>
    </dxf>
    <dxf>
      <font>
        <b val="0"/>
        <i val="0"/>
      </font>
      <fill>
        <patternFill>
          <bgColor theme="5"/>
        </patternFill>
      </fill>
    </dxf>
    <dxf>
      <font>
        <b val="0"/>
        <i val="0"/>
      </font>
      <fill>
        <patternFill>
          <bgColor theme="9"/>
        </patternFill>
      </fill>
    </dxf>
    <dxf>
      <font>
        <b val="0"/>
        <i val="0"/>
      </font>
      <fill>
        <patternFill>
          <bgColor theme="6"/>
        </patternFill>
      </fill>
    </dxf>
    <dxf>
      <font>
        <b/>
        <i val="0"/>
      </font>
      <fill>
        <patternFill>
          <bgColor theme="7"/>
        </patternFill>
      </fill>
    </dxf>
    <dxf>
      <font>
        <b val="0"/>
        <i val="0"/>
      </font>
      <fill>
        <patternFill>
          <bgColor theme="5"/>
        </patternFill>
      </fill>
    </dxf>
    <dxf>
      <font>
        <b val="0"/>
        <i val="0"/>
      </font>
      <fill>
        <patternFill>
          <bgColor theme="9"/>
        </patternFill>
      </fill>
    </dxf>
    <dxf>
      <font>
        <b val="0"/>
        <i val="0"/>
      </font>
      <fill>
        <patternFill>
          <bgColor theme="6"/>
        </patternFill>
      </fill>
    </dxf>
    <dxf>
      <font>
        <b/>
        <i val="0"/>
      </font>
      <fill>
        <patternFill>
          <bgColor theme="7"/>
        </patternFill>
      </fill>
    </dxf>
    <dxf>
      <fill>
        <patternFill patternType="solid">
          <fgColor indexed="64"/>
          <bgColor theme="4" tint="0.39997558519241921"/>
        </patternFill>
      </fill>
      <border diagonalUp="0" diagonalDown="0" outline="0">
        <left style="thin">
          <color indexed="64"/>
        </left>
        <right style="thin">
          <color indexed="64"/>
        </right>
        <top/>
        <bottom/>
      </border>
    </dxf>
    <dxf>
      <numFmt numFmtId="13" formatCode="0%"/>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dxf>
    <dxf>
      <numFmt numFmtId="0" formatCode="General"/>
    </dxf>
    <dxf>
      <numFmt numFmtId="0" formatCode="General"/>
    </dxf>
    <dxf>
      <numFmt numFmtId="19" formatCode="d/mm/yyyy"/>
    </dxf>
    <dxf>
      <numFmt numFmtId="0" formatCode="General"/>
    </dxf>
    <dxf>
      <numFmt numFmtId="19" formatCode="d/mm/yyyy"/>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[CrowdfundingBook_.xlsx]CampaignOutcomeperSubCategory!Campaign Outcomes per Sub-Category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Campaign Outcome per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CampaignOutcomeperSubCategory!$B$4:$B$5</c:f>
              <c:strCache>
                <c:ptCount val="1"/>
                <c:pt idx="0">
                  <c:v>canceled</c:v>
                </c:pt>
              </c:strCache>
            </c:strRef>
          </c:tx>
          <c:spPr>
            <a:solidFill>
              <a:schemeClr val="accent3"/>
            </a:solidFill>
            <a:ln>
              <a:solidFill>
                <a:schemeClr val="accent3"/>
              </a:solidFill>
            </a:ln>
            <a:effectLst/>
          </c:spPr>
          <c:invertIfNegative val="0"/>
          <c:cat>
            <c:strRef>
              <c:f>CampaignOutcomeperSubCategory!$A$6:$A$30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CampaignOutcomeperSubCategory!$B$6:$B$30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1AE-4B5B-9BEB-4B3F9832080C}"/>
            </c:ext>
          </c:extLst>
        </c:ser>
        <c:ser>
          <c:idx val="1"/>
          <c:order val="1"/>
          <c:tx>
            <c:strRef>
              <c:f>CampaignOutcomeperSubCategory!$C$4:$C$5</c:f>
              <c:strCache>
                <c:ptCount val="1"/>
                <c:pt idx="0">
                  <c:v>failed</c:v>
                </c:pt>
              </c:strCache>
            </c:strRef>
          </c:tx>
          <c:spPr>
            <a:solidFill>
              <a:schemeClr val="accent2"/>
            </a:solidFill>
            <a:ln>
              <a:solidFill>
                <a:schemeClr val="accent2"/>
              </a:solidFill>
            </a:ln>
            <a:effectLst/>
          </c:spPr>
          <c:invertIfNegative val="0"/>
          <c:cat>
            <c:strRef>
              <c:f>CampaignOutcomeperSubCategory!$A$6:$A$30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CampaignOutcomeperSubCategory!$C$6:$C$30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7-21AE-4B5B-9BEB-4B3F9832080C}"/>
            </c:ext>
          </c:extLst>
        </c:ser>
        <c:ser>
          <c:idx val="2"/>
          <c:order val="2"/>
          <c:tx>
            <c:strRef>
              <c:f>CampaignOutcomeperSubCategory!$D$4:$D$5</c:f>
              <c:strCache>
                <c:ptCount val="1"/>
                <c:pt idx="0">
                  <c:v>live</c:v>
                </c:pt>
              </c:strCache>
            </c:strRef>
          </c:tx>
          <c:spPr>
            <a:solidFill>
              <a:schemeClr val="accent4"/>
            </a:solidFill>
            <a:ln>
              <a:solidFill>
                <a:schemeClr val="accent4"/>
              </a:solidFill>
            </a:ln>
            <a:effectLst/>
          </c:spPr>
          <c:invertIfNegative val="0"/>
          <c:cat>
            <c:strRef>
              <c:f>CampaignOutcomeperSubCategory!$A$6:$A$30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CampaignOutcomeperSubCategory!$D$6:$D$30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A-21AE-4B5B-9BEB-4B3F9832080C}"/>
            </c:ext>
          </c:extLst>
        </c:ser>
        <c:ser>
          <c:idx val="3"/>
          <c:order val="3"/>
          <c:tx>
            <c:strRef>
              <c:f>CampaignOutcomeperSubCategory!$E$4:$E$5</c:f>
              <c:strCache>
                <c:ptCount val="1"/>
                <c:pt idx="0">
                  <c:v>successful</c:v>
                </c:pt>
              </c:strCache>
            </c:strRef>
          </c:tx>
          <c:spPr>
            <a:solidFill>
              <a:schemeClr val="accent6"/>
            </a:solidFill>
            <a:ln>
              <a:solidFill>
                <a:schemeClr val="accent6"/>
              </a:solidFill>
            </a:ln>
            <a:effectLst/>
          </c:spPr>
          <c:invertIfNegative val="0"/>
          <c:cat>
            <c:strRef>
              <c:f>CampaignOutcomeperSubCategory!$A$6:$A$30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CampaignOutcomeperSubCategory!$E$6:$E$30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B-21AE-4B5B-9BEB-4B3F9832080C}"/>
            </c:ext>
          </c:extLst>
        </c:ser>
        <c:dLbls>
          <c:showLegendKey val="0"/>
          <c:showVal val="0"/>
          <c:showCatName val="0"/>
          <c:showSerName val="0"/>
          <c:showPercent val="0"/>
          <c:showBubbleSize val="0"/>
        </c:dLbls>
        <c:gapWidth val="150"/>
        <c:overlap val="100"/>
        <c:axId val="1891723296"/>
        <c:axId val="1891722336"/>
      </c:barChart>
      <c:catAx>
        <c:axId val="189172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Campaign 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722336"/>
        <c:crosses val="autoZero"/>
        <c:auto val="1"/>
        <c:lblAlgn val="ctr"/>
        <c:lblOffset val="100"/>
        <c:noMultiLvlLbl val="0"/>
      </c:catAx>
      <c:valAx>
        <c:axId val="189172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a:t>
                </a:r>
                <a:r>
                  <a:rPr lang="en-AU" baseline="0"/>
                  <a:t> Number of Campaigns</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72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[CrowdfundingBook_.xlsx]CampaignOutcomeVsParentCategory!PivotTable2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Campaign Outcomes per</a:t>
            </a:r>
            <a:r>
              <a:rPr lang="en-AU" baseline="0"/>
              <a:t> Parent Category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CampaignOutcomeVsParentCategory!$B$3:$B$4</c:f>
              <c:strCache>
                <c:ptCount val="1"/>
                <c:pt idx="0">
                  <c:v>canceled</c:v>
                </c:pt>
              </c:strCache>
            </c:strRef>
          </c:tx>
          <c:spPr>
            <a:solidFill>
              <a:schemeClr val="accent3"/>
            </a:solidFill>
            <a:ln>
              <a:solidFill>
                <a:schemeClr val="accent3"/>
              </a:solidFill>
            </a:ln>
            <a:effectLst/>
          </c:spPr>
          <c:invertIfNegative val="0"/>
          <c:cat>
            <c:strRef>
              <c:f>CampaignOutcomeVsParentCategory!$A$5:$A$14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CampaignOutcomeVsParentCategory!$B$5:$B$14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DC5-4E65-A9B6-38A1DDE8D1E9}"/>
            </c:ext>
          </c:extLst>
        </c:ser>
        <c:ser>
          <c:idx val="1"/>
          <c:order val="1"/>
          <c:tx>
            <c:strRef>
              <c:f>CampaignOutcomeVsParentCategory!$C$3:$C$4</c:f>
              <c:strCache>
                <c:ptCount val="1"/>
                <c:pt idx="0">
                  <c:v>failed</c:v>
                </c:pt>
              </c:strCache>
            </c:strRef>
          </c:tx>
          <c:spPr>
            <a:solidFill>
              <a:schemeClr val="accent2"/>
            </a:solidFill>
            <a:ln>
              <a:solidFill>
                <a:schemeClr val="accent2"/>
              </a:solidFill>
            </a:ln>
            <a:effectLst/>
          </c:spPr>
          <c:invertIfNegative val="0"/>
          <c:cat>
            <c:strRef>
              <c:f>CampaignOutcomeVsParentCategory!$A$5:$A$14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CampaignOutcomeVsParentCategory!$C$5:$C$14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DC5-4E65-A9B6-38A1DDE8D1E9}"/>
            </c:ext>
          </c:extLst>
        </c:ser>
        <c:ser>
          <c:idx val="2"/>
          <c:order val="2"/>
          <c:tx>
            <c:strRef>
              <c:f>CampaignOutcomeVsParentCategory!$D$3:$D$4</c:f>
              <c:strCache>
                <c:ptCount val="1"/>
                <c:pt idx="0">
                  <c:v>live</c:v>
                </c:pt>
              </c:strCache>
            </c:strRef>
          </c:tx>
          <c:spPr>
            <a:solidFill>
              <a:schemeClr val="accent4"/>
            </a:solidFill>
            <a:ln>
              <a:solidFill>
                <a:schemeClr val="accent4"/>
              </a:solidFill>
            </a:ln>
            <a:effectLst/>
          </c:spPr>
          <c:invertIfNegative val="0"/>
          <c:cat>
            <c:strRef>
              <c:f>CampaignOutcomeVsParentCategory!$A$5:$A$14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CampaignOutcomeVsParentCategory!$D$5:$D$14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DC5-4E65-A9B6-38A1DDE8D1E9}"/>
            </c:ext>
          </c:extLst>
        </c:ser>
        <c:ser>
          <c:idx val="3"/>
          <c:order val="3"/>
          <c:tx>
            <c:strRef>
              <c:f>CampaignOutcomeVsParentCategory!$E$3:$E$4</c:f>
              <c:strCache>
                <c:ptCount val="1"/>
                <c:pt idx="0">
                  <c:v>successful</c:v>
                </c:pt>
              </c:strCache>
            </c:strRef>
          </c:tx>
          <c:spPr>
            <a:solidFill>
              <a:schemeClr val="accent6"/>
            </a:solidFill>
            <a:ln>
              <a:solidFill>
                <a:schemeClr val="accent6"/>
              </a:solidFill>
            </a:ln>
            <a:effectLst/>
          </c:spPr>
          <c:invertIfNegative val="0"/>
          <c:cat>
            <c:strRef>
              <c:f>CampaignOutcomeVsParentCategory!$A$5:$A$14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CampaignOutcomeVsParentCategory!$E$5:$E$14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6-3DC5-4E65-A9B6-38A1DDE8D1E9}"/>
            </c:ext>
          </c:extLst>
        </c:ser>
        <c:dLbls>
          <c:showLegendKey val="0"/>
          <c:showVal val="0"/>
          <c:showCatName val="0"/>
          <c:showSerName val="0"/>
          <c:showPercent val="0"/>
          <c:showBubbleSize val="0"/>
        </c:dLbls>
        <c:gapWidth val="150"/>
        <c:overlap val="100"/>
        <c:axId val="1901694432"/>
        <c:axId val="1901691552"/>
      </c:barChart>
      <c:catAx>
        <c:axId val="190169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Parent</a:t>
                </a:r>
                <a:r>
                  <a:rPr lang="en-AU" baseline="0"/>
                  <a:t> Category of Campaigns</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800" b="0" i="0" u="none" strike="noStrike" kern="1200" baseline="0">
                <a:solidFill>
                  <a:schemeClr val="tx1">
                    <a:lumMod val="65000"/>
                    <a:lumOff val="35000"/>
                  </a:schemeClr>
                </a:solidFill>
                <a:latin typeface="+mn-lt"/>
                <a:ea typeface="+mn-ea"/>
                <a:cs typeface="+mn-cs"/>
              </a:defRPr>
            </a:pPr>
            <a:endParaRPr lang="en-US"/>
          </a:p>
        </c:txPr>
        <c:crossAx val="1901691552"/>
        <c:crosses val="autoZero"/>
        <c:auto val="1"/>
        <c:lblAlgn val="ctr"/>
        <c:lblOffset val="100"/>
        <c:noMultiLvlLbl val="0"/>
      </c:catAx>
      <c:valAx>
        <c:axId val="190169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 Number  of Campaigns</a:t>
                </a:r>
                <a:r>
                  <a:rPr lang="en-AU" baseline="0"/>
                  <a:t> Funded</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69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[CrowdfundingBook_.xlsx]MonthCampaignCreatedVsOutcomes!PivotTable4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Month Campaign Created vs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MonthCampaignCreatedVsOutcomes!$B$4:$B$5</c:f>
              <c:strCache>
                <c:ptCount val="1"/>
                <c:pt idx="0">
                  <c:v>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MonthCampaignCreatedVsOutcomes!$A$6:$A$18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MonthCampaignCreatedVsOutcomes!$B$6:$B$18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BED-4237-B5B7-0753DACCD528}"/>
            </c:ext>
          </c:extLst>
        </c:ser>
        <c:ser>
          <c:idx val="1"/>
          <c:order val="1"/>
          <c:tx>
            <c:strRef>
              <c:f>MonthCampaignCreatedVsOutcomes!$C$4:$C$5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MonthCampaignCreatedVsOutcomes!$A$6:$A$18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MonthCampaignCreatedVsOutcomes!$C$6:$C$18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8-7BED-4237-B5B7-0753DACCD528}"/>
            </c:ext>
          </c:extLst>
        </c:ser>
        <c:ser>
          <c:idx val="2"/>
          <c:order val="2"/>
          <c:tx>
            <c:strRef>
              <c:f>MonthCampaignCreatedVsOutcomes!$D$4:$D$5</c:f>
              <c:strCache>
                <c:ptCount val="1"/>
                <c:pt idx="0">
                  <c:v>live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MonthCampaignCreatedVsOutcomes!$A$6:$A$18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MonthCampaignCreatedVsOutcomes!$D$6:$D$18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9-7BED-4237-B5B7-0753DACCD528}"/>
            </c:ext>
          </c:extLst>
        </c:ser>
        <c:ser>
          <c:idx val="3"/>
          <c:order val="3"/>
          <c:tx>
            <c:strRef>
              <c:f>MonthCampaignCreatedVsOutcomes!$E$4:$E$5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MonthCampaignCreatedVsOutcomes!$A$6:$A$18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MonthCampaignCreatedVsOutcomes!$E$6:$E$18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A-7BED-4237-B5B7-0753DACCD528}"/>
            </c:ext>
          </c:extLst>
        </c:ser>
        <c:dLbls>
          <c:showLegendKey val="0"/>
          <c:showVal val="0"/>
          <c:showCatName val="0"/>
          <c:showSerName val="0"/>
          <c:showPercent val="0"/>
          <c:showBubbleSize val="0"/>
        </c:dLbls>
        <c:marker val="1"/>
        <c:smooth val="0"/>
        <c:axId val="1686269104"/>
        <c:axId val="1686255184"/>
      </c:lineChart>
      <c:catAx>
        <c:axId val="168626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Month</a:t>
                </a:r>
                <a:r>
                  <a:rPr lang="en-AU" baseline="0"/>
                  <a:t> Created</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55184"/>
        <c:crosses val="autoZero"/>
        <c:auto val="1"/>
        <c:lblAlgn val="ctr"/>
        <c:lblOffset val="100"/>
        <c:noMultiLvlLbl val="0"/>
      </c:catAx>
      <c:valAx>
        <c:axId val="168625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 Number of Campaigns Created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6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 Based on Campaign</a:t>
            </a:r>
            <a:r>
              <a:rPr lang="en-AU" baseline="0"/>
              <a:t> Goal</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4968580569764542E-2"/>
          <c:y val="0.10430260047281326"/>
          <c:w val="0.94408251432074641"/>
          <c:h val="0.71174649268132262"/>
        </c:manualLayout>
      </c:layout>
      <c:lineChart>
        <c:grouping val="standard"/>
        <c:varyColors val="0"/>
        <c:ser>
          <c:idx val="0"/>
          <c:order val="0"/>
          <c:tx>
            <c:strRef>
              <c:f>OutcomeBasedonGoalRange!$F$1</c:f>
              <c:strCache>
                <c:ptCount val="1"/>
                <c:pt idx="0">
                  <c:v>Percentage Successful</c:v>
                </c:pt>
              </c:strCache>
            </c:strRef>
          </c:tx>
          <c:spPr>
            <a:ln w="28575" cap="rnd">
              <a:solidFill>
                <a:schemeClr val="accent6"/>
              </a:solidFill>
              <a:round/>
            </a:ln>
            <a:effectLst/>
          </c:spPr>
          <c:marker>
            <c:symbol val="none"/>
          </c:marker>
          <c:cat>
            <c:strRef>
              <c:f>OutcomeBasedonGoalRange!$A$2:$A$13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OutcomeBasedonGoalRange!$F$2:$F$13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541-47BB-877F-C2C112A17213}"/>
            </c:ext>
          </c:extLst>
        </c:ser>
        <c:ser>
          <c:idx val="1"/>
          <c:order val="1"/>
          <c:tx>
            <c:strRef>
              <c:f>OutcomeBasedonGoalRange!$G$1</c:f>
              <c:strCache>
                <c:ptCount val="1"/>
                <c:pt idx="0">
                  <c:v>Percentage Failed</c:v>
                </c:pt>
              </c:strCache>
            </c:strRef>
          </c:tx>
          <c:spPr>
            <a:ln w="28575" cap="rnd">
              <a:solidFill>
                <a:schemeClr val="accent2"/>
              </a:solidFill>
              <a:round/>
            </a:ln>
            <a:effectLst/>
          </c:spPr>
          <c:marker>
            <c:symbol val="none"/>
          </c:marker>
          <c:cat>
            <c:strRef>
              <c:f>OutcomeBasedonGoalRange!$A$2:$A$13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OutcomeBasedonGoalRange!$G$2:$G$13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541-47BB-877F-C2C112A17213}"/>
            </c:ext>
          </c:extLst>
        </c:ser>
        <c:ser>
          <c:idx val="2"/>
          <c:order val="2"/>
          <c:tx>
            <c:strRef>
              <c:f>OutcomeBasedonGoalRange!$H$1</c:f>
              <c:strCache>
                <c:ptCount val="1"/>
                <c:pt idx="0">
                  <c:v>Percentage Cancelled</c:v>
                </c:pt>
              </c:strCache>
            </c:strRef>
          </c:tx>
          <c:spPr>
            <a:ln w="28575" cap="rnd">
              <a:solidFill>
                <a:schemeClr val="accent3"/>
              </a:solidFill>
              <a:round/>
            </a:ln>
            <a:effectLst/>
          </c:spPr>
          <c:marker>
            <c:symbol val="none"/>
          </c:marker>
          <c:cat>
            <c:strRef>
              <c:f>OutcomeBasedonGoalRange!$A$2:$A$13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OutcomeBasedonGoalRange!$H$2:$H$13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541-47BB-877F-C2C112A17213}"/>
            </c:ext>
          </c:extLst>
        </c:ser>
        <c:dLbls>
          <c:showLegendKey val="0"/>
          <c:showVal val="0"/>
          <c:showCatName val="0"/>
          <c:showSerName val="0"/>
          <c:showPercent val="0"/>
          <c:showBubbleSize val="0"/>
        </c:dLbls>
        <c:smooth val="0"/>
        <c:axId val="1903992080"/>
        <c:axId val="1903991120"/>
      </c:lineChart>
      <c:catAx>
        <c:axId val="190399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Range of Campaign</a:t>
                </a:r>
                <a:r>
                  <a:rPr lang="en-AU" baseline="0"/>
                  <a:t> Goal</a:t>
                </a:r>
                <a:endParaRPr lang="en-AU"/>
              </a:p>
            </c:rich>
          </c:tx>
          <c:layout>
            <c:manualLayout>
              <c:xMode val="edge"/>
              <c:yMode val="edge"/>
              <c:x val="0.48758769661091633"/>
              <c:y val="0.903947221237394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03991120"/>
        <c:crosses val="autoZero"/>
        <c:auto val="1"/>
        <c:lblAlgn val="ctr"/>
        <c:lblOffset val="50"/>
        <c:tickLblSkip val="1"/>
        <c:noMultiLvlLbl val="0"/>
      </c:catAx>
      <c:valAx>
        <c:axId val="190399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992080"/>
        <c:crossesAt val="1"/>
        <c:crossBetween val="between"/>
      </c:valAx>
      <c:spPr>
        <a:noFill/>
        <a:ln>
          <a:noFill/>
        </a:ln>
        <a:effectLst/>
      </c:spPr>
    </c:plotArea>
    <c:legend>
      <c:legendPos val="b"/>
      <c:layout>
        <c:manualLayout>
          <c:xMode val="edge"/>
          <c:yMode val="edge"/>
          <c:x val="0.27844339713010324"/>
          <c:y val="0.94920958883072615"/>
          <c:w val="0.43338084564246987"/>
          <c:h val="5.079041116927388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390525</xdr:colOff>
      <xdr:row>3</xdr:row>
      <xdr:rowOff>123825</xdr:rowOff>
    </xdr:from>
    <xdr:to>
      <xdr:col>19</xdr:col>
      <xdr:colOff>66675</xdr:colOff>
      <xdr:row>29</xdr:row>
      <xdr:rowOff>200024</xdr:rowOff>
    </xdr:to>
    <xdr:graphicFrame macro="">
      <xdr:nvGraphicFramePr>
        <xdr:cNvPr id="2" name="Campaign Outcome per Sub-Category">
          <a:extLst>
            <a:ext uri="{FF2B5EF4-FFF2-40B4-BE49-F238E27FC236}">
              <a16:creationId xmlns:a16="http://schemas.microsoft.com/office/drawing/2014/main" id="{688BB778-4CFE-5073-2F95-35FE858AE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538161</xdr:colOff>
      <xdr:row>5</xdr:row>
      <xdr:rowOff>61911</xdr:rowOff>
    </xdr:from>
    <xdr:to>
      <xdr:col>18</xdr:col>
      <xdr:colOff>333374</xdr:colOff>
      <xdr:row>25</xdr:row>
      <xdr:rowOff>200024</xdr:rowOff>
    </xdr:to>
    <xdr:graphicFrame macro="">
      <xdr:nvGraphicFramePr>
        <xdr:cNvPr id="2" name="CAmpaign Outcomes per Parent Outcomes">
          <a:extLst>
            <a:ext uri="{FF2B5EF4-FFF2-40B4-BE49-F238E27FC236}">
              <a16:creationId xmlns:a16="http://schemas.microsoft.com/office/drawing/2014/main" id="{70705234-0EAF-D17B-3AF2-EFF2D51FB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366711</xdr:colOff>
      <xdr:row>4</xdr:row>
      <xdr:rowOff>19050</xdr:rowOff>
    </xdr:from>
    <xdr:to>
      <xdr:col>14</xdr:col>
      <xdr:colOff>657224</xdr:colOff>
      <xdr:row>19</xdr:row>
      <xdr:rowOff>195262</xdr:rowOff>
    </xdr:to>
    <xdr:graphicFrame macro="">
      <xdr:nvGraphicFramePr>
        <xdr:cNvPr id="2" name="Chart 1">
          <a:extLst>
            <a:ext uri="{FF2B5EF4-FFF2-40B4-BE49-F238E27FC236}">
              <a16:creationId xmlns:a16="http://schemas.microsoft.com/office/drawing/2014/main" id="{E21D5586-87F5-AD99-FB15-23FAAAC7B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219075</xdr:colOff>
      <xdr:row>14</xdr:row>
      <xdr:rowOff>76199</xdr:rowOff>
    </xdr:from>
    <xdr:to>
      <xdr:col>8</xdr:col>
      <xdr:colOff>76200</xdr:colOff>
      <xdr:row>35</xdr:row>
      <xdr:rowOff>95250</xdr:rowOff>
    </xdr:to>
    <xdr:graphicFrame macro="">
      <xdr:nvGraphicFramePr>
        <xdr:cNvPr id="2" name="Chart 1">
          <a:extLst>
            <a:ext uri="{FF2B5EF4-FFF2-40B4-BE49-F238E27FC236}">
              <a16:creationId xmlns:a16="http://schemas.microsoft.com/office/drawing/2014/main" id="{0B6B5220-A01E-3A05-CFEA-434FAD1D0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57150</xdr:colOff>
      <xdr:row>16</xdr:row>
      <xdr:rowOff>171450</xdr:rowOff>
    </xdr:from>
    <xdr:to>
      <xdr:col>20</xdr:col>
      <xdr:colOff>142875</xdr:colOff>
      <xdr:row>29</xdr:row>
      <xdr:rowOff>171450</xdr:rowOff>
    </xdr:to>
    <xdr:sp macro="" textlink="">
      <xdr:nvSpPr>
        <xdr:cNvPr id="2" name="TextBox 1">
          <a:extLst>
            <a:ext uri="{FF2B5EF4-FFF2-40B4-BE49-F238E27FC236}">
              <a16:creationId xmlns:a16="http://schemas.microsoft.com/office/drawing/2014/main" id="{40655986-FDE5-A68A-C786-782AF2FF0653}"/>
            </a:ext>
          </a:extLst>
        </xdr:cNvPr>
        <xdr:cNvSpPr txBox="1"/>
      </xdr:nvSpPr>
      <xdr:spPr>
        <a:xfrm>
          <a:off x="8001000" y="3371850"/>
          <a:ext cx="8543925" cy="2600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The average(Mean) better describes the data.  There is huge variance </a:t>
          </a:r>
        </a:p>
        <a:p>
          <a:endParaRPr lang="en-AU" sz="1100"/>
        </a:p>
        <a:p>
          <a:r>
            <a:rPr lang="en-AU" sz="1100"/>
            <a:t>There is more variability in unsuccessful</a:t>
          </a:r>
          <a:r>
            <a:rPr lang="en-AU" sz="1100" baseline="0"/>
            <a:t> campaigns.  No, it does not make sense.  Why, as the campaign failed you would assume it failed due to lack of people wanting to back it. </a:t>
          </a:r>
          <a:endParaRPr lang="en-AU" sz="1100"/>
        </a:p>
        <a:p>
          <a:endParaRPr lang="en-AU"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mmy Powell" refreshedDate="45371.335585416666" createdVersion="8" refreshedVersion="8" minRefreshableVersion="3" recordCount="1000" xr:uid="{47AFD83F-5F7B-4BDF-BFD0-700D317F6D31}">
  <cacheSource type="worksheet">
    <worksheetSource name="Crowdfunding"/>
  </cacheSource>
  <cacheFields count="18">
    <cacheField name="name"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Numer of Backers" numFmtId="0">
      <sharedItems containsSemiMixedTypes="0" containsString="0" containsNumber="1" containsInteger="1" minValue="0" maxValue="7295"/>
    </cacheField>
    <cacheField name="Average Donation" numFmtId="4">
      <sharedItems containsSemiMixedTypes="0" containsString="0" containsNumber="1" minValue="0" maxValue="113.1707"/>
    </cacheField>
    <cacheField name="country" numFmtId="0">
      <sharedItems count="7">
        <s v="CA"/>
        <s v="US"/>
        <s v="AU"/>
        <s v="DK"/>
        <s v="GB"/>
        <s v="CH"/>
        <s v="IT"/>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7"/>
    </cacheField>
    <cacheField name="Year Created" numFmtId="0">
      <sharedItems/>
    </cacheField>
    <cacheField name="launched_at" numFmtId="0">
      <sharedItems containsSemiMixedTypes="0" containsString="0" containsNumber="1" containsInteger="1" minValue="1263016800" maxValue="1580104800"/>
    </cacheField>
    <cacheField name="Date Ended Conversion" numFmtId="14">
      <sharedItems containsSemiMixedTypes="0" containsNonDate="0" containsDate="1" containsString="0" minDate="2010-01-09T06:00:00" maxDate="2020-02-10T06:00:00"/>
    </cacheField>
    <cacheField name="deadline" numFmtId="0">
      <sharedItems containsSemiMixedTypes="0" containsString="0" containsNumber="1" containsInteger="1" minValue="1263016800" maxValue="1581314400"/>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8">
        <rangePr groupBy="months" startDate="2010-01-09T06:00:00" endDate="2020-01-27T06:00:00"/>
        <groupItems count="14">
          <s v="&lt;9/01/2010"/>
          <s v="Jan"/>
          <s v="Feb"/>
          <s v="Mar"/>
          <s v="Apr"/>
          <s v="May"/>
          <s v="Jun"/>
          <s v="Jul"/>
          <s v="Aug"/>
          <s v="Sep"/>
          <s v="Oct"/>
          <s v="Nov"/>
          <s v="Dec"/>
          <s v="&gt;27/01/2020"/>
        </groupItems>
      </fieldGroup>
    </cacheField>
    <cacheField name="Quarters (Date Created Conversion)" numFmtId="0" databaseField="0">
      <fieldGroup base="8">
        <rangePr groupBy="quarters" startDate="2010-01-09T06:00:00" endDate="2020-01-27T06:00:00"/>
        <groupItems count="6">
          <s v="&lt;9/01/2010"/>
          <s v="Qtr1"/>
          <s v="Qtr2"/>
          <s v="Qtr3"/>
          <s v="Qtr4"/>
          <s v="&gt;27/01/2020"/>
        </groupItems>
      </fieldGroup>
    </cacheField>
    <cacheField name="Years (Date Created Conversion)" numFmtId="0" databaseField="0">
      <fieldGroup base="8">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n v="100"/>
    <n v="0"/>
    <n v="0"/>
    <x v="0"/>
    <n v="0"/>
    <n v="0"/>
    <x v="0"/>
    <x v="0"/>
    <s v="2015"/>
    <n v="1448690400"/>
    <d v="2015-12-15T06:00:00"/>
    <n v="1450159200"/>
    <x v="0"/>
    <x v="0"/>
  </r>
  <r>
    <s v="Odom Inc"/>
    <n v="1400"/>
    <n v="14560"/>
    <n v="1040"/>
    <x v="1"/>
    <n v="158"/>
    <n v="92.151899999999998"/>
    <x v="1"/>
    <x v="1"/>
    <s v="2014"/>
    <n v="1408424400"/>
    <d v="2014-08-21T05:00:00"/>
    <n v="1408597200"/>
    <x v="1"/>
    <x v="1"/>
  </r>
  <r>
    <s v="Melton, Robinson and Fritz"/>
    <n v="108400"/>
    <n v="142523"/>
    <n v="131"/>
    <x v="1"/>
    <n v="1425"/>
    <n v="100.01609999999999"/>
    <x v="2"/>
    <x v="2"/>
    <s v="2013"/>
    <n v="1384668000"/>
    <d v="2013-11-19T06:00:00"/>
    <n v="1384840800"/>
    <x v="2"/>
    <x v="2"/>
  </r>
  <r>
    <s v="Mcdonald, Gonzalez and Ross"/>
    <n v="4200"/>
    <n v="2477"/>
    <n v="59"/>
    <x v="0"/>
    <n v="24"/>
    <n v="103.20829999999999"/>
    <x v="1"/>
    <x v="3"/>
    <s v="2019"/>
    <n v="1565499600"/>
    <d v="2019-09-20T05:00:00"/>
    <n v="1568955600"/>
    <x v="1"/>
    <x v="1"/>
  </r>
  <r>
    <s v="Larson-Little"/>
    <n v="7600"/>
    <n v="5265"/>
    <n v="69"/>
    <x v="0"/>
    <n v="53"/>
    <n v="99.339600000000004"/>
    <x v="1"/>
    <x v="4"/>
    <s v="2019"/>
    <n v="1547964000"/>
    <d v="2019-01-24T06:00:00"/>
    <n v="1548309600"/>
    <x v="3"/>
    <x v="3"/>
  </r>
  <r>
    <s v="Harris Group"/>
    <n v="7600"/>
    <n v="13195"/>
    <n v="174"/>
    <x v="1"/>
    <n v="174"/>
    <n v="75.833299999999994"/>
    <x v="3"/>
    <x v="5"/>
    <s v="2012"/>
    <n v="1346130000"/>
    <d v="2012-09-08T05:00:00"/>
    <n v="1347080400"/>
    <x v="3"/>
    <x v="3"/>
  </r>
  <r>
    <s v="Ortiz, Coleman and Mitchell"/>
    <n v="5200"/>
    <n v="1090"/>
    <n v="21"/>
    <x v="0"/>
    <n v="18"/>
    <n v="60.555599999999998"/>
    <x v="4"/>
    <x v="6"/>
    <s v="2017"/>
    <n v="1505278800"/>
    <d v="2017-09-14T05:00:00"/>
    <n v="1505365200"/>
    <x v="4"/>
    <x v="4"/>
  </r>
  <r>
    <s v="Carter-Guzman"/>
    <n v="4500"/>
    <n v="14741"/>
    <n v="328"/>
    <x v="1"/>
    <n v="227"/>
    <n v="64.938299999999998"/>
    <x v="3"/>
    <x v="7"/>
    <s v="2015"/>
    <n v="1439442000"/>
    <d v="2015-08-15T05:00:00"/>
    <n v="1439614800"/>
    <x v="3"/>
    <x v="3"/>
  </r>
  <r>
    <s v="Nunez-Richards"/>
    <n v="110100"/>
    <n v="21946"/>
    <n v="20"/>
    <x v="2"/>
    <n v="708"/>
    <n v="30.997199999999999"/>
    <x v="3"/>
    <x v="8"/>
    <s v="2010"/>
    <n v="1281330000"/>
    <d v="2010-08-11T05:00:00"/>
    <n v="1281502800"/>
    <x v="3"/>
    <x v="3"/>
  </r>
  <r>
    <s v="Rangel, Holt and Jones"/>
    <n v="6200"/>
    <n v="3208"/>
    <n v="52"/>
    <x v="0"/>
    <n v="44"/>
    <n v="72.909099999999995"/>
    <x v="1"/>
    <x v="9"/>
    <s v="2013"/>
    <n v="1379566800"/>
    <d v="2013-11-07T06:00:00"/>
    <n v="1383804000"/>
    <x v="1"/>
    <x v="5"/>
  </r>
  <r>
    <s v="Green Ltd"/>
    <n v="5200"/>
    <n v="13838"/>
    <n v="266"/>
    <x v="1"/>
    <n v="220"/>
    <n v="62.9"/>
    <x v="1"/>
    <x v="10"/>
    <s v="2010"/>
    <n v="1281762000"/>
    <d v="2010-10-01T05:00:00"/>
    <n v="1285909200"/>
    <x v="4"/>
    <x v="6"/>
  </r>
  <r>
    <s v="Perez, Johnson and Gardner"/>
    <n v="6300"/>
    <n v="3030"/>
    <n v="48"/>
    <x v="0"/>
    <n v="27"/>
    <n v="112.2222"/>
    <x v="1"/>
    <x v="11"/>
    <s v="2010"/>
    <n v="1285045200"/>
    <d v="2010-09-27T05:00:00"/>
    <n v="1285563600"/>
    <x v="3"/>
    <x v="3"/>
  </r>
  <r>
    <s v="Kim Ltd"/>
    <n v="6300"/>
    <n v="5629"/>
    <n v="89"/>
    <x v="0"/>
    <n v="55"/>
    <n v="102.3455"/>
    <x v="1"/>
    <x v="12"/>
    <s v="2019"/>
    <n v="1571720400"/>
    <d v="2019-10-30T05:00:00"/>
    <n v="1572411600"/>
    <x v="4"/>
    <x v="6"/>
  </r>
  <r>
    <s v="Walker, Taylor and Coleman"/>
    <n v="4200"/>
    <n v="10295"/>
    <n v="245"/>
    <x v="1"/>
    <n v="98"/>
    <n v="105.051"/>
    <x v="1"/>
    <x v="13"/>
    <s v="2016"/>
    <n v="1465621200"/>
    <d v="2016-06-23T05:00:00"/>
    <n v="1466658000"/>
    <x v="1"/>
    <x v="7"/>
  </r>
  <r>
    <s v="Rodriguez, Rose and Stewart"/>
    <n v="28200"/>
    <n v="18829"/>
    <n v="67"/>
    <x v="0"/>
    <n v="200"/>
    <n v="94.144999999999996"/>
    <x v="1"/>
    <x v="14"/>
    <s v="2012"/>
    <n v="1331013600"/>
    <d v="2012-04-02T05:00:00"/>
    <n v="1333342800"/>
    <x v="1"/>
    <x v="7"/>
  </r>
  <r>
    <s v="Wright, Hunt and Rowe"/>
    <n v="81200"/>
    <n v="38414"/>
    <n v="47"/>
    <x v="0"/>
    <n v="452"/>
    <n v="84.986699999999999"/>
    <x v="1"/>
    <x v="15"/>
    <s v="2019"/>
    <n v="1575957600"/>
    <d v="2019-12-14T06:00:00"/>
    <n v="1576303200"/>
    <x v="2"/>
    <x v="8"/>
  </r>
  <r>
    <s v="Hines Inc"/>
    <n v="1700"/>
    <n v="11041"/>
    <n v="649"/>
    <x v="1"/>
    <n v="100"/>
    <n v="110.41"/>
    <x v="1"/>
    <x v="16"/>
    <s v="2014"/>
    <n v="1390370400"/>
    <d v="2014-02-13T06:00:00"/>
    <n v="1392271200"/>
    <x v="5"/>
    <x v="9"/>
  </r>
  <r>
    <s v="Cochran-Nguyen"/>
    <n v="84600"/>
    <n v="134845"/>
    <n v="159"/>
    <x v="1"/>
    <n v="1249"/>
    <n v="107.9624"/>
    <x v="1"/>
    <x v="17"/>
    <s v="2011"/>
    <n v="1294812000"/>
    <d v="2011-01-13T06:00:00"/>
    <n v="1294898400"/>
    <x v="4"/>
    <x v="10"/>
  </r>
  <r>
    <s v="Johnson-Gould"/>
    <n v="9100"/>
    <n v="6089"/>
    <n v="67"/>
    <x v="3"/>
    <n v="135"/>
    <n v="45.103700000000003"/>
    <x v="1"/>
    <x v="18"/>
    <s v="2018"/>
    <n v="1536382800"/>
    <d v="2018-09-16T05:00:00"/>
    <n v="1537074000"/>
    <x v="3"/>
    <x v="3"/>
  </r>
  <r>
    <s v="Perez-Hess"/>
    <n v="62500"/>
    <n v="30331"/>
    <n v="49"/>
    <x v="0"/>
    <n v="674"/>
    <n v="45.0015"/>
    <x v="1"/>
    <x v="19"/>
    <s v="2019"/>
    <n v="1551679200"/>
    <d v="2019-03-25T05:00:00"/>
    <n v="1553490000"/>
    <x v="3"/>
    <x v="3"/>
  </r>
  <r>
    <s v="Reeves, Thompson and Richardson"/>
    <n v="131800"/>
    <n v="147936"/>
    <n v="112"/>
    <x v="1"/>
    <n v="1396"/>
    <n v="105.9713"/>
    <x v="1"/>
    <x v="20"/>
    <s v="2014"/>
    <n v="1406523600"/>
    <d v="2014-07-28T05:00:00"/>
    <n v="1406523600"/>
    <x v="4"/>
    <x v="6"/>
  </r>
  <r>
    <s v="Simmons-Reynolds"/>
    <n v="94000"/>
    <n v="38533"/>
    <n v="41"/>
    <x v="0"/>
    <n v="558"/>
    <n v="69.055599999999998"/>
    <x v="1"/>
    <x v="21"/>
    <s v="2011"/>
    <n v="1313384400"/>
    <d v="2011-09-18T05:00:00"/>
    <n v="1316322000"/>
    <x v="3"/>
    <x v="3"/>
  </r>
  <r>
    <s v="Collier Inc"/>
    <n v="59100"/>
    <n v="75690"/>
    <n v="128"/>
    <x v="1"/>
    <n v="890"/>
    <n v="85.044899999999998"/>
    <x v="1"/>
    <x v="22"/>
    <s v="2018"/>
    <n v="1522731600"/>
    <d v="2018-04-18T05:00:00"/>
    <n v="1524027600"/>
    <x v="3"/>
    <x v="3"/>
  </r>
  <r>
    <s v="Gray-Jenkins"/>
    <n v="4500"/>
    <n v="14942"/>
    <n v="332"/>
    <x v="1"/>
    <n v="142"/>
    <n v="105.22539999999999"/>
    <x v="4"/>
    <x v="23"/>
    <s v="2019"/>
    <n v="1550124000"/>
    <d v="2019-04-08T05:00:00"/>
    <n v="1554699600"/>
    <x v="4"/>
    <x v="4"/>
  </r>
  <r>
    <s v="Scott, Wilson and Martin"/>
    <n v="92400"/>
    <n v="104257"/>
    <n v="113"/>
    <x v="1"/>
    <n v="2673"/>
    <n v="39.003700000000002"/>
    <x v="1"/>
    <x v="24"/>
    <s v="2014"/>
    <n v="1403326800"/>
    <d v="2014-06-23T05:00:00"/>
    <n v="1403499600"/>
    <x v="2"/>
    <x v="8"/>
  </r>
  <r>
    <s v="Caldwell, Velazquez and Wilson"/>
    <n v="5500"/>
    <n v="11904"/>
    <n v="216"/>
    <x v="1"/>
    <n v="163"/>
    <n v="73.030699999999996"/>
    <x v="1"/>
    <x v="25"/>
    <s v="2011"/>
    <n v="1305694800"/>
    <d v="2011-06-07T05:00:00"/>
    <n v="1307422800"/>
    <x v="6"/>
    <x v="11"/>
  </r>
  <r>
    <s v="Spencer-Bates"/>
    <n v="107500"/>
    <n v="51814"/>
    <n v="48"/>
    <x v="3"/>
    <n v="1480"/>
    <n v="35.009500000000003"/>
    <x v="1"/>
    <x v="26"/>
    <s v="2018"/>
    <n v="1533013200"/>
    <d v="2018-08-27T05:00:00"/>
    <n v="1535346000"/>
    <x v="3"/>
    <x v="3"/>
  </r>
  <r>
    <s v="Best, Carr and Williams"/>
    <n v="2000"/>
    <n v="1599"/>
    <n v="80"/>
    <x v="0"/>
    <n v="15"/>
    <n v="106.6"/>
    <x v="1"/>
    <x v="27"/>
    <s v="2015"/>
    <n v="1443848400"/>
    <d v="2015-10-11T05:00:00"/>
    <n v="1444539600"/>
    <x v="1"/>
    <x v="1"/>
  </r>
  <r>
    <s v="Campbell, Brown and Powell"/>
    <n v="130800"/>
    <n v="137635"/>
    <n v="105"/>
    <x v="1"/>
    <n v="2220"/>
    <n v="61.997700000000002"/>
    <x v="1"/>
    <x v="28"/>
    <s v="2010"/>
    <n v="1265695200"/>
    <d v="2010-03-04T06:00:00"/>
    <n v="1267682400"/>
    <x v="3"/>
    <x v="3"/>
  </r>
  <r>
    <s v="Johnson, Parker and Haynes"/>
    <n v="45900"/>
    <n v="150965"/>
    <n v="329"/>
    <x v="1"/>
    <n v="1606"/>
    <n v="94.000600000000006"/>
    <x v="5"/>
    <x v="29"/>
    <s v="2018"/>
    <n v="1532062800"/>
    <d v="2018-08-29T05:00:00"/>
    <n v="1535518800"/>
    <x v="4"/>
    <x v="12"/>
  </r>
  <r>
    <s v="Clark-Cooke"/>
    <n v="9000"/>
    <n v="14455"/>
    <n v="161"/>
    <x v="1"/>
    <n v="129"/>
    <n v="112.0543"/>
    <x v="1"/>
    <x v="30"/>
    <s v="2019"/>
    <n v="1558674000"/>
    <d v="2019-05-29T05:00:00"/>
    <n v="1559106000"/>
    <x v="4"/>
    <x v="10"/>
  </r>
  <r>
    <s v="Schroeder Ltd"/>
    <n v="3500"/>
    <n v="10850"/>
    <n v="310"/>
    <x v="1"/>
    <n v="226"/>
    <n v="48.008800000000001"/>
    <x v="4"/>
    <x v="31"/>
    <s v="2016"/>
    <n v="1451973600"/>
    <d v="2016-02-02T06:00:00"/>
    <n v="1454392800"/>
    <x v="6"/>
    <x v="11"/>
  </r>
  <r>
    <s v="Jackson PLC"/>
    <n v="101000"/>
    <n v="87676"/>
    <n v="87"/>
    <x v="0"/>
    <n v="2307"/>
    <n v="38.004300000000001"/>
    <x v="6"/>
    <x v="32"/>
    <s v="2018"/>
    <n v="1515564000"/>
    <d v="2018-02-06T06:00:00"/>
    <n v="1517896800"/>
    <x v="4"/>
    <x v="4"/>
  </r>
  <r>
    <s v="Blair, Collins and Carter"/>
    <n v="50200"/>
    <n v="189666"/>
    <n v="378"/>
    <x v="1"/>
    <n v="5419"/>
    <n v="35.0002"/>
    <x v="1"/>
    <x v="33"/>
    <s v="2014"/>
    <n v="1412485200"/>
    <d v="2014-11-11T06:00:00"/>
    <n v="1415685600"/>
    <x v="3"/>
    <x v="3"/>
  </r>
  <r>
    <s v="Maldonado and Sons"/>
    <n v="9300"/>
    <n v="14025"/>
    <n v="151"/>
    <x v="1"/>
    <n v="165"/>
    <n v="85"/>
    <x v="1"/>
    <x v="34"/>
    <s v="2017"/>
    <n v="1490245200"/>
    <d v="2017-03-28T05:00:00"/>
    <n v="1490677200"/>
    <x v="4"/>
    <x v="4"/>
  </r>
  <r>
    <s v="Mitchell and Sons"/>
    <n v="125500"/>
    <n v="188628"/>
    <n v="150"/>
    <x v="1"/>
    <n v="1965"/>
    <n v="95.993899999999996"/>
    <x v="3"/>
    <x v="35"/>
    <s v="2019"/>
    <n v="1547877600"/>
    <d v="2019-03-02T06:00:00"/>
    <n v="1551506400"/>
    <x v="4"/>
    <x v="6"/>
  </r>
  <r>
    <s v="Jackson-Lewis"/>
    <n v="700"/>
    <n v="1101"/>
    <n v="157"/>
    <x v="1"/>
    <n v="16"/>
    <n v="68.8125"/>
    <x v="1"/>
    <x v="36"/>
    <s v="2011"/>
    <n v="1298700000"/>
    <d v="2011-03-23T05:00:00"/>
    <n v="1300856400"/>
    <x v="3"/>
    <x v="3"/>
  </r>
  <r>
    <s v="Black, Armstrong and Anderson"/>
    <n v="8100"/>
    <n v="11339"/>
    <n v="140"/>
    <x v="1"/>
    <n v="107"/>
    <n v="105.97199999999999"/>
    <x v="1"/>
    <x v="37"/>
    <s v="2019"/>
    <n v="1570338000"/>
    <d v="2019-11-08T06:00:00"/>
    <n v="1573192800"/>
    <x v="5"/>
    <x v="13"/>
  </r>
  <r>
    <s v="Maldonado-Gonzalez"/>
    <n v="3100"/>
    <n v="10085"/>
    <n v="325"/>
    <x v="1"/>
    <n v="134"/>
    <n v="75.261200000000002"/>
    <x v="1"/>
    <x v="38"/>
    <s v="2010"/>
    <n v="1287378000"/>
    <d v="2010-10-23T05:00:00"/>
    <n v="1287810000"/>
    <x v="7"/>
    <x v="14"/>
  </r>
  <r>
    <s v="Kim-Rice"/>
    <n v="9900"/>
    <n v="5027"/>
    <n v="51"/>
    <x v="0"/>
    <n v="88"/>
    <n v="57.125"/>
    <x v="3"/>
    <x v="39"/>
    <s v="2013"/>
    <n v="1361772000"/>
    <d v="2013-03-11T05:00:00"/>
    <n v="1362978000"/>
    <x v="3"/>
    <x v="3"/>
  </r>
  <r>
    <s v="Garcia, Garcia and Lopez"/>
    <n v="8800"/>
    <n v="14878"/>
    <n v="169"/>
    <x v="1"/>
    <n v="198"/>
    <n v="75.141400000000004"/>
    <x v="1"/>
    <x v="40"/>
    <s v="2010"/>
    <n v="1275714000"/>
    <d v="2010-06-24T05:00:00"/>
    <n v="1277355600"/>
    <x v="2"/>
    <x v="8"/>
  </r>
  <r>
    <s v="Watts Group"/>
    <n v="5600"/>
    <n v="11924"/>
    <n v="213"/>
    <x v="1"/>
    <n v="111"/>
    <n v="107.4234"/>
    <x v="6"/>
    <x v="41"/>
    <s v="2012"/>
    <n v="1346734800"/>
    <d v="2012-09-30T05:00:00"/>
    <n v="1348981200"/>
    <x v="1"/>
    <x v="1"/>
  </r>
  <r>
    <s v="Werner-Bryant"/>
    <n v="1800"/>
    <n v="7991"/>
    <n v="444"/>
    <x v="1"/>
    <n v="222"/>
    <n v="35.9955"/>
    <x v="1"/>
    <x v="42"/>
    <s v="2011"/>
    <n v="1309755600"/>
    <d v="2011-07-13T05:00:00"/>
    <n v="1310533200"/>
    <x v="0"/>
    <x v="0"/>
  </r>
  <r>
    <s v="Schmitt-Mendoza"/>
    <n v="90200"/>
    <n v="167717"/>
    <n v="186"/>
    <x v="1"/>
    <n v="6212"/>
    <n v="26.998899999999999"/>
    <x v="1"/>
    <x v="43"/>
    <s v="2014"/>
    <n v="1406178000"/>
    <d v="2014-08-09T05:00:00"/>
    <n v="1407560400"/>
    <x v="5"/>
    <x v="15"/>
  </r>
  <r>
    <s v="Reid-Mccullough"/>
    <n v="1600"/>
    <n v="10541"/>
    <n v="659"/>
    <x v="1"/>
    <n v="98"/>
    <n v="107.5612"/>
    <x v="3"/>
    <x v="44"/>
    <s v="2019"/>
    <n v="1552798800"/>
    <d v="2019-03-18T05:00:00"/>
    <n v="1552885200"/>
    <x v="5"/>
    <x v="13"/>
  </r>
  <r>
    <s v="Woods-Clark"/>
    <n v="9500"/>
    <n v="4530"/>
    <n v="48"/>
    <x v="0"/>
    <n v="48"/>
    <n v="94.375"/>
    <x v="1"/>
    <x v="45"/>
    <s v="2016"/>
    <n v="1478062800"/>
    <d v="2016-11-17T06:00:00"/>
    <n v="1479362400"/>
    <x v="3"/>
    <x v="3"/>
  </r>
  <r>
    <s v="Vaughn, Hunt and Caldwell"/>
    <n v="3700"/>
    <n v="4247"/>
    <n v="115"/>
    <x v="1"/>
    <n v="92"/>
    <n v="46.162999999999997"/>
    <x v="1"/>
    <x v="46"/>
    <s v="2010"/>
    <n v="1278565200"/>
    <d v="2010-07-31T05:00:00"/>
    <n v="1280552400"/>
    <x v="1"/>
    <x v="1"/>
  </r>
  <r>
    <s v="Bennett and Sons"/>
    <n v="1500"/>
    <n v="7129"/>
    <n v="475"/>
    <x v="1"/>
    <n v="149"/>
    <n v="47.845599999999997"/>
    <x v="1"/>
    <x v="47"/>
    <s v="2014"/>
    <n v="1396069200"/>
    <d v="2014-04-28T05:00:00"/>
    <n v="1398661200"/>
    <x v="3"/>
    <x v="3"/>
  </r>
  <r>
    <s v="Lamb Inc"/>
    <n v="33300"/>
    <n v="128862"/>
    <n v="387"/>
    <x v="1"/>
    <n v="2431"/>
    <n v="53.007800000000003"/>
    <x v="1"/>
    <x v="48"/>
    <s v="2015"/>
    <n v="1435208400"/>
    <d v="2015-07-07T05:00:00"/>
    <n v="1436245200"/>
    <x v="3"/>
    <x v="3"/>
  </r>
  <r>
    <s v="Casey-Kelly"/>
    <n v="7200"/>
    <n v="13653"/>
    <n v="190"/>
    <x v="1"/>
    <n v="303"/>
    <n v="45.059399999999997"/>
    <x v="1"/>
    <x v="49"/>
    <s v="2019"/>
    <n v="1571547600"/>
    <d v="2019-12-04T06:00:00"/>
    <n v="1575439200"/>
    <x v="1"/>
    <x v="1"/>
  </r>
  <r>
    <s v="Jones, Taylor and Moore"/>
    <n v="100"/>
    <n v="2"/>
    <n v="2"/>
    <x v="0"/>
    <n v="1"/>
    <n v="2"/>
    <x v="6"/>
    <x v="50"/>
    <s v="2013"/>
    <n v="1375333200"/>
    <d v="2013-08-29T05:00:00"/>
    <n v="1377752400"/>
    <x v="1"/>
    <x v="16"/>
  </r>
  <r>
    <s v="Bradshaw, Gill and Donovan"/>
    <n v="158100"/>
    <n v="145243"/>
    <n v="92"/>
    <x v="0"/>
    <n v="1467"/>
    <n v="99.006799999999998"/>
    <x v="4"/>
    <x v="51"/>
    <s v="2012"/>
    <n v="1332824400"/>
    <d v="2012-04-12T05:00:00"/>
    <n v="1334206800"/>
    <x v="2"/>
    <x v="8"/>
  </r>
  <r>
    <s v="Hernandez, Rodriguez and Clark"/>
    <n v="7200"/>
    <n v="2459"/>
    <n v="34"/>
    <x v="0"/>
    <n v="75"/>
    <n v="32.786700000000003"/>
    <x v="1"/>
    <x v="52"/>
    <s v="2010"/>
    <n v="1284526800"/>
    <d v="2010-09-19T05:00:00"/>
    <n v="1284872400"/>
    <x v="3"/>
    <x v="3"/>
  </r>
  <r>
    <s v="Smith-Jones"/>
    <n v="8800"/>
    <n v="12356"/>
    <n v="140"/>
    <x v="1"/>
    <n v="209"/>
    <n v="59.119599999999998"/>
    <x v="1"/>
    <x v="53"/>
    <s v="2014"/>
    <n v="1400562000"/>
    <d v="2014-06-28T05:00:00"/>
    <n v="1403931600"/>
    <x v="4"/>
    <x v="6"/>
  </r>
  <r>
    <s v="Roy PLC"/>
    <n v="6000"/>
    <n v="5392"/>
    <n v="90"/>
    <x v="0"/>
    <n v="120"/>
    <n v="44.933300000000003"/>
    <x v="1"/>
    <x v="54"/>
    <s v="2018"/>
    <n v="1520748000"/>
    <d v="2018-03-17T05:00:00"/>
    <n v="1521262800"/>
    <x v="2"/>
    <x v="8"/>
  </r>
  <r>
    <s v="Wright, Brooks and Villarreal"/>
    <n v="6600"/>
    <n v="11746"/>
    <n v="178"/>
    <x v="1"/>
    <n v="131"/>
    <n v="89.664100000000005"/>
    <x v="1"/>
    <x v="55"/>
    <s v="2018"/>
    <n v="1532926800"/>
    <d v="2018-08-04T05:00:00"/>
    <n v="1533358800"/>
    <x v="1"/>
    <x v="17"/>
  </r>
  <r>
    <s v="Flores, Miller and Johnson"/>
    <n v="8000"/>
    <n v="11493"/>
    <n v="144"/>
    <x v="1"/>
    <n v="164"/>
    <n v="70.079300000000003"/>
    <x v="1"/>
    <x v="56"/>
    <s v="2015"/>
    <n v="1420869600"/>
    <d v="2015-01-17T06:00:00"/>
    <n v="1421474400"/>
    <x v="2"/>
    <x v="8"/>
  </r>
  <r>
    <s v="Bridges, Freeman and Kim"/>
    <n v="2900"/>
    <n v="6243"/>
    <n v="215"/>
    <x v="1"/>
    <n v="201"/>
    <n v="31.059699999999999"/>
    <x v="1"/>
    <x v="57"/>
    <s v="2017"/>
    <n v="1504242000"/>
    <d v="2017-09-13T05:00:00"/>
    <n v="1505278800"/>
    <x v="6"/>
    <x v="11"/>
  </r>
  <r>
    <s v="Anderson-Perez"/>
    <n v="2700"/>
    <n v="6132"/>
    <n v="227"/>
    <x v="1"/>
    <n v="211"/>
    <n v="29.061599999999999"/>
    <x v="1"/>
    <x v="58"/>
    <s v="2015"/>
    <n v="1442811600"/>
    <d v="2015-10-04T05:00:00"/>
    <n v="1443934800"/>
    <x v="3"/>
    <x v="3"/>
  </r>
  <r>
    <s v="Wright, Fox and Marks"/>
    <n v="1400"/>
    <n v="3851"/>
    <n v="275"/>
    <x v="1"/>
    <n v="128"/>
    <n v="30.085899999999999"/>
    <x v="1"/>
    <x v="59"/>
    <s v="2017"/>
    <n v="1497243600"/>
    <d v="2017-06-27T05:00:00"/>
    <n v="1498539600"/>
    <x v="3"/>
    <x v="3"/>
  </r>
  <r>
    <s v="Crawford-Peters"/>
    <n v="94200"/>
    <n v="135997"/>
    <n v="144"/>
    <x v="1"/>
    <n v="1600"/>
    <n v="84.998099999999994"/>
    <x v="0"/>
    <x v="60"/>
    <s v="2012"/>
    <n v="1342501200"/>
    <d v="2012-07-20T05:00:00"/>
    <n v="1342760400"/>
    <x v="3"/>
    <x v="3"/>
  </r>
  <r>
    <s v="Romero-Hoffman"/>
    <n v="199200"/>
    <n v="184750"/>
    <n v="93"/>
    <x v="0"/>
    <n v="2253"/>
    <n v="82.001800000000003"/>
    <x v="0"/>
    <x v="61"/>
    <s v="2011"/>
    <n v="1298268000"/>
    <d v="2011-04-02T05:00:00"/>
    <n v="1301720400"/>
    <x v="3"/>
    <x v="3"/>
  </r>
  <r>
    <s v="Sparks-West"/>
    <n v="2000"/>
    <n v="14452"/>
    <n v="723"/>
    <x v="1"/>
    <n v="249"/>
    <n v="58.040199999999999"/>
    <x v="1"/>
    <x v="62"/>
    <s v="2015"/>
    <n v="1433480400"/>
    <d v="2015-06-06T05:00:00"/>
    <n v="1433566800"/>
    <x v="2"/>
    <x v="2"/>
  </r>
  <r>
    <s v="Baker, Morgan and Brown"/>
    <n v="4700"/>
    <n v="557"/>
    <n v="12"/>
    <x v="0"/>
    <n v="5"/>
    <n v="111.4"/>
    <x v="1"/>
    <x v="63"/>
    <s v="2017"/>
    <n v="1493355600"/>
    <d v="2017-05-04T05:00:00"/>
    <n v="1493874000"/>
    <x v="3"/>
    <x v="3"/>
  </r>
  <r>
    <s v="Mosley-Gilbert"/>
    <n v="2800"/>
    <n v="2734"/>
    <n v="98"/>
    <x v="0"/>
    <n v="38"/>
    <n v="71.947400000000002"/>
    <x v="1"/>
    <x v="64"/>
    <s v="2018"/>
    <n v="1530507600"/>
    <d v="2018-07-17T05:00:00"/>
    <n v="1531803600"/>
    <x v="2"/>
    <x v="2"/>
  </r>
  <r>
    <s v="Berry-Boyer"/>
    <n v="6100"/>
    <n v="14405"/>
    <n v="236"/>
    <x v="1"/>
    <n v="236"/>
    <n v="61.0381"/>
    <x v="1"/>
    <x v="65"/>
    <s v="2011"/>
    <n v="1296108000"/>
    <d v="2011-02-03T06:00:00"/>
    <n v="1296712800"/>
    <x v="3"/>
    <x v="3"/>
  </r>
  <r>
    <s v="Sanders-Allen"/>
    <n v="2900"/>
    <n v="1307"/>
    <n v="45"/>
    <x v="0"/>
    <n v="12"/>
    <n v="108.91670000000001"/>
    <x v="1"/>
    <x v="66"/>
    <s v="2015"/>
    <n v="1428469200"/>
    <d v="2015-04-13T05:00:00"/>
    <n v="1428901200"/>
    <x v="3"/>
    <x v="3"/>
  </r>
  <r>
    <s v="Lopez Inc"/>
    <n v="72600"/>
    <n v="117892"/>
    <n v="162"/>
    <x v="1"/>
    <n v="4065"/>
    <n v="29.0017"/>
    <x v="4"/>
    <x v="67"/>
    <s v="2010"/>
    <n v="1264399200"/>
    <d v="2010-01-30T06:00:00"/>
    <n v="1264831200"/>
    <x v="2"/>
    <x v="8"/>
  </r>
  <r>
    <s v="Moreno-Turner"/>
    <n v="5700"/>
    <n v="14508"/>
    <n v="255"/>
    <x v="1"/>
    <n v="246"/>
    <n v="58.9756"/>
    <x v="6"/>
    <x v="68"/>
    <s v="2017"/>
    <n v="1501131600"/>
    <d v="2017-09-12T05:00:00"/>
    <n v="1505192400"/>
    <x v="3"/>
    <x v="3"/>
  </r>
  <r>
    <s v="Jones-Watson"/>
    <n v="7900"/>
    <n v="1901"/>
    <n v="24"/>
    <x v="3"/>
    <n v="17"/>
    <n v="111.8235"/>
    <x v="1"/>
    <x v="69"/>
    <s v="2010"/>
    <n v="1292738400"/>
    <d v="2011-01-22T06:00:00"/>
    <n v="1295676000"/>
    <x v="3"/>
    <x v="3"/>
  </r>
  <r>
    <s v="Barker Inc"/>
    <n v="128000"/>
    <n v="158389"/>
    <n v="124"/>
    <x v="1"/>
    <n v="2475"/>
    <n v="63.995600000000003"/>
    <x v="6"/>
    <x v="70"/>
    <s v="2010"/>
    <n v="1288674000"/>
    <d v="2010-12-21T06:00:00"/>
    <n v="1292911200"/>
    <x v="3"/>
    <x v="3"/>
  </r>
  <r>
    <s v="Tate, Bass and House"/>
    <n v="6000"/>
    <n v="6484"/>
    <n v="108"/>
    <x v="1"/>
    <n v="76"/>
    <n v="85.315799999999996"/>
    <x v="1"/>
    <x v="71"/>
    <s v="2019"/>
    <n v="1575093600"/>
    <d v="2019-12-04T06:00:00"/>
    <n v="1575439200"/>
    <x v="3"/>
    <x v="3"/>
  </r>
  <r>
    <s v="Hampton, Lewis and Ray"/>
    <n v="600"/>
    <n v="4022"/>
    <n v="670"/>
    <x v="1"/>
    <n v="54"/>
    <n v="74.481499999999997"/>
    <x v="1"/>
    <x v="72"/>
    <s v="2015"/>
    <n v="1435726800"/>
    <d v="2015-08-06T05:00:00"/>
    <n v="1438837200"/>
    <x v="4"/>
    <x v="10"/>
  </r>
  <r>
    <s v="Collins-Goodman"/>
    <n v="1400"/>
    <n v="9253"/>
    <n v="661"/>
    <x v="1"/>
    <n v="88"/>
    <n v="105.1477"/>
    <x v="1"/>
    <x v="73"/>
    <s v="2016"/>
    <n v="1480226400"/>
    <d v="2016-11-30T06:00:00"/>
    <n v="1480485600"/>
    <x v="1"/>
    <x v="17"/>
  </r>
  <r>
    <s v="Davis-Michael"/>
    <n v="3900"/>
    <n v="4776"/>
    <n v="122"/>
    <x v="1"/>
    <n v="85"/>
    <n v="56.188200000000002"/>
    <x v="4"/>
    <x v="74"/>
    <s v="2016"/>
    <n v="1459054800"/>
    <d v="2016-03-28T05:00:00"/>
    <n v="1459141200"/>
    <x v="1"/>
    <x v="16"/>
  </r>
  <r>
    <s v="White, Torres and Bishop"/>
    <n v="9700"/>
    <n v="14606"/>
    <n v="151"/>
    <x v="1"/>
    <n v="170"/>
    <n v="85.917599999999993"/>
    <x v="1"/>
    <x v="75"/>
    <s v="2018"/>
    <n v="1531630800"/>
    <d v="2018-07-23T05:00:00"/>
    <n v="1532322000"/>
    <x v="7"/>
    <x v="14"/>
  </r>
  <r>
    <s v="Martin, Conway and Larsen"/>
    <n v="122900"/>
    <n v="95993"/>
    <n v="78"/>
    <x v="0"/>
    <n v="1684"/>
    <n v="57.003"/>
    <x v="1"/>
    <x v="76"/>
    <s v="2015"/>
    <n v="1421992800"/>
    <d v="2015-03-13T05:00:00"/>
    <n v="1426222800"/>
    <x v="3"/>
    <x v="3"/>
  </r>
  <r>
    <s v="Acevedo-Huffman"/>
    <n v="9500"/>
    <n v="4460"/>
    <n v="47"/>
    <x v="0"/>
    <n v="56"/>
    <n v="79.642899999999997"/>
    <x v="1"/>
    <x v="77"/>
    <s v="2010"/>
    <n v="1285563600"/>
    <d v="2010-10-11T05:00:00"/>
    <n v="1286773200"/>
    <x v="4"/>
    <x v="10"/>
  </r>
  <r>
    <s v="Montgomery, Larson and Spencer"/>
    <n v="4500"/>
    <n v="13536"/>
    <n v="301"/>
    <x v="1"/>
    <n v="330"/>
    <n v="41.0182"/>
    <x v="1"/>
    <x v="78"/>
    <s v="2018"/>
    <n v="1523854800"/>
    <d v="2018-04-17T05:00:00"/>
    <n v="1523941200"/>
    <x v="5"/>
    <x v="18"/>
  </r>
  <r>
    <s v="Soto LLC"/>
    <n v="57800"/>
    <n v="40228"/>
    <n v="70"/>
    <x v="0"/>
    <n v="838"/>
    <n v="48.004800000000003"/>
    <x v="1"/>
    <x v="79"/>
    <s v="2018"/>
    <n v="1529125200"/>
    <d v="2018-06-21T05:00:00"/>
    <n v="1529557200"/>
    <x v="3"/>
    <x v="3"/>
  </r>
  <r>
    <s v="Sutton, Barrett and Tucker"/>
    <n v="1100"/>
    <n v="7012"/>
    <n v="637"/>
    <x v="1"/>
    <n v="127"/>
    <n v="55.212600000000002"/>
    <x v="1"/>
    <x v="80"/>
    <s v="2017"/>
    <n v="1503982800"/>
    <d v="2017-09-28T05:00:00"/>
    <n v="1506574800"/>
    <x v="6"/>
    <x v="11"/>
  </r>
  <r>
    <s v="Gomez, Bailey and Flores"/>
    <n v="16800"/>
    <n v="37857"/>
    <n v="225"/>
    <x v="1"/>
    <n v="411"/>
    <n v="92.109499999999997"/>
    <x v="1"/>
    <x v="81"/>
    <s v="2017"/>
    <n v="1511416800"/>
    <d v="2017-12-18T06:00:00"/>
    <n v="1513576800"/>
    <x v="1"/>
    <x v="1"/>
  </r>
  <r>
    <s v="Porter-George"/>
    <n v="1000"/>
    <n v="14973"/>
    <n v="1497"/>
    <x v="1"/>
    <n v="180"/>
    <n v="83.183300000000003"/>
    <x v="4"/>
    <x v="82"/>
    <s v="2019"/>
    <n v="1547704800"/>
    <d v="2019-01-24T06:00:00"/>
    <n v="1548309600"/>
    <x v="6"/>
    <x v="11"/>
  </r>
  <r>
    <s v="Fitzgerald PLC"/>
    <n v="106400"/>
    <n v="39996"/>
    <n v="38"/>
    <x v="0"/>
    <n v="1000"/>
    <n v="39.996000000000002"/>
    <x v="1"/>
    <x v="83"/>
    <s v="2016"/>
    <n v="1469682000"/>
    <d v="2016-08-19T05:00:00"/>
    <n v="1471582800"/>
    <x v="1"/>
    <x v="5"/>
  </r>
  <r>
    <s v="Cisneros-Burton"/>
    <n v="31400"/>
    <n v="41564"/>
    <n v="132"/>
    <x v="1"/>
    <n v="374"/>
    <n v="111.1337"/>
    <x v="1"/>
    <x v="84"/>
    <s v="2012"/>
    <n v="1343451600"/>
    <d v="2012-08-07T05:00:00"/>
    <n v="1344315600"/>
    <x v="2"/>
    <x v="8"/>
  </r>
  <r>
    <s v="Hill, Lawson and Wilkinson"/>
    <n v="4900"/>
    <n v="6430"/>
    <n v="131"/>
    <x v="1"/>
    <n v="71"/>
    <n v="90.563400000000001"/>
    <x v="2"/>
    <x v="85"/>
    <s v="2011"/>
    <n v="1315717200"/>
    <d v="2011-09-19T05:00:00"/>
    <n v="1316408400"/>
    <x v="1"/>
    <x v="7"/>
  </r>
  <r>
    <s v="Davis-Smith"/>
    <n v="7400"/>
    <n v="12405"/>
    <n v="168"/>
    <x v="1"/>
    <n v="203"/>
    <n v="61.108400000000003"/>
    <x v="1"/>
    <x v="86"/>
    <s v="2015"/>
    <n v="1430715600"/>
    <d v="2015-05-17T05:00:00"/>
    <n v="1431838800"/>
    <x v="3"/>
    <x v="3"/>
  </r>
  <r>
    <s v="Farrell and Sons"/>
    <n v="198500"/>
    <n v="123040"/>
    <n v="62"/>
    <x v="0"/>
    <n v="1482"/>
    <n v="83.022900000000007"/>
    <x v="2"/>
    <x v="87"/>
    <s v="2011"/>
    <n v="1299564000"/>
    <d v="2011-03-19T05:00:00"/>
    <n v="1300510800"/>
    <x v="1"/>
    <x v="1"/>
  </r>
  <r>
    <s v="Clark Group"/>
    <n v="4800"/>
    <n v="12516"/>
    <n v="261"/>
    <x v="1"/>
    <n v="113"/>
    <n v="110.7611"/>
    <x v="1"/>
    <x v="88"/>
    <s v="2015"/>
    <n v="1429160400"/>
    <d v="2015-05-08T05:00:00"/>
    <n v="1431061200"/>
    <x v="5"/>
    <x v="18"/>
  </r>
  <r>
    <s v="White, Singleton and Zimmerman"/>
    <n v="3400"/>
    <n v="8588"/>
    <n v="253"/>
    <x v="1"/>
    <n v="96"/>
    <n v="89.458299999999994"/>
    <x v="1"/>
    <x v="89"/>
    <s v="2010"/>
    <n v="1271307600"/>
    <d v="2010-04-17T05:00:00"/>
    <n v="1271480400"/>
    <x v="3"/>
    <x v="3"/>
  </r>
  <r>
    <s v="Kramer Group"/>
    <n v="7800"/>
    <n v="6132"/>
    <n v="79"/>
    <x v="0"/>
    <n v="106"/>
    <n v="57.8491"/>
    <x v="1"/>
    <x v="90"/>
    <s v="2016"/>
    <n v="1456380000"/>
    <d v="2016-02-25T06:00:00"/>
    <n v="1456380000"/>
    <x v="3"/>
    <x v="3"/>
  </r>
  <r>
    <s v="Frazier, Patrick and Smith"/>
    <n v="154300"/>
    <n v="74688"/>
    <n v="48"/>
    <x v="0"/>
    <n v="679"/>
    <n v="109.9971"/>
    <x v="6"/>
    <x v="91"/>
    <s v="2016"/>
    <n v="1470459600"/>
    <d v="2016-09-03T05:00:00"/>
    <n v="1472878800"/>
    <x v="5"/>
    <x v="18"/>
  </r>
  <r>
    <s v="Santos, Bell and Lloyd"/>
    <n v="20000"/>
    <n v="51775"/>
    <n v="259"/>
    <x v="1"/>
    <n v="498"/>
    <n v="103.9659"/>
    <x v="5"/>
    <x v="92"/>
    <s v="2010"/>
    <n v="1277269200"/>
    <d v="2010-06-24T05:00:00"/>
    <n v="1277355600"/>
    <x v="6"/>
    <x v="11"/>
  </r>
  <r>
    <s v="Hall and Sons"/>
    <n v="108800"/>
    <n v="65877"/>
    <n v="61"/>
    <x v="3"/>
    <n v="610"/>
    <n v="107.99509999999999"/>
    <x v="1"/>
    <x v="93"/>
    <s v="2012"/>
    <n v="1350709200"/>
    <d v="2012-10-24T05:00:00"/>
    <n v="1351054800"/>
    <x v="3"/>
    <x v="3"/>
  </r>
  <r>
    <s v="Hanson Inc"/>
    <n v="2900"/>
    <n v="8807"/>
    <n v="304"/>
    <x v="1"/>
    <n v="180"/>
    <n v="48.927799999999998"/>
    <x v="4"/>
    <x v="94"/>
    <s v="2019"/>
    <n v="1554613200"/>
    <d v="2019-04-18T05:00:00"/>
    <n v="1555563600"/>
    <x v="2"/>
    <x v="2"/>
  </r>
  <r>
    <s v="Sanchez LLC"/>
    <n v="900"/>
    <n v="1017"/>
    <n v="113"/>
    <x v="1"/>
    <n v="27"/>
    <n v="37.666699999999999"/>
    <x v="1"/>
    <x v="95"/>
    <s v="2019"/>
    <n v="1571029200"/>
    <d v="2019-10-21T05:00:00"/>
    <n v="1571634000"/>
    <x v="4"/>
    <x v="4"/>
  </r>
  <r>
    <s v="Howard Ltd"/>
    <n v="69700"/>
    <n v="151513"/>
    <n v="217"/>
    <x v="1"/>
    <n v="2331"/>
    <n v="64.999099999999999"/>
    <x v="1"/>
    <x v="96"/>
    <s v="2011"/>
    <n v="1299736800"/>
    <d v="2011-03-23T05:00:00"/>
    <n v="1300856400"/>
    <x v="3"/>
    <x v="3"/>
  </r>
  <r>
    <s v="Stewart LLC"/>
    <n v="1300"/>
    <n v="12047"/>
    <n v="927"/>
    <x v="1"/>
    <n v="113"/>
    <n v="106.61060000000001"/>
    <x v="1"/>
    <x v="48"/>
    <s v="2015"/>
    <n v="1435208400"/>
    <d v="2015-08-18T05:00:00"/>
    <n v="1439874000"/>
    <x v="0"/>
    <x v="0"/>
  </r>
  <r>
    <s v="Arias, Allen and Miller"/>
    <n v="97800"/>
    <n v="32951"/>
    <n v="34"/>
    <x v="0"/>
    <n v="1220"/>
    <n v="27.009"/>
    <x v="2"/>
    <x v="97"/>
    <s v="2015"/>
    <n v="1437973200"/>
    <d v="2015-07-31T05:00:00"/>
    <n v="1438318800"/>
    <x v="6"/>
    <x v="11"/>
  </r>
  <r>
    <s v="Baker-Morris"/>
    <n v="7600"/>
    <n v="14951"/>
    <n v="197"/>
    <x v="1"/>
    <n v="164"/>
    <n v="91.164599999999993"/>
    <x v="1"/>
    <x v="98"/>
    <s v="2014"/>
    <n v="1416895200"/>
    <d v="2014-12-24T06:00:00"/>
    <n v="1419400800"/>
    <x v="3"/>
    <x v="3"/>
  </r>
  <r>
    <s v="Tucker, Fox and Green"/>
    <n v="100"/>
    <n v="1"/>
    <n v="1"/>
    <x v="0"/>
    <n v="1"/>
    <n v="1"/>
    <x v="1"/>
    <x v="99"/>
    <s v="2011"/>
    <n v="1319000400"/>
    <d v="2011-11-06T05:00:00"/>
    <n v="1320555600"/>
    <x v="3"/>
    <x v="3"/>
  </r>
  <r>
    <s v="Douglas LLC"/>
    <n v="900"/>
    <n v="9193"/>
    <n v="1021"/>
    <x v="1"/>
    <n v="164"/>
    <n v="56.054900000000004"/>
    <x v="1"/>
    <x v="100"/>
    <s v="2015"/>
    <n v="1424498400"/>
    <d v="2015-02-28T06:00:00"/>
    <n v="1425103200"/>
    <x v="1"/>
    <x v="5"/>
  </r>
  <r>
    <s v="Garcia Inc"/>
    <n v="3700"/>
    <n v="10422"/>
    <n v="282"/>
    <x v="1"/>
    <n v="336"/>
    <n v="31.017900000000001"/>
    <x v="1"/>
    <x v="101"/>
    <s v="2018"/>
    <n v="1526274000"/>
    <d v="2018-05-21T05:00:00"/>
    <n v="1526878800"/>
    <x v="2"/>
    <x v="8"/>
  </r>
  <r>
    <s v="Frye, Hunt and Powell"/>
    <n v="10000"/>
    <n v="2461"/>
    <n v="25"/>
    <x v="0"/>
    <n v="37"/>
    <n v="66.513499999999993"/>
    <x v="6"/>
    <x v="102"/>
    <s v="2010"/>
    <n v="1287896400"/>
    <d v="2010-11-02T05:00:00"/>
    <n v="1288674000"/>
    <x v="1"/>
    <x v="5"/>
  </r>
  <r>
    <s v="Smith, Wells and Nguyen"/>
    <n v="119200"/>
    <n v="170623"/>
    <n v="143"/>
    <x v="1"/>
    <n v="1917"/>
    <n v="89.005200000000002"/>
    <x v="1"/>
    <x v="103"/>
    <s v="2017"/>
    <n v="1495515600"/>
    <d v="2017-05-24T05:00:00"/>
    <n v="1495602000"/>
    <x v="1"/>
    <x v="7"/>
  </r>
  <r>
    <s v="Charles-Johnson"/>
    <n v="6800"/>
    <n v="9829"/>
    <n v="145"/>
    <x v="1"/>
    <n v="95"/>
    <n v="103.4632"/>
    <x v="1"/>
    <x v="104"/>
    <s v="2013"/>
    <n v="1364878800"/>
    <d v="2013-04-20T05:00:00"/>
    <n v="1366434000"/>
    <x v="2"/>
    <x v="2"/>
  </r>
  <r>
    <s v="Brandt, Carter and Wood"/>
    <n v="3900"/>
    <n v="14006"/>
    <n v="359"/>
    <x v="1"/>
    <n v="147"/>
    <n v="95.278899999999993"/>
    <x v="1"/>
    <x v="105"/>
    <s v="2019"/>
    <n v="1567918800"/>
    <d v="2019-09-13T05:00:00"/>
    <n v="1568350800"/>
    <x v="3"/>
    <x v="3"/>
  </r>
  <r>
    <s v="Tucker, Schmidt and Reid"/>
    <n v="3500"/>
    <n v="6527"/>
    <n v="186"/>
    <x v="1"/>
    <n v="86"/>
    <n v="75.895300000000006"/>
    <x v="1"/>
    <x v="106"/>
    <s v="2018"/>
    <n v="1524459600"/>
    <d v="2018-05-10T05:00:00"/>
    <n v="1525928400"/>
    <x v="3"/>
    <x v="3"/>
  </r>
  <r>
    <s v="Decker Inc"/>
    <n v="1500"/>
    <n v="8929"/>
    <n v="595"/>
    <x v="1"/>
    <n v="83"/>
    <n v="107.5783"/>
    <x v="1"/>
    <x v="107"/>
    <s v="2012"/>
    <n v="1333688400"/>
    <d v="2012-05-13T05:00:00"/>
    <n v="1336885200"/>
    <x v="4"/>
    <x v="4"/>
  </r>
  <r>
    <s v="Romero and Sons"/>
    <n v="5200"/>
    <n v="3079"/>
    <n v="59"/>
    <x v="0"/>
    <n v="60"/>
    <n v="51.316699999999997"/>
    <x v="1"/>
    <x v="108"/>
    <s v="2014"/>
    <n v="1389506400"/>
    <d v="2014-01-14T06:00:00"/>
    <n v="1389679200"/>
    <x v="4"/>
    <x v="19"/>
  </r>
  <r>
    <s v="Castillo-Carey"/>
    <n v="142400"/>
    <n v="21307"/>
    <n v="15"/>
    <x v="0"/>
    <n v="296"/>
    <n v="71.983099999999993"/>
    <x v="1"/>
    <x v="109"/>
    <s v="2018"/>
    <n v="1536642000"/>
    <d v="2018-09-30T05:00:00"/>
    <n v="1538283600"/>
    <x v="0"/>
    <x v="0"/>
  </r>
  <r>
    <s v="Hart-Briggs"/>
    <n v="61400"/>
    <n v="73653"/>
    <n v="120"/>
    <x v="1"/>
    <n v="676"/>
    <n v="108.9541"/>
    <x v="1"/>
    <x v="110"/>
    <s v="2012"/>
    <n v="1348290000"/>
    <d v="2012-09-28T05:00:00"/>
    <n v="1348808400"/>
    <x v="5"/>
    <x v="15"/>
  </r>
  <r>
    <s v="Jones-Meyer"/>
    <n v="4700"/>
    <n v="12635"/>
    <n v="269"/>
    <x v="1"/>
    <n v="361"/>
    <n v="35"/>
    <x v="2"/>
    <x v="111"/>
    <s v="2014"/>
    <n v="1408856400"/>
    <d v="2014-09-08T05:00:00"/>
    <n v="1410152400"/>
    <x v="2"/>
    <x v="2"/>
  </r>
  <r>
    <s v="Wright, Hartman and Yu"/>
    <n v="3300"/>
    <n v="12437"/>
    <n v="377"/>
    <x v="1"/>
    <n v="131"/>
    <n v="94.938900000000004"/>
    <x v="1"/>
    <x v="112"/>
    <s v="2017"/>
    <n v="1505192400"/>
    <d v="2017-09-19T05:00:00"/>
    <n v="1505797200"/>
    <x v="0"/>
    <x v="0"/>
  </r>
  <r>
    <s v="Harper-Davis"/>
    <n v="1900"/>
    <n v="13816"/>
    <n v="727"/>
    <x v="1"/>
    <n v="126"/>
    <n v="109.6508"/>
    <x v="1"/>
    <x v="113"/>
    <s v="2019"/>
    <n v="1554786000"/>
    <d v="2019-04-10T05:00:00"/>
    <n v="1554872400"/>
    <x v="2"/>
    <x v="8"/>
  </r>
  <r>
    <s v="Barrett PLC"/>
    <n v="166700"/>
    <n v="145382"/>
    <n v="87"/>
    <x v="0"/>
    <n v="3304"/>
    <n v="44.001800000000003"/>
    <x v="6"/>
    <x v="114"/>
    <s v="2017"/>
    <n v="1510898400"/>
    <d v="2017-12-22T06:00:00"/>
    <n v="1513922400"/>
    <x v="5"/>
    <x v="13"/>
  </r>
  <r>
    <s v="David-Clark"/>
    <n v="7200"/>
    <n v="6336"/>
    <n v="88"/>
    <x v="0"/>
    <n v="73"/>
    <n v="86.794499999999999"/>
    <x v="1"/>
    <x v="115"/>
    <s v="2015"/>
    <n v="1442552400"/>
    <d v="2015-09-19T05:00:00"/>
    <n v="1442638800"/>
    <x v="3"/>
    <x v="3"/>
  </r>
  <r>
    <s v="Chaney-Dennis"/>
    <n v="4900"/>
    <n v="8523"/>
    <n v="174"/>
    <x v="1"/>
    <n v="275"/>
    <n v="30.992699999999999"/>
    <x v="1"/>
    <x v="116"/>
    <s v="2011"/>
    <n v="1316667600"/>
    <d v="2011-09-28T05:00:00"/>
    <n v="1317186000"/>
    <x v="4"/>
    <x v="19"/>
  </r>
  <r>
    <s v="Robinson, Lopez and Christensen"/>
    <n v="5400"/>
    <n v="6351"/>
    <n v="118"/>
    <x v="1"/>
    <n v="67"/>
    <n v="94.790999999999997"/>
    <x v="1"/>
    <x v="117"/>
    <s v="2014"/>
    <n v="1390716000"/>
    <d v="2014-02-01T06:00:00"/>
    <n v="1391234400"/>
    <x v="7"/>
    <x v="14"/>
  </r>
  <r>
    <s v="Clark and Sons"/>
    <n v="5000"/>
    <n v="10748"/>
    <n v="215"/>
    <x v="1"/>
    <n v="154"/>
    <n v="69.792199999999994"/>
    <x v="1"/>
    <x v="118"/>
    <s v="2014"/>
    <n v="1402894800"/>
    <d v="2014-07-03T05:00:00"/>
    <n v="1404363600"/>
    <x v="4"/>
    <x v="4"/>
  </r>
  <r>
    <s v="Vega Group"/>
    <n v="75100"/>
    <n v="112272"/>
    <n v="149"/>
    <x v="1"/>
    <n v="1782"/>
    <n v="63.003399999999999"/>
    <x v="1"/>
    <x v="119"/>
    <s v="2015"/>
    <n v="1429246800"/>
    <d v="2015-04-21T05:00:00"/>
    <n v="1429592400"/>
    <x v="6"/>
    <x v="20"/>
  </r>
  <r>
    <s v="Brown-Brown"/>
    <n v="45300"/>
    <n v="99361"/>
    <n v="219"/>
    <x v="1"/>
    <n v="903"/>
    <n v="110.0343"/>
    <x v="1"/>
    <x v="33"/>
    <s v="2014"/>
    <n v="1412485200"/>
    <d v="2014-10-18T05:00:00"/>
    <n v="1413608400"/>
    <x v="6"/>
    <x v="11"/>
  </r>
  <r>
    <s v="Taylor PLC"/>
    <n v="136800"/>
    <n v="88055"/>
    <n v="64"/>
    <x v="0"/>
    <n v="3387"/>
    <n v="25.997900000000001"/>
    <x v="1"/>
    <x v="120"/>
    <s v="2014"/>
    <n v="1417068000"/>
    <d v="2014-12-24T06:00:00"/>
    <n v="1419400800"/>
    <x v="5"/>
    <x v="13"/>
  </r>
  <r>
    <s v="Edwards-Lewis"/>
    <n v="177700"/>
    <n v="33092"/>
    <n v="19"/>
    <x v="0"/>
    <n v="662"/>
    <n v="49.987900000000003"/>
    <x v="0"/>
    <x v="121"/>
    <s v="2015"/>
    <n v="1448344800"/>
    <d v="2015-11-27T06:00:00"/>
    <n v="1448604000"/>
    <x v="3"/>
    <x v="3"/>
  </r>
  <r>
    <s v="Stanton, Neal and Rodriguez"/>
    <n v="2600"/>
    <n v="9562"/>
    <n v="368"/>
    <x v="1"/>
    <n v="94"/>
    <n v="101.7234"/>
    <x v="6"/>
    <x v="122"/>
    <s v="2019"/>
    <n v="1557723600"/>
    <d v="2019-07-05T05:00:00"/>
    <n v="1562302800"/>
    <x v="7"/>
    <x v="14"/>
  </r>
  <r>
    <s v="Pratt LLC"/>
    <n v="5300"/>
    <n v="8475"/>
    <n v="160"/>
    <x v="1"/>
    <n v="180"/>
    <n v="47.083300000000001"/>
    <x v="1"/>
    <x v="123"/>
    <s v="2018"/>
    <n v="1537333200"/>
    <d v="2018-09-23T05:00:00"/>
    <n v="1537678800"/>
    <x v="3"/>
    <x v="3"/>
  </r>
  <r>
    <s v="Gross PLC"/>
    <n v="180200"/>
    <n v="69617"/>
    <n v="39"/>
    <x v="0"/>
    <n v="774"/>
    <n v="89.944400000000002"/>
    <x v="1"/>
    <x v="124"/>
    <s v="2016"/>
    <n v="1471150800"/>
    <d v="2016-09-11T05:00:00"/>
    <n v="1473570000"/>
    <x v="3"/>
    <x v="3"/>
  </r>
  <r>
    <s v="Martinez, Gomez and Dalton"/>
    <n v="103200"/>
    <n v="53067"/>
    <n v="51"/>
    <x v="0"/>
    <n v="672"/>
    <n v="78.968800000000002"/>
    <x v="0"/>
    <x v="125"/>
    <s v="2010"/>
    <n v="1273640400"/>
    <d v="2010-05-15T05:00:00"/>
    <n v="1273899600"/>
    <x v="3"/>
    <x v="3"/>
  </r>
  <r>
    <s v="Allen-Curtis"/>
    <n v="70600"/>
    <n v="42596"/>
    <n v="60"/>
    <x v="3"/>
    <n v="532"/>
    <n v="80.067700000000002"/>
    <x v="1"/>
    <x v="126"/>
    <s v="2010"/>
    <n v="1282885200"/>
    <d v="2010-09-09T05:00:00"/>
    <n v="1284008400"/>
    <x v="1"/>
    <x v="1"/>
  </r>
  <r>
    <s v="Morgan-Martinez"/>
    <n v="148500"/>
    <n v="4756"/>
    <n v="3"/>
    <x v="3"/>
    <n v="55"/>
    <n v="86.472700000000003"/>
    <x v="2"/>
    <x v="127"/>
    <s v="2015"/>
    <n v="1422943200"/>
    <d v="2015-02-28T06:00:00"/>
    <n v="1425103200"/>
    <x v="0"/>
    <x v="0"/>
  </r>
  <r>
    <s v="Luna, Anderson and Fox"/>
    <n v="9600"/>
    <n v="14925"/>
    <n v="155"/>
    <x v="1"/>
    <n v="533"/>
    <n v="28.001899999999999"/>
    <x v="3"/>
    <x v="128"/>
    <s v="2011"/>
    <n v="1319605200"/>
    <d v="2011-11-11T06:00:00"/>
    <n v="1320991200"/>
    <x v="4"/>
    <x v="6"/>
  </r>
  <r>
    <s v="Fleming, Zhang and Henderson"/>
    <n v="164700"/>
    <n v="166116"/>
    <n v="101"/>
    <x v="1"/>
    <n v="2443"/>
    <n v="67.996700000000004"/>
    <x v="4"/>
    <x v="129"/>
    <s v="2013"/>
    <n v="1385704800"/>
    <d v="2013-12-12T06:00:00"/>
    <n v="1386828000"/>
    <x v="2"/>
    <x v="2"/>
  </r>
  <r>
    <s v="Flowers and Sons"/>
    <n v="3300"/>
    <n v="3834"/>
    <n v="116"/>
    <x v="1"/>
    <n v="89"/>
    <n v="43.078699999999998"/>
    <x v="1"/>
    <x v="130"/>
    <s v="2018"/>
    <n v="1515736800"/>
    <d v="2018-01-28T06:00:00"/>
    <n v="1517119200"/>
    <x v="3"/>
    <x v="3"/>
  </r>
  <r>
    <s v="Gates PLC"/>
    <n v="4500"/>
    <n v="13985"/>
    <n v="311"/>
    <x v="1"/>
    <n v="159"/>
    <n v="87.956000000000003"/>
    <x v="1"/>
    <x v="131"/>
    <s v="2011"/>
    <n v="1313125200"/>
    <d v="2011-09-03T05:00:00"/>
    <n v="1315026000"/>
    <x v="1"/>
    <x v="21"/>
  </r>
  <r>
    <s v="Caldwell LLC"/>
    <n v="99500"/>
    <n v="89288"/>
    <n v="90"/>
    <x v="0"/>
    <n v="940"/>
    <n v="94.987200000000001"/>
    <x v="5"/>
    <x v="132"/>
    <s v="2011"/>
    <n v="1308459600"/>
    <d v="2011-08-07T05:00:00"/>
    <n v="1312693200"/>
    <x v="4"/>
    <x v="4"/>
  </r>
  <r>
    <s v="Le, Burton and Evans"/>
    <n v="7700"/>
    <n v="5488"/>
    <n v="71"/>
    <x v="0"/>
    <n v="117"/>
    <n v="46.905999999999999"/>
    <x v="1"/>
    <x v="133"/>
    <s v="2013"/>
    <n v="1362636000"/>
    <d v="2013-03-12T05:00:00"/>
    <n v="1363064400"/>
    <x v="3"/>
    <x v="3"/>
  </r>
  <r>
    <s v="Briggs PLC"/>
    <n v="82800"/>
    <n v="2721"/>
    <n v="3"/>
    <x v="3"/>
    <n v="58"/>
    <n v="46.913800000000002"/>
    <x v="1"/>
    <x v="134"/>
    <s v="2014"/>
    <n v="1402117200"/>
    <d v="2014-06-19T05:00:00"/>
    <n v="1403154000"/>
    <x v="4"/>
    <x v="6"/>
  </r>
  <r>
    <s v="Hudson-Nguyen"/>
    <n v="1800"/>
    <n v="4712"/>
    <n v="262"/>
    <x v="1"/>
    <n v="50"/>
    <n v="94.24"/>
    <x v="1"/>
    <x v="135"/>
    <s v="2010"/>
    <n v="1286341200"/>
    <d v="2010-10-12T05:00:00"/>
    <n v="1286859600"/>
    <x v="5"/>
    <x v="9"/>
  </r>
  <r>
    <s v="Hogan Ltd"/>
    <n v="9600"/>
    <n v="9216"/>
    <n v="96"/>
    <x v="0"/>
    <n v="115"/>
    <n v="80.139099999999999"/>
    <x v="1"/>
    <x v="136"/>
    <s v="2012"/>
    <n v="1348808400"/>
    <d v="2012-10-04T05:00:00"/>
    <n v="1349326800"/>
    <x v="6"/>
    <x v="20"/>
  </r>
  <r>
    <s v="Hamilton, Wright and Chavez"/>
    <n v="92100"/>
    <n v="19246"/>
    <n v="21"/>
    <x v="0"/>
    <n v="326"/>
    <n v="59.036799999999999"/>
    <x v="1"/>
    <x v="137"/>
    <s v="2015"/>
    <n v="1429592400"/>
    <d v="2015-05-07T05:00:00"/>
    <n v="1430974800"/>
    <x v="2"/>
    <x v="8"/>
  </r>
  <r>
    <s v="Bautista-Cross"/>
    <n v="5500"/>
    <n v="12274"/>
    <n v="223"/>
    <x v="1"/>
    <n v="186"/>
    <n v="65.989199999999997"/>
    <x v="1"/>
    <x v="138"/>
    <s v="2018"/>
    <n v="1519538400"/>
    <d v="2018-03-02T06:00:00"/>
    <n v="1519970400"/>
    <x v="4"/>
    <x v="4"/>
  </r>
  <r>
    <s v="Jackson LLC"/>
    <n v="64300"/>
    <n v="65323"/>
    <n v="102"/>
    <x v="1"/>
    <n v="1071"/>
    <n v="60.9925"/>
    <x v="1"/>
    <x v="139"/>
    <s v="2015"/>
    <n v="1434085200"/>
    <d v="2015-06-18T05:00:00"/>
    <n v="1434603600"/>
    <x v="2"/>
    <x v="2"/>
  </r>
  <r>
    <s v="Figueroa Ltd"/>
    <n v="5000"/>
    <n v="11502"/>
    <n v="230"/>
    <x v="1"/>
    <n v="117"/>
    <n v="98.307699999999997"/>
    <x v="1"/>
    <x v="107"/>
    <s v="2012"/>
    <n v="1333688400"/>
    <d v="2012-05-17T05:00:00"/>
    <n v="1337230800"/>
    <x v="2"/>
    <x v="2"/>
  </r>
  <r>
    <s v="Avila-Jones"/>
    <n v="5400"/>
    <n v="7322"/>
    <n v="136"/>
    <x v="1"/>
    <n v="70"/>
    <n v="104.6"/>
    <x v="1"/>
    <x v="140"/>
    <s v="2010"/>
    <n v="1277701200"/>
    <d v="2010-07-18T05:00:00"/>
    <n v="1279429200"/>
    <x v="1"/>
    <x v="7"/>
  </r>
  <r>
    <s v="Martin, Lopez and Hunter"/>
    <n v="9000"/>
    <n v="11619"/>
    <n v="129"/>
    <x v="1"/>
    <n v="135"/>
    <n v="86.066699999999997"/>
    <x v="1"/>
    <x v="141"/>
    <s v="2019"/>
    <n v="1560747600"/>
    <d v="2019-06-25T05:00:00"/>
    <n v="1561438800"/>
    <x v="3"/>
    <x v="3"/>
  </r>
  <r>
    <s v="Fields-Moore"/>
    <n v="25000"/>
    <n v="59128"/>
    <n v="237"/>
    <x v="1"/>
    <n v="768"/>
    <n v="76.989599999999996"/>
    <x v="5"/>
    <x v="142"/>
    <s v="2014"/>
    <n v="1410066000"/>
    <d v="2014-09-12T05:00:00"/>
    <n v="1410498000"/>
    <x v="2"/>
    <x v="8"/>
  </r>
  <r>
    <s v="Harris-Golden"/>
    <n v="8800"/>
    <n v="1518"/>
    <n v="17"/>
    <x v="3"/>
    <n v="51"/>
    <n v="29.764700000000001"/>
    <x v="1"/>
    <x v="143"/>
    <s v="2011"/>
    <n v="1320732000"/>
    <d v="2011-11-28T06:00:00"/>
    <n v="1322460000"/>
    <x v="3"/>
    <x v="3"/>
  </r>
  <r>
    <s v="Moss, Norman and Dunlap"/>
    <n v="8300"/>
    <n v="9337"/>
    <n v="112"/>
    <x v="1"/>
    <n v="199"/>
    <n v="46.919600000000003"/>
    <x v="1"/>
    <x v="144"/>
    <s v="2016"/>
    <n v="1465794000"/>
    <d v="2016-06-19T05:00:00"/>
    <n v="1466312400"/>
    <x v="3"/>
    <x v="3"/>
  </r>
  <r>
    <s v="White, Larson and Wright"/>
    <n v="9300"/>
    <n v="11255"/>
    <n v="121"/>
    <x v="1"/>
    <n v="107"/>
    <n v="105.18689999999999"/>
    <x v="1"/>
    <x v="145"/>
    <s v="2017"/>
    <n v="1500958800"/>
    <d v="2017-08-03T05:00:00"/>
    <n v="1501736400"/>
    <x v="2"/>
    <x v="8"/>
  </r>
  <r>
    <s v="Payne, Oliver and Burch"/>
    <n v="6200"/>
    <n v="13632"/>
    <n v="220"/>
    <x v="1"/>
    <n v="195"/>
    <n v="69.907700000000006"/>
    <x v="1"/>
    <x v="146"/>
    <s v="2013"/>
    <n v="1357020000"/>
    <d v="2013-02-22T06:00:00"/>
    <n v="1361512800"/>
    <x v="1"/>
    <x v="7"/>
  </r>
  <r>
    <s v="Brown, Palmer and Pace"/>
    <n v="100"/>
    <n v="1"/>
    <n v="1"/>
    <x v="0"/>
    <n v="1"/>
    <n v="1"/>
    <x v="1"/>
    <x v="147"/>
    <s v="2018"/>
    <n v="1544940000"/>
    <d v="2018-12-17T06:00:00"/>
    <n v="1545026400"/>
    <x v="1"/>
    <x v="1"/>
  </r>
  <r>
    <s v="Parker LLC"/>
    <n v="137200"/>
    <n v="88037"/>
    <n v="64"/>
    <x v="0"/>
    <n v="1467"/>
    <n v="60.011600000000001"/>
    <x v="1"/>
    <x v="148"/>
    <s v="2014"/>
    <n v="1402290000"/>
    <d v="2014-07-30T05:00:00"/>
    <n v="1406696400"/>
    <x v="1"/>
    <x v="5"/>
  </r>
  <r>
    <s v="Bowen, Mcdonald and Hall"/>
    <n v="41500"/>
    <n v="175573"/>
    <n v="423"/>
    <x v="1"/>
    <n v="3376"/>
    <n v="52.0062"/>
    <x v="1"/>
    <x v="149"/>
    <s v="2017"/>
    <n v="1487311200"/>
    <d v="2017-02-24T06:00:00"/>
    <n v="1487916000"/>
    <x v="1"/>
    <x v="7"/>
  </r>
  <r>
    <s v="Whitehead, Bell and Hughes"/>
    <n v="189400"/>
    <n v="176112"/>
    <n v="93"/>
    <x v="0"/>
    <n v="5681"/>
    <n v="31.0002"/>
    <x v="1"/>
    <x v="150"/>
    <s v="2012"/>
    <n v="1350622800"/>
    <d v="2012-10-25T05:00:00"/>
    <n v="1351141200"/>
    <x v="3"/>
    <x v="3"/>
  </r>
  <r>
    <s v="Rodriguez-Brown"/>
    <n v="171300"/>
    <n v="100650"/>
    <n v="59"/>
    <x v="0"/>
    <n v="1059"/>
    <n v="95.042500000000004"/>
    <x v="1"/>
    <x v="151"/>
    <s v="2016"/>
    <n v="1463029200"/>
    <d v="2016-06-04T05:00:00"/>
    <n v="1465016400"/>
    <x v="1"/>
    <x v="7"/>
  </r>
  <r>
    <s v="Hall-Schaefer"/>
    <n v="139500"/>
    <n v="90706"/>
    <n v="65"/>
    <x v="0"/>
    <n v="1194"/>
    <n v="75.968199999999996"/>
    <x v="1"/>
    <x v="152"/>
    <s v="2010"/>
    <n v="1269493200"/>
    <d v="2010-04-09T05:00:00"/>
    <n v="1270789200"/>
    <x v="3"/>
    <x v="3"/>
  </r>
  <r>
    <s v="Meza-Rogers"/>
    <n v="36400"/>
    <n v="26914"/>
    <n v="74"/>
    <x v="3"/>
    <n v="379"/>
    <n v="71.013199999999998"/>
    <x v="2"/>
    <x v="153"/>
    <s v="2019"/>
    <n v="1570251600"/>
    <d v="2019-10-29T05:00:00"/>
    <n v="1572325200"/>
    <x v="1"/>
    <x v="1"/>
  </r>
  <r>
    <s v="Curtis-Curtis"/>
    <n v="4200"/>
    <n v="2212"/>
    <n v="53"/>
    <x v="0"/>
    <n v="30"/>
    <n v="73.7333"/>
    <x v="2"/>
    <x v="154"/>
    <s v="2013"/>
    <n v="1388383200"/>
    <d v="2014-01-11T06:00:00"/>
    <n v="1389420000"/>
    <x v="7"/>
    <x v="14"/>
  </r>
  <r>
    <s v="Carlson Inc"/>
    <n v="2100"/>
    <n v="4640"/>
    <n v="221"/>
    <x v="1"/>
    <n v="41"/>
    <n v="113.1707"/>
    <x v="1"/>
    <x v="155"/>
    <s v="2015"/>
    <n v="1449554400"/>
    <d v="2015-12-09T06:00:00"/>
    <n v="1449640800"/>
    <x v="1"/>
    <x v="1"/>
  </r>
  <r>
    <s v="Clarke, Anderson and Lee"/>
    <n v="191200"/>
    <n v="191222"/>
    <n v="100"/>
    <x v="1"/>
    <n v="1821"/>
    <n v="105.0093"/>
    <x v="1"/>
    <x v="156"/>
    <s v="2019"/>
    <n v="1553662800"/>
    <d v="2019-04-14T05:00:00"/>
    <n v="1555218000"/>
    <x v="3"/>
    <x v="3"/>
  </r>
  <r>
    <s v="Evans Group"/>
    <n v="8000"/>
    <n v="12985"/>
    <n v="162"/>
    <x v="1"/>
    <n v="164"/>
    <n v="79.1768"/>
    <x v="1"/>
    <x v="157"/>
    <s v="2019"/>
    <n v="1556341200"/>
    <d v="2019-05-13T05:00:00"/>
    <n v="1557723600"/>
    <x v="2"/>
    <x v="8"/>
  </r>
  <r>
    <s v="Bruce Group"/>
    <n v="5500"/>
    <n v="4300"/>
    <n v="78"/>
    <x v="0"/>
    <n v="75"/>
    <n v="57.333300000000001"/>
    <x v="1"/>
    <x v="158"/>
    <s v="2015"/>
    <n v="1442984400"/>
    <d v="2015-09-29T05:00:00"/>
    <n v="1443502800"/>
    <x v="2"/>
    <x v="2"/>
  </r>
  <r>
    <s v="Keith, Alvarez and Potter"/>
    <n v="6100"/>
    <n v="9134"/>
    <n v="150"/>
    <x v="1"/>
    <n v="157"/>
    <n v="58.1783"/>
    <x v="5"/>
    <x v="159"/>
    <s v="2018"/>
    <n v="1544248800"/>
    <d v="2019-01-07T06:00:00"/>
    <n v="1546840800"/>
    <x v="1"/>
    <x v="1"/>
  </r>
  <r>
    <s v="Burton-Watkins"/>
    <n v="3500"/>
    <n v="8864"/>
    <n v="253"/>
    <x v="1"/>
    <n v="246"/>
    <n v="36.032499999999999"/>
    <x v="1"/>
    <x v="160"/>
    <s v="2017"/>
    <n v="1508475600"/>
    <d v="2017-12-08T06:00:00"/>
    <n v="1512712800"/>
    <x v="7"/>
    <x v="14"/>
  </r>
  <r>
    <s v="Lopez and Sons"/>
    <n v="150500"/>
    <n v="150755"/>
    <n v="100"/>
    <x v="1"/>
    <n v="1396"/>
    <n v="107.9907"/>
    <x v="1"/>
    <x v="161"/>
    <s v="2017"/>
    <n v="1507438800"/>
    <d v="2017-10-09T05:00:00"/>
    <n v="1507525200"/>
    <x v="3"/>
    <x v="3"/>
  </r>
  <r>
    <s v="Cordova Ltd"/>
    <n v="90400"/>
    <n v="110279"/>
    <n v="122"/>
    <x v="1"/>
    <n v="2506"/>
    <n v="44.006"/>
    <x v="1"/>
    <x v="162"/>
    <s v="2017"/>
    <n v="1501563600"/>
    <d v="2017-09-02T05:00:00"/>
    <n v="1504328400"/>
    <x v="2"/>
    <x v="2"/>
  </r>
  <r>
    <s v="Brown-Vang"/>
    <n v="9800"/>
    <n v="13439"/>
    <n v="137"/>
    <x v="1"/>
    <n v="244"/>
    <n v="55.0779"/>
    <x v="1"/>
    <x v="163"/>
    <s v="2010"/>
    <n v="1292997600"/>
    <d v="2010-12-26T06:00:00"/>
    <n v="1293343200"/>
    <x v="7"/>
    <x v="14"/>
  </r>
  <r>
    <s v="Cruz-Ward"/>
    <n v="2600"/>
    <n v="10804"/>
    <n v="416"/>
    <x v="1"/>
    <n v="146"/>
    <n v="74"/>
    <x v="2"/>
    <x v="164"/>
    <s v="2013"/>
    <n v="1370840400"/>
    <d v="2013-06-20T05:00:00"/>
    <n v="1371704400"/>
    <x v="3"/>
    <x v="3"/>
  </r>
  <r>
    <s v="Hernandez Group"/>
    <n v="128100"/>
    <n v="40107"/>
    <n v="31"/>
    <x v="0"/>
    <n v="955"/>
    <n v="41.996899999999997"/>
    <x v="3"/>
    <x v="165"/>
    <s v="2019"/>
    <n v="1550815200"/>
    <d v="2019-03-17T05:00:00"/>
    <n v="1552798800"/>
    <x v="1"/>
    <x v="7"/>
  </r>
  <r>
    <s v="Tran, Steele and Wilson"/>
    <n v="23300"/>
    <n v="98811"/>
    <n v="424"/>
    <x v="1"/>
    <n v="1267"/>
    <n v="77.988200000000006"/>
    <x v="1"/>
    <x v="166"/>
    <s v="2012"/>
    <n v="1339909200"/>
    <d v="2012-07-15T05:00:00"/>
    <n v="1342328400"/>
    <x v="4"/>
    <x v="12"/>
  </r>
  <r>
    <s v="Summers, Gallegos and Stein"/>
    <n v="188100"/>
    <n v="5528"/>
    <n v="3"/>
    <x v="0"/>
    <n v="67"/>
    <n v="82.507499999999993"/>
    <x v="1"/>
    <x v="167"/>
    <s v="2017"/>
    <n v="1501736400"/>
    <d v="2017-08-10T05:00:00"/>
    <n v="1502341200"/>
    <x v="1"/>
    <x v="7"/>
  </r>
  <r>
    <s v="Blair Group"/>
    <n v="4900"/>
    <n v="521"/>
    <n v="11"/>
    <x v="0"/>
    <n v="5"/>
    <n v="104.2"/>
    <x v="1"/>
    <x v="168"/>
    <s v="2014"/>
    <n v="1395291600"/>
    <d v="2014-04-11T05:00:00"/>
    <n v="1397192400"/>
    <x v="5"/>
    <x v="18"/>
  </r>
  <r>
    <s v="Nixon Inc"/>
    <n v="800"/>
    <n v="663"/>
    <n v="83"/>
    <x v="0"/>
    <n v="26"/>
    <n v="25.5"/>
    <x v="1"/>
    <x v="169"/>
    <s v="2014"/>
    <n v="1405746000"/>
    <d v="2014-08-03T05:00:00"/>
    <n v="1407042000"/>
    <x v="4"/>
    <x v="4"/>
  </r>
  <r>
    <s v="White LLC"/>
    <n v="96700"/>
    <n v="157635"/>
    <n v="163"/>
    <x v="1"/>
    <n v="1561"/>
    <n v="100.9833"/>
    <x v="1"/>
    <x v="170"/>
    <s v="2013"/>
    <n v="1368853200"/>
    <d v="2013-05-24T05:00:00"/>
    <n v="1369371600"/>
    <x v="3"/>
    <x v="3"/>
  </r>
  <r>
    <s v="Santos, Black and Donovan"/>
    <n v="600"/>
    <n v="5368"/>
    <n v="895"/>
    <x v="1"/>
    <n v="48"/>
    <n v="111.83329999999999"/>
    <x v="1"/>
    <x v="171"/>
    <s v="2015"/>
    <n v="1444021200"/>
    <d v="2015-10-06T05:00:00"/>
    <n v="1444107600"/>
    <x v="2"/>
    <x v="8"/>
  </r>
  <r>
    <s v="Jones, Contreras and Burnett"/>
    <n v="181200"/>
    <n v="47459"/>
    <n v="26"/>
    <x v="0"/>
    <n v="1130"/>
    <n v="41.999099999999999"/>
    <x v="1"/>
    <x v="172"/>
    <s v="2016"/>
    <n v="1472619600"/>
    <d v="2016-09-19T05:00:00"/>
    <n v="1474261200"/>
    <x v="3"/>
    <x v="3"/>
  </r>
  <r>
    <s v="Stone-Orozco"/>
    <n v="115000"/>
    <n v="86060"/>
    <n v="75"/>
    <x v="0"/>
    <n v="782"/>
    <n v="110.05119999999999"/>
    <x v="1"/>
    <x v="173"/>
    <s v="2016"/>
    <n v="1472878800"/>
    <d v="2016-09-12T05:00:00"/>
    <n v="1473656400"/>
    <x v="3"/>
    <x v="3"/>
  </r>
  <r>
    <s v="Lee, Gibson and Morgan"/>
    <n v="38800"/>
    <n v="161593"/>
    <n v="416"/>
    <x v="1"/>
    <n v="2739"/>
    <n v="58.997100000000003"/>
    <x v="1"/>
    <x v="174"/>
    <s v="2010"/>
    <n v="1289800800"/>
    <d v="2010-12-10T06:00:00"/>
    <n v="1291960800"/>
    <x v="3"/>
    <x v="3"/>
  </r>
  <r>
    <s v="Alexander-Williams"/>
    <n v="7200"/>
    <n v="6927"/>
    <n v="96"/>
    <x v="0"/>
    <n v="210"/>
    <n v="32.985700000000001"/>
    <x v="1"/>
    <x v="175"/>
    <s v="2017"/>
    <n v="1505970000"/>
    <d v="2017-09-30T05:00:00"/>
    <n v="1506747600"/>
    <x v="0"/>
    <x v="0"/>
  </r>
  <r>
    <s v="Marks Ltd"/>
    <n v="44500"/>
    <n v="159185"/>
    <n v="358"/>
    <x v="1"/>
    <n v="3537"/>
    <n v="45.005699999999997"/>
    <x v="0"/>
    <x v="176"/>
    <s v="2013"/>
    <n v="1363496400"/>
    <d v="2013-03-18T05:00:00"/>
    <n v="1363582800"/>
    <x v="3"/>
    <x v="3"/>
  </r>
  <r>
    <s v="Olsen, Edwards and Reid"/>
    <n v="56000"/>
    <n v="172736"/>
    <n v="308"/>
    <x v="1"/>
    <n v="2107"/>
    <n v="81.981999999999999"/>
    <x v="2"/>
    <x v="177"/>
    <s v="2010"/>
    <n v="1269234000"/>
    <d v="2010-03-27T05:00:00"/>
    <n v="1269666000"/>
    <x v="2"/>
    <x v="8"/>
  </r>
  <r>
    <s v="Daniels, Rose and Tyler"/>
    <n v="8600"/>
    <n v="5315"/>
    <n v="62"/>
    <x v="0"/>
    <n v="136"/>
    <n v="39.0809"/>
    <x v="1"/>
    <x v="178"/>
    <s v="2017"/>
    <n v="1507093200"/>
    <d v="2017-10-22T05:00:00"/>
    <n v="1508648400"/>
    <x v="2"/>
    <x v="2"/>
  </r>
  <r>
    <s v="Adams Group"/>
    <n v="27100"/>
    <n v="195750"/>
    <n v="722"/>
    <x v="1"/>
    <n v="3318"/>
    <n v="58.996400000000001"/>
    <x v="3"/>
    <x v="179"/>
    <s v="2019"/>
    <n v="1560574800"/>
    <d v="2019-07-01T05:00:00"/>
    <n v="1561957200"/>
    <x v="3"/>
    <x v="3"/>
  </r>
  <r>
    <s v="Rogers, Huerta and Medina"/>
    <n v="5100"/>
    <n v="3525"/>
    <n v="69"/>
    <x v="0"/>
    <n v="86"/>
    <n v="40.988399999999999"/>
    <x v="0"/>
    <x v="180"/>
    <s v="2010"/>
    <n v="1284008400"/>
    <d v="2010-09-22T05:00:00"/>
    <n v="1285131600"/>
    <x v="1"/>
    <x v="1"/>
  </r>
  <r>
    <s v="Howard, Carter and Griffith"/>
    <n v="3600"/>
    <n v="10550"/>
    <n v="293"/>
    <x v="1"/>
    <n v="340"/>
    <n v="31.029399999999999"/>
    <x v="1"/>
    <x v="181"/>
    <s v="2019"/>
    <n v="1556859600"/>
    <d v="2019-05-04T05:00:00"/>
    <n v="1556946000"/>
    <x v="3"/>
    <x v="3"/>
  </r>
  <r>
    <s v="Bailey PLC"/>
    <n v="1000"/>
    <n v="718"/>
    <n v="72"/>
    <x v="0"/>
    <n v="19"/>
    <n v="37.789499999999997"/>
    <x v="1"/>
    <x v="182"/>
    <s v="2018"/>
    <n v="1526187600"/>
    <d v="2018-05-24T05:00:00"/>
    <n v="1527138000"/>
    <x v="4"/>
    <x v="19"/>
  </r>
  <r>
    <s v="Parker Group"/>
    <n v="88800"/>
    <n v="28358"/>
    <n v="32"/>
    <x v="0"/>
    <n v="886"/>
    <n v="32.006799999999998"/>
    <x v="1"/>
    <x v="183"/>
    <s v="2014"/>
    <n v="1400821200"/>
    <d v="2014-06-07T05:00:00"/>
    <n v="1402117200"/>
    <x v="3"/>
    <x v="3"/>
  </r>
  <r>
    <s v="Fox Group"/>
    <n v="60200"/>
    <n v="138384"/>
    <n v="230"/>
    <x v="1"/>
    <n v="1442"/>
    <n v="95.966700000000003"/>
    <x v="0"/>
    <x v="184"/>
    <s v="2013"/>
    <n v="1361599200"/>
    <d v="2013-03-23T05:00:00"/>
    <n v="1364014800"/>
    <x v="4"/>
    <x v="12"/>
  </r>
  <r>
    <s v="Walker, Jones and Rodriguez"/>
    <n v="8200"/>
    <n v="2625"/>
    <n v="32"/>
    <x v="0"/>
    <n v="35"/>
    <n v="75"/>
    <x v="6"/>
    <x v="185"/>
    <s v="2014"/>
    <n v="1417500000"/>
    <d v="2014-12-03T06:00:00"/>
    <n v="1417586400"/>
    <x v="3"/>
    <x v="3"/>
  </r>
  <r>
    <s v="Anthony-Shaw"/>
    <n v="191300"/>
    <n v="45004"/>
    <n v="24"/>
    <x v="3"/>
    <n v="441"/>
    <n v="102.04989999999999"/>
    <x v="1"/>
    <x v="186"/>
    <s v="2016"/>
    <n v="1457071200"/>
    <d v="2016-03-04T06:00:00"/>
    <n v="1457071200"/>
    <x v="3"/>
    <x v="3"/>
  </r>
  <r>
    <s v="Cook LLC"/>
    <n v="3700"/>
    <n v="2538"/>
    <n v="69"/>
    <x v="0"/>
    <n v="24"/>
    <n v="105.75"/>
    <x v="1"/>
    <x v="187"/>
    <s v="2013"/>
    <n v="1370322000"/>
    <d v="2013-06-05T05:00:00"/>
    <n v="1370408400"/>
    <x v="3"/>
    <x v="3"/>
  </r>
  <r>
    <s v="Sutton PLC"/>
    <n v="8400"/>
    <n v="3188"/>
    <n v="38"/>
    <x v="0"/>
    <n v="86"/>
    <n v="37.069800000000001"/>
    <x v="6"/>
    <x v="188"/>
    <s v="2019"/>
    <n v="1552366800"/>
    <d v="2019-03-15T05:00:00"/>
    <n v="1552626000"/>
    <x v="3"/>
    <x v="3"/>
  </r>
  <r>
    <s v="Long, Morgan and Mitchell"/>
    <n v="42600"/>
    <n v="8517"/>
    <n v="20"/>
    <x v="0"/>
    <n v="243"/>
    <n v="35.049399999999999"/>
    <x v="1"/>
    <x v="189"/>
    <s v="2014"/>
    <n v="1403845200"/>
    <d v="2014-07-01T05:00:00"/>
    <n v="1404190800"/>
    <x v="1"/>
    <x v="1"/>
  </r>
  <r>
    <s v="Calhoun, Rogers and Long"/>
    <n v="6600"/>
    <n v="3012"/>
    <n v="46"/>
    <x v="0"/>
    <n v="65"/>
    <n v="46.338500000000003"/>
    <x v="1"/>
    <x v="190"/>
    <s v="2018"/>
    <n v="1523163600"/>
    <d v="2018-04-12T05:00:00"/>
    <n v="1523509200"/>
    <x v="1"/>
    <x v="7"/>
  </r>
  <r>
    <s v="Sandoval Group"/>
    <n v="7100"/>
    <n v="8716"/>
    <n v="123"/>
    <x v="1"/>
    <n v="126"/>
    <n v="69.174599999999998"/>
    <x v="1"/>
    <x v="191"/>
    <s v="2015"/>
    <n v="1442206800"/>
    <d v="2015-09-30T05:00:00"/>
    <n v="1443589200"/>
    <x v="1"/>
    <x v="16"/>
  </r>
  <r>
    <s v="Smith and Sons"/>
    <n v="15800"/>
    <n v="57157"/>
    <n v="362"/>
    <x v="1"/>
    <n v="524"/>
    <n v="109.0782"/>
    <x v="1"/>
    <x v="192"/>
    <s v="2018"/>
    <n v="1532840400"/>
    <d v="2018-08-05T05:00:00"/>
    <n v="1533445200"/>
    <x v="1"/>
    <x v="5"/>
  </r>
  <r>
    <s v="King Inc"/>
    <n v="8200"/>
    <n v="5178"/>
    <n v="63"/>
    <x v="0"/>
    <n v="100"/>
    <n v="51.78"/>
    <x v="3"/>
    <x v="173"/>
    <s v="2016"/>
    <n v="1472878800"/>
    <d v="2016-09-22T05:00:00"/>
    <n v="1474520400"/>
    <x v="2"/>
    <x v="8"/>
  </r>
  <r>
    <s v="Perry and Sons"/>
    <n v="54700"/>
    <n v="163118"/>
    <n v="298"/>
    <x v="1"/>
    <n v="1989"/>
    <n v="82.010099999999994"/>
    <x v="1"/>
    <x v="193"/>
    <s v="2017"/>
    <n v="1498194000"/>
    <d v="2017-07-07T05:00:00"/>
    <n v="1499403600"/>
    <x v="4"/>
    <x v="6"/>
  </r>
  <r>
    <s v="Palmer Inc"/>
    <n v="63200"/>
    <n v="6041"/>
    <n v="10"/>
    <x v="0"/>
    <n v="168"/>
    <n v="35.958300000000001"/>
    <x v="1"/>
    <x v="194"/>
    <s v="2010"/>
    <n v="1281070800"/>
    <d v="2010-09-04T05:00:00"/>
    <n v="1283576400"/>
    <x v="1"/>
    <x v="5"/>
  </r>
  <r>
    <s v="Hull, Baker and Martinez"/>
    <n v="1800"/>
    <n v="968"/>
    <n v="54"/>
    <x v="0"/>
    <n v="13"/>
    <n v="74.461500000000001"/>
    <x v="1"/>
    <x v="195"/>
    <s v="2015"/>
    <n v="1436245200"/>
    <d v="2015-07-11T05:00:00"/>
    <n v="1436590800"/>
    <x v="1"/>
    <x v="1"/>
  </r>
  <r>
    <s v="Becker, Rice and White"/>
    <n v="100"/>
    <n v="2"/>
    <n v="2"/>
    <x v="0"/>
    <n v="1"/>
    <n v="2"/>
    <x v="0"/>
    <x v="152"/>
    <s v="2010"/>
    <n v="1269493200"/>
    <d v="2010-04-05T05:00:00"/>
    <n v="1270443600"/>
    <x v="3"/>
    <x v="3"/>
  </r>
  <r>
    <s v="Osborne, Perkins and Knox"/>
    <n v="2100"/>
    <n v="14305"/>
    <n v="681"/>
    <x v="1"/>
    <n v="157"/>
    <n v="91.114599999999996"/>
    <x v="1"/>
    <x v="196"/>
    <s v="2014"/>
    <n v="1406264400"/>
    <d v="2014-08-12T05:00:00"/>
    <n v="1407819600"/>
    <x v="2"/>
    <x v="2"/>
  </r>
  <r>
    <s v="Mcknight-Freeman"/>
    <n v="8300"/>
    <n v="6543"/>
    <n v="79"/>
    <x v="3"/>
    <n v="82"/>
    <n v="79.792699999999996"/>
    <x v="1"/>
    <x v="197"/>
    <s v="2011"/>
    <n v="1317531600"/>
    <d v="2011-10-06T05:00:00"/>
    <n v="1317877200"/>
    <x v="0"/>
    <x v="0"/>
  </r>
  <r>
    <s v="Hayden, Shannon and Stein"/>
    <n v="143900"/>
    <n v="193413"/>
    <n v="134"/>
    <x v="1"/>
    <n v="4498"/>
    <n v="42.9998"/>
    <x v="2"/>
    <x v="198"/>
    <s v="2017"/>
    <n v="1484632800"/>
    <d v="2017-01-19T06:00:00"/>
    <n v="1484805600"/>
    <x v="3"/>
    <x v="3"/>
  </r>
  <r>
    <s v="Daniel-Luna"/>
    <n v="75000"/>
    <n v="2529"/>
    <n v="3"/>
    <x v="0"/>
    <n v="40"/>
    <n v="63.225000000000001"/>
    <x v="1"/>
    <x v="199"/>
    <s v="2011"/>
    <n v="1301806800"/>
    <d v="2011-04-13T05:00:00"/>
    <n v="1302670800"/>
    <x v="1"/>
    <x v="17"/>
  </r>
  <r>
    <s v="Weaver-Marquez"/>
    <n v="1300"/>
    <n v="5614"/>
    <n v="432"/>
    <x v="1"/>
    <n v="80"/>
    <n v="70.174999999999997"/>
    <x v="1"/>
    <x v="200"/>
    <s v="2018"/>
    <n v="1539752400"/>
    <d v="2018-10-29T05:00:00"/>
    <n v="1540789200"/>
    <x v="3"/>
    <x v="3"/>
  </r>
  <r>
    <s v="Austin, Baker and Kelley"/>
    <n v="9000"/>
    <n v="3496"/>
    <n v="39"/>
    <x v="3"/>
    <n v="57"/>
    <n v="61.333300000000001"/>
    <x v="1"/>
    <x v="201"/>
    <s v="2010"/>
    <n v="1267250400"/>
    <d v="2010-03-08T06:00:00"/>
    <n v="1268028000"/>
    <x v="5"/>
    <x v="13"/>
  </r>
  <r>
    <s v="Carney-Anderson"/>
    <n v="1000"/>
    <n v="4257"/>
    <n v="426"/>
    <x v="1"/>
    <n v="43"/>
    <n v="99"/>
    <x v="1"/>
    <x v="202"/>
    <s v="2018"/>
    <n v="1535432400"/>
    <d v="2018-09-17T05:00:00"/>
    <n v="1537160400"/>
    <x v="1"/>
    <x v="1"/>
  </r>
  <r>
    <s v="Jackson Inc"/>
    <n v="196900"/>
    <n v="199110"/>
    <n v="101"/>
    <x v="1"/>
    <n v="2053"/>
    <n v="96.984899999999996"/>
    <x v="1"/>
    <x v="203"/>
    <s v="2017"/>
    <n v="1510207200"/>
    <d v="2017-12-03T06:00:00"/>
    <n v="1512280800"/>
    <x v="4"/>
    <x v="4"/>
  </r>
  <r>
    <s v="Warren Ltd"/>
    <n v="194500"/>
    <n v="41212"/>
    <n v="21"/>
    <x v="2"/>
    <n v="808"/>
    <n v="51.005000000000003"/>
    <x v="2"/>
    <x v="204"/>
    <s v="2016"/>
    <n v="1462510800"/>
    <d v="2016-05-13T05:00:00"/>
    <n v="1463115600"/>
    <x v="4"/>
    <x v="4"/>
  </r>
  <r>
    <s v="Schultz Inc"/>
    <n v="9400"/>
    <n v="6338"/>
    <n v="67"/>
    <x v="0"/>
    <n v="226"/>
    <n v="28.0442"/>
    <x v="3"/>
    <x v="205"/>
    <s v="2017"/>
    <n v="1488520800"/>
    <d v="2017-03-30T05:00:00"/>
    <n v="1490850000"/>
    <x v="4"/>
    <x v="22"/>
  </r>
  <r>
    <s v="Thompson LLC"/>
    <n v="104400"/>
    <n v="99100"/>
    <n v="95"/>
    <x v="0"/>
    <n v="1625"/>
    <n v="60.9846"/>
    <x v="1"/>
    <x v="206"/>
    <s v="2013"/>
    <n v="1377579600"/>
    <d v="2013-09-20T05:00:00"/>
    <n v="1379653200"/>
    <x v="3"/>
    <x v="3"/>
  </r>
  <r>
    <s v="Johnson Inc"/>
    <n v="8100"/>
    <n v="12300"/>
    <n v="152"/>
    <x v="1"/>
    <n v="168"/>
    <n v="73.214299999999994"/>
    <x v="1"/>
    <x v="207"/>
    <s v="2019"/>
    <n v="1576389600"/>
    <d v="2020-01-30T06:00:00"/>
    <n v="1580364000"/>
    <x v="3"/>
    <x v="3"/>
  </r>
  <r>
    <s v="Morgan-Warren"/>
    <n v="87900"/>
    <n v="171549"/>
    <n v="195"/>
    <x v="1"/>
    <n v="4289"/>
    <n v="39.997399999999999"/>
    <x v="1"/>
    <x v="208"/>
    <s v="2010"/>
    <n v="1289019600"/>
    <d v="2010-11-14T06:00:00"/>
    <n v="1289714400"/>
    <x v="1"/>
    <x v="7"/>
  </r>
  <r>
    <s v="Sullivan Group"/>
    <n v="1400"/>
    <n v="14324"/>
    <n v="1023"/>
    <x v="1"/>
    <n v="165"/>
    <n v="86.812100000000001"/>
    <x v="1"/>
    <x v="209"/>
    <s v="2010"/>
    <n v="1282194000"/>
    <d v="2010-08-25T05:00:00"/>
    <n v="1282712400"/>
    <x v="1"/>
    <x v="1"/>
  </r>
  <r>
    <s v="Vargas, Banks and Palmer"/>
    <n v="156800"/>
    <n v="6024"/>
    <n v="4"/>
    <x v="0"/>
    <n v="143"/>
    <n v="42.125900000000001"/>
    <x v="1"/>
    <x v="210"/>
    <s v="2019"/>
    <n v="1550037600"/>
    <d v="2019-02-15T06:00:00"/>
    <n v="1550210400"/>
    <x v="3"/>
    <x v="3"/>
  </r>
  <r>
    <s v="Johnson, Dixon and Zimmerman"/>
    <n v="121700"/>
    <n v="188721"/>
    <n v="155"/>
    <x v="1"/>
    <n v="1815"/>
    <n v="103.9785"/>
    <x v="1"/>
    <x v="211"/>
    <s v="2011"/>
    <n v="1321941600"/>
    <d v="2011-11-24T06:00:00"/>
    <n v="1322114400"/>
    <x v="3"/>
    <x v="3"/>
  </r>
  <r>
    <s v="Moore, Dudley and Navarro"/>
    <n v="129400"/>
    <n v="57911"/>
    <n v="45"/>
    <x v="0"/>
    <n v="934"/>
    <n v="62.0032"/>
    <x v="1"/>
    <x v="212"/>
    <s v="2019"/>
    <n v="1556427600"/>
    <d v="2019-05-07T05:00:00"/>
    <n v="1557205200"/>
    <x v="4"/>
    <x v="22"/>
  </r>
  <r>
    <s v="Price-Rodriguez"/>
    <n v="5700"/>
    <n v="12309"/>
    <n v="216"/>
    <x v="1"/>
    <n v="397"/>
    <n v="31.004999999999999"/>
    <x v="4"/>
    <x v="213"/>
    <s v="2011"/>
    <n v="1320991200"/>
    <d v="2011-12-15T06:00:00"/>
    <n v="1323928800"/>
    <x v="4"/>
    <x v="12"/>
  </r>
  <r>
    <s v="Huang-Henderson"/>
    <n v="41700"/>
    <n v="138497"/>
    <n v="332"/>
    <x v="1"/>
    <n v="1539"/>
    <n v="89.991600000000005"/>
    <x v="1"/>
    <x v="214"/>
    <s v="2012"/>
    <n v="1345093200"/>
    <d v="2012-08-28T05:00:00"/>
    <n v="1346130000"/>
    <x v="4"/>
    <x v="10"/>
  </r>
  <r>
    <s v="Owens-Le"/>
    <n v="7900"/>
    <n v="667"/>
    <n v="8"/>
    <x v="0"/>
    <n v="17"/>
    <n v="39.235300000000002"/>
    <x v="1"/>
    <x v="215"/>
    <s v="2011"/>
    <n v="1309496400"/>
    <d v="2011-07-19T05:00:00"/>
    <n v="1311051600"/>
    <x v="3"/>
    <x v="3"/>
  </r>
  <r>
    <s v="Huff LLC"/>
    <n v="121500"/>
    <n v="119830"/>
    <n v="99"/>
    <x v="0"/>
    <n v="2179"/>
    <n v="54.993099999999998"/>
    <x v="1"/>
    <x v="216"/>
    <s v="2012"/>
    <n v="1340254800"/>
    <d v="2012-06-23T05:00:00"/>
    <n v="1340427600"/>
    <x v="0"/>
    <x v="0"/>
  </r>
  <r>
    <s v="Johnson LLC"/>
    <n v="4800"/>
    <n v="6623"/>
    <n v="138"/>
    <x v="1"/>
    <n v="138"/>
    <n v="47.992800000000003"/>
    <x v="1"/>
    <x v="217"/>
    <s v="2014"/>
    <n v="1412226000"/>
    <d v="2014-10-03T05:00:00"/>
    <n v="1412312400"/>
    <x v="7"/>
    <x v="14"/>
  </r>
  <r>
    <s v="Chavez, Garcia and Cantu"/>
    <n v="87300"/>
    <n v="81897"/>
    <n v="94"/>
    <x v="0"/>
    <n v="931"/>
    <n v="87.966700000000003"/>
    <x v="1"/>
    <x v="218"/>
    <s v="2016"/>
    <n v="1458104400"/>
    <d v="2016-03-30T05:00:00"/>
    <n v="1459314000"/>
    <x v="3"/>
    <x v="3"/>
  </r>
  <r>
    <s v="Lester-Moore"/>
    <n v="46300"/>
    <n v="186885"/>
    <n v="404"/>
    <x v="1"/>
    <n v="3594"/>
    <n v="51.999200000000002"/>
    <x v="1"/>
    <x v="219"/>
    <s v="2014"/>
    <n v="1411534800"/>
    <d v="2014-11-08T06:00:00"/>
    <n v="1415426400"/>
    <x v="4"/>
    <x v="22"/>
  </r>
  <r>
    <s v="Fox-Quinn"/>
    <n v="67800"/>
    <n v="176398"/>
    <n v="260"/>
    <x v="1"/>
    <n v="5880"/>
    <n v="29.999700000000001"/>
    <x v="1"/>
    <x v="220"/>
    <s v="2014"/>
    <n v="1399093200"/>
    <d v="2014-05-03T05:00:00"/>
    <n v="1399093200"/>
    <x v="1"/>
    <x v="1"/>
  </r>
  <r>
    <s v="Garcia Inc"/>
    <n v="3000"/>
    <n v="10999"/>
    <n v="367"/>
    <x v="1"/>
    <n v="112"/>
    <n v="98.205399999999997"/>
    <x v="1"/>
    <x v="221"/>
    <s v="2010"/>
    <n v="1270702800"/>
    <d v="2010-05-15T05:00:00"/>
    <n v="1273899600"/>
    <x v="7"/>
    <x v="14"/>
  </r>
  <r>
    <s v="Johnson-Lee"/>
    <n v="60900"/>
    <n v="102751"/>
    <n v="169"/>
    <x v="1"/>
    <n v="943"/>
    <n v="108.9618"/>
    <x v="1"/>
    <x v="222"/>
    <s v="2015"/>
    <n v="1431666000"/>
    <d v="2015-05-21T05:00:00"/>
    <n v="1432184400"/>
    <x v="6"/>
    <x v="20"/>
  </r>
  <r>
    <s v="Pineda Group"/>
    <n v="137900"/>
    <n v="165352"/>
    <n v="120"/>
    <x v="1"/>
    <n v="2468"/>
    <n v="66.998400000000004"/>
    <x v="1"/>
    <x v="172"/>
    <s v="2016"/>
    <n v="1472619600"/>
    <d v="2016-09-25T05:00:00"/>
    <n v="1474779600"/>
    <x v="4"/>
    <x v="10"/>
  </r>
  <r>
    <s v="Hoffman-Howard"/>
    <n v="85600"/>
    <n v="165798"/>
    <n v="194"/>
    <x v="1"/>
    <n v="2551"/>
    <n v="64.993300000000005"/>
    <x v="1"/>
    <x v="223"/>
    <s v="2017"/>
    <n v="1496293200"/>
    <d v="2017-07-19T05:00:00"/>
    <n v="1500440400"/>
    <x v="6"/>
    <x v="20"/>
  </r>
  <r>
    <s v="Miranda, Hall and Mcgrath"/>
    <n v="2400"/>
    <n v="10084"/>
    <n v="420"/>
    <x v="1"/>
    <n v="101"/>
    <n v="99.8416"/>
    <x v="1"/>
    <x v="224"/>
    <s v="2019"/>
    <n v="1575612000"/>
    <d v="2019-12-06T06:00:00"/>
    <n v="1575612000"/>
    <x v="6"/>
    <x v="11"/>
  </r>
  <r>
    <s v="Williams, Carter and Gonzalez"/>
    <n v="7200"/>
    <n v="5523"/>
    <n v="77"/>
    <x v="3"/>
    <n v="67"/>
    <n v="82.4328"/>
    <x v="1"/>
    <x v="225"/>
    <s v="2013"/>
    <n v="1369112400"/>
    <d v="2013-07-18T05:00:00"/>
    <n v="1374123600"/>
    <x v="3"/>
    <x v="3"/>
  </r>
  <r>
    <s v="Davis-Rodriguez"/>
    <n v="3400"/>
    <n v="5823"/>
    <n v="171"/>
    <x v="1"/>
    <n v="92"/>
    <n v="63.293500000000002"/>
    <x v="1"/>
    <x v="226"/>
    <s v="2016"/>
    <n v="1469422800"/>
    <d v="2016-07-26T05:00:00"/>
    <n v="1469509200"/>
    <x v="3"/>
    <x v="3"/>
  </r>
  <r>
    <s v="Reid, Rivera and Perry"/>
    <n v="3800"/>
    <n v="6000"/>
    <n v="158"/>
    <x v="1"/>
    <n v="62"/>
    <n v="96.774199999999993"/>
    <x v="1"/>
    <x v="227"/>
    <s v="2011"/>
    <n v="1307854800"/>
    <d v="2011-06-28T05:00:00"/>
    <n v="1309237200"/>
    <x v="4"/>
    <x v="10"/>
  </r>
  <r>
    <s v="Mendoza-Parker"/>
    <n v="7500"/>
    <n v="8181"/>
    <n v="109"/>
    <x v="1"/>
    <n v="149"/>
    <n v="54.905999999999999"/>
    <x v="6"/>
    <x v="228"/>
    <s v="2017"/>
    <n v="1503378000"/>
    <d v="2017-08-29T05:00:00"/>
    <n v="1503982800"/>
    <x v="6"/>
    <x v="11"/>
  </r>
  <r>
    <s v="Lee, Ali and Guzman"/>
    <n v="8600"/>
    <n v="3589"/>
    <n v="42"/>
    <x v="0"/>
    <n v="92"/>
    <n v="39.010899999999999"/>
    <x v="1"/>
    <x v="229"/>
    <s v="2017"/>
    <n v="1486965600"/>
    <d v="2017-02-18T06:00:00"/>
    <n v="1487397600"/>
    <x v="4"/>
    <x v="10"/>
  </r>
  <r>
    <s v="Gallegos-Cobb"/>
    <n v="39500"/>
    <n v="4323"/>
    <n v="11"/>
    <x v="0"/>
    <n v="57"/>
    <n v="75.842100000000002"/>
    <x v="2"/>
    <x v="230"/>
    <s v="2019"/>
    <n v="1561438800"/>
    <d v="2019-07-02T05:00:00"/>
    <n v="1562043600"/>
    <x v="1"/>
    <x v="1"/>
  </r>
  <r>
    <s v="Ellison PLC"/>
    <n v="9300"/>
    <n v="14822"/>
    <n v="159"/>
    <x v="1"/>
    <n v="329"/>
    <n v="45.051699999999997"/>
    <x v="1"/>
    <x v="231"/>
    <s v="2014"/>
    <n v="1398402000"/>
    <d v="2014-04-27T05:00:00"/>
    <n v="1398574800"/>
    <x v="4"/>
    <x v="10"/>
  </r>
  <r>
    <s v="Bolton, Sanchez and Carrillo"/>
    <n v="2400"/>
    <n v="10138"/>
    <n v="422"/>
    <x v="1"/>
    <n v="97"/>
    <n v="104.5155"/>
    <x v="3"/>
    <x v="232"/>
    <s v="2017"/>
    <n v="1513231200"/>
    <d v="2018-01-08T06:00:00"/>
    <n v="1515391200"/>
    <x v="3"/>
    <x v="3"/>
  </r>
  <r>
    <s v="Mason-Sanders"/>
    <n v="3200"/>
    <n v="3127"/>
    <n v="98"/>
    <x v="0"/>
    <n v="41"/>
    <n v="76.268299999999996"/>
    <x v="1"/>
    <x v="233"/>
    <s v="2015"/>
    <n v="1440824400"/>
    <d v="2015-09-02T05:00:00"/>
    <n v="1441170000"/>
    <x v="2"/>
    <x v="8"/>
  </r>
  <r>
    <s v="Pitts-Reed"/>
    <n v="29400"/>
    <n v="123124"/>
    <n v="419"/>
    <x v="1"/>
    <n v="1784"/>
    <n v="69.015699999999995"/>
    <x v="1"/>
    <x v="194"/>
    <s v="2010"/>
    <n v="1281070800"/>
    <d v="2010-08-07T05:00:00"/>
    <n v="1281157200"/>
    <x v="3"/>
    <x v="3"/>
  </r>
  <r>
    <s v="Gonzalez-Martinez"/>
    <n v="168500"/>
    <n v="171729"/>
    <n v="102"/>
    <x v="1"/>
    <n v="1684"/>
    <n v="101.9768"/>
    <x v="2"/>
    <x v="234"/>
    <s v="2014"/>
    <n v="1397365200"/>
    <d v="2014-04-23T05:00:00"/>
    <n v="1398229200"/>
    <x v="5"/>
    <x v="9"/>
  </r>
  <r>
    <s v="Hill, Martin and Garcia"/>
    <n v="8400"/>
    <n v="10729"/>
    <n v="128"/>
    <x v="1"/>
    <n v="250"/>
    <n v="42.915999999999997"/>
    <x v="1"/>
    <x v="235"/>
    <s v="2017"/>
    <n v="1494392400"/>
    <d v="2017-05-20T05:00:00"/>
    <n v="1495256400"/>
    <x v="1"/>
    <x v="1"/>
  </r>
  <r>
    <s v="Garcia PLC"/>
    <n v="2300"/>
    <n v="10240"/>
    <n v="445"/>
    <x v="1"/>
    <n v="238"/>
    <n v="43.025199999999998"/>
    <x v="1"/>
    <x v="236"/>
    <s v="2018"/>
    <n v="1520143200"/>
    <d v="2018-03-07T06:00:00"/>
    <n v="1520402400"/>
    <x v="3"/>
    <x v="3"/>
  </r>
  <r>
    <s v="Herring-Bailey"/>
    <n v="700"/>
    <n v="3988"/>
    <n v="570"/>
    <x v="1"/>
    <n v="53"/>
    <n v="75.2453"/>
    <x v="1"/>
    <x v="237"/>
    <s v="2014"/>
    <n v="1405314000"/>
    <d v="2014-09-04T05:00:00"/>
    <n v="1409806800"/>
    <x v="3"/>
    <x v="3"/>
  </r>
  <r>
    <s v="Russell-Gardner"/>
    <n v="2900"/>
    <n v="14771"/>
    <n v="509"/>
    <x v="1"/>
    <n v="214"/>
    <n v="69.023399999999995"/>
    <x v="1"/>
    <x v="238"/>
    <s v="2014"/>
    <n v="1396846800"/>
    <d v="2014-04-08T05:00:00"/>
    <n v="1396933200"/>
    <x v="3"/>
    <x v="3"/>
  </r>
  <r>
    <s v="Walters-Carter"/>
    <n v="4500"/>
    <n v="14649"/>
    <n v="326"/>
    <x v="1"/>
    <n v="222"/>
    <n v="65.986500000000007"/>
    <x v="1"/>
    <x v="239"/>
    <s v="2013"/>
    <n v="1375678800"/>
    <d v="2013-08-09T05:00:00"/>
    <n v="1376024400"/>
    <x v="2"/>
    <x v="2"/>
  </r>
  <r>
    <s v="Johnson, Patterson and Montoya"/>
    <n v="19800"/>
    <n v="184658"/>
    <n v="933"/>
    <x v="1"/>
    <n v="1884"/>
    <n v="98.013800000000003"/>
    <x v="1"/>
    <x v="240"/>
    <s v="2016"/>
    <n v="1482386400"/>
    <d v="2017-01-06T06:00:00"/>
    <n v="1483682400"/>
    <x v="5"/>
    <x v="13"/>
  </r>
  <r>
    <s v="Roberts and Sons"/>
    <n v="6200"/>
    <n v="13103"/>
    <n v="211"/>
    <x v="1"/>
    <n v="218"/>
    <n v="60.105499999999999"/>
    <x v="2"/>
    <x v="241"/>
    <s v="2014"/>
    <n v="1420005600"/>
    <d v="2015-01-05T06:00:00"/>
    <n v="1420437600"/>
    <x v="6"/>
    <x v="20"/>
  </r>
  <r>
    <s v="Avila-Nelson"/>
    <n v="61500"/>
    <n v="168095"/>
    <n v="273"/>
    <x v="1"/>
    <n v="6465"/>
    <n v="26.000800000000002"/>
    <x v="1"/>
    <x v="242"/>
    <s v="2015"/>
    <n v="1420178400"/>
    <d v="2015-01-09T06:00:00"/>
    <n v="1420783200"/>
    <x v="5"/>
    <x v="18"/>
  </r>
  <r>
    <s v="Robbins and Sons"/>
    <n v="100"/>
    <n v="3"/>
    <n v="3"/>
    <x v="0"/>
    <n v="1"/>
    <n v="3"/>
    <x v="1"/>
    <x v="67"/>
    <s v="2010"/>
    <n v="1264399200"/>
    <d v="2010-03-01T06:00:00"/>
    <n v="1267423200"/>
    <x v="1"/>
    <x v="1"/>
  </r>
  <r>
    <s v="Singleton Ltd"/>
    <n v="7100"/>
    <n v="3840"/>
    <n v="54"/>
    <x v="0"/>
    <n v="101"/>
    <n v="38.019799999999996"/>
    <x v="1"/>
    <x v="243"/>
    <s v="2012"/>
    <n v="1355032800"/>
    <d v="2012-12-11T06:00:00"/>
    <n v="1355205600"/>
    <x v="3"/>
    <x v="3"/>
  </r>
  <r>
    <s v="Perez PLC"/>
    <n v="1000"/>
    <n v="6263"/>
    <n v="626"/>
    <x v="1"/>
    <n v="59"/>
    <n v="106.1525"/>
    <x v="1"/>
    <x v="244"/>
    <s v="2013"/>
    <n v="1382677200"/>
    <d v="2013-10-30T05:00:00"/>
    <n v="1383109200"/>
    <x v="3"/>
    <x v="3"/>
  </r>
  <r>
    <s v="Rogers, Jacobs and Jackson"/>
    <n v="121500"/>
    <n v="108161"/>
    <n v="89"/>
    <x v="0"/>
    <n v="1335"/>
    <n v="81.019499999999994"/>
    <x v="0"/>
    <x v="245"/>
    <s v="2011"/>
    <n v="1302238800"/>
    <d v="2011-04-20T05:00:00"/>
    <n v="1303275600"/>
    <x v="4"/>
    <x v="6"/>
  </r>
  <r>
    <s v="Barry Group"/>
    <n v="4600"/>
    <n v="8505"/>
    <n v="185"/>
    <x v="1"/>
    <n v="88"/>
    <n v="96.6477"/>
    <x v="1"/>
    <x v="246"/>
    <s v="2017"/>
    <n v="1487656800"/>
    <d v="2017-02-23T06:00:00"/>
    <n v="1487829600"/>
    <x v="5"/>
    <x v="9"/>
  </r>
  <r>
    <s v="Rosales, Branch and Harmon"/>
    <n v="80500"/>
    <n v="96735"/>
    <n v="120"/>
    <x v="1"/>
    <n v="1697"/>
    <n v="57.003500000000003"/>
    <x v="1"/>
    <x v="247"/>
    <s v="2011"/>
    <n v="1297836000"/>
    <d v="2011-02-21T06:00:00"/>
    <n v="1298268000"/>
    <x v="1"/>
    <x v="1"/>
  </r>
  <r>
    <s v="Smith-Reid"/>
    <n v="4100"/>
    <n v="959"/>
    <n v="23"/>
    <x v="0"/>
    <n v="15"/>
    <n v="63.933300000000003"/>
    <x v="4"/>
    <x v="248"/>
    <s v="2016"/>
    <n v="1453615200"/>
    <d v="2016-03-01T06:00:00"/>
    <n v="1456812000"/>
    <x v="1"/>
    <x v="1"/>
  </r>
  <r>
    <s v="Williams Inc"/>
    <n v="5700"/>
    <n v="8322"/>
    <n v="146"/>
    <x v="1"/>
    <n v="92"/>
    <n v="90.456500000000005"/>
    <x v="1"/>
    <x v="249"/>
    <s v="2013"/>
    <n v="1362463200"/>
    <d v="2013-03-19T05:00:00"/>
    <n v="1363669200"/>
    <x v="3"/>
    <x v="3"/>
  </r>
  <r>
    <s v="Duncan, Mcdonald and Miller"/>
    <n v="5000"/>
    <n v="13424"/>
    <n v="268"/>
    <x v="1"/>
    <n v="186"/>
    <n v="72.171999999999997"/>
    <x v="1"/>
    <x v="250"/>
    <s v="2016"/>
    <n v="1481176800"/>
    <d v="2016-12-28T06:00:00"/>
    <n v="1482904800"/>
    <x v="3"/>
    <x v="3"/>
  </r>
  <r>
    <s v="Watkins Ltd"/>
    <n v="1800"/>
    <n v="10755"/>
    <n v="598"/>
    <x v="1"/>
    <n v="138"/>
    <n v="77.934799999999996"/>
    <x v="1"/>
    <x v="251"/>
    <s v="2012"/>
    <n v="1354946400"/>
    <d v="2012-12-27T06:00:00"/>
    <n v="1356588000"/>
    <x v="7"/>
    <x v="14"/>
  </r>
  <r>
    <s v="Allen-Jones"/>
    <n v="6300"/>
    <n v="9935"/>
    <n v="158"/>
    <x v="1"/>
    <n v="261"/>
    <n v="38.065100000000001"/>
    <x v="1"/>
    <x v="136"/>
    <s v="2012"/>
    <n v="1348808400"/>
    <d v="2012-10-10T05:00:00"/>
    <n v="1349845200"/>
    <x v="1"/>
    <x v="1"/>
  </r>
  <r>
    <s v="Mason-Smith"/>
    <n v="84300"/>
    <n v="26303"/>
    <n v="31"/>
    <x v="0"/>
    <n v="454"/>
    <n v="57.936100000000003"/>
    <x v="1"/>
    <x v="252"/>
    <s v="2010"/>
    <n v="1282712400"/>
    <d v="2010-08-29T05:00:00"/>
    <n v="1283058000"/>
    <x v="1"/>
    <x v="1"/>
  </r>
  <r>
    <s v="Lloyd, Kennedy and Davis"/>
    <n v="1700"/>
    <n v="5328"/>
    <n v="313"/>
    <x v="1"/>
    <n v="107"/>
    <n v="49.794400000000003"/>
    <x v="1"/>
    <x v="253"/>
    <s v="2011"/>
    <n v="1301979600"/>
    <d v="2011-05-01T05:00:00"/>
    <n v="1304226000"/>
    <x v="1"/>
    <x v="7"/>
  </r>
  <r>
    <s v="Walker Ltd"/>
    <n v="2900"/>
    <n v="10756"/>
    <n v="371"/>
    <x v="1"/>
    <n v="199"/>
    <n v="54.0503"/>
    <x v="1"/>
    <x v="254"/>
    <s v="2010"/>
    <n v="1263016800"/>
    <d v="2010-01-09T06:00:00"/>
    <n v="1263016800"/>
    <x v="7"/>
    <x v="14"/>
  </r>
  <r>
    <s v="Gordon PLC"/>
    <n v="45600"/>
    <n v="165375"/>
    <n v="363"/>
    <x v="1"/>
    <n v="5512"/>
    <n v="30.002700000000001"/>
    <x v="1"/>
    <x v="255"/>
    <s v="2013"/>
    <n v="1360648800"/>
    <d v="2013-02-28T06:00:00"/>
    <n v="1362031200"/>
    <x v="3"/>
    <x v="3"/>
  </r>
  <r>
    <s v="Lee and Sons"/>
    <n v="4900"/>
    <n v="6031"/>
    <n v="123"/>
    <x v="1"/>
    <n v="86"/>
    <n v="70.127899999999997"/>
    <x v="1"/>
    <x v="256"/>
    <s v="2016"/>
    <n v="1451800800"/>
    <d v="2016-02-16T06:00:00"/>
    <n v="1455602400"/>
    <x v="3"/>
    <x v="3"/>
  </r>
  <r>
    <s v="Cole LLC"/>
    <n v="111900"/>
    <n v="85902"/>
    <n v="77"/>
    <x v="0"/>
    <n v="3182"/>
    <n v="26.996200000000002"/>
    <x v="6"/>
    <x v="257"/>
    <s v="2014"/>
    <n v="1415340000"/>
    <d v="2014-12-10T06:00:00"/>
    <n v="1418191200"/>
    <x v="1"/>
    <x v="17"/>
  </r>
  <r>
    <s v="Acosta PLC"/>
    <n v="61600"/>
    <n v="143910"/>
    <n v="234"/>
    <x v="1"/>
    <n v="2768"/>
    <n v="51.990600000000001"/>
    <x v="2"/>
    <x v="258"/>
    <s v="2012"/>
    <n v="1351054800"/>
    <d v="2012-11-09T06:00:00"/>
    <n v="1352440800"/>
    <x v="3"/>
    <x v="3"/>
  </r>
  <r>
    <s v="Brown-Mckee"/>
    <n v="1500"/>
    <n v="2708"/>
    <n v="181"/>
    <x v="1"/>
    <n v="48"/>
    <n v="56.416699999999999"/>
    <x v="1"/>
    <x v="259"/>
    <s v="2012"/>
    <n v="1349326800"/>
    <d v="2012-11-19T06:00:00"/>
    <n v="1353304800"/>
    <x v="4"/>
    <x v="4"/>
  </r>
  <r>
    <s v="Miles and Sons"/>
    <n v="3500"/>
    <n v="8842"/>
    <n v="253"/>
    <x v="1"/>
    <n v="87"/>
    <n v="101.6322"/>
    <x v="1"/>
    <x v="260"/>
    <s v="2019"/>
    <n v="1548914400"/>
    <d v="2019-02-21T06:00:00"/>
    <n v="1550728800"/>
    <x v="4"/>
    <x v="19"/>
  </r>
  <r>
    <s v="Sawyer, Horton and Williams"/>
    <n v="173900"/>
    <n v="47260"/>
    <n v="27"/>
    <x v="3"/>
    <n v="1890"/>
    <n v="25.005299999999998"/>
    <x v="1"/>
    <x v="261"/>
    <s v="2010"/>
    <n v="1291269600"/>
    <d v="2010-12-04T06:00:00"/>
    <n v="1291442400"/>
    <x v="6"/>
    <x v="11"/>
  </r>
  <r>
    <s v="Foley-Cox"/>
    <n v="153700"/>
    <n v="1953"/>
    <n v="1"/>
    <x v="2"/>
    <n v="61"/>
    <n v="32.016399999999997"/>
    <x v="1"/>
    <x v="262"/>
    <s v="2015"/>
    <n v="1449468000"/>
    <d v="2016-01-07T06:00:00"/>
    <n v="1452146400"/>
    <x v="7"/>
    <x v="14"/>
  </r>
  <r>
    <s v="Horton, Morrison and Clark"/>
    <n v="51100"/>
    <n v="155349"/>
    <n v="304"/>
    <x v="1"/>
    <n v="1894"/>
    <n v="82.021600000000007"/>
    <x v="1"/>
    <x v="263"/>
    <s v="2019"/>
    <n v="1562734800"/>
    <d v="2019-08-04T05:00:00"/>
    <n v="1564894800"/>
    <x v="3"/>
    <x v="3"/>
  </r>
  <r>
    <s v="Thomas and Sons"/>
    <n v="7800"/>
    <n v="10704"/>
    <n v="137"/>
    <x v="1"/>
    <n v="282"/>
    <n v="37.9574"/>
    <x v="0"/>
    <x v="264"/>
    <s v="2017"/>
    <n v="1505624400"/>
    <d v="2017-09-20T05:00:00"/>
    <n v="1505883600"/>
    <x v="3"/>
    <x v="3"/>
  </r>
  <r>
    <s v="Morgan-Jenkins"/>
    <n v="2400"/>
    <n v="773"/>
    <n v="32"/>
    <x v="0"/>
    <n v="15"/>
    <n v="51.533299999999997"/>
    <x v="1"/>
    <x v="265"/>
    <s v="2017"/>
    <n v="1509948000"/>
    <d v="2017-11-11T06:00:00"/>
    <n v="1510380000"/>
    <x v="3"/>
    <x v="3"/>
  </r>
  <r>
    <s v="Ward, Sanchez and Kemp"/>
    <n v="3900"/>
    <n v="9419"/>
    <n v="242"/>
    <x v="1"/>
    <n v="116"/>
    <n v="81.198300000000003"/>
    <x v="1"/>
    <x v="266"/>
    <s v="2019"/>
    <n v="1554526800"/>
    <d v="2019-04-14T05:00:00"/>
    <n v="1555218000"/>
    <x v="5"/>
    <x v="18"/>
  </r>
  <r>
    <s v="Fields Ltd"/>
    <n v="5500"/>
    <n v="5324"/>
    <n v="97"/>
    <x v="0"/>
    <n v="133"/>
    <n v="40.030099999999997"/>
    <x v="1"/>
    <x v="267"/>
    <s v="2012"/>
    <n v="1334811600"/>
    <d v="2012-04-24T05:00:00"/>
    <n v="1335243600"/>
    <x v="6"/>
    <x v="11"/>
  </r>
  <r>
    <s v="Ramos-Mitchell"/>
    <n v="700"/>
    <n v="7465"/>
    <n v="1066"/>
    <x v="1"/>
    <n v="83"/>
    <n v="89.939800000000005"/>
    <x v="1"/>
    <x v="268"/>
    <s v="2010"/>
    <n v="1279515600"/>
    <d v="2010-07-21T05:00:00"/>
    <n v="1279688400"/>
    <x v="3"/>
    <x v="3"/>
  </r>
  <r>
    <s v="Higgins, Davis and Salazar"/>
    <n v="2700"/>
    <n v="8799"/>
    <n v="326"/>
    <x v="1"/>
    <n v="91"/>
    <n v="96.692300000000003"/>
    <x v="1"/>
    <x v="269"/>
    <s v="2012"/>
    <n v="1353909600"/>
    <d v="2012-12-21T06:00:00"/>
    <n v="1356069600"/>
    <x v="2"/>
    <x v="2"/>
  </r>
  <r>
    <s v="Smith-Jenkins"/>
    <n v="8000"/>
    <n v="13656"/>
    <n v="171"/>
    <x v="1"/>
    <n v="546"/>
    <n v="25.010999999999999"/>
    <x v="1"/>
    <x v="270"/>
    <s v="2018"/>
    <n v="1535950800"/>
    <d v="2018-09-06T05:00:00"/>
    <n v="1536210000"/>
    <x v="3"/>
    <x v="3"/>
  </r>
  <r>
    <s v="Braun PLC"/>
    <n v="2500"/>
    <n v="14536"/>
    <n v="581"/>
    <x v="1"/>
    <n v="393"/>
    <n v="36.987299999999998"/>
    <x v="1"/>
    <x v="271"/>
    <s v="2017"/>
    <n v="1511244000"/>
    <d v="2017-11-27T06:00:00"/>
    <n v="1511762400"/>
    <x v="4"/>
    <x v="10"/>
  </r>
  <r>
    <s v="Drake PLC"/>
    <n v="164500"/>
    <n v="150552"/>
    <n v="92"/>
    <x v="0"/>
    <n v="2062"/>
    <n v="73.012600000000006"/>
    <x v="1"/>
    <x v="272"/>
    <s v="2012"/>
    <n v="1331445600"/>
    <d v="2012-04-01T05:00:00"/>
    <n v="1333256400"/>
    <x v="3"/>
    <x v="3"/>
  </r>
  <r>
    <s v="Ross, Kelly and Brown"/>
    <n v="8400"/>
    <n v="9076"/>
    <n v="108"/>
    <x v="1"/>
    <n v="133"/>
    <n v="68.240600000000001"/>
    <x v="1"/>
    <x v="73"/>
    <s v="2016"/>
    <n v="1480226400"/>
    <d v="2016-12-03T06:00:00"/>
    <n v="1480744800"/>
    <x v="4"/>
    <x v="19"/>
  </r>
  <r>
    <s v="Lucas-Mullins"/>
    <n v="8100"/>
    <n v="1517"/>
    <n v="19"/>
    <x v="0"/>
    <n v="29"/>
    <n v="52.310299999999998"/>
    <x v="3"/>
    <x v="273"/>
    <s v="2016"/>
    <n v="1464584400"/>
    <d v="2016-06-04T05:00:00"/>
    <n v="1465016400"/>
    <x v="1"/>
    <x v="1"/>
  </r>
  <r>
    <s v="Tran LLC"/>
    <n v="9800"/>
    <n v="8153"/>
    <n v="83"/>
    <x v="0"/>
    <n v="132"/>
    <n v="61.7652"/>
    <x v="1"/>
    <x v="274"/>
    <s v="2012"/>
    <n v="1335848400"/>
    <d v="2012-05-06T05:00:00"/>
    <n v="1336280400"/>
    <x v="2"/>
    <x v="2"/>
  </r>
  <r>
    <s v="Dawson, Brady and Gilbert"/>
    <n v="900"/>
    <n v="6357"/>
    <n v="706"/>
    <x v="1"/>
    <n v="254"/>
    <n v="25.0276"/>
    <x v="1"/>
    <x v="275"/>
    <s v="2016"/>
    <n v="1473483600"/>
    <d v="2016-10-18T05:00:00"/>
    <n v="1476766800"/>
    <x v="3"/>
    <x v="3"/>
  </r>
  <r>
    <s v="Obrien-Aguirre"/>
    <n v="112100"/>
    <n v="19557"/>
    <n v="17"/>
    <x v="3"/>
    <n v="184"/>
    <n v="106.288"/>
    <x v="1"/>
    <x v="276"/>
    <s v="2016"/>
    <n v="1479880800"/>
    <d v="2016-11-30T06:00:00"/>
    <n v="1480485600"/>
    <x v="3"/>
    <x v="3"/>
  </r>
  <r>
    <s v="Ferguson PLC"/>
    <n v="6300"/>
    <n v="13213"/>
    <n v="210"/>
    <x v="1"/>
    <n v="176"/>
    <n v="75.073899999999995"/>
    <x v="1"/>
    <x v="277"/>
    <s v="2015"/>
    <n v="1430197200"/>
    <d v="2015-04-28T05:00:00"/>
    <n v="1430197200"/>
    <x v="1"/>
    <x v="5"/>
  </r>
  <r>
    <s v="Garcia Ltd"/>
    <n v="5600"/>
    <n v="5476"/>
    <n v="98"/>
    <x v="0"/>
    <n v="137"/>
    <n v="39.970799999999997"/>
    <x v="3"/>
    <x v="278"/>
    <s v="2012"/>
    <n v="1331701200"/>
    <d v="2012-03-15T05:00:00"/>
    <n v="1331787600"/>
    <x v="1"/>
    <x v="16"/>
  </r>
  <r>
    <s v="Smith, Love and Smith"/>
    <n v="800"/>
    <n v="13474"/>
    <n v="1684"/>
    <x v="1"/>
    <n v="337"/>
    <n v="39.982199999999999"/>
    <x v="0"/>
    <x v="279"/>
    <s v="2015"/>
    <n v="1438578000"/>
    <d v="2015-08-06T05:00:00"/>
    <n v="1438837200"/>
    <x v="3"/>
    <x v="3"/>
  </r>
  <r>
    <s v="Wilson, Hall and Osborne"/>
    <n v="168600"/>
    <n v="91722"/>
    <n v="54"/>
    <x v="0"/>
    <n v="908"/>
    <n v="101.0154"/>
    <x v="1"/>
    <x v="280"/>
    <s v="2013"/>
    <n v="1368162000"/>
    <d v="2013-06-11T05:00:00"/>
    <n v="1370926800"/>
    <x v="4"/>
    <x v="4"/>
  </r>
  <r>
    <s v="Bell, Grimes and Kerr"/>
    <n v="1800"/>
    <n v="8219"/>
    <n v="457"/>
    <x v="1"/>
    <n v="107"/>
    <n v="76.813100000000006"/>
    <x v="1"/>
    <x v="281"/>
    <s v="2011"/>
    <n v="1318654800"/>
    <d v="2011-10-19T05:00:00"/>
    <n v="1319000400"/>
    <x v="2"/>
    <x v="2"/>
  </r>
  <r>
    <s v="Ho-Harris"/>
    <n v="7300"/>
    <n v="717"/>
    <n v="10"/>
    <x v="0"/>
    <n v="10"/>
    <n v="71.7"/>
    <x v="1"/>
    <x v="282"/>
    <s v="2012"/>
    <n v="1331874000"/>
    <d v="2012-04-03T05:00:00"/>
    <n v="1333429200"/>
    <x v="0"/>
    <x v="0"/>
  </r>
  <r>
    <s v="Ross Group"/>
    <n v="6500"/>
    <n v="1065"/>
    <n v="16"/>
    <x v="3"/>
    <n v="32"/>
    <n v="33.281199999999998"/>
    <x v="6"/>
    <x v="283"/>
    <s v="2010"/>
    <n v="1286254800"/>
    <d v="2010-10-14T05:00:00"/>
    <n v="1287032400"/>
    <x v="3"/>
    <x v="3"/>
  </r>
  <r>
    <s v="Turner-Davis"/>
    <n v="600"/>
    <n v="8038"/>
    <n v="1340"/>
    <x v="1"/>
    <n v="183"/>
    <n v="43.923499999999997"/>
    <x v="1"/>
    <x v="284"/>
    <s v="2018"/>
    <n v="1540530000"/>
    <d v="2018-11-07T06:00:00"/>
    <n v="1541570400"/>
    <x v="3"/>
    <x v="3"/>
  </r>
  <r>
    <s v="Smith, Jackson and Herrera"/>
    <n v="192900"/>
    <n v="68769"/>
    <n v="36"/>
    <x v="0"/>
    <n v="1910"/>
    <n v="36.0047"/>
    <x v="5"/>
    <x v="285"/>
    <s v="2013"/>
    <n v="1381813200"/>
    <d v="2013-11-09T06:00:00"/>
    <n v="1383976800"/>
    <x v="3"/>
    <x v="3"/>
  </r>
  <r>
    <s v="Smith-Hess"/>
    <n v="6100"/>
    <n v="3352"/>
    <n v="55"/>
    <x v="0"/>
    <n v="38"/>
    <n v="88.210499999999996"/>
    <x v="2"/>
    <x v="286"/>
    <s v="2019"/>
    <n v="1548655200"/>
    <d v="2019-02-19T06:00:00"/>
    <n v="1550556000"/>
    <x v="3"/>
    <x v="3"/>
  </r>
  <r>
    <s v="Brown, Herring and Bass"/>
    <n v="7200"/>
    <n v="6785"/>
    <n v="94"/>
    <x v="0"/>
    <n v="104"/>
    <n v="65.240399999999994"/>
    <x v="2"/>
    <x v="287"/>
    <s v="2014"/>
    <n v="1389679200"/>
    <d v="2014-01-23T06:00:00"/>
    <n v="1390456800"/>
    <x v="3"/>
    <x v="3"/>
  </r>
  <r>
    <s v="Chase, Garcia and Johnson"/>
    <n v="3500"/>
    <n v="5037"/>
    <n v="144"/>
    <x v="1"/>
    <n v="72"/>
    <n v="69.958299999999994"/>
    <x v="1"/>
    <x v="288"/>
    <s v="2016"/>
    <n v="1456466400"/>
    <d v="2016-03-15T05:00:00"/>
    <n v="1458018000"/>
    <x v="1"/>
    <x v="1"/>
  </r>
  <r>
    <s v="Ramsey and Sons"/>
    <n v="3800"/>
    <n v="1954"/>
    <n v="51"/>
    <x v="0"/>
    <n v="49"/>
    <n v="39.877600000000001"/>
    <x v="1"/>
    <x v="289"/>
    <s v="2016"/>
    <n v="1456984800"/>
    <d v="2016-04-28T05:00:00"/>
    <n v="1461819600"/>
    <x v="0"/>
    <x v="0"/>
  </r>
  <r>
    <s v="Cooke PLC"/>
    <n v="100"/>
    <n v="5"/>
    <n v="5"/>
    <x v="0"/>
    <n v="1"/>
    <n v="5"/>
    <x v="3"/>
    <x v="290"/>
    <s v="2017"/>
    <n v="1504069200"/>
    <d v="2017-08-31T05:00:00"/>
    <n v="1504155600"/>
    <x v="5"/>
    <x v="9"/>
  </r>
  <r>
    <s v="Wong-Walker"/>
    <n v="900"/>
    <n v="12102"/>
    <n v="1345"/>
    <x v="1"/>
    <n v="295"/>
    <n v="41.023699999999998"/>
    <x v="1"/>
    <x v="291"/>
    <s v="2015"/>
    <n v="1424930400"/>
    <d v="2015-03-15T05:00:00"/>
    <n v="1426395600"/>
    <x v="4"/>
    <x v="4"/>
  </r>
  <r>
    <s v="Ferguson, Collins and Mata"/>
    <n v="76100"/>
    <n v="24234"/>
    <n v="32"/>
    <x v="0"/>
    <n v="245"/>
    <n v="98.914299999999997"/>
    <x v="1"/>
    <x v="292"/>
    <s v="2018"/>
    <n v="1535864400"/>
    <d v="2018-09-16T05:00:00"/>
    <n v="1537074000"/>
    <x v="3"/>
    <x v="3"/>
  </r>
  <r>
    <s v="Guerrero, Flores and Jenkins"/>
    <n v="3400"/>
    <n v="2809"/>
    <n v="83"/>
    <x v="0"/>
    <n v="32"/>
    <n v="87.781199999999998"/>
    <x v="1"/>
    <x v="293"/>
    <s v="2016"/>
    <n v="1452146400"/>
    <d v="2016-01-12T06:00:00"/>
    <n v="1452578400"/>
    <x v="1"/>
    <x v="7"/>
  </r>
  <r>
    <s v="Peterson PLC"/>
    <n v="2100"/>
    <n v="11469"/>
    <n v="546"/>
    <x v="1"/>
    <n v="142"/>
    <n v="80.767600000000002"/>
    <x v="1"/>
    <x v="294"/>
    <s v="2016"/>
    <n v="1470546000"/>
    <d v="2016-09-17T05:00:00"/>
    <n v="1474088400"/>
    <x v="4"/>
    <x v="4"/>
  </r>
  <r>
    <s v="Townsend Ltd"/>
    <n v="2800"/>
    <n v="8014"/>
    <n v="286"/>
    <x v="1"/>
    <n v="85"/>
    <n v="94.282399999999996"/>
    <x v="1"/>
    <x v="295"/>
    <s v="2016"/>
    <n v="1458363600"/>
    <d v="2016-04-29T05:00:00"/>
    <n v="1461906000"/>
    <x v="3"/>
    <x v="3"/>
  </r>
  <r>
    <s v="Rush, Reed and Hall"/>
    <n v="6500"/>
    <n v="514"/>
    <n v="8"/>
    <x v="0"/>
    <n v="7"/>
    <n v="73.428600000000003"/>
    <x v="1"/>
    <x v="296"/>
    <s v="2017"/>
    <n v="1500008400"/>
    <d v="2017-07-17T05:00:00"/>
    <n v="1500267600"/>
    <x v="3"/>
    <x v="3"/>
  </r>
  <r>
    <s v="Salazar-Dodson"/>
    <n v="32900"/>
    <n v="43473"/>
    <n v="132"/>
    <x v="1"/>
    <n v="659"/>
    <n v="65.968100000000007"/>
    <x v="3"/>
    <x v="297"/>
    <s v="2012"/>
    <n v="1338958800"/>
    <d v="2012-06-26T05:00:00"/>
    <n v="1340686800"/>
    <x v="5"/>
    <x v="13"/>
  </r>
  <r>
    <s v="Davis Ltd"/>
    <n v="118200"/>
    <n v="87560"/>
    <n v="74"/>
    <x v="0"/>
    <n v="803"/>
    <n v="109.0411"/>
    <x v="1"/>
    <x v="298"/>
    <s v="2011"/>
    <n v="1303102800"/>
    <d v="2011-04-19T05:00:00"/>
    <n v="1303189200"/>
    <x v="3"/>
    <x v="3"/>
  </r>
  <r>
    <s v="Harris-Perry"/>
    <n v="4100"/>
    <n v="3087"/>
    <n v="75"/>
    <x v="3"/>
    <n v="75"/>
    <n v="41.16"/>
    <x v="1"/>
    <x v="299"/>
    <s v="2011"/>
    <n v="1316581200"/>
    <d v="2011-10-11T05:00:00"/>
    <n v="1318309200"/>
    <x v="1"/>
    <x v="7"/>
  </r>
  <r>
    <s v="Velazquez, Hunt and Ortiz"/>
    <n v="7800"/>
    <n v="1586"/>
    <n v="20"/>
    <x v="0"/>
    <n v="16"/>
    <n v="99.125"/>
    <x v="1"/>
    <x v="300"/>
    <s v="2010"/>
    <n v="1270789200"/>
    <d v="2010-04-25T05:00:00"/>
    <n v="1272171600"/>
    <x v="6"/>
    <x v="11"/>
  </r>
  <r>
    <s v="Flores PLC"/>
    <n v="6300"/>
    <n v="12812"/>
    <n v="203"/>
    <x v="1"/>
    <n v="121"/>
    <n v="105.8843"/>
    <x v="1"/>
    <x v="247"/>
    <s v="2011"/>
    <n v="1297836000"/>
    <d v="2011-02-28T06:00:00"/>
    <n v="1298872800"/>
    <x v="3"/>
    <x v="3"/>
  </r>
  <r>
    <s v="Martinez LLC"/>
    <n v="59100"/>
    <n v="183345"/>
    <n v="310"/>
    <x v="1"/>
    <n v="3742"/>
    <n v="48.996499999999997"/>
    <x v="1"/>
    <x v="244"/>
    <s v="2013"/>
    <n v="1382677200"/>
    <d v="2013-11-01T05:00:00"/>
    <n v="1383282000"/>
    <x v="3"/>
    <x v="3"/>
  </r>
  <r>
    <s v="Miller-Irwin"/>
    <n v="2200"/>
    <n v="8697"/>
    <n v="395"/>
    <x v="1"/>
    <n v="223"/>
    <n v="39"/>
    <x v="1"/>
    <x v="301"/>
    <s v="2012"/>
    <n v="1330322400"/>
    <d v="2012-02-29T06:00:00"/>
    <n v="1330495200"/>
    <x v="1"/>
    <x v="1"/>
  </r>
  <r>
    <s v="Sanchez-Morgan"/>
    <n v="1400"/>
    <n v="4126"/>
    <n v="295"/>
    <x v="1"/>
    <n v="133"/>
    <n v="31.022600000000001"/>
    <x v="1"/>
    <x v="188"/>
    <s v="2019"/>
    <n v="1552366800"/>
    <d v="2019-03-17T05:00:00"/>
    <n v="1552798800"/>
    <x v="4"/>
    <x v="4"/>
  </r>
  <r>
    <s v="Lopez, Adams and Johnson"/>
    <n v="9500"/>
    <n v="3220"/>
    <n v="34"/>
    <x v="0"/>
    <n v="31"/>
    <n v="103.871"/>
    <x v="1"/>
    <x v="302"/>
    <s v="2014"/>
    <n v="1400907600"/>
    <d v="2014-06-22T05:00:00"/>
    <n v="1403413200"/>
    <x v="3"/>
    <x v="3"/>
  </r>
  <r>
    <s v="Martin-Marshall"/>
    <n v="9600"/>
    <n v="6401"/>
    <n v="67"/>
    <x v="0"/>
    <n v="108"/>
    <n v="59.268500000000003"/>
    <x v="6"/>
    <x v="303"/>
    <s v="2019"/>
    <n v="1574143200"/>
    <d v="2019-11-20T06:00:00"/>
    <n v="1574229600"/>
    <x v="0"/>
    <x v="0"/>
  </r>
  <r>
    <s v="Summers PLC"/>
    <n v="6600"/>
    <n v="1269"/>
    <n v="19"/>
    <x v="0"/>
    <n v="30"/>
    <n v="42.3"/>
    <x v="1"/>
    <x v="304"/>
    <s v="2017"/>
    <n v="1494738000"/>
    <d v="2017-05-27T05:00:00"/>
    <n v="1495861200"/>
    <x v="3"/>
    <x v="3"/>
  </r>
  <r>
    <s v="Young, Hart and Ryan"/>
    <n v="5700"/>
    <n v="903"/>
    <n v="16"/>
    <x v="0"/>
    <n v="17"/>
    <n v="53.117600000000003"/>
    <x v="1"/>
    <x v="305"/>
    <s v="2014"/>
    <n v="1392357600"/>
    <d v="2014-02-16T06:00:00"/>
    <n v="1392530400"/>
    <x v="1"/>
    <x v="1"/>
  </r>
  <r>
    <s v="Mills Group"/>
    <n v="8400"/>
    <n v="3251"/>
    <n v="39"/>
    <x v="3"/>
    <n v="64"/>
    <n v="50.796900000000001"/>
    <x v="1"/>
    <x v="306"/>
    <s v="2010"/>
    <n v="1281589200"/>
    <d v="2010-09-05T05:00:00"/>
    <n v="1283662800"/>
    <x v="2"/>
    <x v="2"/>
  </r>
  <r>
    <s v="Sandoval-Powell"/>
    <n v="84400"/>
    <n v="8092"/>
    <n v="10"/>
    <x v="0"/>
    <n v="80"/>
    <n v="101.15"/>
    <x v="1"/>
    <x v="307"/>
    <s v="2011"/>
    <n v="1305003600"/>
    <d v="2011-05-19T05:00:00"/>
    <n v="1305781200"/>
    <x v="5"/>
    <x v="13"/>
  </r>
  <r>
    <s v="Mills, Frazier and Perez"/>
    <n v="170400"/>
    <n v="160422"/>
    <n v="94"/>
    <x v="0"/>
    <n v="2468"/>
    <n v="65.000799999999998"/>
    <x v="1"/>
    <x v="308"/>
    <s v="2011"/>
    <n v="1301634000"/>
    <d v="2011-04-09T05:00:00"/>
    <n v="1302325200"/>
    <x v="4"/>
    <x v="12"/>
  </r>
  <r>
    <s v="Hebert Group"/>
    <n v="117900"/>
    <n v="196377"/>
    <n v="167"/>
    <x v="1"/>
    <n v="5168"/>
    <n v="37.998600000000003"/>
    <x v="1"/>
    <x v="309"/>
    <s v="2010"/>
    <n v="1290664800"/>
    <d v="2010-12-08T06:00:00"/>
    <n v="1291788000"/>
    <x v="3"/>
    <x v="3"/>
  </r>
  <r>
    <s v="Cole, Smith and Wood"/>
    <n v="8900"/>
    <n v="2148"/>
    <n v="24"/>
    <x v="0"/>
    <n v="26"/>
    <n v="82.615399999999994"/>
    <x v="4"/>
    <x v="310"/>
    <s v="2014"/>
    <n v="1395896400"/>
    <d v="2014-03-29T05:00:00"/>
    <n v="1396069200"/>
    <x v="4"/>
    <x v="4"/>
  </r>
  <r>
    <s v="Harris, Hall and Harris"/>
    <n v="7100"/>
    <n v="11648"/>
    <n v="164"/>
    <x v="1"/>
    <n v="307"/>
    <n v="37.941400000000002"/>
    <x v="1"/>
    <x v="311"/>
    <s v="2015"/>
    <n v="1434862800"/>
    <d v="2015-07-03T05:00:00"/>
    <n v="1435899600"/>
    <x v="3"/>
    <x v="3"/>
  </r>
  <r>
    <s v="Saunders Group"/>
    <n v="6500"/>
    <n v="5897"/>
    <n v="91"/>
    <x v="0"/>
    <n v="73"/>
    <n v="80.780799999999999"/>
    <x v="1"/>
    <x v="79"/>
    <s v="2018"/>
    <n v="1529125200"/>
    <d v="2018-07-09T05:00:00"/>
    <n v="1531112400"/>
    <x v="3"/>
    <x v="3"/>
  </r>
  <r>
    <s v="Pham, Avila and Nash"/>
    <n v="7200"/>
    <n v="3326"/>
    <n v="46"/>
    <x v="0"/>
    <n v="128"/>
    <n v="25.984400000000001"/>
    <x v="1"/>
    <x v="312"/>
    <s v="2015"/>
    <n v="1451109600"/>
    <d v="2016-01-01T06:00:00"/>
    <n v="1451628000"/>
    <x v="4"/>
    <x v="10"/>
  </r>
  <r>
    <s v="Patterson, Salinas and Lucas"/>
    <n v="2600"/>
    <n v="1002"/>
    <n v="39"/>
    <x v="0"/>
    <n v="33"/>
    <n v="30.363600000000002"/>
    <x v="1"/>
    <x v="313"/>
    <s v="2019"/>
    <n v="1566968400"/>
    <d v="2019-09-01T05:00:00"/>
    <n v="1567314000"/>
    <x v="3"/>
    <x v="3"/>
  </r>
  <r>
    <s v="Young PLC"/>
    <n v="98700"/>
    <n v="131826"/>
    <n v="134"/>
    <x v="1"/>
    <n v="2441"/>
    <n v="54.004899999999999"/>
    <x v="1"/>
    <x v="314"/>
    <s v="2018"/>
    <n v="1543557600"/>
    <d v="2018-12-11T06:00:00"/>
    <n v="1544508000"/>
    <x v="1"/>
    <x v="1"/>
  </r>
  <r>
    <s v="Willis and Sons"/>
    <n v="93800"/>
    <n v="21477"/>
    <n v="23"/>
    <x v="2"/>
    <n v="211"/>
    <n v="101.7867"/>
    <x v="1"/>
    <x v="315"/>
    <s v="2016"/>
    <n v="1481522400"/>
    <d v="2016-12-23T06:00:00"/>
    <n v="1482472800"/>
    <x v="6"/>
    <x v="11"/>
  </r>
  <r>
    <s v="Thompson-Bates"/>
    <n v="33700"/>
    <n v="62330"/>
    <n v="185"/>
    <x v="1"/>
    <n v="1385"/>
    <n v="45.003599999999999"/>
    <x v="4"/>
    <x v="316"/>
    <s v="2017"/>
    <n v="1512712800"/>
    <d v="2017-12-09T06:00:00"/>
    <n v="1512799200"/>
    <x v="4"/>
    <x v="4"/>
  </r>
  <r>
    <s v="Rose-Silva"/>
    <n v="3300"/>
    <n v="14643"/>
    <n v="444"/>
    <x v="1"/>
    <n v="190"/>
    <n v="77.068399999999997"/>
    <x v="1"/>
    <x v="317"/>
    <s v="2011"/>
    <n v="1324274400"/>
    <d v="2011-12-20T06:00:00"/>
    <n v="1324360800"/>
    <x v="0"/>
    <x v="0"/>
  </r>
  <r>
    <s v="Pacheco, Johnson and Torres"/>
    <n v="20700"/>
    <n v="41396"/>
    <n v="200"/>
    <x v="1"/>
    <n v="470"/>
    <n v="88.076599999999999"/>
    <x v="1"/>
    <x v="318"/>
    <s v="2013"/>
    <n v="1364446800"/>
    <d v="2013-03-29T05:00:00"/>
    <n v="1364533200"/>
    <x v="2"/>
    <x v="8"/>
  </r>
  <r>
    <s v="Carlson, Dixon and Jones"/>
    <n v="9600"/>
    <n v="11900"/>
    <n v="124"/>
    <x v="1"/>
    <n v="253"/>
    <n v="47.035600000000002"/>
    <x v="1"/>
    <x v="319"/>
    <s v="2018"/>
    <n v="1542693600"/>
    <d v="2018-12-18T06:00:00"/>
    <n v="1545112800"/>
    <x v="3"/>
    <x v="3"/>
  </r>
  <r>
    <s v="Mcgee Group"/>
    <n v="66200"/>
    <n v="123538"/>
    <n v="187"/>
    <x v="1"/>
    <n v="1113"/>
    <n v="110.99550000000001"/>
    <x v="1"/>
    <x v="32"/>
    <s v="2018"/>
    <n v="1515564000"/>
    <d v="2018-01-17T06:00:00"/>
    <n v="1516168800"/>
    <x v="1"/>
    <x v="1"/>
  </r>
  <r>
    <s v="Jordan-Acosta"/>
    <n v="173800"/>
    <n v="198628"/>
    <n v="114"/>
    <x v="1"/>
    <n v="2283"/>
    <n v="87.003100000000003"/>
    <x v="1"/>
    <x v="320"/>
    <s v="2019"/>
    <n v="1573797600"/>
    <d v="2019-11-28T06:00:00"/>
    <n v="1574920800"/>
    <x v="1"/>
    <x v="1"/>
  </r>
  <r>
    <s v="Nunez Inc"/>
    <n v="70700"/>
    <n v="68602"/>
    <n v="97"/>
    <x v="0"/>
    <n v="1072"/>
    <n v="63.994399999999999"/>
    <x v="1"/>
    <x v="321"/>
    <s v="2010"/>
    <n v="1292392800"/>
    <d v="2010-12-16T06:00:00"/>
    <n v="1292479200"/>
    <x v="1"/>
    <x v="1"/>
  </r>
  <r>
    <s v="Hayden Ltd"/>
    <n v="94500"/>
    <n v="116064"/>
    <n v="123"/>
    <x v="1"/>
    <n v="1095"/>
    <n v="105.9945"/>
    <x v="1"/>
    <x v="322"/>
    <s v="2019"/>
    <n v="1573452000"/>
    <d v="2019-11-12T06:00:00"/>
    <n v="1573538400"/>
    <x v="3"/>
    <x v="3"/>
  </r>
  <r>
    <s v="Gonzalez-Burton"/>
    <n v="69800"/>
    <n v="125042"/>
    <n v="179"/>
    <x v="1"/>
    <n v="1690"/>
    <n v="73.9893"/>
    <x v="1"/>
    <x v="323"/>
    <s v="2011"/>
    <n v="1317790800"/>
    <d v="2011-11-04T05:00:00"/>
    <n v="1320382800"/>
    <x v="3"/>
    <x v="3"/>
  </r>
  <r>
    <s v="Lewis, Taylor and Rivers"/>
    <n v="136300"/>
    <n v="108974"/>
    <n v="80"/>
    <x v="3"/>
    <n v="1297"/>
    <n v="84.02"/>
    <x v="0"/>
    <x v="324"/>
    <s v="2017"/>
    <n v="1501650000"/>
    <d v="2017-08-16T05:00:00"/>
    <n v="1502859600"/>
    <x v="3"/>
    <x v="3"/>
  </r>
  <r>
    <s v="Butler, Henry and Espinoza"/>
    <n v="37100"/>
    <n v="34964"/>
    <n v="94"/>
    <x v="0"/>
    <n v="393"/>
    <n v="88.966899999999995"/>
    <x v="1"/>
    <x v="325"/>
    <s v="2011"/>
    <n v="1323669600"/>
    <d v="2011-12-13T06:00:00"/>
    <n v="1323756000"/>
    <x v="7"/>
    <x v="14"/>
  </r>
  <r>
    <s v="Guzman Group"/>
    <n v="114300"/>
    <n v="96777"/>
    <n v="85"/>
    <x v="0"/>
    <n v="1257"/>
    <n v="76.990499999999997"/>
    <x v="1"/>
    <x v="326"/>
    <s v="2015"/>
    <n v="1440738000"/>
    <d v="2015-09-04T05:00:00"/>
    <n v="1441342800"/>
    <x v="1"/>
    <x v="7"/>
  </r>
  <r>
    <s v="Gibson-Hernandez"/>
    <n v="47900"/>
    <n v="31864"/>
    <n v="67"/>
    <x v="0"/>
    <n v="328"/>
    <n v="97.146299999999997"/>
    <x v="1"/>
    <x v="327"/>
    <s v="2013"/>
    <n v="1374296400"/>
    <d v="2013-08-01T05:00:00"/>
    <n v="1375333200"/>
    <x v="3"/>
    <x v="3"/>
  </r>
  <r>
    <s v="Spencer-Weber"/>
    <n v="9000"/>
    <n v="4853"/>
    <n v="54"/>
    <x v="0"/>
    <n v="147"/>
    <n v="33.013599999999997"/>
    <x v="1"/>
    <x v="328"/>
    <s v="2013"/>
    <n v="1384840800"/>
    <d v="2014-01-11T06:00:00"/>
    <n v="1389420000"/>
    <x v="3"/>
    <x v="3"/>
  </r>
  <r>
    <s v="Berger, Johnson and Marshall"/>
    <n v="197600"/>
    <n v="82959"/>
    <n v="42"/>
    <x v="0"/>
    <n v="830"/>
    <n v="99.950599999999994"/>
    <x v="1"/>
    <x v="329"/>
    <s v="2018"/>
    <n v="1516600800"/>
    <d v="2018-03-03T06:00:00"/>
    <n v="1520056800"/>
    <x v="6"/>
    <x v="11"/>
  </r>
  <r>
    <s v="Taylor, Cisneros and Romero"/>
    <n v="157600"/>
    <n v="23159"/>
    <n v="15"/>
    <x v="0"/>
    <n v="331"/>
    <n v="69.966800000000006"/>
    <x v="4"/>
    <x v="330"/>
    <s v="2015"/>
    <n v="1436418000"/>
    <d v="2015-07-10T05:00:00"/>
    <n v="1436504400"/>
    <x v="4"/>
    <x v="6"/>
  </r>
  <r>
    <s v="Little-Marsh"/>
    <n v="8000"/>
    <n v="2758"/>
    <n v="34"/>
    <x v="0"/>
    <n v="25"/>
    <n v="110.32"/>
    <x v="1"/>
    <x v="331"/>
    <s v="2017"/>
    <n v="1503550800"/>
    <d v="2017-10-18T05:00:00"/>
    <n v="1508302800"/>
    <x v="1"/>
    <x v="7"/>
  </r>
  <r>
    <s v="Petersen and Sons"/>
    <n v="900"/>
    <n v="12607"/>
    <n v="1401"/>
    <x v="1"/>
    <n v="191"/>
    <n v="66.005200000000002"/>
    <x v="1"/>
    <x v="332"/>
    <s v="2015"/>
    <n v="1423634400"/>
    <d v="2015-03-07T06:00:00"/>
    <n v="1425708000"/>
    <x v="2"/>
    <x v="2"/>
  </r>
  <r>
    <s v="Hensley Ltd"/>
    <n v="199000"/>
    <n v="142823"/>
    <n v="72"/>
    <x v="0"/>
    <n v="3483"/>
    <n v="41.005699999999997"/>
    <x v="1"/>
    <x v="333"/>
    <s v="2017"/>
    <n v="1487224800"/>
    <d v="2017-03-01T06:00:00"/>
    <n v="1488348000"/>
    <x v="0"/>
    <x v="0"/>
  </r>
  <r>
    <s v="Navarro and Sons"/>
    <n v="180800"/>
    <n v="95958"/>
    <n v="53"/>
    <x v="0"/>
    <n v="923"/>
    <n v="103.9632"/>
    <x v="1"/>
    <x v="296"/>
    <s v="2017"/>
    <n v="1500008400"/>
    <d v="2017-08-13T05:00:00"/>
    <n v="1502600400"/>
    <x v="3"/>
    <x v="3"/>
  </r>
  <r>
    <s v="Shannon Ltd"/>
    <n v="100"/>
    <n v="5"/>
    <n v="5"/>
    <x v="0"/>
    <n v="1"/>
    <n v="5"/>
    <x v="1"/>
    <x v="334"/>
    <s v="2015"/>
    <n v="1432098000"/>
    <d v="2015-06-07T05:00:00"/>
    <n v="1433653200"/>
    <x v="1"/>
    <x v="17"/>
  </r>
  <r>
    <s v="Young LLC"/>
    <n v="74100"/>
    <n v="94631"/>
    <n v="128"/>
    <x v="1"/>
    <n v="2013"/>
    <n v="47.009900000000002"/>
    <x v="1"/>
    <x v="335"/>
    <s v="2015"/>
    <n v="1440392400"/>
    <d v="2015-09-07T05:00:00"/>
    <n v="1441602000"/>
    <x v="1"/>
    <x v="1"/>
  </r>
  <r>
    <s v="Adams, Willis and Sanchez"/>
    <n v="2800"/>
    <n v="977"/>
    <n v="35"/>
    <x v="0"/>
    <n v="33"/>
    <n v="29.606100000000001"/>
    <x v="0"/>
    <x v="336"/>
    <s v="2015"/>
    <n v="1446876000"/>
    <d v="2015-11-15T06:00:00"/>
    <n v="1447567200"/>
    <x v="3"/>
    <x v="3"/>
  </r>
  <r>
    <s v="Mills-Roy"/>
    <n v="33600"/>
    <n v="137961"/>
    <n v="411"/>
    <x v="1"/>
    <n v="1703"/>
    <n v="81.010599999999997"/>
    <x v="1"/>
    <x v="337"/>
    <s v="2019"/>
    <n v="1562302800"/>
    <d v="2019-07-06T05:00:00"/>
    <n v="1562389200"/>
    <x v="3"/>
    <x v="3"/>
  </r>
  <r>
    <s v="Brown Group"/>
    <n v="6100"/>
    <n v="7548"/>
    <n v="124"/>
    <x v="1"/>
    <n v="80"/>
    <n v="94.35"/>
    <x v="3"/>
    <x v="338"/>
    <s v="2013"/>
    <n v="1378184400"/>
    <d v="2013-09-10T05:00:00"/>
    <n v="1378789200"/>
    <x v="4"/>
    <x v="4"/>
  </r>
  <r>
    <s v="Burns-Burnett"/>
    <n v="3800"/>
    <n v="2241"/>
    <n v="59"/>
    <x v="2"/>
    <n v="86"/>
    <n v="26.0581"/>
    <x v="1"/>
    <x v="339"/>
    <s v="2017"/>
    <n v="1485064800"/>
    <d v="2017-03-03T06:00:00"/>
    <n v="1488520800"/>
    <x v="2"/>
    <x v="8"/>
  </r>
  <r>
    <s v="Glass, Nunez and Mcdonald"/>
    <n v="9300"/>
    <n v="3431"/>
    <n v="37"/>
    <x v="0"/>
    <n v="40"/>
    <n v="85.775000000000006"/>
    <x v="6"/>
    <x v="340"/>
    <s v="2012"/>
    <n v="1326520800"/>
    <d v="2012-01-23T06:00:00"/>
    <n v="1327298400"/>
    <x v="3"/>
    <x v="3"/>
  </r>
  <r>
    <s v="Perez, Davis and Wilson"/>
    <n v="2300"/>
    <n v="4253"/>
    <n v="185"/>
    <x v="1"/>
    <n v="41"/>
    <n v="103.7317"/>
    <x v="1"/>
    <x v="341"/>
    <s v="2015"/>
    <n v="1441256400"/>
    <d v="2015-09-28T05:00:00"/>
    <n v="1443416400"/>
    <x v="6"/>
    <x v="11"/>
  </r>
  <r>
    <s v="Diaz-Garcia"/>
    <n v="9700"/>
    <n v="1146"/>
    <n v="12"/>
    <x v="0"/>
    <n v="23"/>
    <n v="49.826099999999997"/>
    <x v="0"/>
    <x v="342"/>
    <s v="2018"/>
    <n v="1533877200"/>
    <d v="2018-08-13T05:00:00"/>
    <n v="1534136400"/>
    <x v="7"/>
    <x v="14"/>
  </r>
  <r>
    <s v="Salazar-Moon"/>
    <n v="4000"/>
    <n v="11948"/>
    <n v="299"/>
    <x v="1"/>
    <n v="187"/>
    <n v="63.893000000000001"/>
    <x v="1"/>
    <x v="343"/>
    <s v="2011"/>
    <n v="1314421200"/>
    <d v="2011-09-03T05:00:00"/>
    <n v="1315026000"/>
    <x v="4"/>
    <x v="10"/>
  </r>
  <r>
    <s v="Larsen-Chung"/>
    <n v="59700"/>
    <n v="135132"/>
    <n v="226"/>
    <x v="1"/>
    <n v="2875"/>
    <n v="47.002400000000002"/>
    <x v="4"/>
    <x v="344"/>
    <s v="2011"/>
    <n v="1293861600"/>
    <d v="2011-01-15T06:00:00"/>
    <n v="1295071200"/>
    <x v="3"/>
    <x v="3"/>
  </r>
  <r>
    <s v="Anderson and Sons"/>
    <n v="5500"/>
    <n v="9546"/>
    <n v="174"/>
    <x v="1"/>
    <n v="88"/>
    <n v="108.4773"/>
    <x v="1"/>
    <x v="345"/>
    <s v="2017"/>
    <n v="1507352400"/>
    <d v="2017-10-31T05:00:00"/>
    <n v="1509426000"/>
    <x v="3"/>
    <x v="3"/>
  </r>
  <r>
    <s v="Lawrence Group"/>
    <n v="3700"/>
    <n v="13755"/>
    <n v="372"/>
    <x v="1"/>
    <n v="191"/>
    <n v="72.015699999999995"/>
    <x v="1"/>
    <x v="65"/>
    <s v="2011"/>
    <n v="1296108000"/>
    <d v="2011-03-06T06:00:00"/>
    <n v="1299391200"/>
    <x v="1"/>
    <x v="1"/>
  </r>
  <r>
    <s v="Gray-Davis"/>
    <n v="5200"/>
    <n v="8330"/>
    <n v="160"/>
    <x v="1"/>
    <n v="139"/>
    <n v="59.928100000000001"/>
    <x v="1"/>
    <x v="346"/>
    <s v="2011"/>
    <n v="1324965600"/>
    <d v="2011-12-28T06:00:00"/>
    <n v="1325052000"/>
    <x v="1"/>
    <x v="1"/>
  </r>
  <r>
    <s v="Ramirez-Myers"/>
    <n v="900"/>
    <n v="14547"/>
    <n v="1616"/>
    <x v="1"/>
    <n v="186"/>
    <n v="78.209699999999998"/>
    <x v="1"/>
    <x v="347"/>
    <s v="2018"/>
    <n v="1520229600"/>
    <d v="2018-04-04T05:00:00"/>
    <n v="1522818000"/>
    <x v="1"/>
    <x v="7"/>
  </r>
  <r>
    <s v="Lucas, Hall and Bonilla"/>
    <n v="1600"/>
    <n v="11735"/>
    <n v="733"/>
    <x v="1"/>
    <n v="112"/>
    <n v="104.77679999999999"/>
    <x v="2"/>
    <x v="348"/>
    <s v="2016"/>
    <n v="1482991200"/>
    <d v="2017-01-25T06:00:00"/>
    <n v="1485324000"/>
    <x v="3"/>
    <x v="3"/>
  </r>
  <r>
    <s v="Williams, Perez and Villegas"/>
    <n v="1800"/>
    <n v="10658"/>
    <n v="592"/>
    <x v="1"/>
    <n v="101"/>
    <n v="105.5248"/>
    <x v="1"/>
    <x v="349"/>
    <s v="2011"/>
    <n v="1294034400"/>
    <d v="2011-01-04T06:00:00"/>
    <n v="1294120800"/>
    <x v="3"/>
    <x v="3"/>
  </r>
  <r>
    <s v="Brooks, Jones and Ingram"/>
    <n v="9900"/>
    <n v="1870"/>
    <n v="19"/>
    <x v="0"/>
    <n v="75"/>
    <n v="24.933299999999999"/>
    <x v="1"/>
    <x v="350"/>
    <s v="2014"/>
    <n v="1413608400"/>
    <d v="2014-11-11T06:00:00"/>
    <n v="1415685600"/>
    <x v="3"/>
    <x v="3"/>
  </r>
  <r>
    <s v="Whitaker, Wallace and Daniels"/>
    <n v="5200"/>
    <n v="14394"/>
    <n v="277"/>
    <x v="1"/>
    <n v="206"/>
    <n v="69.873800000000003"/>
    <x v="4"/>
    <x v="351"/>
    <s v="2010"/>
    <n v="1286946000"/>
    <d v="2010-11-05T05:00:00"/>
    <n v="1288933200"/>
    <x v="4"/>
    <x v="4"/>
  </r>
  <r>
    <s v="Smith-Gonzalez"/>
    <n v="5400"/>
    <n v="14743"/>
    <n v="273"/>
    <x v="1"/>
    <n v="154"/>
    <n v="95.733800000000002"/>
    <x v="1"/>
    <x v="352"/>
    <s v="2013"/>
    <n v="1359871200"/>
    <d v="2013-03-14T05:00:00"/>
    <n v="1363237200"/>
    <x v="4"/>
    <x v="19"/>
  </r>
  <r>
    <s v="Skinner PLC"/>
    <n v="112300"/>
    <n v="178965"/>
    <n v="159"/>
    <x v="1"/>
    <n v="5966"/>
    <n v="29.997499999999999"/>
    <x v="1"/>
    <x v="353"/>
    <s v="2019"/>
    <n v="1555304400"/>
    <d v="2019-04-21T05:00:00"/>
    <n v="1555822800"/>
    <x v="3"/>
    <x v="3"/>
  </r>
  <r>
    <s v="Nolan, Smith and Sanchez"/>
    <n v="189200"/>
    <n v="128410"/>
    <n v="68"/>
    <x v="0"/>
    <n v="2176"/>
    <n v="59.011899999999997"/>
    <x v="1"/>
    <x v="354"/>
    <s v="2015"/>
    <n v="1423375200"/>
    <d v="2015-03-31T05:00:00"/>
    <n v="1427778000"/>
    <x v="3"/>
    <x v="3"/>
  </r>
  <r>
    <s v="Green-Carr"/>
    <n v="900"/>
    <n v="14324"/>
    <n v="1592"/>
    <x v="1"/>
    <n v="169"/>
    <n v="84.757400000000004"/>
    <x v="1"/>
    <x v="355"/>
    <s v="2015"/>
    <n v="1420696800"/>
    <d v="2015-01-28T06:00:00"/>
    <n v="1422424800"/>
    <x v="4"/>
    <x v="4"/>
  </r>
  <r>
    <s v="Brown-Parker"/>
    <n v="22500"/>
    <n v="164291"/>
    <n v="730"/>
    <x v="1"/>
    <n v="2106"/>
    <n v="78.010900000000007"/>
    <x v="1"/>
    <x v="356"/>
    <s v="2017"/>
    <n v="1502946000"/>
    <d v="2017-08-25T05:00:00"/>
    <n v="1503637200"/>
    <x v="3"/>
    <x v="3"/>
  </r>
  <r>
    <s v="Marshall Inc"/>
    <n v="167400"/>
    <n v="22073"/>
    <n v="13"/>
    <x v="0"/>
    <n v="441"/>
    <n v="50.052199999999999"/>
    <x v="1"/>
    <x v="357"/>
    <s v="2019"/>
    <n v="1547186400"/>
    <d v="2019-01-16T06:00:00"/>
    <n v="1547618400"/>
    <x v="4"/>
    <x v="4"/>
  </r>
  <r>
    <s v="Leblanc-Pineda"/>
    <n v="2700"/>
    <n v="1479"/>
    <n v="55"/>
    <x v="0"/>
    <n v="25"/>
    <n v="59.16"/>
    <x v="1"/>
    <x v="358"/>
    <s v="2015"/>
    <n v="1444971600"/>
    <d v="2015-12-12T06:00:00"/>
    <n v="1449900000"/>
    <x v="1"/>
    <x v="7"/>
  </r>
  <r>
    <s v="Perry PLC"/>
    <n v="3400"/>
    <n v="12275"/>
    <n v="361"/>
    <x v="1"/>
    <n v="131"/>
    <n v="93.702299999999994"/>
    <x v="1"/>
    <x v="359"/>
    <s v="2014"/>
    <n v="1404622800"/>
    <d v="2014-07-12T05:00:00"/>
    <n v="1405141200"/>
    <x v="1"/>
    <x v="1"/>
  </r>
  <r>
    <s v="Klein, Stark and Livingston"/>
    <n v="49700"/>
    <n v="5098"/>
    <n v="10"/>
    <x v="0"/>
    <n v="127"/>
    <n v="40.1417"/>
    <x v="1"/>
    <x v="12"/>
    <s v="2019"/>
    <n v="1571720400"/>
    <d v="2019-11-05T06:00:00"/>
    <n v="1572933600"/>
    <x v="3"/>
    <x v="3"/>
  </r>
  <r>
    <s v="Fleming-Oliver"/>
    <n v="178200"/>
    <n v="24882"/>
    <n v="14"/>
    <x v="0"/>
    <n v="355"/>
    <n v="70.090100000000007"/>
    <x v="1"/>
    <x v="360"/>
    <s v="2018"/>
    <n v="1526878800"/>
    <d v="2018-06-28T05:00:00"/>
    <n v="1530162000"/>
    <x v="4"/>
    <x v="4"/>
  </r>
  <r>
    <s v="Reilly, Aguirre and Johnson"/>
    <n v="7200"/>
    <n v="2912"/>
    <n v="40"/>
    <x v="0"/>
    <n v="44"/>
    <n v="66.181799999999996"/>
    <x v="4"/>
    <x v="361"/>
    <s v="2011"/>
    <n v="1319691600"/>
    <d v="2011-11-10T06:00:00"/>
    <n v="1320904800"/>
    <x v="3"/>
    <x v="3"/>
  </r>
  <r>
    <s v="Davidson, Wilcox and Lewis"/>
    <n v="2500"/>
    <n v="4008"/>
    <n v="160"/>
    <x v="1"/>
    <n v="84"/>
    <n v="47.714300000000001"/>
    <x v="1"/>
    <x v="362"/>
    <s v="2013"/>
    <n v="1371963600"/>
    <d v="2013-06-28T05:00:00"/>
    <n v="1372395600"/>
    <x v="3"/>
    <x v="3"/>
  </r>
  <r>
    <s v="Michael, Anderson and Vincent"/>
    <n v="5300"/>
    <n v="9749"/>
    <n v="184"/>
    <x v="1"/>
    <n v="155"/>
    <n v="62.896799999999999"/>
    <x v="1"/>
    <x v="363"/>
    <s v="2015"/>
    <n v="1433739600"/>
    <d v="2015-07-24T05:00:00"/>
    <n v="1437714000"/>
    <x v="3"/>
    <x v="3"/>
  </r>
  <r>
    <s v="King Ltd"/>
    <n v="9100"/>
    <n v="5803"/>
    <n v="64"/>
    <x v="0"/>
    <n v="67"/>
    <n v="86.611900000000006"/>
    <x v="1"/>
    <x v="364"/>
    <s v="2017"/>
    <n v="1508130000"/>
    <d v="2017-11-04T05:00:00"/>
    <n v="1509771600"/>
    <x v="7"/>
    <x v="14"/>
  </r>
  <r>
    <s v="Baker Ltd"/>
    <n v="6300"/>
    <n v="14199"/>
    <n v="225"/>
    <x v="1"/>
    <n v="189"/>
    <n v="75.126999999999995"/>
    <x v="1"/>
    <x v="210"/>
    <s v="2019"/>
    <n v="1550037600"/>
    <d v="2019-02-19T06:00:00"/>
    <n v="1550556000"/>
    <x v="0"/>
    <x v="0"/>
  </r>
  <r>
    <s v="Baker, Collins and Smith"/>
    <n v="114400"/>
    <n v="196779"/>
    <n v="172"/>
    <x v="1"/>
    <n v="4799"/>
    <n v="41.004199999999997"/>
    <x v="1"/>
    <x v="365"/>
    <s v="2017"/>
    <n v="1486706400"/>
    <d v="2017-03-09T06:00:00"/>
    <n v="1489039200"/>
    <x v="4"/>
    <x v="4"/>
  </r>
  <r>
    <s v="Warren-Harrison"/>
    <n v="38900"/>
    <n v="56859"/>
    <n v="146"/>
    <x v="1"/>
    <n v="1137"/>
    <n v="50.007899999999999"/>
    <x v="1"/>
    <x v="366"/>
    <s v="2019"/>
    <n v="1553835600"/>
    <d v="2019-04-30T05:00:00"/>
    <n v="1556600400"/>
    <x v="5"/>
    <x v="9"/>
  </r>
  <r>
    <s v="Gardner Group"/>
    <n v="135500"/>
    <n v="103554"/>
    <n v="76"/>
    <x v="0"/>
    <n v="1068"/>
    <n v="96.960700000000003"/>
    <x v="1"/>
    <x v="367"/>
    <s v="2010"/>
    <n v="1277528400"/>
    <d v="2010-07-08T05:00:00"/>
    <n v="1278565200"/>
    <x v="3"/>
    <x v="3"/>
  </r>
  <r>
    <s v="Flores-Lambert"/>
    <n v="109000"/>
    <n v="42795"/>
    <n v="39"/>
    <x v="0"/>
    <n v="424"/>
    <n v="100.9316"/>
    <x v="1"/>
    <x v="368"/>
    <s v="2012"/>
    <n v="1339477200"/>
    <d v="2012-06-17T05:00:00"/>
    <n v="1339909200"/>
    <x v="2"/>
    <x v="8"/>
  </r>
  <r>
    <s v="Cruz Ltd"/>
    <n v="114800"/>
    <n v="12938"/>
    <n v="11"/>
    <x v="3"/>
    <n v="145"/>
    <n v="89.227599999999995"/>
    <x v="5"/>
    <x v="369"/>
    <s v="2012"/>
    <n v="1325656800"/>
    <d v="2012-01-06T06:00:00"/>
    <n v="1325829600"/>
    <x v="1"/>
    <x v="7"/>
  </r>
  <r>
    <s v="Knox-Garner"/>
    <n v="83000"/>
    <n v="101352"/>
    <n v="122"/>
    <x v="1"/>
    <n v="1152"/>
    <n v="87.979200000000006"/>
    <x v="1"/>
    <x v="370"/>
    <s v="2010"/>
    <n v="1288242000"/>
    <d v="2010-11-24T06:00:00"/>
    <n v="1290578400"/>
    <x v="3"/>
    <x v="3"/>
  </r>
  <r>
    <s v="Davis-Allen"/>
    <n v="2400"/>
    <n v="4477"/>
    <n v="187"/>
    <x v="1"/>
    <n v="50"/>
    <n v="89.54"/>
    <x v="1"/>
    <x v="371"/>
    <s v="2013"/>
    <n v="1379048400"/>
    <d v="2013-09-28T05:00:00"/>
    <n v="1380344400"/>
    <x v="7"/>
    <x v="14"/>
  </r>
  <r>
    <s v="Miller-Patel"/>
    <n v="60400"/>
    <n v="4393"/>
    <n v="7"/>
    <x v="0"/>
    <n v="151"/>
    <n v="29.092700000000001"/>
    <x v="1"/>
    <x v="287"/>
    <s v="2014"/>
    <n v="1389679200"/>
    <d v="2014-01-16T06:00:00"/>
    <n v="1389852000"/>
    <x v="5"/>
    <x v="9"/>
  </r>
  <r>
    <s v="Hernandez-Grimes"/>
    <n v="102900"/>
    <n v="67546"/>
    <n v="66"/>
    <x v="0"/>
    <n v="1608"/>
    <n v="42.0062"/>
    <x v="1"/>
    <x v="372"/>
    <s v="2011"/>
    <n v="1294293600"/>
    <d v="2011-01-08T06:00:00"/>
    <n v="1294466400"/>
    <x v="2"/>
    <x v="8"/>
  </r>
  <r>
    <s v="Owens, Hall and Gonzalez"/>
    <n v="62800"/>
    <n v="143788"/>
    <n v="229"/>
    <x v="1"/>
    <n v="3059"/>
    <n v="47.004899999999999"/>
    <x v="0"/>
    <x v="373"/>
    <s v="2017"/>
    <n v="1500267600"/>
    <d v="2017-07-18T05:00:00"/>
    <n v="1500354000"/>
    <x v="1"/>
    <x v="17"/>
  </r>
  <r>
    <s v="Noble-Bailey"/>
    <n v="800"/>
    <n v="3755"/>
    <n v="469"/>
    <x v="1"/>
    <n v="34"/>
    <n v="110.44119999999999"/>
    <x v="1"/>
    <x v="374"/>
    <s v="2013"/>
    <n v="1375074000"/>
    <d v="2013-08-08T05:00:00"/>
    <n v="1375938000"/>
    <x v="4"/>
    <x v="4"/>
  </r>
  <r>
    <s v="Taylor PLC"/>
    <n v="7100"/>
    <n v="9238"/>
    <n v="130"/>
    <x v="1"/>
    <n v="220"/>
    <n v="41.990900000000003"/>
    <x v="1"/>
    <x v="375"/>
    <s v="2011"/>
    <n v="1323324000"/>
    <d v="2011-12-09T06:00:00"/>
    <n v="1323410400"/>
    <x v="3"/>
    <x v="3"/>
  </r>
  <r>
    <s v="Holmes PLC"/>
    <n v="46100"/>
    <n v="77012"/>
    <n v="167"/>
    <x v="1"/>
    <n v="1604"/>
    <n v="48.012500000000003"/>
    <x v="2"/>
    <x v="376"/>
    <s v="2018"/>
    <n v="1538715600"/>
    <d v="2018-10-13T05:00:00"/>
    <n v="1539406800"/>
    <x v="4"/>
    <x v="6"/>
  </r>
  <r>
    <s v="Jones-Martin"/>
    <n v="8100"/>
    <n v="14083"/>
    <n v="174"/>
    <x v="1"/>
    <n v="454"/>
    <n v="31.0198"/>
    <x v="1"/>
    <x v="377"/>
    <s v="2013"/>
    <n v="1369285200"/>
    <d v="2013-05-29T05:00:00"/>
    <n v="1369803600"/>
    <x v="1"/>
    <x v="1"/>
  </r>
  <r>
    <s v="Myers LLC"/>
    <n v="1700"/>
    <n v="12202"/>
    <n v="718"/>
    <x v="1"/>
    <n v="123"/>
    <n v="99.203299999999999"/>
    <x v="6"/>
    <x v="378"/>
    <s v="2018"/>
    <n v="1525755600"/>
    <d v="2018-05-10T05:00:00"/>
    <n v="1525928400"/>
    <x v="4"/>
    <x v="10"/>
  </r>
  <r>
    <s v="Acosta, Mullins and Morris"/>
    <n v="97300"/>
    <n v="62127"/>
    <n v="64"/>
    <x v="0"/>
    <n v="941"/>
    <n v="66.022300000000001"/>
    <x v="1"/>
    <x v="379"/>
    <s v="2011"/>
    <n v="1296626400"/>
    <d v="2011-02-09T06:00:00"/>
    <n v="1297231200"/>
    <x v="1"/>
    <x v="7"/>
  </r>
  <r>
    <s v="Bell PLC"/>
    <n v="100"/>
    <n v="2"/>
    <n v="2"/>
    <x v="0"/>
    <n v="1"/>
    <n v="2"/>
    <x v="1"/>
    <x v="380"/>
    <s v="2013"/>
    <n v="1376629200"/>
    <d v="2013-09-07T05:00:00"/>
    <n v="1378530000"/>
    <x v="7"/>
    <x v="14"/>
  </r>
  <r>
    <s v="Smith-Schmidt"/>
    <n v="900"/>
    <n v="13772"/>
    <n v="1530"/>
    <x v="1"/>
    <n v="299"/>
    <n v="46.060200000000002"/>
    <x v="1"/>
    <x v="381"/>
    <s v="2019"/>
    <n v="1572152400"/>
    <d v="2019-10-27T05:00:00"/>
    <n v="1572152400"/>
    <x v="3"/>
    <x v="3"/>
  </r>
  <r>
    <s v="Ruiz, Richardson and Cole"/>
    <n v="7300"/>
    <n v="2946"/>
    <n v="40"/>
    <x v="0"/>
    <n v="40"/>
    <n v="73.650000000000006"/>
    <x v="1"/>
    <x v="382"/>
    <s v="2012"/>
    <n v="1325829600"/>
    <d v="2012-02-22T06:00:00"/>
    <n v="1329890400"/>
    <x v="4"/>
    <x v="12"/>
  </r>
  <r>
    <s v="Leonard-Mcclain"/>
    <n v="195800"/>
    <n v="168820"/>
    <n v="86"/>
    <x v="0"/>
    <n v="3015"/>
    <n v="55.993400000000001"/>
    <x v="0"/>
    <x v="125"/>
    <s v="2010"/>
    <n v="1273640400"/>
    <d v="2010-06-17T05:00:00"/>
    <n v="1276750800"/>
    <x v="3"/>
    <x v="3"/>
  </r>
  <r>
    <s v="Bailey-Boyer"/>
    <n v="48900"/>
    <n v="154321"/>
    <n v="316"/>
    <x v="1"/>
    <n v="2237"/>
    <n v="68.985699999999994"/>
    <x v="1"/>
    <x v="383"/>
    <s v="2017"/>
    <n v="1510639200"/>
    <d v="2017-11-17T06:00:00"/>
    <n v="1510898400"/>
    <x v="3"/>
    <x v="3"/>
  </r>
  <r>
    <s v="Lee LLC"/>
    <n v="29600"/>
    <n v="26527"/>
    <n v="90"/>
    <x v="0"/>
    <n v="435"/>
    <n v="60.9816"/>
    <x v="1"/>
    <x v="384"/>
    <s v="2018"/>
    <n v="1528088400"/>
    <d v="2018-07-24T05:00:00"/>
    <n v="1532408400"/>
    <x v="3"/>
    <x v="3"/>
  </r>
  <r>
    <s v="Lyons Inc"/>
    <n v="39300"/>
    <n v="71583"/>
    <n v="182"/>
    <x v="1"/>
    <n v="645"/>
    <n v="110.98139999999999"/>
    <x v="1"/>
    <x v="385"/>
    <s v="2013"/>
    <n v="1359525600"/>
    <d v="2013-02-11T06:00:00"/>
    <n v="1360562400"/>
    <x v="4"/>
    <x v="4"/>
  </r>
  <r>
    <s v="Herrera-Wilson"/>
    <n v="3400"/>
    <n v="12100"/>
    <n v="356"/>
    <x v="1"/>
    <n v="484"/>
    <n v="25"/>
    <x v="3"/>
    <x v="386"/>
    <s v="2019"/>
    <n v="1570942800"/>
    <d v="2019-10-20T05:00:00"/>
    <n v="1571547600"/>
    <x v="3"/>
    <x v="3"/>
  </r>
  <r>
    <s v="Mahoney, Adams and Lucas"/>
    <n v="9200"/>
    <n v="12129"/>
    <n v="132"/>
    <x v="1"/>
    <n v="154"/>
    <n v="78.759699999999995"/>
    <x v="0"/>
    <x v="387"/>
    <s v="2016"/>
    <n v="1466398800"/>
    <d v="2016-07-10T05:00:00"/>
    <n v="1468126800"/>
    <x v="4"/>
    <x v="4"/>
  </r>
  <r>
    <s v="Stewart LLC"/>
    <n v="135600"/>
    <n v="62804"/>
    <n v="46"/>
    <x v="0"/>
    <n v="714"/>
    <n v="87.960800000000006"/>
    <x v="1"/>
    <x v="388"/>
    <s v="2017"/>
    <n v="1492491600"/>
    <d v="2017-04-22T05:00:00"/>
    <n v="1492837200"/>
    <x v="1"/>
    <x v="1"/>
  </r>
  <r>
    <s v="Mcmillan Group"/>
    <n v="153700"/>
    <n v="55536"/>
    <n v="36"/>
    <x v="2"/>
    <n v="1111"/>
    <n v="49.987400000000001"/>
    <x v="1"/>
    <x v="277"/>
    <s v="2015"/>
    <n v="1430197200"/>
    <d v="2015-04-28T05:00:00"/>
    <n v="1430197200"/>
    <x v="6"/>
    <x v="20"/>
  </r>
  <r>
    <s v="Beck, Thompson and Martinez"/>
    <n v="7800"/>
    <n v="8161"/>
    <n v="105"/>
    <x v="1"/>
    <n v="82"/>
    <n v="99.5244"/>
    <x v="1"/>
    <x v="389"/>
    <s v="2017"/>
    <n v="1496034000"/>
    <d v="2017-05-31T05:00:00"/>
    <n v="1496206800"/>
    <x v="3"/>
    <x v="3"/>
  </r>
  <r>
    <s v="Rodriguez-Scott"/>
    <n v="2100"/>
    <n v="14046"/>
    <n v="669"/>
    <x v="1"/>
    <n v="134"/>
    <n v="104.82089999999999"/>
    <x v="1"/>
    <x v="390"/>
    <s v="2014"/>
    <n v="1388728800"/>
    <d v="2014-01-13T06:00:00"/>
    <n v="1389592800"/>
    <x v="5"/>
    <x v="13"/>
  </r>
  <r>
    <s v="Rush-Bowers"/>
    <n v="189500"/>
    <n v="117628"/>
    <n v="62"/>
    <x v="2"/>
    <n v="1089"/>
    <n v="108.0147"/>
    <x v="1"/>
    <x v="391"/>
    <s v="2018"/>
    <n v="1543298400"/>
    <d v="2018-12-24T06:00:00"/>
    <n v="1545631200"/>
    <x v="4"/>
    <x v="10"/>
  </r>
  <r>
    <s v="Davis and Sons"/>
    <n v="188200"/>
    <n v="159405"/>
    <n v="85"/>
    <x v="0"/>
    <n v="5497"/>
    <n v="28.9985"/>
    <x v="1"/>
    <x v="392"/>
    <s v="2010"/>
    <n v="1271739600"/>
    <d v="2010-04-28T05:00:00"/>
    <n v="1272430800"/>
    <x v="0"/>
    <x v="0"/>
  </r>
  <r>
    <s v="Anderson-Pham"/>
    <n v="113500"/>
    <n v="12552"/>
    <n v="11"/>
    <x v="0"/>
    <n v="418"/>
    <n v="30.028700000000001"/>
    <x v="1"/>
    <x v="393"/>
    <s v="2012"/>
    <n v="1326434400"/>
    <d v="2012-01-30T06:00:00"/>
    <n v="1327903200"/>
    <x v="3"/>
    <x v="3"/>
  </r>
  <r>
    <s v="Stewart-Coleman"/>
    <n v="134600"/>
    <n v="59007"/>
    <n v="44"/>
    <x v="0"/>
    <n v="1439"/>
    <n v="41.005600000000001"/>
    <x v="1"/>
    <x v="394"/>
    <s v="2011"/>
    <n v="1295244000"/>
    <d v="2011-01-26T06:00:00"/>
    <n v="1296021600"/>
    <x v="4"/>
    <x v="4"/>
  </r>
  <r>
    <s v="Bradshaw, Smith and Ryan"/>
    <n v="1700"/>
    <n v="943"/>
    <n v="55"/>
    <x v="0"/>
    <n v="15"/>
    <n v="62.866700000000002"/>
    <x v="1"/>
    <x v="395"/>
    <s v="2018"/>
    <n v="1541221200"/>
    <d v="2018-11-27T06:00:00"/>
    <n v="1543298400"/>
    <x v="3"/>
    <x v="3"/>
  </r>
  <r>
    <s v="Jackson PLC"/>
    <n v="163700"/>
    <n v="93963"/>
    <n v="57"/>
    <x v="0"/>
    <n v="1999"/>
    <n v="47.005000000000003"/>
    <x v="0"/>
    <x v="396"/>
    <s v="2012"/>
    <n v="1336280400"/>
    <d v="2012-05-07T05:00:00"/>
    <n v="1336366800"/>
    <x v="4"/>
    <x v="4"/>
  </r>
  <r>
    <s v="Ware-Arias"/>
    <n v="113800"/>
    <n v="140469"/>
    <n v="123"/>
    <x v="1"/>
    <n v="5203"/>
    <n v="26.997699999999998"/>
    <x v="1"/>
    <x v="397"/>
    <s v="2011"/>
    <n v="1324533600"/>
    <d v="2011-12-28T06:00:00"/>
    <n v="1325052000"/>
    <x v="2"/>
    <x v="2"/>
  </r>
  <r>
    <s v="Blair, Reyes and Woods"/>
    <n v="5000"/>
    <n v="6423"/>
    <n v="128"/>
    <x v="1"/>
    <n v="94"/>
    <n v="68.329800000000006"/>
    <x v="1"/>
    <x v="398"/>
    <s v="2017"/>
    <n v="1498366800"/>
    <d v="2017-07-09T05:00:00"/>
    <n v="1499576400"/>
    <x v="3"/>
    <x v="3"/>
  </r>
  <r>
    <s v="Thomas-Lopez"/>
    <n v="9400"/>
    <n v="6015"/>
    <n v="64"/>
    <x v="0"/>
    <n v="118"/>
    <n v="50.974600000000002"/>
    <x v="1"/>
    <x v="399"/>
    <s v="2017"/>
    <n v="1498712400"/>
    <d v="2017-07-29T05:00:00"/>
    <n v="1501304400"/>
    <x v="2"/>
    <x v="8"/>
  </r>
  <r>
    <s v="Brown, Davies and Pacheco"/>
    <n v="8700"/>
    <n v="11075"/>
    <n v="127"/>
    <x v="1"/>
    <n v="205"/>
    <n v="54.0244"/>
    <x v="1"/>
    <x v="400"/>
    <s v="2010"/>
    <n v="1271480400"/>
    <d v="2010-05-07T05:00:00"/>
    <n v="1273208400"/>
    <x v="3"/>
    <x v="3"/>
  </r>
  <r>
    <s v="Jones-Riddle"/>
    <n v="147800"/>
    <n v="15723"/>
    <n v="11"/>
    <x v="0"/>
    <n v="162"/>
    <n v="97.055599999999998"/>
    <x v="1"/>
    <x v="116"/>
    <s v="2011"/>
    <n v="1316667600"/>
    <d v="2011-09-24T05:00:00"/>
    <n v="1316840400"/>
    <x v="0"/>
    <x v="0"/>
  </r>
  <r>
    <s v="Schmidt-Gomez"/>
    <n v="5100"/>
    <n v="2064"/>
    <n v="40"/>
    <x v="0"/>
    <n v="83"/>
    <n v="24.8675"/>
    <x v="1"/>
    <x v="401"/>
    <s v="2018"/>
    <n v="1524027600"/>
    <d v="2018-04-24T05:00:00"/>
    <n v="1524546000"/>
    <x v="1"/>
    <x v="7"/>
  </r>
  <r>
    <s v="Sullivan, Davis and Booth"/>
    <n v="2700"/>
    <n v="7767"/>
    <n v="288"/>
    <x v="1"/>
    <n v="92"/>
    <n v="84.423900000000003"/>
    <x v="1"/>
    <x v="402"/>
    <s v="2015"/>
    <n v="1438059600"/>
    <d v="2015-08-03T05:00:00"/>
    <n v="1438578000"/>
    <x v="7"/>
    <x v="14"/>
  </r>
  <r>
    <s v="Edwards-Kane"/>
    <n v="1800"/>
    <n v="10313"/>
    <n v="573"/>
    <x v="1"/>
    <n v="219"/>
    <n v="47.091299999999997"/>
    <x v="1"/>
    <x v="403"/>
    <s v="2013"/>
    <n v="1361944800"/>
    <d v="2013-03-06T06:00:00"/>
    <n v="1362549600"/>
    <x v="3"/>
    <x v="3"/>
  </r>
  <r>
    <s v="Hicks, Wall and Webb"/>
    <n v="174500"/>
    <n v="197018"/>
    <n v="113"/>
    <x v="1"/>
    <n v="2526"/>
    <n v="77.995999999999995"/>
    <x v="1"/>
    <x v="404"/>
    <s v="2014"/>
    <n v="1410584400"/>
    <d v="2014-10-15T05:00:00"/>
    <n v="1413349200"/>
    <x v="3"/>
    <x v="3"/>
  </r>
  <r>
    <s v="Mayer-Richmond"/>
    <n v="101400"/>
    <n v="47037"/>
    <n v="46"/>
    <x v="0"/>
    <n v="747"/>
    <n v="62.9679"/>
    <x v="1"/>
    <x v="405"/>
    <s v="2011"/>
    <n v="1297404000"/>
    <d v="2011-02-18T06:00:00"/>
    <n v="1298008800"/>
    <x v="4"/>
    <x v="10"/>
  </r>
  <r>
    <s v="Robles Ltd"/>
    <n v="191000"/>
    <n v="173191"/>
    <n v="91"/>
    <x v="3"/>
    <n v="2138"/>
    <n v="81.006100000000004"/>
    <x v="1"/>
    <x v="406"/>
    <s v="2014"/>
    <n v="1392012000"/>
    <d v="2014-03-10T05:00:00"/>
    <n v="1394427600"/>
    <x v="7"/>
    <x v="14"/>
  </r>
  <r>
    <s v="Cochran Ltd"/>
    <n v="8100"/>
    <n v="5487"/>
    <n v="68"/>
    <x v="0"/>
    <n v="84"/>
    <n v="65.321399999999997"/>
    <x v="1"/>
    <x v="407"/>
    <s v="2019"/>
    <n v="1569733200"/>
    <d v="2019-11-02T05:00:00"/>
    <n v="1572670800"/>
    <x v="3"/>
    <x v="3"/>
  </r>
  <r>
    <s v="Rosales LLC"/>
    <n v="5100"/>
    <n v="9817"/>
    <n v="192"/>
    <x v="1"/>
    <n v="94"/>
    <n v="104.4362"/>
    <x v="1"/>
    <x v="408"/>
    <s v="2018"/>
    <n v="1529643600"/>
    <d v="2018-07-09T05:00:00"/>
    <n v="1531112400"/>
    <x v="3"/>
    <x v="3"/>
  </r>
  <r>
    <s v="Harper-Bryan"/>
    <n v="7700"/>
    <n v="6369"/>
    <n v="83"/>
    <x v="0"/>
    <n v="91"/>
    <n v="69.989000000000004"/>
    <x v="1"/>
    <x v="409"/>
    <s v="2014"/>
    <n v="1399006800"/>
    <d v="2014-05-22T05:00:00"/>
    <n v="1400734800"/>
    <x v="3"/>
    <x v="3"/>
  </r>
  <r>
    <s v="Potter, Harper and Everett"/>
    <n v="121400"/>
    <n v="65755"/>
    <n v="54"/>
    <x v="0"/>
    <n v="792"/>
    <n v="83.024000000000001"/>
    <x v="1"/>
    <x v="410"/>
    <s v="2013"/>
    <n v="1385359200"/>
    <d v="2013-12-11T06:00:00"/>
    <n v="1386741600"/>
    <x v="4"/>
    <x v="4"/>
  </r>
  <r>
    <s v="Floyd-Sims"/>
    <n v="5400"/>
    <n v="903"/>
    <n v="17"/>
    <x v="3"/>
    <n v="10"/>
    <n v="90.3"/>
    <x v="0"/>
    <x v="411"/>
    <s v="2016"/>
    <n v="1480572000"/>
    <d v="2016-12-15T06:00:00"/>
    <n v="1481781600"/>
    <x v="3"/>
    <x v="3"/>
  </r>
  <r>
    <s v="Spence, Jackson and Kelly"/>
    <n v="152400"/>
    <n v="178120"/>
    <n v="117"/>
    <x v="1"/>
    <n v="1713"/>
    <n v="103.9813"/>
    <x v="6"/>
    <x v="412"/>
    <s v="2014"/>
    <n v="1418623200"/>
    <d v="2014-12-27T06:00:00"/>
    <n v="1419660000"/>
    <x v="3"/>
    <x v="3"/>
  </r>
  <r>
    <s v="King-Nguyen"/>
    <n v="1300"/>
    <n v="13678"/>
    <n v="1052"/>
    <x v="1"/>
    <n v="249"/>
    <n v="54.931699999999999"/>
    <x v="1"/>
    <x v="413"/>
    <s v="2019"/>
    <n v="1555736400"/>
    <d v="2019-04-21T05:00:00"/>
    <n v="1555822800"/>
    <x v="1"/>
    <x v="17"/>
  </r>
  <r>
    <s v="Hansen Group"/>
    <n v="8100"/>
    <n v="9969"/>
    <n v="123"/>
    <x v="1"/>
    <n v="192"/>
    <n v="51.921900000000001"/>
    <x v="1"/>
    <x v="414"/>
    <s v="2015"/>
    <n v="1442120400"/>
    <d v="2015-09-16T05:00:00"/>
    <n v="1442379600"/>
    <x v="4"/>
    <x v="10"/>
  </r>
  <r>
    <s v="Mathis, Hall and Hansen"/>
    <n v="8300"/>
    <n v="14827"/>
    <n v="179"/>
    <x v="1"/>
    <n v="247"/>
    <n v="60.028300000000002"/>
    <x v="1"/>
    <x v="415"/>
    <s v="2013"/>
    <n v="1362376800"/>
    <d v="2013-04-03T05:00:00"/>
    <n v="1364965200"/>
    <x v="3"/>
    <x v="3"/>
  </r>
  <r>
    <s v="Cummings Inc"/>
    <n v="28400"/>
    <n v="100900"/>
    <n v="355"/>
    <x v="1"/>
    <n v="2293"/>
    <n v="44.003500000000003"/>
    <x v="1"/>
    <x v="416"/>
    <s v="2016"/>
    <n v="1478408400"/>
    <d v="2016-11-13T06:00:00"/>
    <n v="1479016800"/>
    <x v="4"/>
    <x v="22"/>
  </r>
  <r>
    <s v="Miller-Poole"/>
    <n v="102500"/>
    <n v="165954"/>
    <n v="162"/>
    <x v="1"/>
    <n v="3131"/>
    <n v="53.003500000000003"/>
    <x v="1"/>
    <x v="417"/>
    <s v="2017"/>
    <n v="1498798800"/>
    <d v="2017-07-10T05:00:00"/>
    <n v="1499662800"/>
    <x v="4"/>
    <x v="19"/>
  </r>
  <r>
    <s v="Rodriguez-West"/>
    <n v="7000"/>
    <n v="1744"/>
    <n v="25"/>
    <x v="0"/>
    <n v="32"/>
    <n v="54.5"/>
    <x v="1"/>
    <x v="418"/>
    <s v="2012"/>
    <n v="1335416400"/>
    <d v="2012-05-24T05:00:00"/>
    <n v="1337835600"/>
    <x v="2"/>
    <x v="8"/>
  </r>
  <r>
    <s v="Calderon, Bradford and Dean"/>
    <n v="5400"/>
    <n v="10731"/>
    <n v="199"/>
    <x v="1"/>
    <n v="143"/>
    <n v="75.042000000000002"/>
    <x v="6"/>
    <x v="419"/>
    <s v="2017"/>
    <n v="1504328400"/>
    <d v="2017-09-18T05:00:00"/>
    <n v="1505710800"/>
    <x v="3"/>
    <x v="3"/>
  </r>
  <r>
    <s v="Clark-Bowman"/>
    <n v="9300"/>
    <n v="3232"/>
    <n v="35"/>
    <x v="3"/>
    <n v="90"/>
    <n v="35.911099999999998"/>
    <x v="1"/>
    <x v="420"/>
    <s v="2010"/>
    <n v="1285822800"/>
    <d v="2010-10-19T05:00:00"/>
    <n v="1287464400"/>
    <x v="3"/>
    <x v="3"/>
  </r>
  <r>
    <s v="Hensley Ltd"/>
    <n v="6200"/>
    <n v="10938"/>
    <n v="176"/>
    <x v="1"/>
    <n v="296"/>
    <n v="36.9527"/>
    <x v="1"/>
    <x v="421"/>
    <s v="2011"/>
    <n v="1311483600"/>
    <d v="2011-07-26T05:00:00"/>
    <n v="1311656400"/>
    <x v="1"/>
    <x v="7"/>
  </r>
  <r>
    <s v="Anderson-Pearson"/>
    <n v="2100"/>
    <n v="10739"/>
    <n v="511"/>
    <x v="1"/>
    <n v="170"/>
    <n v="63.1706"/>
    <x v="1"/>
    <x v="422"/>
    <s v="2010"/>
    <n v="1291356000"/>
    <d v="2010-12-24T06:00:00"/>
    <n v="1293170400"/>
    <x v="3"/>
    <x v="3"/>
  </r>
  <r>
    <s v="Martin, Martin and Solis"/>
    <n v="6800"/>
    <n v="5579"/>
    <n v="82"/>
    <x v="0"/>
    <n v="186"/>
    <n v="29.994599999999998"/>
    <x v="1"/>
    <x v="423"/>
    <s v="2012"/>
    <n v="1355810400"/>
    <d v="2012-12-20T06:00:00"/>
    <n v="1355983200"/>
    <x v="2"/>
    <x v="8"/>
  </r>
  <r>
    <s v="Harrington-Harper"/>
    <n v="155200"/>
    <n v="37754"/>
    <n v="24"/>
    <x v="3"/>
    <n v="439"/>
    <n v="86"/>
    <x v="4"/>
    <x v="424"/>
    <s v="2017"/>
    <n v="1513663200"/>
    <d v="2018-01-04T06:00:00"/>
    <n v="1515045600"/>
    <x v="4"/>
    <x v="19"/>
  </r>
  <r>
    <s v="Price and Sons"/>
    <n v="89900"/>
    <n v="45384"/>
    <n v="50"/>
    <x v="0"/>
    <n v="605"/>
    <n v="75.014899999999997"/>
    <x v="1"/>
    <x v="425"/>
    <s v="2013"/>
    <n v="1365915600"/>
    <d v="2013-04-16T05:00:00"/>
    <n v="1366088400"/>
    <x v="6"/>
    <x v="11"/>
  </r>
  <r>
    <s v="Cuevas-Morales"/>
    <n v="900"/>
    <n v="8703"/>
    <n v="967"/>
    <x v="1"/>
    <n v="86"/>
    <n v="101.1977"/>
    <x v="3"/>
    <x v="426"/>
    <s v="2019"/>
    <n v="1551852000"/>
    <d v="2019-03-23T05:00:00"/>
    <n v="1553317200"/>
    <x v="6"/>
    <x v="11"/>
  </r>
  <r>
    <s v="Delgado-Hatfield"/>
    <n v="100"/>
    <n v="4"/>
    <n v="4"/>
    <x v="0"/>
    <n v="1"/>
    <n v="4"/>
    <x v="0"/>
    <x v="427"/>
    <s v="2018"/>
    <n v="1540098000"/>
    <d v="2018-11-13T06:00:00"/>
    <n v="1542088800"/>
    <x v="4"/>
    <x v="10"/>
  </r>
  <r>
    <s v="Padilla-Porter"/>
    <n v="148400"/>
    <n v="182302"/>
    <n v="123"/>
    <x v="1"/>
    <n v="6286"/>
    <n v="29.001300000000001"/>
    <x v="1"/>
    <x v="428"/>
    <s v="2017"/>
    <n v="1500440400"/>
    <d v="2017-08-19T05:00:00"/>
    <n v="1503118800"/>
    <x v="1"/>
    <x v="1"/>
  </r>
  <r>
    <s v="Morris Group"/>
    <n v="4800"/>
    <n v="3045"/>
    <n v="63"/>
    <x v="0"/>
    <n v="31"/>
    <n v="98.225800000000007"/>
    <x v="1"/>
    <x v="429"/>
    <s v="2010"/>
    <n v="1278392400"/>
    <d v="2010-07-07T05:00:00"/>
    <n v="1278478800"/>
    <x v="4"/>
    <x v="6"/>
  </r>
  <r>
    <s v="Saunders Ltd"/>
    <n v="182400"/>
    <n v="102749"/>
    <n v="56"/>
    <x v="0"/>
    <n v="1181"/>
    <n v="87.0017"/>
    <x v="1"/>
    <x v="411"/>
    <s v="2016"/>
    <n v="1480572000"/>
    <d v="2017-01-11T06:00:00"/>
    <n v="1484114400"/>
    <x v="4"/>
    <x v="22"/>
  </r>
  <r>
    <s v="Woods Inc"/>
    <n v="4000"/>
    <n v="1763"/>
    <n v="44"/>
    <x v="0"/>
    <n v="39"/>
    <n v="45.205100000000002"/>
    <x v="1"/>
    <x v="430"/>
    <s v="2013"/>
    <n v="1382331600"/>
    <d v="2013-11-26T06:00:00"/>
    <n v="1385445600"/>
    <x v="4"/>
    <x v="6"/>
  </r>
  <r>
    <s v="Villanueva, Wright and Richardson"/>
    <n v="116500"/>
    <n v="137904"/>
    <n v="118"/>
    <x v="1"/>
    <n v="3727"/>
    <n v="37.001300000000001"/>
    <x v="1"/>
    <x v="431"/>
    <s v="2011"/>
    <n v="1316754000"/>
    <d v="2011-10-16T05:00:00"/>
    <n v="1318741200"/>
    <x v="3"/>
    <x v="3"/>
  </r>
  <r>
    <s v="Wilson, Brooks and Clark"/>
    <n v="146400"/>
    <n v="152438"/>
    <n v="104"/>
    <x v="1"/>
    <n v="1605"/>
    <n v="94.976900000000001"/>
    <x v="1"/>
    <x v="432"/>
    <s v="2018"/>
    <n v="1518242400"/>
    <d v="2018-02-10T06:00:00"/>
    <n v="1518242400"/>
    <x v="1"/>
    <x v="7"/>
  </r>
  <r>
    <s v="Sheppard, Smith and Spence"/>
    <n v="5000"/>
    <n v="1332"/>
    <n v="27"/>
    <x v="0"/>
    <n v="46"/>
    <n v="28.956499999999998"/>
    <x v="1"/>
    <x v="433"/>
    <s v="2016"/>
    <n v="1476421200"/>
    <d v="2016-10-16T05:00:00"/>
    <n v="1476594000"/>
    <x v="3"/>
    <x v="3"/>
  </r>
  <r>
    <s v="Wise, Thompson and Allen"/>
    <n v="33800"/>
    <n v="118706"/>
    <n v="351"/>
    <x v="1"/>
    <n v="2120"/>
    <n v="55.993400000000001"/>
    <x v="1"/>
    <x v="434"/>
    <s v="2010"/>
    <n v="1269752400"/>
    <d v="2010-05-11T05:00:00"/>
    <n v="1273554000"/>
    <x v="3"/>
    <x v="3"/>
  </r>
  <r>
    <s v="Lane, Ryan and Chapman"/>
    <n v="6300"/>
    <n v="5674"/>
    <n v="90"/>
    <x v="0"/>
    <n v="105"/>
    <n v="54.0381"/>
    <x v="1"/>
    <x v="435"/>
    <s v="2014"/>
    <n v="1419746400"/>
    <d v="2015-01-22T06:00:00"/>
    <n v="1421906400"/>
    <x v="4"/>
    <x v="4"/>
  </r>
  <r>
    <s v="Rich, Alvarez and King"/>
    <n v="2400"/>
    <n v="4119"/>
    <n v="172"/>
    <x v="1"/>
    <n v="50"/>
    <n v="82.38"/>
    <x v="1"/>
    <x v="8"/>
    <s v="2010"/>
    <n v="1281330000"/>
    <d v="2010-08-12T05:00:00"/>
    <n v="1281589200"/>
    <x v="3"/>
    <x v="3"/>
  </r>
  <r>
    <s v="Terry-Salinas"/>
    <n v="98800"/>
    <n v="139354"/>
    <n v="141"/>
    <x v="1"/>
    <n v="2080"/>
    <n v="66.997100000000003"/>
    <x v="1"/>
    <x v="436"/>
    <s v="2014"/>
    <n v="1398661200"/>
    <d v="2014-05-18T05:00:00"/>
    <n v="1400389200"/>
    <x v="4"/>
    <x v="6"/>
  </r>
  <r>
    <s v="Wang-Rodriguez"/>
    <n v="188800"/>
    <n v="57734"/>
    <n v="31"/>
    <x v="0"/>
    <n v="535"/>
    <n v="107.914"/>
    <x v="1"/>
    <x v="385"/>
    <s v="2013"/>
    <n v="1359525600"/>
    <d v="2013-03-09T06:00:00"/>
    <n v="1362808800"/>
    <x v="6"/>
    <x v="20"/>
  </r>
  <r>
    <s v="Mckee-Hill"/>
    <n v="134300"/>
    <n v="145265"/>
    <n v="108"/>
    <x v="1"/>
    <n v="2105"/>
    <n v="69.009500000000003"/>
    <x v="1"/>
    <x v="437"/>
    <s v="2013"/>
    <n v="1388469600"/>
    <d v="2014-01-04T06:00:00"/>
    <n v="1388815200"/>
    <x v="4"/>
    <x v="10"/>
  </r>
  <r>
    <s v="Gomez LLC"/>
    <n v="71200"/>
    <n v="95020"/>
    <n v="133"/>
    <x v="1"/>
    <n v="2436"/>
    <n v="39.006599999999999"/>
    <x v="1"/>
    <x v="438"/>
    <s v="2018"/>
    <n v="1518328800"/>
    <d v="2018-02-25T06:00:00"/>
    <n v="1519538400"/>
    <x v="3"/>
    <x v="3"/>
  </r>
  <r>
    <s v="Gonzalez-Robbins"/>
    <n v="4700"/>
    <n v="8829"/>
    <n v="188"/>
    <x v="1"/>
    <n v="80"/>
    <n v="110.3625"/>
    <x v="1"/>
    <x v="439"/>
    <s v="2018"/>
    <n v="1517032800"/>
    <d v="2018-02-05T06:00:00"/>
    <n v="1517810400"/>
    <x v="5"/>
    <x v="18"/>
  </r>
  <r>
    <s v="Obrien and Sons"/>
    <n v="1200"/>
    <n v="3984"/>
    <n v="332"/>
    <x v="1"/>
    <n v="42"/>
    <n v="94.857100000000003"/>
    <x v="1"/>
    <x v="440"/>
    <s v="2013"/>
    <n v="1368594000"/>
    <d v="2013-06-07T05:00:00"/>
    <n v="1370581200"/>
    <x v="2"/>
    <x v="8"/>
  </r>
  <r>
    <s v="Shaw Ltd"/>
    <n v="1400"/>
    <n v="8053"/>
    <n v="575"/>
    <x v="1"/>
    <n v="139"/>
    <n v="57.935299999999998"/>
    <x v="0"/>
    <x v="441"/>
    <s v="2015"/>
    <n v="1448258400"/>
    <d v="2015-11-30T06:00:00"/>
    <n v="1448863200"/>
    <x v="2"/>
    <x v="2"/>
  </r>
  <r>
    <s v="Hughes Inc"/>
    <n v="4000"/>
    <n v="1620"/>
    <n v="40"/>
    <x v="0"/>
    <n v="16"/>
    <n v="101.25"/>
    <x v="1"/>
    <x v="442"/>
    <s v="2019"/>
    <n v="1555218000"/>
    <d v="2019-04-30T05:00:00"/>
    <n v="1556600400"/>
    <x v="3"/>
    <x v="3"/>
  </r>
  <r>
    <s v="Olsen-Ryan"/>
    <n v="5600"/>
    <n v="10328"/>
    <n v="184"/>
    <x v="1"/>
    <n v="159"/>
    <n v="64.956000000000003"/>
    <x v="1"/>
    <x v="443"/>
    <s v="2015"/>
    <n v="1431925200"/>
    <d v="2015-05-20T05:00:00"/>
    <n v="1432098000"/>
    <x v="4"/>
    <x v="6"/>
  </r>
  <r>
    <s v="Grimes, Holland and Sloan"/>
    <n v="3600"/>
    <n v="10289"/>
    <n v="286"/>
    <x v="1"/>
    <n v="381"/>
    <n v="27.005199999999999"/>
    <x v="1"/>
    <x v="315"/>
    <s v="2016"/>
    <n v="1481522400"/>
    <d v="2016-12-19T06:00:00"/>
    <n v="1482127200"/>
    <x v="2"/>
    <x v="8"/>
  </r>
  <r>
    <s v="Perry and Sons"/>
    <n v="3100"/>
    <n v="9889"/>
    <n v="319"/>
    <x v="1"/>
    <n v="194"/>
    <n v="50.974200000000003"/>
    <x v="4"/>
    <x v="444"/>
    <s v="2012"/>
    <n v="1335934800"/>
    <d v="2012-05-02T05:00:00"/>
    <n v="1335934800"/>
    <x v="0"/>
    <x v="0"/>
  </r>
  <r>
    <s v="Turner, Young and Collins"/>
    <n v="153800"/>
    <n v="60342"/>
    <n v="39"/>
    <x v="0"/>
    <n v="575"/>
    <n v="104.9426"/>
    <x v="1"/>
    <x v="445"/>
    <s v="2019"/>
    <n v="1552280400"/>
    <d v="2019-05-04T05:00:00"/>
    <n v="1556946000"/>
    <x v="1"/>
    <x v="1"/>
  </r>
  <r>
    <s v="Richardson Inc"/>
    <n v="5000"/>
    <n v="8907"/>
    <n v="178"/>
    <x v="1"/>
    <n v="106"/>
    <n v="84.028300000000002"/>
    <x v="1"/>
    <x v="446"/>
    <s v="2018"/>
    <n v="1529989200"/>
    <d v="2018-06-27T05:00:00"/>
    <n v="1530075600"/>
    <x v="1"/>
    <x v="5"/>
  </r>
  <r>
    <s v="Santos-Young"/>
    <n v="4000"/>
    <n v="14606"/>
    <n v="365"/>
    <x v="1"/>
    <n v="142"/>
    <n v="102.8592"/>
    <x v="1"/>
    <x v="447"/>
    <s v="2014"/>
    <n v="1418709600"/>
    <d v="2014-12-17T06:00:00"/>
    <n v="1418796000"/>
    <x v="4"/>
    <x v="19"/>
  </r>
  <r>
    <s v="Nichols Ltd"/>
    <n v="7400"/>
    <n v="8432"/>
    <n v="114"/>
    <x v="1"/>
    <n v="211"/>
    <n v="39.9621"/>
    <x v="1"/>
    <x v="448"/>
    <s v="2013"/>
    <n v="1372136400"/>
    <d v="2013-06-29T05:00:00"/>
    <n v="1372482000"/>
    <x v="5"/>
    <x v="18"/>
  </r>
  <r>
    <s v="Murphy PLC"/>
    <n v="191500"/>
    <n v="57122"/>
    <n v="30"/>
    <x v="0"/>
    <n v="1120"/>
    <n v="51.001800000000003"/>
    <x v="1"/>
    <x v="342"/>
    <s v="2018"/>
    <n v="1533877200"/>
    <d v="2018-08-16T05:00:00"/>
    <n v="1534395600"/>
    <x v="5"/>
    <x v="13"/>
  </r>
  <r>
    <s v="Hogan, Porter and Rivera"/>
    <n v="8500"/>
    <n v="4613"/>
    <n v="54"/>
    <x v="0"/>
    <n v="113"/>
    <n v="40.823"/>
    <x v="1"/>
    <x v="449"/>
    <s v="2011"/>
    <n v="1309064400"/>
    <d v="2011-07-23T05:00:00"/>
    <n v="1311397200"/>
    <x v="4"/>
    <x v="22"/>
  </r>
  <r>
    <s v="Lyons LLC"/>
    <n v="68800"/>
    <n v="162603"/>
    <n v="236"/>
    <x v="1"/>
    <n v="2756"/>
    <n v="58.999600000000001"/>
    <x v="1"/>
    <x v="450"/>
    <s v="2015"/>
    <n v="1425877200"/>
    <d v="2015-03-21T05:00:00"/>
    <n v="1426914000"/>
    <x v="2"/>
    <x v="8"/>
  </r>
  <r>
    <s v="Long-Greene"/>
    <n v="2400"/>
    <n v="12310"/>
    <n v="513"/>
    <x v="1"/>
    <n v="173"/>
    <n v="71.156099999999995"/>
    <x v="4"/>
    <x v="451"/>
    <s v="2017"/>
    <n v="1501304400"/>
    <d v="2017-07-31T05:00:00"/>
    <n v="1501477200"/>
    <x v="0"/>
    <x v="0"/>
  </r>
  <r>
    <s v="Robles-Hudson"/>
    <n v="8600"/>
    <n v="8656"/>
    <n v="101"/>
    <x v="1"/>
    <n v="87"/>
    <n v="99.494299999999996"/>
    <x v="1"/>
    <x v="452"/>
    <s v="2010"/>
    <n v="1268287200"/>
    <d v="2010-03-20T05:00:00"/>
    <n v="1269061200"/>
    <x v="7"/>
    <x v="14"/>
  </r>
  <r>
    <s v="Mcclure LLC"/>
    <n v="196600"/>
    <n v="159931"/>
    <n v="81"/>
    <x v="0"/>
    <n v="1538"/>
    <n v="103.9863"/>
    <x v="1"/>
    <x v="453"/>
    <s v="2014"/>
    <n v="1412139600"/>
    <d v="2014-11-12T06:00:00"/>
    <n v="1415772000"/>
    <x v="3"/>
    <x v="3"/>
  </r>
  <r>
    <s v="Martin, Russell and Baker"/>
    <n v="4200"/>
    <n v="689"/>
    <n v="16"/>
    <x v="0"/>
    <n v="9"/>
    <n v="76.555599999999998"/>
    <x v="1"/>
    <x v="454"/>
    <s v="2012"/>
    <n v="1330063200"/>
    <d v="2012-03-06T06:00:00"/>
    <n v="1331013600"/>
    <x v="5"/>
    <x v="13"/>
  </r>
  <r>
    <s v="Rice-Parker"/>
    <n v="91400"/>
    <n v="48236"/>
    <n v="53"/>
    <x v="0"/>
    <n v="554"/>
    <n v="87.068600000000004"/>
    <x v="1"/>
    <x v="455"/>
    <s v="2019"/>
    <n v="1576130400"/>
    <d v="2019-12-19T06:00:00"/>
    <n v="1576735200"/>
    <x v="3"/>
    <x v="3"/>
  </r>
  <r>
    <s v="Landry Inc"/>
    <n v="29600"/>
    <n v="77021"/>
    <n v="260"/>
    <x v="1"/>
    <n v="1572"/>
    <n v="48.9955"/>
    <x v="4"/>
    <x v="456"/>
    <s v="2014"/>
    <n v="1407128400"/>
    <d v="2014-09-22T05:00:00"/>
    <n v="1411362000"/>
    <x v="0"/>
    <x v="0"/>
  </r>
  <r>
    <s v="Richards-Davis"/>
    <n v="90600"/>
    <n v="27844"/>
    <n v="31"/>
    <x v="0"/>
    <n v="648"/>
    <n v="42.969099999999997"/>
    <x v="4"/>
    <x v="457"/>
    <s v="2019"/>
    <n v="1560142800"/>
    <d v="2019-07-21T05:00:00"/>
    <n v="1563685200"/>
    <x v="3"/>
    <x v="3"/>
  </r>
  <r>
    <s v="Davis, Cox and Fox"/>
    <n v="5200"/>
    <n v="702"/>
    <n v="14"/>
    <x v="0"/>
    <n v="21"/>
    <n v="33.428600000000003"/>
    <x v="4"/>
    <x v="458"/>
    <s v="2018"/>
    <n v="1520575200"/>
    <d v="2018-03-24T05:00:00"/>
    <n v="1521867600"/>
    <x v="5"/>
    <x v="18"/>
  </r>
  <r>
    <s v="Smith-Wallace"/>
    <n v="110300"/>
    <n v="197024"/>
    <n v="179"/>
    <x v="1"/>
    <n v="2346"/>
    <n v="83.982900000000001"/>
    <x v="1"/>
    <x v="459"/>
    <s v="2017"/>
    <n v="1492664400"/>
    <d v="2017-05-23T05:00:00"/>
    <n v="1495515600"/>
    <x v="3"/>
    <x v="3"/>
  </r>
  <r>
    <s v="Cordova, Shaw and Wang"/>
    <n v="5300"/>
    <n v="11663"/>
    <n v="220"/>
    <x v="1"/>
    <n v="115"/>
    <n v="101.4174"/>
    <x v="1"/>
    <x v="460"/>
    <s v="2016"/>
    <n v="1454479200"/>
    <d v="2016-02-20T06:00:00"/>
    <n v="1455948000"/>
    <x v="3"/>
    <x v="3"/>
  </r>
  <r>
    <s v="Clark Inc"/>
    <n v="9200"/>
    <n v="9339"/>
    <n v="102"/>
    <x v="1"/>
    <n v="85"/>
    <n v="109.8706"/>
    <x v="6"/>
    <x v="461"/>
    <s v="2010"/>
    <n v="1281934800"/>
    <d v="2010-08-21T05:00:00"/>
    <n v="1282366800"/>
    <x v="2"/>
    <x v="8"/>
  </r>
  <r>
    <s v="Young and Sons"/>
    <n v="2400"/>
    <n v="4596"/>
    <n v="192"/>
    <x v="1"/>
    <n v="144"/>
    <n v="31.916699999999999"/>
    <x v="1"/>
    <x v="462"/>
    <s v="2019"/>
    <n v="1573970400"/>
    <d v="2019-11-24T06:00:00"/>
    <n v="1574575200"/>
    <x v="8"/>
    <x v="23"/>
  </r>
  <r>
    <s v="Henson PLC"/>
    <n v="56800"/>
    <n v="173437"/>
    <n v="305"/>
    <x v="1"/>
    <n v="2443"/>
    <n v="70.993499999999997"/>
    <x v="1"/>
    <x v="463"/>
    <s v="2013"/>
    <n v="1372654800"/>
    <d v="2013-07-27T05:00:00"/>
    <n v="1374901200"/>
    <x v="0"/>
    <x v="0"/>
  </r>
  <r>
    <s v="Garcia Group"/>
    <n v="191000"/>
    <n v="45831"/>
    <n v="24"/>
    <x v="3"/>
    <n v="595"/>
    <n v="77.026899999999998"/>
    <x v="1"/>
    <x v="464"/>
    <s v="2010"/>
    <n v="1275886800"/>
    <d v="2010-07-12T05:00:00"/>
    <n v="1278910800"/>
    <x v="4"/>
    <x v="12"/>
  </r>
  <r>
    <s v="Adams, Walker and Wong"/>
    <n v="900"/>
    <n v="6514"/>
    <n v="724"/>
    <x v="1"/>
    <n v="64"/>
    <n v="101.7812"/>
    <x v="1"/>
    <x v="465"/>
    <s v="2019"/>
    <n v="1561784400"/>
    <d v="2019-07-12T05:00:00"/>
    <n v="1562907600"/>
    <x v="7"/>
    <x v="14"/>
  </r>
  <r>
    <s v="Hopkins-Browning"/>
    <n v="2500"/>
    <n v="13684"/>
    <n v="547"/>
    <x v="1"/>
    <n v="268"/>
    <n v="51.059699999999999"/>
    <x v="1"/>
    <x v="466"/>
    <s v="2012"/>
    <n v="1332392400"/>
    <d v="2012-03-23T05:00:00"/>
    <n v="1332478800"/>
    <x v="2"/>
    <x v="8"/>
  </r>
  <r>
    <s v="Bell, Edwards and Andersen"/>
    <n v="3200"/>
    <n v="13264"/>
    <n v="414"/>
    <x v="1"/>
    <n v="195"/>
    <n v="68.020499999999998"/>
    <x v="3"/>
    <x v="467"/>
    <s v="2014"/>
    <n v="1402376400"/>
    <d v="2014-06-14T05:00:00"/>
    <n v="1402722000"/>
    <x v="3"/>
    <x v="3"/>
  </r>
  <r>
    <s v="Morales Group"/>
    <n v="183800"/>
    <n v="1667"/>
    <n v="1"/>
    <x v="0"/>
    <n v="54"/>
    <n v="30.8704"/>
    <x v="1"/>
    <x v="468"/>
    <s v="2017"/>
    <n v="1495342800"/>
    <d v="2017-06-07T05:00:00"/>
    <n v="1496811600"/>
    <x v="4"/>
    <x v="10"/>
  </r>
  <r>
    <s v="Lucero Group"/>
    <n v="9800"/>
    <n v="3349"/>
    <n v="34"/>
    <x v="0"/>
    <n v="120"/>
    <n v="27.908300000000001"/>
    <x v="1"/>
    <x v="469"/>
    <s v="2016"/>
    <n v="1482213600"/>
    <d v="2016-12-20T06:00:00"/>
    <n v="1482213600"/>
    <x v="2"/>
    <x v="8"/>
  </r>
  <r>
    <s v="Smith, Brown and Davis"/>
    <n v="193400"/>
    <n v="46317"/>
    <n v="24"/>
    <x v="0"/>
    <n v="579"/>
    <n v="79.994799999999998"/>
    <x v="3"/>
    <x v="470"/>
    <s v="2015"/>
    <n v="1420092000"/>
    <d v="2015-01-03T06:00:00"/>
    <n v="1420264800"/>
    <x v="2"/>
    <x v="2"/>
  </r>
  <r>
    <s v="Hunt Group"/>
    <n v="163800"/>
    <n v="78743"/>
    <n v="48"/>
    <x v="0"/>
    <n v="2072"/>
    <n v="38.003399999999999"/>
    <x v="1"/>
    <x v="471"/>
    <s v="2016"/>
    <n v="1458018000"/>
    <d v="2016-03-20T05:00:00"/>
    <n v="1458450000"/>
    <x v="4"/>
    <x v="4"/>
  </r>
  <r>
    <s v="Valdez Ltd"/>
    <n v="100"/>
    <n v="0"/>
    <n v="0"/>
    <x v="0"/>
    <n v="0"/>
    <n v="0"/>
    <x v="1"/>
    <x v="472"/>
    <s v="2013"/>
    <n v="1367384400"/>
    <d v="2013-05-29T05:00:00"/>
    <n v="1369803600"/>
    <x v="3"/>
    <x v="3"/>
  </r>
  <r>
    <s v="Mccann-Le"/>
    <n v="153600"/>
    <n v="107743"/>
    <n v="70"/>
    <x v="0"/>
    <n v="1796"/>
    <n v="59.990499999999997"/>
    <x v="1"/>
    <x v="473"/>
    <s v="2013"/>
    <n v="1363064400"/>
    <d v="2013-03-14T05:00:00"/>
    <n v="1363237200"/>
    <x v="4"/>
    <x v="4"/>
  </r>
  <r>
    <s v="Johnson Inc"/>
    <n v="1300"/>
    <n v="6889"/>
    <n v="530"/>
    <x v="1"/>
    <n v="186"/>
    <n v="37.037599999999998"/>
    <x v="2"/>
    <x v="474"/>
    <s v="2012"/>
    <n v="1343365200"/>
    <d v="2012-08-25T05:00:00"/>
    <n v="1345870800"/>
    <x v="6"/>
    <x v="11"/>
  </r>
  <r>
    <s v="Collins LLC"/>
    <n v="25500"/>
    <n v="45983"/>
    <n v="180"/>
    <x v="1"/>
    <n v="460"/>
    <n v="99.962999999999994"/>
    <x v="1"/>
    <x v="72"/>
    <s v="2015"/>
    <n v="1435726800"/>
    <d v="2015-07-21T05:00:00"/>
    <n v="1437454800"/>
    <x v="4"/>
    <x v="6"/>
  </r>
  <r>
    <s v="Smith-Miller"/>
    <n v="7500"/>
    <n v="6924"/>
    <n v="92"/>
    <x v="0"/>
    <n v="62"/>
    <n v="111.67740000000001"/>
    <x v="6"/>
    <x v="443"/>
    <s v="2015"/>
    <n v="1431925200"/>
    <d v="2015-05-19T05:00:00"/>
    <n v="1432011600"/>
    <x v="1"/>
    <x v="1"/>
  </r>
  <r>
    <s v="Jensen-Vargas"/>
    <n v="89900"/>
    <n v="12497"/>
    <n v="14"/>
    <x v="0"/>
    <n v="347"/>
    <n v="36.014400000000002"/>
    <x v="1"/>
    <x v="475"/>
    <s v="2013"/>
    <n v="1362722400"/>
    <d v="2013-04-19T05:00:00"/>
    <n v="1366347600"/>
    <x v="5"/>
    <x v="15"/>
  </r>
  <r>
    <s v="Robles, Bell and Gonzalez"/>
    <n v="18000"/>
    <n v="166874"/>
    <n v="927"/>
    <x v="1"/>
    <n v="2528"/>
    <n v="66.010300000000001"/>
    <x v="1"/>
    <x v="81"/>
    <s v="2017"/>
    <n v="1511416800"/>
    <d v="2017-12-10T06:00:00"/>
    <n v="1512885600"/>
    <x v="3"/>
    <x v="3"/>
  </r>
  <r>
    <s v="Turner, Miller and Francis"/>
    <n v="2100"/>
    <n v="837"/>
    <n v="40"/>
    <x v="0"/>
    <n v="19"/>
    <n v="44.052599999999998"/>
    <x v="1"/>
    <x v="476"/>
    <s v="2013"/>
    <n v="1365483600"/>
    <d v="2013-05-28T05:00:00"/>
    <n v="1369717200"/>
    <x v="2"/>
    <x v="2"/>
  </r>
  <r>
    <s v="Roberts Group"/>
    <n v="172700"/>
    <n v="193820"/>
    <n v="112"/>
    <x v="1"/>
    <n v="3657"/>
    <n v="52.999699999999997"/>
    <x v="1"/>
    <x v="192"/>
    <s v="2018"/>
    <n v="1532840400"/>
    <d v="2018-08-19T05:00:00"/>
    <n v="1534654800"/>
    <x v="3"/>
    <x v="3"/>
  </r>
  <r>
    <s v="White LLC"/>
    <n v="168500"/>
    <n v="119510"/>
    <n v="71"/>
    <x v="0"/>
    <n v="1258"/>
    <n v="95"/>
    <x v="1"/>
    <x v="477"/>
    <s v="2012"/>
    <n v="1336194000"/>
    <d v="2012-05-15T05:00:00"/>
    <n v="1337058000"/>
    <x v="3"/>
    <x v="3"/>
  </r>
  <r>
    <s v="Best, Miller and Thomas"/>
    <n v="7800"/>
    <n v="9289"/>
    <n v="119"/>
    <x v="1"/>
    <n v="131"/>
    <n v="70.9084"/>
    <x v="2"/>
    <x v="478"/>
    <s v="2018"/>
    <n v="1527742800"/>
    <d v="2018-06-24T05:00:00"/>
    <n v="1529816400"/>
    <x v="4"/>
    <x v="6"/>
  </r>
  <r>
    <s v="Smith-Mullins"/>
    <n v="147800"/>
    <n v="35498"/>
    <n v="24"/>
    <x v="0"/>
    <n v="362"/>
    <n v="98.0608"/>
    <x v="1"/>
    <x v="479"/>
    <s v="2019"/>
    <n v="1564030800"/>
    <d v="2019-08-04T05:00:00"/>
    <n v="1564894800"/>
    <x v="3"/>
    <x v="3"/>
  </r>
  <r>
    <s v="Williams-Walsh"/>
    <n v="9100"/>
    <n v="12678"/>
    <n v="139"/>
    <x v="1"/>
    <n v="239"/>
    <n v="53.045999999999999"/>
    <x v="1"/>
    <x v="480"/>
    <s v="2014"/>
    <n v="1404536400"/>
    <d v="2014-07-06T05:00:00"/>
    <n v="1404622800"/>
    <x v="6"/>
    <x v="11"/>
  </r>
  <r>
    <s v="Harrison, Blackwell and Mendez"/>
    <n v="8300"/>
    <n v="3260"/>
    <n v="39"/>
    <x v="3"/>
    <n v="35"/>
    <n v="93.142899999999997"/>
    <x v="1"/>
    <x v="180"/>
    <s v="2010"/>
    <n v="1284008400"/>
    <d v="2010-09-11T05:00:00"/>
    <n v="1284181200"/>
    <x v="4"/>
    <x v="19"/>
  </r>
  <r>
    <s v="Sanchez, Bradley and Flores"/>
    <n v="138700"/>
    <n v="31123"/>
    <n v="22"/>
    <x v="3"/>
    <n v="528"/>
    <n v="58.945099999999996"/>
    <x v="5"/>
    <x v="481"/>
    <s v="2013"/>
    <n v="1386309600"/>
    <d v="2013-12-11T06:00:00"/>
    <n v="1386741600"/>
    <x v="1"/>
    <x v="1"/>
  </r>
  <r>
    <s v="Cox LLC"/>
    <n v="8600"/>
    <n v="4797"/>
    <n v="56"/>
    <x v="0"/>
    <n v="133"/>
    <n v="36.067700000000002"/>
    <x v="0"/>
    <x v="482"/>
    <s v="2011"/>
    <n v="1324620000"/>
    <d v="2011-12-25T06:00:00"/>
    <n v="1324792800"/>
    <x v="3"/>
    <x v="3"/>
  </r>
  <r>
    <s v="Morales-Odonnell"/>
    <n v="125400"/>
    <n v="53324"/>
    <n v="43"/>
    <x v="0"/>
    <n v="846"/>
    <n v="63.030700000000003"/>
    <x v="1"/>
    <x v="194"/>
    <s v="2010"/>
    <n v="1281070800"/>
    <d v="2010-09-13T05:00:00"/>
    <n v="1284354000"/>
    <x v="5"/>
    <x v="9"/>
  </r>
  <r>
    <s v="Ramirez LLC"/>
    <n v="5900"/>
    <n v="6608"/>
    <n v="112"/>
    <x v="1"/>
    <n v="78"/>
    <n v="84.7179"/>
    <x v="1"/>
    <x v="483"/>
    <s v="2017"/>
    <n v="1493960400"/>
    <d v="2017-05-10T05:00:00"/>
    <n v="1494392400"/>
    <x v="0"/>
    <x v="0"/>
  </r>
  <r>
    <s v="Ramirez Group"/>
    <n v="8800"/>
    <n v="622"/>
    <n v="7"/>
    <x v="0"/>
    <n v="10"/>
    <n v="62.2"/>
    <x v="1"/>
    <x v="484"/>
    <s v="2018"/>
    <n v="1519365600"/>
    <d v="2018-02-25T06:00:00"/>
    <n v="1519538400"/>
    <x v="4"/>
    <x v="10"/>
  </r>
  <r>
    <s v="Marsh-Coleman"/>
    <n v="177700"/>
    <n v="180802"/>
    <n v="102"/>
    <x v="1"/>
    <n v="1773"/>
    <n v="101.9752"/>
    <x v="1"/>
    <x v="355"/>
    <s v="2015"/>
    <n v="1420696800"/>
    <d v="2015-01-22T06:00:00"/>
    <n v="1421906400"/>
    <x v="1"/>
    <x v="1"/>
  </r>
  <r>
    <s v="Frederick, Jenkins and Collins"/>
    <n v="800"/>
    <n v="3406"/>
    <n v="426"/>
    <x v="1"/>
    <n v="32"/>
    <n v="106.4375"/>
    <x v="1"/>
    <x v="485"/>
    <s v="2019"/>
    <n v="1555650000"/>
    <d v="2019-04-22T05:00:00"/>
    <n v="1555909200"/>
    <x v="3"/>
    <x v="3"/>
  </r>
  <r>
    <s v="Wilson Ltd"/>
    <n v="7600"/>
    <n v="11061"/>
    <n v="146"/>
    <x v="1"/>
    <n v="369"/>
    <n v="29.9756"/>
    <x v="1"/>
    <x v="486"/>
    <s v="2016"/>
    <n v="1471928400"/>
    <d v="2016-08-29T05:00:00"/>
    <n v="1472446800"/>
    <x v="4"/>
    <x v="6"/>
  </r>
  <r>
    <s v="Cline, Peterson and Lowery"/>
    <n v="50500"/>
    <n v="16389"/>
    <n v="32"/>
    <x v="0"/>
    <n v="191"/>
    <n v="85.806299999999993"/>
    <x v="1"/>
    <x v="487"/>
    <s v="2012"/>
    <n v="1341291600"/>
    <d v="2012-07-15T05:00:00"/>
    <n v="1342328400"/>
    <x v="4"/>
    <x v="12"/>
  </r>
  <r>
    <s v="Underwood, James and Jones"/>
    <n v="900"/>
    <n v="6303"/>
    <n v="700"/>
    <x v="1"/>
    <n v="89"/>
    <n v="70.8202"/>
    <x v="1"/>
    <x v="488"/>
    <s v="2010"/>
    <n v="1267682400"/>
    <d v="2010-03-09T06:00:00"/>
    <n v="1268114400"/>
    <x v="4"/>
    <x v="12"/>
  </r>
  <r>
    <s v="Johnson-Contreras"/>
    <n v="96700"/>
    <n v="81136"/>
    <n v="84"/>
    <x v="0"/>
    <n v="1979"/>
    <n v="40.9985"/>
    <x v="1"/>
    <x v="489"/>
    <s v="2010"/>
    <n v="1272258000"/>
    <d v="2010-05-09T05:00:00"/>
    <n v="1273381200"/>
    <x v="3"/>
    <x v="3"/>
  </r>
  <r>
    <s v="Greene, Lloyd and Sims"/>
    <n v="2100"/>
    <n v="1768"/>
    <n v="84"/>
    <x v="0"/>
    <n v="63"/>
    <n v="28.063500000000001"/>
    <x v="1"/>
    <x v="490"/>
    <s v="2010"/>
    <n v="1290492000"/>
    <d v="2010-11-27T06:00:00"/>
    <n v="1290837600"/>
    <x v="2"/>
    <x v="8"/>
  </r>
  <r>
    <s v="Smith-Sparks"/>
    <n v="8300"/>
    <n v="12944"/>
    <n v="156"/>
    <x v="1"/>
    <n v="147"/>
    <n v="88.054400000000001"/>
    <x v="1"/>
    <x v="312"/>
    <s v="2015"/>
    <n v="1451109600"/>
    <d v="2016-02-01T06:00:00"/>
    <n v="1454306400"/>
    <x v="3"/>
    <x v="3"/>
  </r>
  <r>
    <s v="Rosario-Smith"/>
    <n v="189200"/>
    <n v="188480"/>
    <n v="100"/>
    <x v="0"/>
    <n v="6080"/>
    <n v="31"/>
    <x v="0"/>
    <x v="491"/>
    <s v="2016"/>
    <n v="1454652000"/>
    <d v="2016-03-12T06:00:00"/>
    <n v="1457762400"/>
    <x v="4"/>
    <x v="10"/>
  </r>
  <r>
    <s v="Avila, Ford and Welch"/>
    <n v="9000"/>
    <n v="7227"/>
    <n v="80"/>
    <x v="0"/>
    <n v="80"/>
    <n v="90.337500000000006"/>
    <x v="4"/>
    <x v="492"/>
    <s v="2013"/>
    <n v="1385186400"/>
    <d v="2014-01-07T06:00:00"/>
    <n v="1389074400"/>
    <x v="1"/>
    <x v="7"/>
  </r>
  <r>
    <s v="Gallegos Inc"/>
    <n v="5100"/>
    <n v="574"/>
    <n v="11"/>
    <x v="0"/>
    <n v="9"/>
    <n v="63.777799999999999"/>
    <x v="1"/>
    <x v="493"/>
    <s v="2014"/>
    <n v="1399698000"/>
    <d v="2014-06-07T05:00:00"/>
    <n v="1402117200"/>
    <x v="6"/>
    <x v="11"/>
  </r>
  <r>
    <s v="Morrow, Santiago and Soto"/>
    <n v="105000"/>
    <n v="96328"/>
    <n v="92"/>
    <x v="0"/>
    <n v="1784"/>
    <n v="53.9955"/>
    <x v="1"/>
    <x v="494"/>
    <s v="2010"/>
    <n v="1283230800"/>
    <d v="2010-09-14T05:00:00"/>
    <n v="1284440400"/>
    <x v="5"/>
    <x v="13"/>
  </r>
  <r>
    <s v="Berry-Richardson"/>
    <n v="186700"/>
    <n v="178338"/>
    <n v="96"/>
    <x v="2"/>
    <n v="3640"/>
    <n v="48.994"/>
    <x v="5"/>
    <x v="495"/>
    <s v="2013"/>
    <n v="1384149600"/>
    <d v="2014-01-06T06:00:00"/>
    <n v="1388988000"/>
    <x v="6"/>
    <x v="11"/>
  </r>
  <r>
    <s v="Cordova-Torres"/>
    <n v="1600"/>
    <n v="8046"/>
    <n v="503"/>
    <x v="1"/>
    <n v="126"/>
    <n v="63.857100000000003"/>
    <x v="0"/>
    <x v="496"/>
    <s v="2018"/>
    <n v="1516860000"/>
    <d v="2018-01-26T06:00:00"/>
    <n v="1516946400"/>
    <x v="3"/>
    <x v="3"/>
  </r>
  <r>
    <s v="Holt, Bernard and Johnson"/>
    <n v="115600"/>
    <n v="184086"/>
    <n v="159"/>
    <x v="1"/>
    <n v="2218"/>
    <n v="82.996399999999994"/>
    <x v="4"/>
    <x v="497"/>
    <s v="2013"/>
    <n v="1374642000"/>
    <d v="2013-08-29T05:00:00"/>
    <n v="1377752400"/>
    <x v="1"/>
    <x v="7"/>
  </r>
  <r>
    <s v="Clark, Mccormick and Mendoza"/>
    <n v="89100"/>
    <n v="13385"/>
    <n v="15"/>
    <x v="0"/>
    <n v="243"/>
    <n v="55.082299999999996"/>
    <x v="1"/>
    <x v="498"/>
    <s v="2018"/>
    <n v="1534482000"/>
    <d v="2018-08-18T05:00:00"/>
    <n v="1534568400"/>
    <x v="4"/>
    <x v="6"/>
  </r>
  <r>
    <s v="Garrison LLC"/>
    <n v="2600"/>
    <n v="12533"/>
    <n v="482"/>
    <x v="1"/>
    <n v="202"/>
    <n v="62.044600000000003"/>
    <x v="6"/>
    <x v="499"/>
    <s v="2018"/>
    <n v="1528434000"/>
    <d v="2018-06-10T05:00:00"/>
    <n v="1528606800"/>
    <x v="3"/>
    <x v="3"/>
  </r>
  <r>
    <s v="Shannon-Olson"/>
    <n v="9800"/>
    <n v="14697"/>
    <n v="150"/>
    <x v="1"/>
    <n v="140"/>
    <n v="104.9786"/>
    <x v="6"/>
    <x v="500"/>
    <s v="2010"/>
    <n v="1282626000"/>
    <d v="2010-09-19T05:00:00"/>
    <n v="1284872400"/>
    <x v="5"/>
    <x v="13"/>
  </r>
  <r>
    <s v="Murillo-Mcfarland"/>
    <n v="84400"/>
    <n v="98935"/>
    <n v="117"/>
    <x v="1"/>
    <n v="1052"/>
    <n v="94.044700000000006"/>
    <x v="3"/>
    <x v="501"/>
    <s v="2018"/>
    <n v="1535605200"/>
    <d v="2018-09-22T05:00:00"/>
    <n v="1537592400"/>
    <x v="4"/>
    <x v="4"/>
  </r>
  <r>
    <s v="Young, Gilbert and Escobar"/>
    <n v="151300"/>
    <n v="57034"/>
    <n v="38"/>
    <x v="0"/>
    <n v="1296"/>
    <n v="44.0077"/>
    <x v="1"/>
    <x v="502"/>
    <s v="2013"/>
    <n v="1379826000"/>
    <d v="2013-10-08T05:00:00"/>
    <n v="1381208400"/>
    <x v="6"/>
    <x v="20"/>
  </r>
  <r>
    <s v="Thomas, Welch and Santana"/>
    <n v="9800"/>
    <n v="7120"/>
    <n v="73"/>
    <x v="0"/>
    <n v="77"/>
    <n v="92.467500000000001"/>
    <x v="1"/>
    <x v="503"/>
    <s v="2019"/>
    <n v="1561957200"/>
    <d v="2019-07-07T05:00:00"/>
    <n v="1562475600"/>
    <x v="0"/>
    <x v="0"/>
  </r>
  <r>
    <s v="Brown-Pena"/>
    <n v="5300"/>
    <n v="14097"/>
    <n v="266"/>
    <x v="1"/>
    <n v="247"/>
    <n v="57.072899999999997"/>
    <x v="1"/>
    <x v="504"/>
    <s v="2018"/>
    <n v="1525496400"/>
    <d v="2018-05-27T05:00:00"/>
    <n v="1527397200"/>
    <x v="7"/>
    <x v="14"/>
  </r>
  <r>
    <s v="Holder, Caldwell and Vance"/>
    <n v="178000"/>
    <n v="43086"/>
    <n v="24"/>
    <x v="0"/>
    <n v="395"/>
    <n v="109.07850000000001"/>
    <x v="6"/>
    <x v="505"/>
    <s v="2015"/>
    <n v="1433912400"/>
    <d v="2015-07-06T05:00:00"/>
    <n v="1436158800"/>
    <x v="6"/>
    <x v="20"/>
  </r>
  <r>
    <s v="Harrison-Bridges"/>
    <n v="77000"/>
    <n v="1930"/>
    <n v="3"/>
    <x v="0"/>
    <n v="49"/>
    <n v="39.387799999999999"/>
    <x v="4"/>
    <x v="506"/>
    <s v="2016"/>
    <n v="1453442400"/>
    <d v="2016-02-21T06:00:00"/>
    <n v="1456034400"/>
    <x v="1"/>
    <x v="7"/>
  </r>
  <r>
    <s v="Johnson, Murphy and Peterson"/>
    <n v="84900"/>
    <n v="13864"/>
    <n v="16"/>
    <x v="0"/>
    <n v="180"/>
    <n v="77.022199999999998"/>
    <x v="1"/>
    <x v="507"/>
    <s v="2013"/>
    <n v="1378875600"/>
    <d v="2013-09-26T05:00:00"/>
    <n v="1380171600"/>
    <x v="6"/>
    <x v="11"/>
  </r>
  <r>
    <s v="Taylor Inc"/>
    <n v="2800"/>
    <n v="7742"/>
    <n v="276"/>
    <x v="1"/>
    <n v="84"/>
    <n v="92.166700000000006"/>
    <x v="1"/>
    <x v="508"/>
    <s v="2016"/>
    <n v="1452232800"/>
    <d v="2016-01-21T06:00:00"/>
    <n v="1453356000"/>
    <x v="1"/>
    <x v="1"/>
  </r>
  <r>
    <s v="Deleon and Sons"/>
    <n v="184800"/>
    <n v="164109"/>
    <n v="89"/>
    <x v="0"/>
    <n v="2690"/>
    <n v="61.007100000000001"/>
    <x v="1"/>
    <x v="509"/>
    <s v="2019"/>
    <n v="1577253600"/>
    <d v="2020-01-14T06:00:00"/>
    <n v="1578981600"/>
    <x v="3"/>
    <x v="3"/>
  </r>
  <r>
    <s v="Benjamin, Paul and Ferguson"/>
    <n v="4200"/>
    <n v="6870"/>
    <n v="164"/>
    <x v="1"/>
    <n v="88"/>
    <n v="78.068200000000004"/>
    <x v="1"/>
    <x v="510"/>
    <s v="2018"/>
    <n v="1537160400"/>
    <d v="2018-09-20T05:00:00"/>
    <n v="1537419600"/>
    <x v="3"/>
    <x v="3"/>
  </r>
  <r>
    <s v="Hardin-Dixon"/>
    <n v="1300"/>
    <n v="12597"/>
    <n v="969"/>
    <x v="1"/>
    <n v="156"/>
    <n v="80.75"/>
    <x v="1"/>
    <x v="511"/>
    <s v="2015"/>
    <n v="1422165600"/>
    <d v="2015-02-06T06:00:00"/>
    <n v="1423202400"/>
    <x v="4"/>
    <x v="6"/>
  </r>
  <r>
    <s v="York-Pitts"/>
    <n v="66100"/>
    <n v="179074"/>
    <n v="271"/>
    <x v="1"/>
    <n v="2985"/>
    <n v="59.991300000000003"/>
    <x v="1"/>
    <x v="512"/>
    <s v="2016"/>
    <n v="1459486800"/>
    <d v="2016-04-14T05:00:00"/>
    <n v="1460610000"/>
    <x v="3"/>
    <x v="3"/>
  </r>
  <r>
    <s v="Jarvis and Sons"/>
    <n v="29500"/>
    <n v="83843"/>
    <n v="284"/>
    <x v="1"/>
    <n v="762"/>
    <n v="110.03019999999999"/>
    <x v="1"/>
    <x v="513"/>
    <s v="2013"/>
    <n v="1369717200"/>
    <d v="2013-06-06T05:00:00"/>
    <n v="1370494800"/>
    <x v="2"/>
    <x v="8"/>
  </r>
  <r>
    <s v="Morrison-Henderson"/>
    <n v="100"/>
    <n v="4"/>
    <n v="4"/>
    <x v="3"/>
    <n v="1"/>
    <n v="4"/>
    <x v="5"/>
    <x v="514"/>
    <s v="2012"/>
    <n v="1330495200"/>
    <d v="2012-03-21T05:00:00"/>
    <n v="1332306000"/>
    <x v="1"/>
    <x v="7"/>
  </r>
  <r>
    <s v="Martin-James"/>
    <n v="180100"/>
    <n v="105598"/>
    <n v="59"/>
    <x v="0"/>
    <n v="2779"/>
    <n v="37.998600000000003"/>
    <x v="2"/>
    <x v="515"/>
    <s v="2014"/>
    <n v="1419055200"/>
    <d v="2015-01-29T06:00:00"/>
    <n v="1422511200"/>
    <x v="2"/>
    <x v="2"/>
  </r>
  <r>
    <s v="Mercer, Solomon and Singleton"/>
    <n v="9000"/>
    <n v="8866"/>
    <n v="99"/>
    <x v="0"/>
    <n v="92"/>
    <n v="96.369600000000005"/>
    <x v="1"/>
    <x v="516"/>
    <s v="2016"/>
    <n v="1480140000"/>
    <d v="2016-11-28T06:00:00"/>
    <n v="1480312800"/>
    <x v="3"/>
    <x v="3"/>
  </r>
  <r>
    <s v="Dougherty, Austin and Mills"/>
    <n v="170600"/>
    <n v="75022"/>
    <n v="44"/>
    <x v="0"/>
    <n v="1028"/>
    <n v="72.9786"/>
    <x v="1"/>
    <x v="517"/>
    <s v="2011"/>
    <n v="1293948000"/>
    <d v="2011-01-03T06:00:00"/>
    <n v="1294034400"/>
    <x v="1"/>
    <x v="1"/>
  </r>
  <r>
    <s v="Ritter PLC"/>
    <n v="9500"/>
    <n v="14408"/>
    <n v="152"/>
    <x v="1"/>
    <n v="554"/>
    <n v="26.007200000000001"/>
    <x v="0"/>
    <x v="518"/>
    <s v="2016"/>
    <n v="1482127200"/>
    <d v="2016-12-25T06:00:00"/>
    <n v="1482645600"/>
    <x v="1"/>
    <x v="7"/>
  </r>
  <r>
    <s v="Anderson Group"/>
    <n v="6300"/>
    <n v="14089"/>
    <n v="224"/>
    <x v="1"/>
    <n v="135"/>
    <n v="104.363"/>
    <x v="3"/>
    <x v="519"/>
    <s v="2014"/>
    <n v="1396414800"/>
    <d v="2014-05-03T05:00:00"/>
    <n v="1399093200"/>
    <x v="1"/>
    <x v="1"/>
  </r>
  <r>
    <s v="Smith and Sons"/>
    <n v="5200"/>
    <n v="12467"/>
    <n v="240"/>
    <x v="1"/>
    <n v="122"/>
    <n v="102.1885"/>
    <x v="1"/>
    <x v="520"/>
    <s v="2011"/>
    <n v="1315285200"/>
    <d v="2011-09-13T05:00:00"/>
    <n v="1315890000"/>
    <x v="5"/>
    <x v="18"/>
  </r>
  <r>
    <s v="Lam-Hamilton"/>
    <n v="6000"/>
    <n v="11960"/>
    <n v="199"/>
    <x v="1"/>
    <n v="221"/>
    <n v="54.117600000000003"/>
    <x v="1"/>
    <x v="521"/>
    <s v="2015"/>
    <n v="1443762000"/>
    <d v="2015-10-05T05:00:00"/>
    <n v="1444021200"/>
    <x v="4"/>
    <x v="22"/>
  </r>
  <r>
    <s v="Ho Ltd"/>
    <n v="5800"/>
    <n v="7966"/>
    <n v="137"/>
    <x v="1"/>
    <n v="126"/>
    <n v="63.222200000000001"/>
    <x v="1"/>
    <x v="522"/>
    <s v="2016"/>
    <n v="1456293600"/>
    <d v="2016-04-07T05:00:00"/>
    <n v="1460005200"/>
    <x v="3"/>
    <x v="3"/>
  </r>
  <r>
    <s v="Brown, Estrada and Jensen"/>
    <n v="105300"/>
    <n v="106321"/>
    <n v="101"/>
    <x v="1"/>
    <n v="1022"/>
    <n v="104.03230000000001"/>
    <x v="1"/>
    <x v="523"/>
    <s v="2016"/>
    <n v="1470114000"/>
    <d v="2016-08-09T05:00:00"/>
    <n v="1470718800"/>
    <x v="3"/>
    <x v="3"/>
  </r>
  <r>
    <s v="Hunt LLC"/>
    <n v="20000"/>
    <n v="158832"/>
    <n v="794"/>
    <x v="1"/>
    <n v="3177"/>
    <n v="49.994300000000003"/>
    <x v="1"/>
    <x v="524"/>
    <s v="2011"/>
    <n v="1321596000"/>
    <d v="2011-12-28T06:00:00"/>
    <n v="1325052000"/>
    <x v="4"/>
    <x v="10"/>
  </r>
  <r>
    <s v="Fowler-Smith"/>
    <n v="3000"/>
    <n v="11091"/>
    <n v="370"/>
    <x v="1"/>
    <n v="198"/>
    <n v="56.0152"/>
    <x v="5"/>
    <x v="525"/>
    <s v="2011"/>
    <n v="1318827600"/>
    <d v="2011-10-19T05:00:00"/>
    <n v="1319000400"/>
    <x v="3"/>
    <x v="3"/>
  </r>
  <r>
    <s v="Blair Inc"/>
    <n v="9900"/>
    <n v="1269"/>
    <n v="13"/>
    <x v="0"/>
    <n v="26"/>
    <n v="48.807699999999997"/>
    <x v="5"/>
    <x v="188"/>
    <s v="2019"/>
    <n v="1552366800"/>
    <d v="2019-03-14T05:00:00"/>
    <n v="1552539600"/>
    <x v="1"/>
    <x v="1"/>
  </r>
  <r>
    <s v="Kelley, Stanton and Sanchez"/>
    <n v="3700"/>
    <n v="5107"/>
    <n v="138"/>
    <x v="1"/>
    <n v="85"/>
    <n v="60.0824"/>
    <x v="2"/>
    <x v="526"/>
    <s v="2018"/>
    <n v="1542088800"/>
    <d v="2018-12-03T06:00:00"/>
    <n v="1543816800"/>
    <x v="4"/>
    <x v="4"/>
  </r>
  <r>
    <s v="Hernandez-Macdonald"/>
    <n v="168700"/>
    <n v="141393"/>
    <n v="84"/>
    <x v="0"/>
    <n v="1790"/>
    <n v="78.990499999999997"/>
    <x v="1"/>
    <x v="527"/>
    <s v="2015"/>
    <n v="1426395600"/>
    <d v="2015-03-23T05:00:00"/>
    <n v="1427086800"/>
    <x v="3"/>
    <x v="3"/>
  </r>
  <r>
    <s v="Joseph LLC"/>
    <n v="94900"/>
    <n v="194166"/>
    <n v="205"/>
    <x v="1"/>
    <n v="3596"/>
    <n v="53.994999999999997"/>
    <x v="1"/>
    <x v="528"/>
    <s v="2011"/>
    <n v="1321336800"/>
    <d v="2011-12-05T06:00:00"/>
    <n v="1323064800"/>
    <x v="3"/>
    <x v="3"/>
  </r>
  <r>
    <s v="Webb-Smith"/>
    <n v="9300"/>
    <n v="4124"/>
    <n v="44"/>
    <x v="0"/>
    <n v="37"/>
    <n v="111.45950000000001"/>
    <x v="1"/>
    <x v="522"/>
    <s v="2016"/>
    <n v="1456293600"/>
    <d v="2016-03-18T05:00:00"/>
    <n v="1458277200"/>
    <x v="1"/>
    <x v="5"/>
  </r>
  <r>
    <s v="Johns PLC"/>
    <n v="6800"/>
    <n v="14865"/>
    <n v="219"/>
    <x v="1"/>
    <n v="244"/>
    <n v="60.9221"/>
    <x v="1"/>
    <x v="529"/>
    <s v="2014"/>
    <n v="1404968400"/>
    <d v="2014-07-12T05:00:00"/>
    <n v="1405141200"/>
    <x v="1"/>
    <x v="1"/>
  </r>
  <r>
    <s v="Hardin-Foley"/>
    <n v="72400"/>
    <n v="134688"/>
    <n v="186"/>
    <x v="1"/>
    <n v="5180"/>
    <n v="26.0015"/>
    <x v="1"/>
    <x v="530"/>
    <s v="2010"/>
    <n v="1279170000"/>
    <d v="2010-08-29T05:00:00"/>
    <n v="1283058000"/>
    <x v="3"/>
    <x v="3"/>
  </r>
  <r>
    <s v="Fischer, Fowler and Arnold"/>
    <n v="20100"/>
    <n v="47705"/>
    <n v="237"/>
    <x v="1"/>
    <n v="589"/>
    <n v="80.993200000000002"/>
    <x v="6"/>
    <x v="531"/>
    <s v="2011"/>
    <n v="1294725600"/>
    <d v="2011-01-23T06:00:00"/>
    <n v="1295762400"/>
    <x v="4"/>
    <x v="10"/>
  </r>
  <r>
    <s v="Martinez-Juarez"/>
    <n v="31200"/>
    <n v="95364"/>
    <n v="306"/>
    <x v="1"/>
    <n v="2725"/>
    <n v="34.996000000000002"/>
    <x v="1"/>
    <x v="515"/>
    <s v="2014"/>
    <n v="1419055200"/>
    <d v="2014-12-26T06:00:00"/>
    <n v="1419573600"/>
    <x v="1"/>
    <x v="1"/>
  </r>
  <r>
    <s v="Wilson and Sons"/>
    <n v="3500"/>
    <n v="3295"/>
    <n v="94"/>
    <x v="0"/>
    <n v="35"/>
    <n v="94.142899999999997"/>
    <x v="6"/>
    <x v="532"/>
    <s v="2015"/>
    <n v="1434690000"/>
    <d v="2015-08-05T05:00:00"/>
    <n v="1438750800"/>
    <x v="4"/>
    <x v="12"/>
  </r>
  <r>
    <s v="Clements Group"/>
    <n v="9000"/>
    <n v="4896"/>
    <n v="54"/>
    <x v="3"/>
    <n v="94"/>
    <n v="52.085099999999997"/>
    <x v="1"/>
    <x v="533"/>
    <s v="2015"/>
    <n v="1443416400"/>
    <d v="2015-10-14T05:00:00"/>
    <n v="1444798800"/>
    <x v="1"/>
    <x v="1"/>
  </r>
  <r>
    <s v="Valenzuela-Cook"/>
    <n v="6700"/>
    <n v="7496"/>
    <n v="112"/>
    <x v="1"/>
    <n v="300"/>
    <n v="24.986699999999999"/>
    <x v="1"/>
    <x v="409"/>
    <s v="2014"/>
    <n v="1399006800"/>
    <d v="2014-05-04T05:00:00"/>
    <n v="1399179600"/>
    <x v="8"/>
    <x v="23"/>
  </r>
  <r>
    <s v="Parker, Haley and Foster"/>
    <n v="2700"/>
    <n v="9967"/>
    <n v="369"/>
    <x v="1"/>
    <n v="144"/>
    <n v="69.215299999999999"/>
    <x v="1"/>
    <x v="534"/>
    <s v="2019"/>
    <n v="1575698400"/>
    <d v="2019-12-17T06:00:00"/>
    <n v="1576562400"/>
    <x v="0"/>
    <x v="0"/>
  </r>
  <r>
    <s v="Fuentes LLC"/>
    <n v="83300"/>
    <n v="52421"/>
    <n v="63"/>
    <x v="0"/>
    <n v="558"/>
    <n v="93.944400000000002"/>
    <x v="1"/>
    <x v="53"/>
    <s v="2014"/>
    <n v="1400562000"/>
    <d v="2014-05-23T05:00:00"/>
    <n v="1400821200"/>
    <x v="3"/>
    <x v="3"/>
  </r>
  <r>
    <s v="Moran and Sons"/>
    <n v="9700"/>
    <n v="6298"/>
    <n v="65"/>
    <x v="0"/>
    <n v="64"/>
    <n v="98.406199999999998"/>
    <x v="1"/>
    <x v="535"/>
    <s v="2017"/>
    <n v="1509512400"/>
    <d v="2017-11-18T06:00:00"/>
    <n v="1510984800"/>
    <x v="3"/>
    <x v="3"/>
  </r>
  <r>
    <s v="Stevens Inc"/>
    <n v="8200"/>
    <n v="1546"/>
    <n v="19"/>
    <x v="3"/>
    <n v="37"/>
    <n v="41.783799999999999"/>
    <x v="1"/>
    <x v="536"/>
    <s v="2011"/>
    <n v="1299823200"/>
    <d v="2011-04-06T05:00:00"/>
    <n v="1302066000"/>
    <x v="1"/>
    <x v="17"/>
  </r>
  <r>
    <s v="Martinez-Johnson"/>
    <n v="96500"/>
    <n v="16168"/>
    <n v="17"/>
    <x v="0"/>
    <n v="245"/>
    <n v="65.991799999999998"/>
    <x v="1"/>
    <x v="537"/>
    <s v="2011"/>
    <n v="1322719200"/>
    <d v="2011-12-04T06:00:00"/>
    <n v="1322978400"/>
    <x v="4"/>
    <x v="22"/>
  </r>
  <r>
    <s v="Franklin Inc"/>
    <n v="6200"/>
    <n v="6269"/>
    <n v="101"/>
    <x v="1"/>
    <n v="87"/>
    <n v="72.057500000000005"/>
    <x v="1"/>
    <x v="538"/>
    <s v="2011"/>
    <n v="1312693200"/>
    <d v="2011-08-19T05:00:00"/>
    <n v="1313730000"/>
    <x v="1"/>
    <x v="17"/>
  </r>
  <r>
    <s v="Perez PLC"/>
    <n v="43800"/>
    <n v="149578"/>
    <n v="342"/>
    <x v="1"/>
    <n v="3116"/>
    <n v="48.0032"/>
    <x v="1"/>
    <x v="539"/>
    <s v="2014"/>
    <n v="1393394400"/>
    <d v="2014-03-06T06:00:00"/>
    <n v="1394085600"/>
    <x v="3"/>
    <x v="3"/>
  </r>
  <r>
    <s v="Sanchez, Cross and Savage"/>
    <n v="6000"/>
    <n v="3841"/>
    <n v="64"/>
    <x v="0"/>
    <n v="71"/>
    <n v="54.098599999999998"/>
    <x v="1"/>
    <x v="540"/>
    <s v="2011"/>
    <n v="1304053200"/>
    <d v="2011-05-14T05:00:00"/>
    <n v="1305349200"/>
    <x v="2"/>
    <x v="2"/>
  </r>
  <r>
    <s v="Pineda Ltd"/>
    <n v="8700"/>
    <n v="4531"/>
    <n v="52"/>
    <x v="0"/>
    <n v="42"/>
    <n v="107.881"/>
    <x v="1"/>
    <x v="505"/>
    <s v="2015"/>
    <n v="1433912400"/>
    <d v="2015-06-15T05:00:00"/>
    <n v="1434344400"/>
    <x v="6"/>
    <x v="11"/>
  </r>
  <r>
    <s v="Powell and Sons"/>
    <n v="18900"/>
    <n v="60934"/>
    <n v="322"/>
    <x v="1"/>
    <n v="909"/>
    <n v="67.034099999999995"/>
    <x v="1"/>
    <x v="541"/>
    <s v="2012"/>
    <n v="1329717600"/>
    <d v="2012-03-08T06:00:00"/>
    <n v="1331186400"/>
    <x v="4"/>
    <x v="4"/>
  </r>
  <r>
    <s v="Nunez-Richards"/>
    <n v="86400"/>
    <n v="103255"/>
    <n v="120"/>
    <x v="1"/>
    <n v="1613"/>
    <n v="64.014300000000006"/>
    <x v="1"/>
    <x v="542"/>
    <s v="2012"/>
    <n v="1335330000"/>
    <d v="2012-05-09T05:00:00"/>
    <n v="1336539600"/>
    <x v="2"/>
    <x v="2"/>
  </r>
  <r>
    <s v="Pugh LLC"/>
    <n v="8900"/>
    <n v="13065"/>
    <n v="147"/>
    <x v="1"/>
    <n v="136"/>
    <n v="96.066199999999995"/>
    <x v="1"/>
    <x v="543"/>
    <s v="2010"/>
    <n v="1268888400"/>
    <d v="2010-03-28T05:00:00"/>
    <n v="1269752400"/>
    <x v="5"/>
    <x v="18"/>
  </r>
  <r>
    <s v="Rowe-Wong"/>
    <n v="700"/>
    <n v="6654"/>
    <n v="951"/>
    <x v="1"/>
    <n v="130"/>
    <n v="51.184600000000003"/>
    <x v="1"/>
    <x v="544"/>
    <s v="2010"/>
    <n v="1289973600"/>
    <d v="2010-12-06T06:00:00"/>
    <n v="1291615200"/>
    <x v="1"/>
    <x v="1"/>
  </r>
  <r>
    <s v="Williams-Santos"/>
    <n v="9400"/>
    <n v="6852"/>
    <n v="73"/>
    <x v="0"/>
    <n v="156"/>
    <n v="43.923099999999998"/>
    <x v="0"/>
    <x v="35"/>
    <s v="2019"/>
    <n v="1547877600"/>
    <d v="2019-03-12T05:00:00"/>
    <n v="1552366800"/>
    <x v="0"/>
    <x v="0"/>
  </r>
  <r>
    <s v="Weber Inc"/>
    <n v="157600"/>
    <n v="124517"/>
    <n v="79"/>
    <x v="0"/>
    <n v="1368"/>
    <n v="91.021199999999993"/>
    <x v="4"/>
    <x v="152"/>
    <s v="2010"/>
    <n v="1269493200"/>
    <d v="2010-04-25T05:00:00"/>
    <n v="1272171600"/>
    <x v="3"/>
    <x v="3"/>
  </r>
  <r>
    <s v="Avery, Brown and Parker"/>
    <n v="7900"/>
    <n v="5113"/>
    <n v="65"/>
    <x v="0"/>
    <n v="102"/>
    <n v="50.127499999999998"/>
    <x v="1"/>
    <x v="545"/>
    <s v="2015"/>
    <n v="1436072400"/>
    <d v="2015-07-12T05:00:00"/>
    <n v="1436677200"/>
    <x v="4"/>
    <x v="4"/>
  </r>
  <r>
    <s v="Cox Group"/>
    <n v="7100"/>
    <n v="5824"/>
    <n v="82"/>
    <x v="0"/>
    <n v="86"/>
    <n v="67.7209"/>
    <x v="2"/>
    <x v="546"/>
    <s v="2014"/>
    <n v="1419141600"/>
    <d v="2015-01-01T06:00:00"/>
    <n v="1420092000"/>
    <x v="5"/>
    <x v="15"/>
  </r>
  <r>
    <s v="Jensen LLC"/>
    <n v="600"/>
    <n v="6226"/>
    <n v="1038"/>
    <x v="1"/>
    <n v="102"/>
    <n v="61.039200000000001"/>
    <x v="1"/>
    <x v="547"/>
    <s v="2010"/>
    <n v="1279083600"/>
    <d v="2010-07-24T05:00:00"/>
    <n v="1279947600"/>
    <x v="6"/>
    <x v="11"/>
  </r>
  <r>
    <s v="Brown Inc"/>
    <n v="156800"/>
    <n v="20243"/>
    <n v="13"/>
    <x v="0"/>
    <n v="253"/>
    <n v="80.011899999999997"/>
    <x v="1"/>
    <x v="548"/>
    <s v="2014"/>
    <n v="1401426000"/>
    <d v="2014-06-08T05:00:00"/>
    <n v="1402203600"/>
    <x v="3"/>
    <x v="3"/>
  </r>
  <r>
    <s v="Hale-Hayes"/>
    <n v="121600"/>
    <n v="188288"/>
    <n v="155"/>
    <x v="1"/>
    <n v="4006"/>
    <n v="47.0015"/>
    <x v="1"/>
    <x v="549"/>
    <s v="2014"/>
    <n v="1395810000"/>
    <d v="2014-04-08T05:00:00"/>
    <n v="1396933200"/>
    <x v="4"/>
    <x v="10"/>
  </r>
  <r>
    <s v="Mcbride PLC"/>
    <n v="157300"/>
    <n v="11167"/>
    <n v="7"/>
    <x v="0"/>
    <n v="157"/>
    <n v="71.127399999999994"/>
    <x v="1"/>
    <x v="550"/>
    <s v="2016"/>
    <n v="1467003600"/>
    <d v="2016-06-30T05:00:00"/>
    <n v="1467262800"/>
    <x v="3"/>
    <x v="3"/>
  </r>
  <r>
    <s v="Harris-Jennings"/>
    <n v="70300"/>
    <n v="146595"/>
    <n v="209"/>
    <x v="1"/>
    <n v="1629"/>
    <n v="89.990799999999993"/>
    <x v="1"/>
    <x v="551"/>
    <s v="2010"/>
    <n v="1268715600"/>
    <d v="2010-04-06T05:00:00"/>
    <n v="1270530000"/>
    <x v="3"/>
    <x v="3"/>
  </r>
  <r>
    <s v="Becker-Scott"/>
    <n v="7900"/>
    <n v="7875"/>
    <n v="100"/>
    <x v="0"/>
    <n v="183"/>
    <n v="43.032800000000002"/>
    <x v="1"/>
    <x v="552"/>
    <s v="2016"/>
    <n v="1457157600"/>
    <d v="2016-03-12T06:00:00"/>
    <n v="1457762400"/>
    <x v="4"/>
    <x v="6"/>
  </r>
  <r>
    <s v="Todd, Freeman and Henry"/>
    <n v="73800"/>
    <n v="148779"/>
    <n v="202"/>
    <x v="1"/>
    <n v="2188"/>
    <n v="67.997699999999995"/>
    <x v="1"/>
    <x v="462"/>
    <s v="2019"/>
    <n v="1573970400"/>
    <d v="2019-12-05T06:00:00"/>
    <n v="1575525600"/>
    <x v="3"/>
    <x v="3"/>
  </r>
  <r>
    <s v="Martinez, Garza and Young"/>
    <n v="108500"/>
    <n v="175868"/>
    <n v="162"/>
    <x v="1"/>
    <n v="2409"/>
    <n v="73.004599999999996"/>
    <x v="6"/>
    <x v="553"/>
    <s v="2010"/>
    <n v="1276578000"/>
    <d v="2010-07-14T05:00:00"/>
    <n v="1279083600"/>
    <x v="1"/>
    <x v="1"/>
  </r>
  <r>
    <s v="Smith-Ramos"/>
    <n v="140300"/>
    <n v="5112"/>
    <n v="4"/>
    <x v="0"/>
    <n v="82"/>
    <n v="62.341500000000003"/>
    <x v="3"/>
    <x v="554"/>
    <s v="2015"/>
    <n v="1423720800"/>
    <d v="2015-02-20T06:00:00"/>
    <n v="1424412000"/>
    <x v="4"/>
    <x v="4"/>
  </r>
  <r>
    <s v="Brown-George"/>
    <n v="100"/>
    <n v="5"/>
    <n v="5"/>
    <x v="0"/>
    <n v="1"/>
    <n v="5"/>
    <x v="4"/>
    <x v="555"/>
    <s v="2013"/>
    <n v="1375160400"/>
    <d v="2013-08-11T05:00:00"/>
    <n v="1376197200"/>
    <x v="0"/>
    <x v="0"/>
  </r>
  <r>
    <s v="Waters and Sons"/>
    <n v="6300"/>
    <n v="13018"/>
    <n v="207"/>
    <x v="1"/>
    <n v="194"/>
    <n v="67.103099999999998"/>
    <x v="1"/>
    <x v="548"/>
    <s v="2014"/>
    <n v="1401426000"/>
    <d v="2014-06-16T05:00:00"/>
    <n v="1402894800"/>
    <x v="2"/>
    <x v="8"/>
  </r>
  <r>
    <s v="Brown Ltd"/>
    <n v="71100"/>
    <n v="91176"/>
    <n v="128"/>
    <x v="1"/>
    <n v="1140"/>
    <n v="79.978899999999996"/>
    <x v="1"/>
    <x v="62"/>
    <s v="2015"/>
    <n v="1433480400"/>
    <d v="2015-06-16T05:00:00"/>
    <n v="1434430800"/>
    <x v="3"/>
    <x v="3"/>
  </r>
  <r>
    <s v="Christian, Yates and Greer"/>
    <n v="5300"/>
    <n v="6342"/>
    <n v="120"/>
    <x v="1"/>
    <n v="102"/>
    <n v="62.176499999999997"/>
    <x v="1"/>
    <x v="556"/>
    <s v="2019"/>
    <n v="1555563600"/>
    <d v="2019-05-15T05:00:00"/>
    <n v="1557896400"/>
    <x v="3"/>
    <x v="3"/>
  </r>
  <r>
    <s v="Cole, Hernandez and Rodriguez"/>
    <n v="88700"/>
    <n v="151438"/>
    <n v="171"/>
    <x v="1"/>
    <n v="2857"/>
    <n v="53.006"/>
    <x v="1"/>
    <x v="557"/>
    <s v="2011"/>
    <n v="1295676000"/>
    <d v="2011-02-12T06:00:00"/>
    <n v="1297490400"/>
    <x v="3"/>
    <x v="3"/>
  </r>
  <r>
    <s v="Ortiz, Valenzuela and Collins"/>
    <n v="3300"/>
    <n v="6178"/>
    <n v="187"/>
    <x v="1"/>
    <n v="107"/>
    <n v="57.738300000000002"/>
    <x v="1"/>
    <x v="27"/>
    <s v="2015"/>
    <n v="1443848400"/>
    <d v="2015-11-13T06:00:00"/>
    <n v="1447394400"/>
    <x v="5"/>
    <x v="9"/>
  </r>
  <r>
    <s v="Valencia PLC"/>
    <n v="3400"/>
    <n v="6405"/>
    <n v="188"/>
    <x v="1"/>
    <n v="160"/>
    <n v="40.031199999999998"/>
    <x v="4"/>
    <x v="558"/>
    <s v="2016"/>
    <n v="1457330400"/>
    <d v="2016-03-18T05:00:00"/>
    <n v="1458277200"/>
    <x v="1"/>
    <x v="1"/>
  </r>
  <r>
    <s v="Gordon, Mendez and Johnson"/>
    <n v="137600"/>
    <n v="180667"/>
    <n v="131"/>
    <x v="1"/>
    <n v="2230"/>
    <n v="81.016599999999997"/>
    <x v="1"/>
    <x v="559"/>
    <s v="2014"/>
    <n v="1395550800"/>
    <d v="2014-03-25T05:00:00"/>
    <n v="1395723600"/>
    <x v="0"/>
    <x v="0"/>
  </r>
  <r>
    <s v="Johnson Group"/>
    <n v="3900"/>
    <n v="11075"/>
    <n v="284"/>
    <x v="1"/>
    <n v="316"/>
    <n v="35.047499999999999"/>
    <x v="1"/>
    <x v="426"/>
    <s v="2019"/>
    <n v="1551852000"/>
    <d v="2019-03-10T06:00:00"/>
    <n v="1552197600"/>
    <x v="1"/>
    <x v="17"/>
  </r>
  <r>
    <s v="Rose-Fuller"/>
    <n v="10000"/>
    <n v="12042"/>
    <n v="120"/>
    <x v="1"/>
    <n v="117"/>
    <n v="102.92310000000001"/>
    <x v="1"/>
    <x v="560"/>
    <s v="2019"/>
    <n v="1547618400"/>
    <d v="2019-02-02T06:00:00"/>
    <n v="1549087200"/>
    <x v="4"/>
    <x v="22"/>
  </r>
  <r>
    <s v="Hughes, Mendez and Patterson"/>
    <n v="42800"/>
    <n v="179356"/>
    <n v="419"/>
    <x v="1"/>
    <n v="6406"/>
    <n v="27.998100000000001"/>
    <x v="1"/>
    <x v="561"/>
    <s v="2012"/>
    <n v="1355637600"/>
    <d v="2012-12-30T06:00:00"/>
    <n v="1356847200"/>
    <x v="3"/>
    <x v="3"/>
  </r>
  <r>
    <s v="Brady, Cortez and Rodriguez"/>
    <n v="8200"/>
    <n v="1136"/>
    <n v="14"/>
    <x v="3"/>
    <n v="15"/>
    <n v="75.7333"/>
    <x v="1"/>
    <x v="562"/>
    <s v="2013"/>
    <n v="1374728400"/>
    <d v="2013-08-06T05:00:00"/>
    <n v="1375765200"/>
    <x v="3"/>
    <x v="3"/>
  </r>
  <r>
    <s v="Wang, Nguyen and Horton"/>
    <n v="6200"/>
    <n v="8645"/>
    <n v="139"/>
    <x v="1"/>
    <n v="192"/>
    <n v="45.026000000000003"/>
    <x v="1"/>
    <x v="563"/>
    <s v="2010"/>
    <n v="1287810000"/>
    <d v="2010-11-15T06:00:00"/>
    <n v="1289800800"/>
    <x v="1"/>
    <x v="5"/>
  </r>
  <r>
    <s v="Santos, Williams and Brown"/>
    <n v="1100"/>
    <n v="1914"/>
    <n v="174"/>
    <x v="1"/>
    <n v="26"/>
    <n v="73.615399999999994"/>
    <x v="0"/>
    <x v="564"/>
    <s v="2017"/>
    <n v="1503723600"/>
    <d v="2017-09-04T05:00:00"/>
    <n v="1504501200"/>
    <x v="3"/>
    <x v="3"/>
  </r>
  <r>
    <s v="Barnett and Sons"/>
    <n v="26500"/>
    <n v="41205"/>
    <n v="155"/>
    <x v="1"/>
    <n v="723"/>
    <n v="56.991700000000002"/>
    <x v="1"/>
    <x v="565"/>
    <s v="2017"/>
    <n v="1484114400"/>
    <d v="2017-01-29T06:00:00"/>
    <n v="1485669600"/>
    <x v="3"/>
    <x v="3"/>
  </r>
  <r>
    <s v="Petersen-Rodriguez"/>
    <n v="8500"/>
    <n v="14488"/>
    <n v="170"/>
    <x v="1"/>
    <n v="170"/>
    <n v="85.223500000000001"/>
    <x v="6"/>
    <x v="566"/>
    <s v="2016"/>
    <n v="1461906000"/>
    <d v="2016-05-09T05:00:00"/>
    <n v="1462770000"/>
    <x v="3"/>
    <x v="3"/>
  </r>
  <r>
    <s v="Burnett-Mora"/>
    <n v="6400"/>
    <n v="12129"/>
    <n v="190"/>
    <x v="1"/>
    <n v="238"/>
    <n v="50.962200000000003"/>
    <x v="4"/>
    <x v="567"/>
    <s v="2013"/>
    <n v="1379653200"/>
    <d v="2013-09-21T05:00:00"/>
    <n v="1379739600"/>
    <x v="1"/>
    <x v="7"/>
  </r>
  <r>
    <s v="King LLC"/>
    <n v="1400"/>
    <n v="3496"/>
    <n v="250"/>
    <x v="1"/>
    <n v="55"/>
    <n v="63.563600000000001"/>
    <x v="1"/>
    <x v="568"/>
    <s v="2014"/>
    <n v="1401858000"/>
    <d v="2014-06-14T05:00:00"/>
    <n v="1402722000"/>
    <x v="3"/>
    <x v="3"/>
  </r>
  <r>
    <s v="Miller Ltd"/>
    <n v="198600"/>
    <n v="97037"/>
    <n v="49"/>
    <x v="0"/>
    <n v="1198"/>
    <n v="80.999200000000002"/>
    <x v="1"/>
    <x v="569"/>
    <s v="2013"/>
    <n v="1367470800"/>
    <d v="2013-05-23T05:00:00"/>
    <n v="1369285200"/>
    <x v="5"/>
    <x v="9"/>
  </r>
  <r>
    <s v="Case LLC"/>
    <n v="195900"/>
    <n v="55757"/>
    <n v="28"/>
    <x v="0"/>
    <n v="648"/>
    <n v="86.044799999999995"/>
    <x v="1"/>
    <x v="570"/>
    <s v="2011"/>
    <n v="1304658000"/>
    <d v="2011-05-07T05:00:00"/>
    <n v="1304744400"/>
    <x v="3"/>
    <x v="3"/>
  </r>
  <r>
    <s v="Swanson, Wilson and Baker"/>
    <n v="4300"/>
    <n v="11525"/>
    <n v="268"/>
    <x v="1"/>
    <n v="128"/>
    <n v="90.039100000000005"/>
    <x v="2"/>
    <x v="571"/>
    <s v="2016"/>
    <n v="1467954000"/>
    <d v="2016-07-12T05:00:00"/>
    <n v="1468299600"/>
    <x v="7"/>
    <x v="14"/>
  </r>
  <r>
    <s v="Dean, Fox and Phillips"/>
    <n v="25600"/>
    <n v="158669"/>
    <n v="620"/>
    <x v="1"/>
    <n v="2144"/>
    <n v="74.006100000000004"/>
    <x v="1"/>
    <x v="572"/>
    <s v="2016"/>
    <n v="1473742800"/>
    <d v="2016-09-18T05:00:00"/>
    <n v="1474174800"/>
    <x v="3"/>
    <x v="3"/>
  </r>
  <r>
    <s v="Smith-Smith"/>
    <n v="189000"/>
    <n v="5916"/>
    <n v="3"/>
    <x v="0"/>
    <n v="64"/>
    <n v="92.4375"/>
    <x v="1"/>
    <x v="573"/>
    <s v="2018"/>
    <n v="1523768400"/>
    <d v="2018-05-11T05:00:00"/>
    <n v="1526014800"/>
    <x v="1"/>
    <x v="7"/>
  </r>
  <r>
    <s v="Smith, Scott and Rodriguez"/>
    <n v="94300"/>
    <n v="150806"/>
    <n v="160"/>
    <x v="1"/>
    <n v="2693"/>
    <n v="55.999299999999998"/>
    <x v="4"/>
    <x v="574"/>
    <s v="2015"/>
    <n v="1437022800"/>
    <d v="2015-07-21T05:00:00"/>
    <n v="1437454800"/>
    <x v="3"/>
    <x v="3"/>
  </r>
  <r>
    <s v="White, Robertson and Roberts"/>
    <n v="5100"/>
    <n v="14249"/>
    <n v="279"/>
    <x v="1"/>
    <n v="432"/>
    <n v="32.983800000000002"/>
    <x v="1"/>
    <x v="511"/>
    <s v="2015"/>
    <n v="1422165600"/>
    <d v="2015-01-31T06:00:00"/>
    <n v="1422684000"/>
    <x v="7"/>
    <x v="14"/>
  </r>
  <r>
    <s v="Martinez Inc"/>
    <n v="7500"/>
    <n v="5803"/>
    <n v="77"/>
    <x v="0"/>
    <n v="62"/>
    <n v="93.596800000000002"/>
    <x v="1"/>
    <x v="575"/>
    <s v="2020"/>
    <n v="1580104800"/>
    <d v="2020-02-10T06:00:00"/>
    <n v="1581314400"/>
    <x v="3"/>
    <x v="3"/>
  </r>
  <r>
    <s v="Tucker, Mccoy and Marquez"/>
    <n v="6400"/>
    <n v="13205"/>
    <n v="206"/>
    <x v="1"/>
    <n v="189"/>
    <n v="69.867699999999999"/>
    <x v="1"/>
    <x v="576"/>
    <s v="2010"/>
    <n v="1285650000"/>
    <d v="2010-10-07T05:00:00"/>
    <n v="1286427600"/>
    <x v="3"/>
    <x v="3"/>
  </r>
  <r>
    <s v="Martin, Lee and Armstrong"/>
    <n v="1600"/>
    <n v="11108"/>
    <n v="694"/>
    <x v="1"/>
    <n v="154"/>
    <n v="72.129900000000006"/>
    <x v="4"/>
    <x v="577"/>
    <s v="2010"/>
    <n v="1276664400"/>
    <d v="2010-07-10T05:00:00"/>
    <n v="1278738000"/>
    <x v="0"/>
    <x v="0"/>
  </r>
  <r>
    <s v="Dunn, Moreno and Green"/>
    <n v="1900"/>
    <n v="2884"/>
    <n v="152"/>
    <x v="1"/>
    <n v="96"/>
    <n v="30.041699999999999"/>
    <x v="1"/>
    <x v="578"/>
    <s v="2010"/>
    <n v="1286168400"/>
    <d v="2010-10-07T05:00:00"/>
    <n v="1286427600"/>
    <x v="1"/>
    <x v="7"/>
  </r>
  <r>
    <s v="Jackson, Martinez and Ray"/>
    <n v="85900"/>
    <n v="55476"/>
    <n v="65"/>
    <x v="0"/>
    <n v="750"/>
    <n v="73.968000000000004"/>
    <x v="1"/>
    <x v="579"/>
    <s v="2016"/>
    <n v="1467781200"/>
    <d v="2016-07-08T05:00:00"/>
    <n v="1467954000"/>
    <x v="3"/>
    <x v="3"/>
  </r>
  <r>
    <s v="Patterson-Johnson"/>
    <n v="9500"/>
    <n v="5973"/>
    <n v="63"/>
    <x v="3"/>
    <n v="87"/>
    <n v="68.655199999999994"/>
    <x v="1"/>
    <x v="580"/>
    <s v="2019"/>
    <n v="1556686800"/>
    <d v="2019-05-12T05:00:00"/>
    <n v="1557637200"/>
    <x v="3"/>
    <x v="3"/>
  </r>
  <r>
    <s v="Carlson-Hernandez"/>
    <n v="59200"/>
    <n v="183756"/>
    <n v="310"/>
    <x v="1"/>
    <n v="3063"/>
    <n v="59.992199999999997"/>
    <x v="1"/>
    <x v="581"/>
    <s v="2019"/>
    <n v="1553576400"/>
    <d v="2019-03-30T05:00:00"/>
    <n v="1553922000"/>
    <x v="3"/>
    <x v="3"/>
  </r>
  <r>
    <s v="Parker PLC"/>
    <n v="72100"/>
    <n v="30902"/>
    <n v="43"/>
    <x v="2"/>
    <n v="278"/>
    <n v="111.1583"/>
    <x v="1"/>
    <x v="582"/>
    <s v="2014"/>
    <n v="1414904400"/>
    <d v="2014-11-20T06:00:00"/>
    <n v="1416463200"/>
    <x v="3"/>
    <x v="3"/>
  </r>
  <r>
    <s v="Yu and Sons"/>
    <n v="6700"/>
    <n v="5569"/>
    <n v="83"/>
    <x v="0"/>
    <n v="105"/>
    <n v="53.0381"/>
    <x v="1"/>
    <x v="336"/>
    <s v="2015"/>
    <n v="1446876000"/>
    <d v="2015-11-11T06:00:00"/>
    <n v="1447221600"/>
    <x v="4"/>
    <x v="10"/>
  </r>
  <r>
    <s v="Taylor, Johnson and Hernandez"/>
    <n v="118200"/>
    <n v="92824"/>
    <n v="79"/>
    <x v="3"/>
    <n v="1658"/>
    <n v="55.985500000000002"/>
    <x v="1"/>
    <x v="583"/>
    <s v="2017"/>
    <n v="1490418000"/>
    <d v="2017-04-08T05:00:00"/>
    <n v="1491627600"/>
    <x v="4"/>
    <x v="19"/>
  </r>
  <r>
    <s v="Mack Ltd"/>
    <n v="139000"/>
    <n v="158590"/>
    <n v="114"/>
    <x v="1"/>
    <n v="2266"/>
    <n v="69.986800000000002"/>
    <x v="1"/>
    <x v="584"/>
    <s v="2013"/>
    <n v="1360389600"/>
    <d v="2013-03-13T05:00:00"/>
    <n v="1363150800"/>
    <x v="4"/>
    <x v="19"/>
  </r>
  <r>
    <s v="Lamb-Sanders"/>
    <n v="197700"/>
    <n v="127591"/>
    <n v="65"/>
    <x v="0"/>
    <n v="2604"/>
    <n v="48.998100000000001"/>
    <x v="3"/>
    <x v="585"/>
    <s v="2012"/>
    <n v="1326866400"/>
    <d v="2012-03-03T06:00:00"/>
    <n v="1330754400"/>
    <x v="4"/>
    <x v="10"/>
  </r>
  <r>
    <s v="Williams-Ramirez"/>
    <n v="8500"/>
    <n v="6750"/>
    <n v="79"/>
    <x v="0"/>
    <n v="65"/>
    <n v="103.8462"/>
    <x v="1"/>
    <x v="586"/>
    <s v="2016"/>
    <n v="1479103200"/>
    <d v="2016-11-22T06:00:00"/>
    <n v="1479794400"/>
    <x v="3"/>
    <x v="3"/>
  </r>
  <r>
    <s v="Weaver Ltd"/>
    <n v="81600"/>
    <n v="9318"/>
    <n v="11"/>
    <x v="0"/>
    <n v="94"/>
    <n v="99.127700000000004"/>
    <x v="1"/>
    <x v="587"/>
    <s v="2010"/>
    <n v="1280206800"/>
    <d v="2010-08-08T05:00:00"/>
    <n v="1281243600"/>
    <x v="3"/>
    <x v="3"/>
  </r>
  <r>
    <s v="Barnes-Williams"/>
    <n v="8600"/>
    <n v="4832"/>
    <n v="56"/>
    <x v="2"/>
    <n v="45"/>
    <n v="107.37779999999999"/>
    <x v="1"/>
    <x v="588"/>
    <s v="2018"/>
    <n v="1532754000"/>
    <d v="2018-07-28T05:00:00"/>
    <n v="1532754000"/>
    <x v="4"/>
    <x v="6"/>
  </r>
  <r>
    <s v="Richardson, Woodward and Hansen"/>
    <n v="119800"/>
    <n v="19769"/>
    <n v="17"/>
    <x v="0"/>
    <n v="257"/>
    <n v="76.922200000000004"/>
    <x v="1"/>
    <x v="589"/>
    <s v="2016"/>
    <n v="1453096800"/>
    <d v="2016-01-21T06:00:00"/>
    <n v="1453356000"/>
    <x v="3"/>
    <x v="3"/>
  </r>
  <r>
    <s v="Hunt, Barker and Baker"/>
    <n v="9400"/>
    <n v="11277"/>
    <n v="120"/>
    <x v="1"/>
    <n v="194"/>
    <n v="58.128900000000002"/>
    <x v="5"/>
    <x v="590"/>
    <s v="2017"/>
    <n v="1487570400"/>
    <d v="2017-03-20T05:00:00"/>
    <n v="1489986000"/>
    <x v="3"/>
    <x v="3"/>
  </r>
  <r>
    <s v="Ramos, Moreno and Lewis"/>
    <n v="9200"/>
    <n v="13382"/>
    <n v="145"/>
    <x v="1"/>
    <n v="129"/>
    <n v="103.7364"/>
    <x v="0"/>
    <x v="591"/>
    <s v="2018"/>
    <n v="1545026400"/>
    <d v="2018-12-26T06:00:00"/>
    <n v="1545804000"/>
    <x v="2"/>
    <x v="8"/>
  </r>
  <r>
    <s v="Harris Inc"/>
    <n v="14900"/>
    <n v="32986"/>
    <n v="221"/>
    <x v="1"/>
    <n v="375"/>
    <n v="87.962699999999998"/>
    <x v="1"/>
    <x v="592"/>
    <s v="2017"/>
    <n v="1488348000"/>
    <d v="2017-03-19T05:00:00"/>
    <n v="1489899600"/>
    <x v="3"/>
    <x v="3"/>
  </r>
  <r>
    <s v="Peters-Nelson"/>
    <n v="169400"/>
    <n v="81984"/>
    <n v="48"/>
    <x v="0"/>
    <n v="2928"/>
    <n v="28"/>
    <x v="0"/>
    <x v="593"/>
    <s v="2018"/>
    <n v="1545112800"/>
    <d v="2019-01-03T06:00:00"/>
    <n v="1546495200"/>
    <x v="3"/>
    <x v="3"/>
  </r>
  <r>
    <s v="Ferguson, Murphy and Bright"/>
    <n v="192100"/>
    <n v="178483"/>
    <n v="93"/>
    <x v="0"/>
    <n v="4697"/>
    <n v="37.999400000000001"/>
    <x v="1"/>
    <x v="594"/>
    <s v="2018"/>
    <n v="1537938000"/>
    <d v="2018-10-17T05:00:00"/>
    <n v="1539752400"/>
    <x v="1"/>
    <x v="1"/>
  </r>
  <r>
    <s v="Robinson Group"/>
    <n v="98700"/>
    <n v="87448"/>
    <n v="89"/>
    <x v="0"/>
    <n v="2915"/>
    <n v="29.999300000000002"/>
    <x v="1"/>
    <x v="595"/>
    <s v="2013"/>
    <n v="1363150800"/>
    <d v="2013-03-24T05:00:00"/>
    <n v="1364101200"/>
    <x v="6"/>
    <x v="11"/>
  </r>
  <r>
    <s v="Jordan-Wolfe"/>
    <n v="4500"/>
    <n v="1863"/>
    <n v="41"/>
    <x v="0"/>
    <n v="18"/>
    <n v="103.5"/>
    <x v="1"/>
    <x v="596"/>
    <s v="2018"/>
    <n v="1523250000"/>
    <d v="2018-05-03T05:00:00"/>
    <n v="1525323600"/>
    <x v="5"/>
    <x v="18"/>
  </r>
  <r>
    <s v="Vargas-Cox"/>
    <n v="98600"/>
    <n v="62174"/>
    <n v="63"/>
    <x v="3"/>
    <n v="723"/>
    <n v="85.994500000000002"/>
    <x v="1"/>
    <x v="597"/>
    <s v="2017"/>
    <n v="1499317200"/>
    <d v="2017-07-24T05:00:00"/>
    <n v="1500872400"/>
    <x v="0"/>
    <x v="0"/>
  </r>
  <r>
    <s v="Yang and Sons"/>
    <n v="121700"/>
    <n v="59003"/>
    <n v="48"/>
    <x v="0"/>
    <n v="602"/>
    <n v="98.011600000000001"/>
    <x v="5"/>
    <x v="598"/>
    <s v="2010"/>
    <n v="1287550800"/>
    <d v="2010-10-31T05:00:00"/>
    <n v="1288501200"/>
    <x v="3"/>
    <x v="3"/>
  </r>
  <r>
    <s v="Wilson, Wilson and Mathis"/>
    <n v="100"/>
    <n v="2"/>
    <n v="2"/>
    <x v="0"/>
    <n v="1"/>
    <n v="2"/>
    <x v="1"/>
    <x v="599"/>
    <s v="2014"/>
    <n v="1404795600"/>
    <d v="2014-08-04T05:00:00"/>
    <n v="1407128400"/>
    <x v="1"/>
    <x v="17"/>
  </r>
  <r>
    <s v="Wang, Koch and Weaver"/>
    <n v="196700"/>
    <n v="174039"/>
    <n v="88"/>
    <x v="0"/>
    <n v="3868"/>
    <n v="44.994599999999998"/>
    <x v="6"/>
    <x v="600"/>
    <s v="2014"/>
    <n v="1393048800"/>
    <d v="2014-03-09T06:00:00"/>
    <n v="1394344800"/>
    <x v="4"/>
    <x v="12"/>
  </r>
  <r>
    <s v="Cisneros Ltd"/>
    <n v="10000"/>
    <n v="12684"/>
    <n v="127"/>
    <x v="1"/>
    <n v="409"/>
    <n v="31.0122"/>
    <x v="1"/>
    <x v="601"/>
    <s v="2016"/>
    <n v="1470373200"/>
    <d v="2016-09-17T05:00:00"/>
    <n v="1474088400"/>
    <x v="2"/>
    <x v="2"/>
  </r>
  <r>
    <s v="Williams-Jones"/>
    <n v="600"/>
    <n v="14033"/>
    <n v="2339"/>
    <x v="1"/>
    <n v="234"/>
    <n v="59.970100000000002"/>
    <x v="1"/>
    <x v="602"/>
    <s v="2016"/>
    <n v="1460091600"/>
    <d v="2016-04-10T05:00:00"/>
    <n v="1460264400"/>
    <x v="2"/>
    <x v="2"/>
  </r>
  <r>
    <s v="Roberts, Hinton and Williams"/>
    <n v="35000"/>
    <n v="177936"/>
    <n v="508"/>
    <x v="1"/>
    <n v="3016"/>
    <n v="58.997300000000003"/>
    <x v="1"/>
    <x v="335"/>
    <s v="2015"/>
    <n v="1440392400"/>
    <d v="2015-08-29T05:00:00"/>
    <n v="1440824400"/>
    <x v="1"/>
    <x v="16"/>
  </r>
  <r>
    <s v="Gonzalez, Williams and Benson"/>
    <n v="6900"/>
    <n v="13212"/>
    <n v="191"/>
    <x v="1"/>
    <n v="264"/>
    <n v="50.045499999999997"/>
    <x v="1"/>
    <x v="603"/>
    <s v="2017"/>
    <n v="1488434400"/>
    <d v="2017-03-15T05:00:00"/>
    <n v="1489554000"/>
    <x v="7"/>
    <x v="14"/>
  </r>
  <r>
    <s v="Hobbs, Brown and Lee"/>
    <n v="118400"/>
    <n v="49879"/>
    <n v="42"/>
    <x v="0"/>
    <n v="504"/>
    <n v="98.966300000000004"/>
    <x v="2"/>
    <x v="604"/>
    <s v="2017"/>
    <n v="1514440800"/>
    <d v="2018-01-02T06:00:00"/>
    <n v="1514872800"/>
    <x v="0"/>
    <x v="0"/>
  </r>
  <r>
    <s v="Russo, Kim and Mccoy"/>
    <n v="10000"/>
    <n v="824"/>
    <n v="8"/>
    <x v="0"/>
    <n v="14"/>
    <n v="58.857100000000003"/>
    <x v="1"/>
    <x v="605"/>
    <s v="2017"/>
    <n v="1514354400"/>
    <d v="2018-01-12T06:00:00"/>
    <n v="1515736800"/>
    <x v="4"/>
    <x v="22"/>
  </r>
  <r>
    <s v="Howell, Myers and Olson"/>
    <n v="52600"/>
    <n v="31594"/>
    <n v="60"/>
    <x v="3"/>
    <n v="390"/>
    <n v="81.010300000000001"/>
    <x v="1"/>
    <x v="606"/>
    <s v="2015"/>
    <n v="1440910800"/>
    <d v="2015-09-22T05:00:00"/>
    <n v="1442898000"/>
    <x v="1"/>
    <x v="1"/>
  </r>
  <r>
    <s v="Bailey and Sons"/>
    <n v="120700"/>
    <n v="57010"/>
    <n v="47"/>
    <x v="0"/>
    <n v="750"/>
    <n v="76.013300000000001"/>
    <x v="4"/>
    <x v="65"/>
    <s v="2011"/>
    <n v="1296108000"/>
    <d v="2011-01-28T06:00:00"/>
    <n v="1296194400"/>
    <x v="4"/>
    <x v="4"/>
  </r>
  <r>
    <s v="Jensen-Brown"/>
    <n v="9100"/>
    <n v="7438"/>
    <n v="82"/>
    <x v="0"/>
    <n v="77"/>
    <n v="96.597399999999993"/>
    <x v="1"/>
    <x v="607"/>
    <s v="2015"/>
    <n v="1440133200"/>
    <d v="2015-08-30T05:00:00"/>
    <n v="1440910800"/>
    <x v="3"/>
    <x v="3"/>
  </r>
  <r>
    <s v="Smith Group"/>
    <n v="106800"/>
    <n v="57872"/>
    <n v="54"/>
    <x v="0"/>
    <n v="752"/>
    <n v="76.957400000000007"/>
    <x v="3"/>
    <x v="608"/>
    <s v="2012"/>
    <n v="1332910800"/>
    <d v="2012-04-27T05:00:00"/>
    <n v="1335502800"/>
    <x v="1"/>
    <x v="17"/>
  </r>
  <r>
    <s v="Murphy-Farrell"/>
    <n v="9100"/>
    <n v="8906"/>
    <n v="98"/>
    <x v="0"/>
    <n v="131"/>
    <n v="67.984700000000004"/>
    <x v="1"/>
    <x v="609"/>
    <s v="2018"/>
    <n v="1544335200"/>
    <d v="2018-12-13T06:00:00"/>
    <n v="1544680800"/>
    <x v="3"/>
    <x v="3"/>
  </r>
  <r>
    <s v="Everett-Wolfe"/>
    <n v="10000"/>
    <n v="7724"/>
    <n v="77"/>
    <x v="0"/>
    <n v="87"/>
    <n v="88.781599999999997"/>
    <x v="1"/>
    <x v="610"/>
    <s v="2010"/>
    <n v="1286427600"/>
    <d v="2010-10-30T05:00:00"/>
    <n v="1288414800"/>
    <x v="3"/>
    <x v="3"/>
  </r>
  <r>
    <s v="Young PLC"/>
    <n v="79400"/>
    <n v="26571"/>
    <n v="33"/>
    <x v="0"/>
    <n v="1063"/>
    <n v="24.996200000000002"/>
    <x v="1"/>
    <x v="541"/>
    <s v="2012"/>
    <n v="1329717600"/>
    <d v="2012-03-01T06:00:00"/>
    <n v="1330581600"/>
    <x v="1"/>
    <x v="17"/>
  </r>
  <r>
    <s v="Park-Goodman"/>
    <n v="5100"/>
    <n v="12219"/>
    <n v="240"/>
    <x v="1"/>
    <n v="272"/>
    <n v="44.922800000000002"/>
    <x v="1"/>
    <x v="611"/>
    <s v="2011"/>
    <n v="1310187600"/>
    <d v="2011-07-23T05:00:00"/>
    <n v="1311397200"/>
    <x v="4"/>
    <x v="4"/>
  </r>
  <r>
    <s v="York, Barr and Grant"/>
    <n v="3100"/>
    <n v="1985"/>
    <n v="64"/>
    <x v="3"/>
    <n v="25"/>
    <n v="79.400000000000006"/>
    <x v="1"/>
    <x v="612"/>
    <s v="2013"/>
    <n v="1377838800"/>
    <d v="2013-09-05T05:00:00"/>
    <n v="1378357200"/>
    <x v="3"/>
    <x v="3"/>
  </r>
  <r>
    <s v="Little Ltd"/>
    <n v="6900"/>
    <n v="12155"/>
    <n v="176"/>
    <x v="1"/>
    <n v="419"/>
    <n v="29.009499999999999"/>
    <x v="1"/>
    <x v="613"/>
    <s v="2014"/>
    <n v="1410325200"/>
    <d v="2014-09-19T05:00:00"/>
    <n v="1411102800"/>
    <x v="8"/>
    <x v="23"/>
  </r>
  <r>
    <s v="Brown and Sons"/>
    <n v="27500"/>
    <n v="5593"/>
    <n v="20"/>
    <x v="0"/>
    <n v="76"/>
    <n v="73.592100000000002"/>
    <x v="1"/>
    <x v="614"/>
    <s v="2012"/>
    <n v="1343797200"/>
    <d v="2012-08-13T05:00:00"/>
    <n v="1344834000"/>
    <x v="3"/>
    <x v="3"/>
  </r>
  <r>
    <s v="Payne, Garrett and Thomas"/>
    <n v="48800"/>
    <n v="175020"/>
    <n v="359"/>
    <x v="1"/>
    <n v="1621"/>
    <n v="107.9704"/>
    <x v="6"/>
    <x v="615"/>
    <s v="2017"/>
    <n v="1498453200"/>
    <d v="2017-07-05T05:00:00"/>
    <n v="1499230800"/>
    <x v="3"/>
    <x v="3"/>
  </r>
  <r>
    <s v="Robinson Group"/>
    <n v="16200"/>
    <n v="75955"/>
    <n v="469"/>
    <x v="1"/>
    <n v="1101"/>
    <n v="68.987300000000005"/>
    <x v="1"/>
    <x v="90"/>
    <s v="2016"/>
    <n v="1456380000"/>
    <d v="2016-03-08T06:00:00"/>
    <n v="1457416800"/>
    <x v="1"/>
    <x v="7"/>
  </r>
  <r>
    <s v="Robinson-Kelly"/>
    <n v="97600"/>
    <n v="119127"/>
    <n v="122"/>
    <x v="1"/>
    <n v="1073"/>
    <n v="111.0224"/>
    <x v="1"/>
    <x v="616"/>
    <s v="2010"/>
    <n v="1280552400"/>
    <d v="2010-08-04T05:00:00"/>
    <n v="1280898000"/>
    <x v="3"/>
    <x v="3"/>
  </r>
  <r>
    <s v="Kelly-Colon"/>
    <n v="197900"/>
    <n v="110689"/>
    <n v="56"/>
    <x v="0"/>
    <n v="4428"/>
    <n v="24.997499999999999"/>
    <x v="2"/>
    <x v="617"/>
    <s v="2018"/>
    <n v="1521608400"/>
    <d v="2018-03-31T05:00:00"/>
    <n v="1522472400"/>
    <x v="3"/>
    <x v="3"/>
  </r>
  <r>
    <s v="Turner, Scott and Gentry"/>
    <n v="5600"/>
    <n v="2445"/>
    <n v="44"/>
    <x v="0"/>
    <n v="58"/>
    <n v="42.155200000000001"/>
    <x v="6"/>
    <x v="618"/>
    <s v="2016"/>
    <n v="1460696400"/>
    <d v="2016-05-06T05:00:00"/>
    <n v="1462510800"/>
    <x v="1"/>
    <x v="7"/>
  </r>
  <r>
    <s v="Sanchez Ltd"/>
    <n v="170700"/>
    <n v="57250"/>
    <n v="34"/>
    <x v="3"/>
    <n v="1218"/>
    <n v="47.003300000000003"/>
    <x v="1"/>
    <x v="619"/>
    <s v="2011"/>
    <n v="1313730000"/>
    <d v="2011-10-05T05:00:00"/>
    <n v="1317790800"/>
    <x v="7"/>
    <x v="14"/>
  </r>
  <r>
    <s v="Giles-Smith"/>
    <n v="9700"/>
    <n v="11929"/>
    <n v="123"/>
    <x v="1"/>
    <n v="331"/>
    <n v="36.039299999999997"/>
    <x v="1"/>
    <x v="620"/>
    <s v="2019"/>
    <n v="1568178000"/>
    <d v="2019-09-18T05:00:00"/>
    <n v="1568782800"/>
    <x v="8"/>
    <x v="23"/>
  </r>
  <r>
    <s v="Thompson-Moreno"/>
    <n v="62300"/>
    <n v="118214"/>
    <n v="190"/>
    <x v="1"/>
    <n v="1170"/>
    <n v="101.0376"/>
    <x v="1"/>
    <x v="621"/>
    <s v="2012"/>
    <n v="1348635600"/>
    <d v="2012-10-05T05:00:00"/>
    <n v="1349413200"/>
    <x v="7"/>
    <x v="14"/>
  </r>
  <r>
    <s v="Murphy-Fox"/>
    <n v="5300"/>
    <n v="4432"/>
    <n v="84"/>
    <x v="0"/>
    <n v="111"/>
    <n v="39.927900000000001"/>
    <x v="1"/>
    <x v="622"/>
    <s v="2016"/>
    <n v="1468126800"/>
    <d v="2016-08-29T05:00:00"/>
    <n v="1472446800"/>
    <x v="5"/>
    <x v="13"/>
  </r>
  <r>
    <s v="Rodriguez-Patterson"/>
    <n v="99500"/>
    <n v="17879"/>
    <n v="18"/>
    <x v="3"/>
    <n v="215"/>
    <n v="83.158100000000005"/>
    <x v="1"/>
    <x v="35"/>
    <s v="2019"/>
    <n v="1547877600"/>
    <d v="2019-01-21T06:00:00"/>
    <n v="1548050400"/>
    <x v="4"/>
    <x v="6"/>
  </r>
  <r>
    <s v="Davis Ltd"/>
    <n v="1400"/>
    <n v="14511"/>
    <n v="1036"/>
    <x v="1"/>
    <n v="363"/>
    <n v="39.975200000000001"/>
    <x v="1"/>
    <x v="623"/>
    <s v="2019"/>
    <n v="1571374800"/>
    <d v="2019-10-23T05:00:00"/>
    <n v="1571806800"/>
    <x v="0"/>
    <x v="0"/>
  </r>
  <r>
    <s v="Nelson-Valdez"/>
    <n v="145600"/>
    <n v="141822"/>
    <n v="97"/>
    <x v="0"/>
    <n v="2955"/>
    <n v="47.993899999999996"/>
    <x v="1"/>
    <x v="624"/>
    <s v="2019"/>
    <n v="1576303200"/>
    <d v="2019-12-16T06:00:00"/>
    <n v="1576476000"/>
    <x v="6"/>
    <x v="20"/>
  </r>
  <r>
    <s v="Kelly PLC"/>
    <n v="184100"/>
    <n v="159037"/>
    <n v="86"/>
    <x v="0"/>
    <n v="1657"/>
    <n v="95.978899999999996"/>
    <x v="1"/>
    <x v="625"/>
    <s v="2011"/>
    <n v="1324447200"/>
    <d v="2011-12-27T06:00:00"/>
    <n v="1324965600"/>
    <x v="3"/>
    <x v="3"/>
  </r>
  <r>
    <s v="Nguyen and Sons"/>
    <n v="5400"/>
    <n v="8109"/>
    <n v="150"/>
    <x v="1"/>
    <n v="103"/>
    <n v="78.728200000000001"/>
    <x v="1"/>
    <x v="626"/>
    <s v="2013"/>
    <n v="1386741600"/>
    <d v="2013-12-20T06:00:00"/>
    <n v="1387519200"/>
    <x v="3"/>
    <x v="3"/>
  </r>
  <r>
    <s v="Jones PLC"/>
    <n v="2300"/>
    <n v="8244"/>
    <n v="358"/>
    <x v="1"/>
    <n v="147"/>
    <n v="56.081600000000002"/>
    <x v="1"/>
    <x v="627"/>
    <s v="2018"/>
    <n v="1537074000"/>
    <d v="2018-09-18T05:00:00"/>
    <n v="1537246800"/>
    <x v="3"/>
    <x v="3"/>
  </r>
  <r>
    <s v="Gilmore LLC"/>
    <n v="1400"/>
    <n v="7600"/>
    <n v="543"/>
    <x v="1"/>
    <n v="110"/>
    <n v="69.090900000000005"/>
    <x v="0"/>
    <x v="628"/>
    <s v="2010"/>
    <n v="1277787600"/>
    <d v="2010-07-19T05:00:00"/>
    <n v="1279515600"/>
    <x v="5"/>
    <x v="9"/>
  </r>
  <r>
    <s v="Lee-Cobb"/>
    <n v="140000"/>
    <n v="94501"/>
    <n v="68"/>
    <x v="0"/>
    <n v="926"/>
    <n v="102.05289999999999"/>
    <x v="0"/>
    <x v="629"/>
    <s v="2015"/>
    <n v="1440306000"/>
    <d v="2015-09-16T05:00:00"/>
    <n v="1442379600"/>
    <x v="3"/>
    <x v="3"/>
  </r>
  <r>
    <s v="Jones, Wiley and Robbins"/>
    <n v="7500"/>
    <n v="14381"/>
    <n v="192"/>
    <x v="1"/>
    <n v="134"/>
    <n v="107.32089999999999"/>
    <x v="1"/>
    <x v="630"/>
    <s v="2018"/>
    <n v="1522126800"/>
    <d v="2018-04-07T05:00:00"/>
    <n v="1523077200"/>
    <x v="2"/>
    <x v="8"/>
  </r>
  <r>
    <s v="Martin, Gates and Holt"/>
    <n v="1500"/>
    <n v="13980"/>
    <n v="932"/>
    <x v="1"/>
    <n v="269"/>
    <n v="51.970300000000002"/>
    <x v="1"/>
    <x v="631"/>
    <s v="2017"/>
    <n v="1489298400"/>
    <d v="2017-03-15T05:00:00"/>
    <n v="1489554000"/>
    <x v="3"/>
    <x v="3"/>
  </r>
  <r>
    <s v="Bowen, Davies and Burns"/>
    <n v="2900"/>
    <n v="12449"/>
    <n v="429"/>
    <x v="1"/>
    <n v="175"/>
    <n v="71.137100000000004"/>
    <x v="1"/>
    <x v="632"/>
    <s v="2019"/>
    <n v="1547100000"/>
    <d v="2019-01-26T06:00:00"/>
    <n v="1548482400"/>
    <x v="4"/>
    <x v="19"/>
  </r>
  <r>
    <s v="Nguyen Inc"/>
    <n v="7300"/>
    <n v="7348"/>
    <n v="101"/>
    <x v="1"/>
    <n v="69"/>
    <n v="106.4928"/>
    <x v="1"/>
    <x v="633"/>
    <s v="2013"/>
    <n v="1383022800"/>
    <d v="2013-11-10T06:00:00"/>
    <n v="1384063200"/>
    <x v="2"/>
    <x v="2"/>
  </r>
  <r>
    <s v="Walsh-Watts"/>
    <n v="3600"/>
    <n v="8158"/>
    <n v="227"/>
    <x v="1"/>
    <n v="190"/>
    <n v="42.936799999999998"/>
    <x v="1"/>
    <x v="634"/>
    <s v="2011"/>
    <n v="1322373600"/>
    <d v="2011-12-03T06:00:00"/>
    <n v="1322892000"/>
    <x v="4"/>
    <x v="4"/>
  </r>
  <r>
    <s v="Ray, Li and Li"/>
    <n v="5000"/>
    <n v="7119"/>
    <n v="142"/>
    <x v="1"/>
    <n v="237"/>
    <n v="30.038"/>
    <x v="1"/>
    <x v="635"/>
    <s v="2012"/>
    <n v="1349240400"/>
    <d v="2012-10-20T05:00:00"/>
    <n v="1350709200"/>
    <x v="4"/>
    <x v="4"/>
  </r>
  <r>
    <s v="Murray Ltd"/>
    <n v="6000"/>
    <n v="5438"/>
    <n v="91"/>
    <x v="0"/>
    <n v="77"/>
    <n v="70.623400000000004"/>
    <x v="4"/>
    <x v="636"/>
    <s v="2019"/>
    <n v="1562648400"/>
    <d v="2019-07-27T05:00:00"/>
    <n v="1564203600"/>
    <x v="1"/>
    <x v="1"/>
  </r>
  <r>
    <s v="Bradford-Silva"/>
    <n v="180400"/>
    <n v="115396"/>
    <n v="64"/>
    <x v="0"/>
    <n v="1748"/>
    <n v="66.016000000000005"/>
    <x v="1"/>
    <x v="637"/>
    <s v="2017"/>
    <n v="1508216400"/>
    <d v="2017-11-03T05:00:00"/>
    <n v="1509685200"/>
    <x v="3"/>
    <x v="3"/>
  </r>
  <r>
    <s v="Mora-Bradley"/>
    <n v="9100"/>
    <n v="7656"/>
    <n v="84"/>
    <x v="0"/>
    <n v="79"/>
    <n v="96.9114"/>
    <x v="1"/>
    <x v="638"/>
    <s v="2017"/>
    <n v="1511762400"/>
    <d v="2018-01-03T06:00:00"/>
    <n v="1514959200"/>
    <x v="3"/>
    <x v="3"/>
  </r>
  <r>
    <s v="Cardenas, Thompson and Carey"/>
    <n v="9200"/>
    <n v="12322"/>
    <n v="134"/>
    <x v="1"/>
    <n v="196"/>
    <n v="62.8673"/>
    <x v="6"/>
    <x v="639"/>
    <s v="2015"/>
    <n v="1447480800"/>
    <d v="2015-11-30T06:00:00"/>
    <n v="1448863200"/>
    <x v="1"/>
    <x v="1"/>
  </r>
  <r>
    <s v="Lopez, Reid and Johnson"/>
    <n v="164100"/>
    <n v="96888"/>
    <n v="59"/>
    <x v="0"/>
    <n v="889"/>
    <n v="108.9854"/>
    <x v="1"/>
    <x v="640"/>
    <s v="2015"/>
    <n v="1429506000"/>
    <d v="2015-04-21T05:00:00"/>
    <n v="1429592400"/>
    <x v="3"/>
    <x v="3"/>
  </r>
  <r>
    <s v="Fox-Williams"/>
    <n v="128900"/>
    <n v="196960"/>
    <n v="153"/>
    <x v="1"/>
    <n v="7295"/>
    <n v="26.999300000000002"/>
    <x v="1"/>
    <x v="641"/>
    <s v="2018"/>
    <n v="1522472400"/>
    <d v="2018-04-02T05:00:00"/>
    <n v="1522645200"/>
    <x v="1"/>
    <x v="5"/>
  </r>
  <r>
    <s v="Taylor, Wood and Taylor"/>
    <n v="42100"/>
    <n v="188057"/>
    <n v="447"/>
    <x v="1"/>
    <n v="2893"/>
    <n v="65.004099999999994"/>
    <x v="0"/>
    <x v="642"/>
    <s v="2011"/>
    <n v="1322114400"/>
    <d v="2011-12-08T06:00:00"/>
    <n v="1323324000"/>
    <x v="2"/>
    <x v="8"/>
  </r>
  <r>
    <s v="King Inc"/>
    <n v="7400"/>
    <n v="6245"/>
    <n v="84"/>
    <x v="0"/>
    <n v="56"/>
    <n v="111.5179"/>
    <x v="1"/>
    <x v="230"/>
    <s v="2019"/>
    <n v="1561438800"/>
    <d v="2019-06-26T05:00:00"/>
    <n v="1561525200"/>
    <x v="4"/>
    <x v="6"/>
  </r>
  <r>
    <s v="Cole, Petty and Cameron"/>
    <n v="100"/>
    <n v="3"/>
    <n v="3"/>
    <x v="0"/>
    <n v="1"/>
    <n v="3"/>
    <x v="1"/>
    <x v="67"/>
    <s v="2010"/>
    <n v="1264399200"/>
    <d v="2010-02-09T06:00:00"/>
    <n v="1265695200"/>
    <x v="2"/>
    <x v="8"/>
  </r>
  <r>
    <s v="Mcclain LLC"/>
    <n v="52000"/>
    <n v="91014"/>
    <n v="175"/>
    <x v="1"/>
    <n v="820"/>
    <n v="110.9927"/>
    <x v="1"/>
    <x v="643"/>
    <s v="2011"/>
    <n v="1301202000"/>
    <d v="2011-04-03T05:00:00"/>
    <n v="1301806800"/>
    <x v="3"/>
    <x v="3"/>
  </r>
  <r>
    <s v="Sims-Gross"/>
    <n v="8700"/>
    <n v="4710"/>
    <n v="54"/>
    <x v="0"/>
    <n v="83"/>
    <n v="56.747"/>
    <x v="1"/>
    <x v="644"/>
    <s v="2013"/>
    <n v="1374469200"/>
    <d v="2013-07-27T05:00:00"/>
    <n v="1374901200"/>
    <x v="2"/>
    <x v="8"/>
  </r>
  <r>
    <s v="Perez Group"/>
    <n v="63400"/>
    <n v="197728"/>
    <n v="312"/>
    <x v="1"/>
    <n v="2038"/>
    <n v="97.020600000000002"/>
    <x v="1"/>
    <x v="645"/>
    <s v="2012"/>
    <n v="1334984400"/>
    <d v="2012-05-08T05:00:00"/>
    <n v="1336453200"/>
    <x v="5"/>
    <x v="18"/>
  </r>
  <r>
    <s v="Haynes-Williams"/>
    <n v="8700"/>
    <n v="10682"/>
    <n v="123"/>
    <x v="1"/>
    <n v="116"/>
    <n v="92.086200000000005"/>
    <x v="1"/>
    <x v="646"/>
    <s v="2016"/>
    <n v="1467608400"/>
    <d v="2016-07-19T05:00:00"/>
    <n v="1468904400"/>
    <x v="4"/>
    <x v="10"/>
  </r>
  <r>
    <s v="Ford LLC"/>
    <n v="169700"/>
    <n v="168048"/>
    <n v="99"/>
    <x v="0"/>
    <n v="2025"/>
    <n v="82.986699999999999"/>
    <x v="4"/>
    <x v="626"/>
    <s v="2013"/>
    <n v="1386741600"/>
    <d v="2013-12-15T06:00:00"/>
    <n v="1387087200"/>
    <x v="5"/>
    <x v="9"/>
  </r>
  <r>
    <s v="Moreno Ltd"/>
    <n v="108400"/>
    <n v="138586"/>
    <n v="128"/>
    <x v="1"/>
    <n v="1345"/>
    <n v="103.03789999999999"/>
    <x v="2"/>
    <x v="647"/>
    <s v="2019"/>
    <n v="1546754400"/>
    <d v="2019-01-14T06:00:00"/>
    <n v="1547445600"/>
    <x v="2"/>
    <x v="2"/>
  </r>
  <r>
    <s v="Moore, Cook and Wright"/>
    <n v="7300"/>
    <n v="11579"/>
    <n v="159"/>
    <x v="1"/>
    <n v="168"/>
    <n v="68.922600000000003"/>
    <x v="1"/>
    <x v="159"/>
    <s v="2018"/>
    <n v="1544248800"/>
    <d v="2019-01-13T06:00:00"/>
    <n v="1547359200"/>
    <x v="4"/>
    <x v="6"/>
  </r>
  <r>
    <s v="Ortega LLC"/>
    <n v="1700"/>
    <n v="12020"/>
    <n v="707"/>
    <x v="1"/>
    <n v="137"/>
    <n v="87.737200000000001"/>
    <x v="5"/>
    <x v="648"/>
    <s v="2017"/>
    <n v="1495429200"/>
    <d v="2017-06-01T05:00:00"/>
    <n v="1496293200"/>
    <x v="3"/>
    <x v="3"/>
  </r>
  <r>
    <s v="Silva, Walker and Martin"/>
    <n v="9800"/>
    <n v="13954"/>
    <n v="142"/>
    <x v="1"/>
    <n v="186"/>
    <n v="75.021500000000003"/>
    <x v="6"/>
    <x v="267"/>
    <s v="2012"/>
    <n v="1334811600"/>
    <d v="2012-04-26T05:00:00"/>
    <n v="1335416400"/>
    <x v="3"/>
    <x v="3"/>
  </r>
  <r>
    <s v="Huynh, Gallegos and Mills"/>
    <n v="4300"/>
    <n v="6358"/>
    <n v="148"/>
    <x v="1"/>
    <n v="125"/>
    <n v="50.863999999999997"/>
    <x v="1"/>
    <x v="649"/>
    <s v="2018"/>
    <n v="1531544400"/>
    <d v="2018-07-21T05:00:00"/>
    <n v="1532149200"/>
    <x v="3"/>
    <x v="3"/>
  </r>
  <r>
    <s v="Anderson LLC"/>
    <n v="6200"/>
    <n v="1260"/>
    <n v="20"/>
    <x v="0"/>
    <n v="14"/>
    <n v="90"/>
    <x v="6"/>
    <x v="248"/>
    <s v="2016"/>
    <n v="1453615200"/>
    <d v="2016-01-26T06:00:00"/>
    <n v="1453788000"/>
    <x v="3"/>
    <x v="3"/>
  </r>
  <r>
    <s v="Garza-Bryant"/>
    <n v="800"/>
    <n v="14725"/>
    <n v="1841"/>
    <x v="1"/>
    <n v="202"/>
    <n v="72.896000000000001"/>
    <x v="1"/>
    <x v="571"/>
    <s v="2016"/>
    <n v="1467954000"/>
    <d v="2016-08-18T05:00:00"/>
    <n v="1471496400"/>
    <x v="3"/>
    <x v="3"/>
  </r>
  <r>
    <s v="Mays LLC"/>
    <n v="6900"/>
    <n v="11174"/>
    <n v="162"/>
    <x v="1"/>
    <n v="103"/>
    <n v="108.4854"/>
    <x v="1"/>
    <x v="650"/>
    <s v="2016"/>
    <n v="1471842000"/>
    <d v="2016-09-03T05:00:00"/>
    <n v="1472878800"/>
    <x v="5"/>
    <x v="15"/>
  </r>
  <r>
    <s v="Evans-Jones"/>
    <n v="38500"/>
    <n v="182036"/>
    <n v="473"/>
    <x v="1"/>
    <n v="1785"/>
    <n v="101.98099999999999"/>
    <x v="1"/>
    <x v="1"/>
    <s v="2014"/>
    <n v="1408424400"/>
    <d v="2014-08-20T05:00:00"/>
    <n v="1408510800"/>
    <x v="1"/>
    <x v="1"/>
  </r>
  <r>
    <s v="Fischer, Torres and Walker"/>
    <n v="118000"/>
    <n v="28870"/>
    <n v="24"/>
    <x v="0"/>
    <n v="656"/>
    <n v="44.009099999999997"/>
    <x v="1"/>
    <x v="651"/>
    <s v="2010"/>
    <n v="1281157200"/>
    <d v="2010-08-12T05:00:00"/>
    <n v="1281589200"/>
    <x v="6"/>
    <x v="20"/>
  </r>
  <r>
    <s v="Tapia, Kramer and Hicks"/>
    <n v="2000"/>
    <n v="10353"/>
    <n v="518"/>
    <x v="1"/>
    <n v="157"/>
    <n v="65.942700000000002"/>
    <x v="1"/>
    <x v="652"/>
    <s v="2013"/>
    <n v="1373432400"/>
    <d v="2013-08-07T05:00:00"/>
    <n v="1375851600"/>
    <x v="3"/>
    <x v="3"/>
  </r>
  <r>
    <s v="Barnes, Wilcox and Riley"/>
    <n v="5600"/>
    <n v="13868"/>
    <n v="248"/>
    <x v="1"/>
    <n v="555"/>
    <n v="24.987400000000001"/>
    <x v="1"/>
    <x v="653"/>
    <s v="2011"/>
    <n v="1313989200"/>
    <d v="2011-09-12T05:00:00"/>
    <n v="1315803600"/>
    <x v="4"/>
    <x v="4"/>
  </r>
  <r>
    <s v="Reyes PLC"/>
    <n v="8300"/>
    <n v="8317"/>
    <n v="100"/>
    <x v="1"/>
    <n v="297"/>
    <n v="28.003399999999999"/>
    <x v="1"/>
    <x v="654"/>
    <s v="2013"/>
    <n v="1371445200"/>
    <d v="2013-07-13T05:00:00"/>
    <n v="1373691600"/>
    <x v="2"/>
    <x v="8"/>
  </r>
  <r>
    <s v="Pace, Simpson and Watkins"/>
    <n v="6900"/>
    <n v="10557"/>
    <n v="153"/>
    <x v="1"/>
    <n v="123"/>
    <n v="85.829300000000003"/>
    <x v="1"/>
    <x v="655"/>
    <s v="2012"/>
    <n v="1338267600"/>
    <d v="2012-06-09T05:00:00"/>
    <n v="1339218000"/>
    <x v="5"/>
    <x v="13"/>
  </r>
  <r>
    <s v="Valenzuela, Davidson and Castro"/>
    <n v="8700"/>
    <n v="3227"/>
    <n v="37"/>
    <x v="3"/>
    <n v="38"/>
    <n v="84.921099999999996"/>
    <x v="3"/>
    <x v="656"/>
    <s v="2018"/>
    <n v="1519192800"/>
    <d v="2018-03-07T06:00:00"/>
    <n v="1520402400"/>
    <x v="3"/>
    <x v="3"/>
  </r>
  <r>
    <s v="Dominguez-Owens"/>
    <n v="123600"/>
    <n v="5429"/>
    <n v="4"/>
    <x v="3"/>
    <n v="60"/>
    <n v="90.4833"/>
    <x v="1"/>
    <x v="657"/>
    <s v="2018"/>
    <n v="1522818000"/>
    <d v="2018-04-10T05:00:00"/>
    <n v="1523336400"/>
    <x v="1"/>
    <x v="1"/>
  </r>
  <r>
    <s v="Thomas-Simmons"/>
    <n v="48500"/>
    <n v="75906"/>
    <n v="157"/>
    <x v="1"/>
    <n v="3036"/>
    <n v="25.001999999999999"/>
    <x v="1"/>
    <x v="265"/>
    <s v="2017"/>
    <n v="1509948000"/>
    <d v="2017-12-03T06:00:00"/>
    <n v="1512280800"/>
    <x v="4"/>
    <x v="4"/>
  </r>
  <r>
    <s v="Beck-Knight"/>
    <n v="4900"/>
    <n v="13250"/>
    <n v="270"/>
    <x v="1"/>
    <n v="144"/>
    <n v="92.013900000000007"/>
    <x v="2"/>
    <x v="658"/>
    <s v="2016"/>
    <n v="1456898400"/>
    <d v="2016-03-23T05:00:00"/>
    <n v="1458709200"/>
    <x v="3"/>
    <x v="3"/>
  </r>
  <r>
    <s v="Mccoy Ltd"/>
    <n v="8400"/>
    <n v="11261"/>
    <n v="134"/>
    <x v="1"/>
    <n v="121"/>
    <n v="93.066100000000006"/>
    <x v="4"/>
    <x v="659"/>
    <s v="2014"/>
    <n v="1413954000"/>
    <d v="2014-10-24T05:00:00"/>
    <n v="1414126800"/>
    <x v="3"/>
    <x v="3"/>
  </r>
  <r>
    <s v="Dawson-Tyler"/>
    <n v="193200"/>
    <n v="97369"/>
    <n v="50"/>
    <x v="0"/>
    <n v="1596"/>
    <n v="61.008099999999999"/>
    <x v="1"/>
    <x v="660"/>
    <s v="2014"/>
    <n v="1416031200"/>
    <d v="2014-11-17T06:00:00"/>
    <n v="1416204000"/>
    <x v="6"/>
    <x v="20"/>
  </r>
  <r>
    <s v="Johns-Thomas"/>
    <n v="54300"/>
    <n v="48227"/>
    <n v="89"/>
    <x v="3"/>
    <n v="524"/>
    <n v="92.036299999999997"/>
    <x v="1"/>
    <x v="661"/>
    <s v="2010"/>
    <n v="1287982800"/>
    <d v="2010-10-31T05:00:00"/>
    <n v="1288501200"/>
    <x v="3"/>
    <x v="3"/>
  </r>
  <r>
    <s v="Quinn, Cruz and Schmidt"/>
    <n v="8900"/>
    <n v="14685"/>
    <n v="165"/>
    <x v="1"/>
    <n v="181"/>
    <n v="81.132599999999996"/>
    <x v="1"/>
    <x v="4"/>
    <s v="2019"/>
    <n v="1547964000"/>
    <d v="2019-03-19T05:00:00"/>
    <n v="1552971600"/>
    <x v="2"/>
    <x v="2"/>
  </r>
  <r>
    <s v="Stewart Inc"/>
    <n v="4200"/>
    <n v="735"/>
    <n v="18"/>
    <x v="0"/>
    <n v="10"/>
    <n v="73.5"/>
    <x v="1"/>
    <x v="662"/>
    <s v="2016"/>
    <n v="1464152400"/>
    <d v="2016-06-05T05:00:00"/>
    <n v="1465102800"/>
    <x v="3"/>
    <x v="3"/>
  </r>
  <r>
    <s v="Moore Group"/>
    <n v="5600"/>
    <n v="10397"/>
    <n v="186"/>
    <x v="1"/>
    <n v="122"/>
    <n v="85.221299999999999"/>
    <x v="1"/>
    <x v="663"/>
    <s v="2013"/>
    <n v="1359957600"/>
    <d v="2013-02-06T06:00:00"/>
    <n v="1360130400"/>
    <x v="4"/>
    <x v="6"/>
  </r>
  <r>
    <s v="Carson PLC"/>
    <n v="28800"/>
    <n v="118847"/>
    <n v="413"/>
    <x v="1"/>
    <n v="1071"/>
    <n v="110.9683"/>
    <x v="0"/>
    <x v="664"/>
    <s v="2015"/>
    <n v="1432357200"/>
    <d v="2015-05-29T05:00:00"/>
    <n v="1432875600"/>
    <x v="2"/>
    <x v="8"/>
  </r>
  <r>
    <s v="Cruz, Hall and Mason"/>
    <n v="8000"/>
    <n v="7220"/>
    <n v="90"/>
    <x v="3"/>
    <n v="219"/>
    <n v="32.968000000000004"/>
    <x v="1"/>
    <x v="665"/>
    <s v="2017"/>
    <n v="1500786000"/>
    <d v="2017-07-24T05:00:00"/>
    <n v="1500872400"/>
    <x v="2"/>
    <x v="2"/>
  </r>
  <r>
    <s v="Glass, Baker and Jones"/>
    <n v="117000"/>
    <n v="107622"/>
    <n v="92"/>
    <x v="0"/>
    <n v="1121"/>
    <n v="96.005399999999995"/>
    <x v="1"/>
    <x v="666"/>
    <s v="2017"/>
    <n v="1490158800"/>
    <d v="2017-04-14T05:00:00"/>
    <n v="1492146000"/>
    <x v="1"/>
    <x v="1"/>
  </r>
  <r>
    <s v="Marquez-Kerr"/>
    <n v="15800"/>
    <n v="83267"/>
    <n v="527"/>
    <x v="1"/>
    <n v="980"/>
    <n v="84.966300000000004"/>
    <x v="1"/>
    <x v="43"/>
    <s v="2014"/>
    <n v="1406178000"/>
    <d v="2014-08-06T05:00:00"/>
    <n v="1407301200"/>
    <x v="1"/>
    <x v="16"/>
  </r>
  <r>
    <s v="Stone PLC"/>
    <n v="4200"/>
    <n v="13404"/>
    <n v="319"/>
    <x v="1"/>
    <n v="536"/>
    <n v="25.0075"/>
    <x v="1"/>
    <x v="667"/>
    <s v="2017"/>
    <n v="1485583200"/>
    <d v="2017-02-09T06:00:00"/>
    <n v="1486620000"/>
    <x v="3"/>
    <x v="3"/>
  </r>
  <r>
    <s v="Caldwell PLC"/>
    <n v="37100"/>
    <n v="131404"/>
    <n v="354"/>
    <x v="1"/>
    <n v="1991"/>
    <n v="65.998999999999995"/>
    <x v="1"/>
    <x v="668"/>
    <s v="2016"/>
    <n v="1459314000"/>
    <d v="2016-04-06T05:00:00"/>
    <n v="1459918800"/>
    <x v="7"/>
    <x v="14"/>
  </r>
  <r>
    <s v="Silva-Hawkins"/>
    <n v="7700"/>
    <n v="2533"/>
    <n v="33"/>
    <x v="3"/>
    <n v="29"/>
    <n v="87.344800000000006"/>
    <x v="1"/>
    <x v="669"/>
    <s v="2015"/>
    <n v="1424412000"/>
    <d v="2015-02-24T06:00:00"/>
    <n v="1424757600"/>
    <x v="5"/>
    <x v="9"/>
  </r>
  <r>
    <s v="Gardner Inc"/>
    <n v="3700"/>
    <n v="5028"/>
    <n v="136"/>
    <x v="1"/>
    <n v="180"/>
    <n v="27.933299999999999"/>
    <x v="1"/>
    <x v="670"/>
    <s v="2016"/>
    <n v="1478844000"/>
    <d v="2016-11-23T06:00:00"/>
    <n v="1479880800"/>
    <x v="1"/>
    <x v="7"/>
  </r>
  <r>
    <s v="Garcia Group"/>
    <n v="74700"/>
    <n v="1557"/>
    <n v="2"/>
    <x v="0"/>
    <n v="15"/>
    <n v="103.8"/>
    <x v="1"/>
    <x v="671"/>
    <s v="2014"/>
    <n v="1416117600"/>
    <d v="2014-12-08T06:00:00"/>
    <n v="1418018400"/>
    <x v="3"/>
    <x v="3"/>
  </r>
  <r>
    <s v="Meyer-Avila"/>
    <n v="10000"/>
    <n v="6100"/>
    <n v="61"/>
    <x v="0"/>
    <n v="191"/>
    <n v="31.937200000000001"/>
    <x v="1"/>
    <x v="672"/>
    <s v="2012"/>
    <n v="1340946000"/>
    <d v="2012-06-30T05:00:00"/>
    <n v="1341032400"/>
    <x v="1"/>
    <x v="7"/>
  </r>
  <r>
    <s v="Nelson, Smith and Graham"/>
    <n v="5300"/>
    <n v="1592"/>
    <n v="30"/>
    <x v="0"/>
    <n v="16"/>
    <n v="99.5"/>
    <x v="1"/>
    <x v="673"/>
    <s v="2017"/>
    <n v="1486101600"/>
    <d v="2017-02-06T06:00:00"/>
    <n v="1486360800"/>
    <x v="3"/>
    <x v="3"/>
  </r>
  <r>
    <s v="Garcia Ltd"/>
    <n v="1200"/>
    <n v="14150"/>
    <n v="1179"/>
    <x v="1"/>
    <n v="130"/>
    <n v="108.8462"/>
    <x v="1"/>
    <x v="674"/>
    <s v="2010"/>
    <n v="1274590800"/>
    <d v="2010-05-24T05:00:00"/>
    <n v="1274677200"/>
    <x v="3"/>
    <x v="3"/>
  </r>
  <r>
    <s v="West-Stevens"/>
    <n v="1200"/>
    <n v="13513"/>
    <n v="1126"/>
    <x v="1"/>
    <n v="122"/>
    <n v="110.7623"/>
    <x v="1"/>
    <x v="675"/>
    <s v="2010"/>
    <n v="1263880800"/>
    <d v="2010-03-02T06:00:00"/>
    <n v="1267509600"/>
    <x v="1"/>
    <x v="5"/>
  </r>
  <r>
    <s v="Clark-Conrad"/>
    <n v="3900"/>
    <n v="504"/>
    <n v="13"/>
    <x v="0"/>
    <n v="17"/>
    <n v="29.647099999999998"/>
    <x v="1"/>
    <x v="676"/>
    <s v="2015"/>
    <n v="1445403600"/>
    <d v="2015-10-27T05:00:00"/>
    <n v="1445922000"/>
    <x v="3"/>
    <x v="3"/>
  </r>
  <r>
    <s v="Fitzgerald Group"/>
    <n v="2000"/>
    <n v="14240"/>
    <n v="712"/>
    <x v="1"/>
    <n v="140"/>
    <n v="101.71429999999999"/>
    <x v="1"/>
    <x v="342"/>
    <s v="2018"/>
    <n v="1533877200"/>
    <d v="2018-08-12T05:00:00"/>
    <n v="1534050000"/>
    <x v="3"/>
    <x v="3"/>
  </r>
  <r>
    <s v="Hill, Mccann and Moore"/>
    <n v="6900"/>
    <n v="2091"/>
    <n v="30"/>
    <x v="0"/>
    <n v="34"/>
    <n v="61.5"/>
    <x v="1"/>
    <x v="677"/>
    <s v="2010"/>
    <n v="1275195600"/>
    <d v="2010-06-26T05:00:00"/>
    <n v="1277528400"/>
    <x v="2"/>
    <x v="8"/>
  </r>
  <r>
    <s v="Edwards LLC"/>
    <n v="55800"/>
    <n v="118580"/>
    <n v="213"/>
    <x v="1"/>
    <n v="3388"/>
    <n v="35"/>
    <x v="1"/>
    <x v="678"/>
    <s v="2011"/>
    <n v="1318136400"/>
    <d v="2011-10-14T05:00:00"/>
    <n v="1318568400"/>
    <x v="2"/>
    <x v="2"/>
  </r>
  <r>
    <s v="Greer and Sons"/>
    <n v="4900"/>
    <n v="11214"/>
    <n v="229"/>
    <x v="1"/>
    <n v="280"/>
    <n v="40.049999999999997"/>
    <x v="1"/>
    <x v="679"/>
    <s v="2010"/>
    <n v="1283403600"/>
    <d v="2010-09-13T05:00:00"/>
    <n v="1284354000"/>
    <x v="3"/>
    <x v="3"/>
  </r>
  <r>
    <s v="Martinez PLC"/>
    <n v="194900"/>
    <n v="68137"/>
    <n v="35"/>
    <x v="3"/>
    <n v="614"/>
    <n v="110.9723"/>
    <x v="1"/>
    <x v="680"/>
    <s v="2010"/>
    <n v="1267423200"/>
    <d v="2010-03-26T05:00:00"/>
    <n v="1269579600"/>
    <x v="4"/>
    <x v="10"/>
  </r>
  <r>
    <s v="Hunter-Logan"/>
    <n v="8600"/>
    <n v="13527"/>
    <n v="157"/>
    <x v="1"/>
    <n v="366"/>
    <n v="36.959000000000003"/>
    <x v="6"/>
    <x v="681"/>
    <s v="2014"/>
    <n v="1412744400"/>
    <d v="2014-10-20T05:00:00"/>
    <n v="1413781200"/>
    <x v="2"/>
    <x v="8"/>
  </r>
  <r>
    <s v="Ramos and Sons"/>
    <n v="100"/>
    <n v="1"/>
    <n v="1"/>
    <x v="0"/>
    <n v="1"/>
    <n v="1"/>
    <x v="4"/>
    <x v="682"/>
    <s v="2010"/>
    <n v="1277960400"/>
    <d v="2010-07-26T05:00:00"/>
    <n v="1280120400"/>
    <x v="1"/>
    <x v="5"/>
  </r>
  <r>
    <s v="Lane-Barber"/>
    <n v="3600"/>
    <n v="8363"/>
    <n v="232"/>
    <x v="1"/>
    <n v="270"/>
    <n v="30.9741"/>
    <x v="1"/>
    <x v="683"/>
    <s v="2016"/>
    <n v="1458190800"/>
    <d v="2016-04-01T05:00:00"/>
    <n v="1459486800"/>
    <x v="5"/>
    <x v="9"/>
  </r>
  <r>
    <s v="Lowery Group"/>
    <n v="5800"/>
    <n v="5362"/>
    <n v="92"/>
    <x v="3"/>
    <n v="114"/>
    <n v="47.0351"/>
    <x v="1"/>
    <x v="684"/>
    <s v="2010"/>
    <n v="1280984400"/>
    <d v="2010-08-23T05:00:00"/>
    <n v="1282539600"/>
    <x v="3"/>
    <x v="3"/>
  </r>
  <r>
    <s v="Guerrero-Griffin"/>
    <n v="4700"/>
    <n v="12065"/>
    <n v="257"/>
    <x v="1"/>
    <n v="137"/>
    <n v="88.065700000000007"/>
    <x v="1"/>
    <x v="674"/>
    <s v="2010"/>
    <n v="1274590800"/>
    <d v="2010-06-07T05:00:00"/>
    <n v="1275886800"/>
    <x v="7"/>
    <x v="14"/>
  </r>
  <r>
    <s v="Perez, Reed and Lee"/>
    <n v="70400"/>
    <n v="118603"/>
    <n v="168"/>
    <x v="1"/>
    <n v="3205"/>
    <n v="37.005600000000001"/>
    <x v="1"/>
    <x v="685"/>
    <s v="2012"/>
    <n v="1351400400"/>
    <d v="2012-12-20T06:00:00"/>
    <n v="1355983200"/>
    <x v="3"/>
    <x v="3"/>
  </r>
  <r>
    <s v="Chen, Pollard and Clarke"/>
    <n v="4500"/>
    <n v="7496"/>
    <n v="167"/>
    <x v="1"/>
    <n v="288"/>
    <n v="26.027799999999999"/>
    <x v="3"/>
    <x v="605"/>
    <s v="2017"/>
    <n v="1514354400"/>
    <d v="2018-01-08T06:00:00"/>
    <n v="1515391200"/>
    <x v="3"/>
    <x v="3"/>
  </r>
  <r>
    <s v="Serrano, Gallagher and Griffith"/>
    <n v="1300"/>
    <n v="10037"/>
    <n v="772"/>
    <x v="1"/>
    <n v="148"/>
    <n v="67.817599999999999"/>
    <x v="1"/>
    <x v="686"/>
    <s v="2015"/>
    <n v="1421733600"/>
    <d v="2015-01-26T06:00:00"/>
    <n v="1422252000"/>
    <x v="3"/>
    <x v="3"/>
  </r>
  <r>
    <s v="Callahan-Gilbert"/>
    <n v="1400"/>
    <n v="5696"/>
    <n v="407"/>
    <x v="1"/>
    <n v="114"/>
    <n v="49.9649"/>
    <x v="1"/>
    <x v="687"/>
    <s v="2011"/>
    <n v="1305176400"/>
    <d v="2011-05-16T05:00:00"/>
    <n v="1305522000"/>
    <x v="4"/>
    <x v="6"/>
  </r>
  <r>
    <s v="Logan-Miranda"/>
    <n v="29600"/>
    <n v="167005"/>
    <n v="564"/>
    <x v="1"/>
    <n v="1518"/>
    <n v="110.01649999999999"/>
    <x v="0"/>
    <x v="688"/>
    <s v="2014"/>
    <n v="1414126800"/>
    <d v="2014-11-02T05:00:00"/>
    <n v="1414904400"/>
    <x v="1"/>
    <x v="1"/>
  </r>
  <r>
    <s v="Rodriguez PLC"/>
    <n v="167500"/>
    <n v="114615"/>
    <n v="68"/>
    <x v="0"/>
    <n v="1274"/>
    <n v="89.964699999999993"/>
    <x v="1"/>
    <x v="689"/>
    <s v="2018"/>
    <n v="1517810400"/>
    <d v="2018-03-07T06:00:00"/>
    <n v="1520402400"/>
    <x v="1"/>
    <x v="5"/>
  </r>
  <r>
    <s v="Smith-Kennedy"/>
    <n v="48300"/>
    <n v="16592"/>
    <n v="34"/>
    <x v="0"/>
    <n v="210"/>
    <n v="79.009500000000003"/>
    <x v="6"/>
    <x v="690"/>
    <s v="2019"/>
    <n v="1564635600"/>
    <d v="2019-08-30T05:00:00"/>
    <n v="1567141200"/>
    <x v="6"/>
    <x v="11"/>
  </r>
  <r>
    <s v="Mitchell-Lee"/>
    <n v="2200"/>
    <n v="14420"/>
    <n v="655"/>
    <x v="1"/>
    <n v="166"/>
    <n v="86.867500000000007"/>
    <x v="1"/>
    <x v="691"/>
    <s v="2017"/>
    <n v="1500699600"/>
    <d v="2017-07-27T05:00:00"/>
    <n v="1501131600"/>
    <x v="1"/>
    <x v="1"/>
  </r>
  <r>
    <s v="Davis Ltd"/>
    <n v="3500"/>
    <n v="6204"/>
    <n v="177"/>
    <x v="1"/>
    <n v="100"/>
    <n v="62.04"/>
    <x v="2"/>
    <x v="692"/>
    <s v="2012"/>
    <n v="1354082400"/>
    <d v="2012-12-09T06:00:00"/>
    <n v="1355032800"/>
    <x v="1"/>
    <x v="17"/>
  </r>
  <r>
    <s v="Rowland PLC"/>
    <n v="5600"/>
    <n v="6338"/>
    <n v="113"/>
    <x v="1"/>
    <n v="235"/>
    <n v="26.970199999999998"/>
    <x v="1"/>
    <x v="693"/>
    <s v="2012"/>
    <n v="1336453200"/>
    <d v="2012-06-12T05:00:00"/>
    <n v="1339477200"/>
    <x v="3"/>
    <x v="3"/>
  </r>
  <r>
    <s v="Shaffer-Mason"/>
    <n v="1100"/>
    <n v="8010"/>
    <n v="728"/>
    <x v="1"/>
    <n v="148"/>
    <n v="54.121600000000001"/>
    <x v="1"/>
    <x v="694"/>
    <s v="2011"/>
    <n v="1305262800"/>
    <d v="2011-05-21T05:00:00"/>
    <n v="1305954000"/>
    <x v="1"/>
    <x v="1"/>
  </r>
  <r>
    <s v="Matthews LLC"/>
    <n v="3900"/>
    <n v="8125"/>
    <n v="208"/>
    <x v="1"/>
    <n v="198"/>
    <n v="41.035400000000003"/>
    <x v="1"/>
    <x v="695"/>
    <s v="2017"/>
    <n v="1492232400"/>
    <d v="2017-05-10T05:00:00"/>
    <n v="1494392400"/>
    <x v="1"/>
    <x v="7"/>
  </r>
  <r>
    <s v="Montgomery-Castro"/>
    <n v="43800"/>
    <n v="13653"/>
    <n v="31"/>
    <x v="0"/>
    <n v="248"/>
    <n v="55.052399999999999"/>
    <x v="2"/>
    <x v="123"/>
    <s v="2018"/>
    <n v="1537333200"/>
    <d v="2018-09-20T05:00:00"/>
    <n v="1537419600"/>
    <x v="4"/>
    <x v="22"/>
  </r>
  <r>
    <s v="Hale, Pearson and Jenkins"/>
    <n v="97200"/>
    <n v="55372"/>
    <n v="57"/>
    <x v="0"/>
    <n v="513"/>
    <n v="107.9376"/>
    <x v="1"/>
    <x v="696"/>
    <s v="2015"/>
    <n v="1444107600"/>
    <d v="2015-11-20T06:00:00"/>
    <n v="1447999200"/>
    <x v="5"/>
    <x v="18"/>
  </r>
  <r>
    <s v="Ramirez-Calderon"/>
    <n v="4800"/>
    <n v="11088"/>
    <n v="231"/>
    <x v="1"/>
    <n v="150"/>
    <n v="73.92"/>
    <x v="1"/>
    <x v="626"/>
    <s v="2013"/>
    <n v="1386741600"/>
    <d v="2013-12-26T06:00:00"/>
    <n v="1388037600"/>
    <x v="3"/>
    <x v="3"/>
  </r>
  <r>
    <s v="Johnson-Morales"/>
    <n v="125600"/>
    <n v="109106"/>
    <n v="87"/>
    <x v="0"/>
    <n v="3410"/>
    <n v="31.995899999999999"/>
    <x v="1"/>
    <x v="697"/>
    <s v="2013"/>
    <n v="1376542800"/>
    <d v="2013-09-10T05:00:00"/>
    <n v="1378789200"/>
    <x v="6"/>
    <x v="11"/>
  </r>
  <r>
    <s v="Mathis-Rodriguez"/>
    <n v="4300"/>
    <n v="11642"/>
    <n v="271"/>
    <x v="1"/>
    <n v="216"/>
    <n v="53.898099999999999"/>
    <x v="6"/>
    <x v="698"/>
    <s v="2014"/>
    <n v="1397451600"/>
    <d v="2014-04-21T05:00:00"/>
    <n v="1398056400"/>
    <x v="3"/>
    <x v="3"/>
  </r>
  <r>
    <s v="Smith, Mack and Williams"/>
    <n v="5600"/>
    <n v="2769"/>
    <n v="49"/>
    <x v="3"/>
    <n v="26"/>
    <n v="106.5"/>
    <x v="1"/>
    <x v="699"/>
    <s v="2019"/>
    <n v="1548482400"/>
    <d v="2019-02-22T06:00:00"/>
    <n v="1550815200"/>
    <x v="3"/>
    <x v="3"/>
  </r>
  <r>
    <s v="Johnson-Pace"/>
    <n v="149600"/>
    <n v="169586"/>
    <n v="113"/>
    <x v="1"/>
    <n v="5139"/>
    <n v="32.9998"/>
    <x v="1"/>
    <x v="700"/>
    <s v="2019"/>
    <n v="1549692000"/>
    <d v="2019-02-13T06:00:00"/>
    <n v="1550037600"/>
    <x v="1"/>
    <x v="7"/>
  </r>
  <r>
    <s v="Meza, Kirby and Patel"/>
    <n v="53100"/>
    <n v="101185"/>
    <n v="191"/>
    <x v="1"/>
    <n v="2353"/>
    <n v="43.002499999999998"/>
    <x v="1"/>
    <x v="701"/>
    <s v="2017"/>
    <n v="1492059600"/>
    <d v="2017-04-23T05:00:00"/>
    <n v="1492923600"/>
    <x v="3"/>
    <x v="3"/>
  </r>
  <r>
    <s v="Gonzalez-Snow"/>
    <n v="5000"/>
    <n v="6775"/>
    <n v="136"/>
    <x v="1"/>
    <n v="78"/>
    <n v="86.858999999999995"/>
    <x v="6"/>
    <x v="702"/>
    <s v="2016"/>
    <n v="1463979600"/>
    <d v="2016-07-03T05:00:00"/>
    <n v="1467522000"/>
    <x v="2"/>
    <x v="2"/>
  </r>
  <r>
    <s v="Murphy LLC"/>
    <n v="9400"/>
    <n v="968"/>
    <n v="10"/>
    <x v="0"/>
    <n v="10"/>
    <n v="96.8"/>
    <x v="1"/>
    <x v="703"/>
    <s v="2014"/>
    <n v="1415253600"/>
    <d v="2014-11-16T06:00:00"/>
    <n v="1416117600"/>
    <x v="1"/>
    <x v="1"/>
  </r>
  <r>
    <s v="Taylor-Rowe"/>
    <n v="110800"/>
    <n v="72623"/>
    <n v="66"/>
    <x v="0"/>
    <n v="2201"/>
    <n v="32.9955"/>
    <x v="1"/>
    <x v="704"/>
    <s v="2019"/>
    <n v="1562216400"/>
    <d v="2019-07-22T05:00:00"/>
    <n v="1563771600"/>
    <x v="3"/>
    <x v="3"/>
  </r>
  <r>
    <s v="Henderson Ltd"/>
    <n v="93800"/>
    <n v="45987"/>
    <n v="49"/>
    <x v="0"/>
    <n v="676"/>
    <n v="68.028099999999995"/>
    <x v="1"/>
    <x v="431"/>
    <s v="2011"/>
    <n v="1316754000"/>
    <d v="2011-10-22T05:00:00"/>
    <n v="1319259600"/>
    <x v="3"/>
    <x v="3"/>
  </r>
  <r>
    <s v="Moss-Guzman"/>
    <n v="1300"/>
    <n v="10243"/>
    <n v="788"/>
    <x v="1"/>
    <n v="174"/>
    <n v="58.867800000000003"/>
    <x v="5"/>
    <x v="705"/>
    <s v="2011"/>
    <n v="1313211600"/>
    <d v="2011-08-18T05:00:00"/>
    <n v="1313643600"/>
    <x v="4"/>
    <x v="10"/>
  </r>
  <r>
    <s v="Webb Group"/>
    <n v="108700"/>
    <n v="87293"/>
    <n v="80"/>
    <x v="0"/>
    <n v="831"/>
    <n v="105.0457"/>
    <x v="1"/>
    <x v="706"/>
    <s v="2015"/>
    <n v="1439528400"/>
    <d v="2015-08-23T05:00:00"/>
    <n v="1440306000"/>
    <x v="3"/>
    <x v="3"/>
  </r>
  <r>
    <s v="Brooks-Rodriguez"/>
    <n v="5100"/>
    <n v="5421"/>
    <n v="106"/>
    <x v="1"/>
    <n v="164"/>
    <n v="33.054900000000004"/>
    <x v="1"/>
    <x v="707"/>
    <s v="2016"/>
    <n v="1469163600"/>
    <d v="2016-08-10T05:00:00"/>
    <n v="1470805200"/>
    <x v="4"/>
    <x v="6"/>
  </r>
  <r>
    <s v="Thomas Ltd"/>
    <n v="8700"/>
    <n v="4414"/>
    <n v="51"/>
    <x v="3"/>
    <n v="56"/>
    <n v="78.821399999999997"/>
    <x v="5"/>
    <x v="708"/>
    <s v="2010"/>
    <n v="1288501200"/>
    <d v="2010-12-21T06:00:00"/>
    <n v="1292911200"/>
    <x v="3"/>
    <x v="3"/>
  </r>
  <r>
    <s v="Williams and Sons"/>
    <n v="5100"/>
    <n v="10981"/>
    <n v="215"/>
    <x v="1"/>
    <n v="161"/>
    <n v="68.204999999999998"/>
    <x v="1"/>
    <x v="709"/>
    <s v="2011"/>
    <n v="1298959200"/>
    <d v="2011-03-29T05:00:00"/>
    <n v="1301374800"/>
    <x v="4"/>
    <x v="10"/>
  </r>
  <r>
    <s v="Vega, Chan and Carney"/>
    <n v="7400"/>
    <n v="10451"/>
    <n v="141"/>
    <x v="1"/>
    <n v="138"/>
    <n v="75.731899999999996"/>
    <x v="1"/>
    <x v="710"/>
    <s v="2013"/>
    <n v="1387260000"/>
    <d v="2013-12-24T06:00:00"/>
    <n v="1387864800"/>
    <x v="1"/>
    <x v="1"/>
  </r>
  <r>
    <s v="Byrd Group"/>
    <n v="88900"/>
    <n v="102535"/>
    <n v="115"/>
    <x v="1"/>
    <n v="3308"/>
    <n v="30.996099999999998"/>
    <x v="1"/>
    <x v="711"/>
    <s v="2016"/>
    <n v="1457244000"/>
    <d v="2016-03-17T05:00:00"/>
    <n v="1458190800"/>
    <x v="2"/>
    <x v="2"/>
  </r>
  <r>
    <s v="Peterson, Fletcher and Sanchez"/>
    <n v="6700"/>
    <n v="12939"/>
    <n v="193"/>
    <x v="1"/>
    <n v="127"/>
    <n v="101.8819"/>
    <x v="2"/>
    <x v="157"/>
    <s v="2019"/>
    <n v="1556341200"/>
    <d v="2019-05-31T05:00:00"/>
    <n v="1559278800"/>
    <x v="4"/>
    <x v="10"/>
  </r>
  <r>
    <s v="Smith-Brown"/>
    <n v="1500"/>
    <n v="10946"/>
    <n v="730"/>
    <x v="1"/>
    <n v="207"/>
    <n v="52.879199999999997"/>
    <x v="6"/>
    <x v="630"/>
    <s v="2018"/>
    <n v="1522126800"/>
    <d v="2018-04-03T05:00:00"/>
    <n v="1522731600"/>
    <x v="1"/>
    <x v="17"/>
  </r>
  <r>
    <s v="Vance-Glover"/>
    <n v="61200"/>
    <n v="60994"/>
    <n v="100"/>
    <x v="0"/>
    <n v="859"/>
    <n v="71.005799999999994"/>
    <x v="0"/>
    <x v="712"/>
    <s v="2011"/>
    <n v="1305954000"/>
    <d v="2011-05-30T05:00:00"/>
    <n v="1306731600"/>
    <x v="1"/>
    <x v="1"/>
  </r>
  <r>
    <s v="Joyce PLC"/>
    <n v="3600"/>
    <n v="3174"/>
    <n v="88"/>
    <x v="2"/>
    <n v="31"/>
    <n v="102.3871"/>
    <x v="1"/>
    <x v="93"/>
    <s v="2012"/>
    <n v="1350709200"/>
    <d v="2012-11-10T06:00:00"/>
    <n v="1352527200"/>
    <x v="4"/>
    <x v="10"/>
  </r>
  <r>
    <s v="Kennedy-Miller"/>
    <n v="9000"/>
    <n v="3351"/>
    <n v="37"/>
    <x v="0"/>
    <n v="45"/>
    <n v="74.466700000000003"/>
    <x v="1"/>
    <x v="713"/>
    <s v="2014"/>
    <n v="1401166800"/>
    <d v="2014-07-03T05:00:00"/>
    <n v="1404363600"/>
    <x v="3"/>
    <x v="3"/>
  </r>
  <r>
    <s v="White-Obrien"/>
    <n v="185900"/>
    <n v="56774"/>
    <n v="31"/>
    <x v="3"/>
    <n v="1113"/>
    <n v="51.009900000000002"/>
    <x v="1"/>
    <x v="714"/>
    <s v="2010"/>
    <n v="1266127200"/>
    <d v="2010-02-20T06:00:00"/>
    <n v="1266645600"/>
    <x v="3"/>
    <x v="3"/>
  </r>
  <r>
    <s v="Stafford, Hess and Raymond"/>
    <n v="2100"/>
    <n v="540"/>
    <n v="26"/>
    <x v="0"/>
    <n v="6"/>
    <n v="90"/>
    <x v="1"/>
    <x v="715"/>
    <s v="2016"/>
    <n v="1481436000"/>
    <d v="2016-12-27T06:00:00"/>
    <n v="1482818400"/>
    <x v="0"/>
    <x v="0"/>
  </r>
  <r>
    <s v="Jordan, Schneider and Hall"/>
    <n v="2000"/>
    <n v="680"/>
    <n v="34"/>
    <x v="0"/>
    <n v="7"/>
    <n v="97.142899999999997"/>
    <x v="1"/>
    <x v="716"/>
    <s v="2013"/>
    <n v="1372222800"/>
    <d v="2013-07-24T05:00:00"/>
    <n v="1374642000"/>
    <x v="3"/>
    <x v="3"/>
  </r>
  <r>
    <s v="Rodriguez, Cox and Rodriguez"/>
    <n v="1100"/>
    <n v="13045"/>
    <n v="1186"/>
    <x v="1"/>
    <n v="181"/>
    <n v="72.071799999999996"/>
    <x v="5"/>
    <x v="448"/>
    <s v="2013"/>
    <n v="1372136400"/>
    <d v="2013-06-29T05:00:00"/>
    <n v="1372482000"/>
    <x v="5"/>
    <x v="9"/>
  </r>
  <r>
    <s v="Welch Inc"/>
    <n v="6600"/>
    <n v="8276"/>
    <n v="125"/>
    <x v="1"/>
    <n v="110"/>
    <n v="75.236400000000003"/>
    <x v="1"/>
    <x v="717"/>
    <s v="2017"/>
    <n v="1513922400"/>
    <d v="2018-01-03T06:00:00"/>
    <n v="1514959200"/>
    <x v="1"/>
    <x v="1"/>
  </r>
  <r>
    <s v="Vasquez Inc"/>
    <n v="7100"/>
    <n v="1022"/>
    <n v="14"/>
    <x v="0"/>
    <n v="31"/>
    <n v="32.967700000000001"/>
    <x v="1"/>
    <x v="718"/>
    <s v="2016"/>
    <n v="1477976400"/>
    <d v="2016-11-04T05:00:00"/>
    <n v="1478235600"/>
    <x v="4"/>
    <x v="6"/>
  </r>
  <r>
    <s v="Freeman-Ferguson"/>
    <n v="7800"/>
    <n v="4275"/>
    <n v="55"/>
    <x v="0"/>
    <n v="78"/>
    <n v="54.807699999999997"/>
    <x v="1"/>
    <x v="719"/>
    <s v="2014"/>
    <n v="1407474000"/>
    <d v="2014-08-15T05:00:00"/>
    <n v="1408078800"/>
    <x v="6"/>
    <x v="20"/>
  </r>
  <r>
    <s v="Houston, Moore and Rogers"/>
    <n v="7600"/>
    <n v="8332"/>
    <n v="110"/>
    <x v="1"/>
    <n v="185"/>
    <n v="45.037799999999997"/>
    <x v="1"/>
    <x v="720"/>
    <s v="2018"/>
    <n v="1546149600"/>
    <d v="2019-01-22T06:00:00"/>
    <n v="1548136800"/>
    <x v="2"/>
    <x v="2"/>
  </r>
  <r>
    <s v="Small-Fuentes"/>
    <n v="3400"/>
    <n v="6408"/>
    <n v="188"/>
    <x v="1"/>
    <n v="121"/>
    <n v="52.9587"/>
    <x v="1"/>
    <x v="721"/>
    <s v="2012"/>
    <n v="1338440400"/>
    <d v="2012-06-28T05:00:00"/>
    <n v="1340859600"/>
    <x v="3"/>
    <x v="3"/>
  </r>
  <r>
    <s v="Reid-Day"/>
    <n v="84500"/>
    <n v="73522"/>
    <n v="87"/>
    <x v="0"/>
    <n v="1225"/>
    <n v="60.018000000000001"/>
    <x v="4"/>
    <x v="722"/>
    <s v="2016"/>
    <n v="1454133600"/>
    <d v="2016-02-03T06:00:00"/>
    <n v="1454479200"/>
    <x v="3"/>
    <x v="3"/>
  </r>
  <r>
    <s v="Wallace LLC"/>
    <n v="100"/>
    <n v="1"/>
    <n v="1"/>
    <x v="0"/>
    <n v="1"/>
    <n v="1"/>
    <x v="5"/>
    <x v="139"/>
    <s v="2015"/>
    <n v="1434085200"/>
    <d v="2015-06-16T05:00:00"/>
    <n v="1434430800"/>
    <x v="1"/>
    <x v="1"/>
  </r>
  <r>
    <s v="Olson-Bishop"/>
    <n v="2300"/>
    <n v="4667"/>
    <n v="203"/>
    <x v="1"/>
    <n v="106"/>
    <n v="44.028300000000002"/>
    <x v="1"/>
    <x v="723"/>
    <s v="2019"/>
    <n v="1577772000"/>
    <d v="2020-01-22T06:00:00"/>
    <n v="1579672800"/>
    <x v="7"/>
    <x v="14"/>
  </r>
  <r>
    <s v="Rodriguez, Anderson and Porter"/>
    <n v="6200"/>
    <n v="12216"/>
    <n v="197"/>
    <x v="1"/>
    <n v="142"/>
    <n v="86.028199999999998"/>
    <x v="1"/>
    <x v="704"/>
    <s v="2019"/>
    <n v="1562216400"/>
    <d v="2019-07-06T05:00:00"/>
    <n v="1562389200"/>
    <x v="7"/>
    <x v="14"/>
  </r>
  <r>
    <s v="Perez, Brown and Meyers"/>
    <n v="6100"/>
    <n v="6527"/>
    <n v="107"/>
    <x v="1"/>
    <n v="233"/>
    <n v="28.012899999999998"/>
    <x v="1"/>
    <x v="724"/>
    <s v="2019"/>
    <n v="1548568800"/>
    <d v="2019-03-02T06:00:00"/>
    <n v="1551506400"/>
    <x v="3"/>
    <x v="3"/>
  </r>
  <r>
    <s v="English-Mccullough"/>
    <n v="2600"/>
    <n v="6987"/>
    <n v="269"/>
    <x v="1"/>
    <n v="218"/>
    <n v="32.0505"/>
    <x v="1"/>
    <x v="725"/>
    <s v="2018"/>
    <n v="1514872800"/>
    <d v="2018-01-22T06:00:00"/>
    <n v="1516600800"/>
    <x v="1"/>
    <x v="1"/>
  </r>
  <r>
    <s v="Smith-Nguyen"/>
    <n v="9700"/>
    <n v="4932"/>
    <n v="51"/>
    <x v="0"/>
    <n v="67"/>
    <n v="73.611900000000006"/>
    <x v="2"/>
    <x v="660"/>
    <s v="2014"/>
    <n v="1416031200"/>
    <d v="2015-01-05T06:00:00"/>
    <n v="1420437600"/>
    <x v="4"/>
    <x v="4"/>
  </r>
  <r>
    <s v="Harmon-Madden"/>
    <n v="700"/>
    <n v="8262"/>
    <n v="1180"/>
    <x v="1"/>
    <n v="76"/>
    <n v="108.7105"/>
    <x v="1"/>
    <x v="726"/>
    <s v="2012"/>
    <n v="1330927200"/>
    <d v="2012-03-29T05:00:00"/>
    <n v="1332997200"/>
    <x v="4"/>
    <x v="6"/>
  </r>
  <r>
    <s v="Walker-Taylor"/>
    <n v="700"/>
    <n v="1848"/>
    <n v="264"/>
    <x v="1"/>
    <n v="43"/>
    <n v="42.976700000000001"/>
    <x v="1"/>
    <x v="727"/>
    <s v="2019"/>
    <n v="1571115600"/>
    <d v="2019-11-28T06:00:00"/>
    <n v="1574920800"/>
    <x v="3"/>
    <x v="3"/>
  </r>
  <r>
    <s v="Harris, Medina and Mitchell"/>
    <n v="5200"/>
    <n v="1583"/>
    <n v="30"/>
    <x v="0"/>
    <n v="19"/>
    <n v="83.315799999999996"/>
    <x v="1"/>
    <x v="728"/>
    <s v="2016"/>
    <n v="1463461200"/>
    <d v="2016-06-03T05:00:00"/>
    <n v="1464930000"/>
    <x v="0"/>
    <x v="0"/>
  </r>
  <r>
    <s v="Williams and Sons"/>
    <n v="140800"/>
    <n v="88536"/>
    <n v="63"/>
    <x v="0"/>
    <n v="2108"/>
    <n v="42"/>
    <x v="5"/>
    <x v="729"/>
    <s v="2012"/>
    <n v="1344920400"/>
    <d v="2012-08-15T05:00:00"/>
    <n v="1345006800"/>
    <x v="4"/>
    <x v="4"/>
  </r>
  <r>
    <s v="Ball-Fisher"/>
    <n v="6400"/>
    <n v="12360"/>
    <n v="193"/>
    <x v="1"/>
    <n v="221"/>
    <n v="55.927599999999998"/>
    <x v="1"/>
    <x v="730"/>
    <s v="2017"/>
    <n v="1511848800"/>
    <d v="2017-12-08T06:00:00"/>
    <n v="1512712800"/>
    <x v="3"/>
    <x v="3"/>
  </r>
  <r>
    <s v="Page, Holt and Mack"/>
    <n v="92500"/>
    <n v="71320"/>
    <n v="77"/>
    <x v="0"/>
    <n v="679"/>
    <n v="105.0368"/>
    <x v="1"/>
    <x v="731"/>
    <s v="2016"/>
    <n v="1452319200"/>
    <d v="2016-01-11T06:00:00"/>
    <n v="1452492000"/>
    <x v="6"/>
    <x v="11"/>
  </r>
  <r>
    <s v="Landry Group"/>
    <n v="59700"/>
    <n v="134640"/>
    <n v="226"/>
    <x v="1"/>
    <n v="2805"/>
    <n v="48"/>
    <x v="0"/>
    <x v="78"/>
    <s v="2018"/>
    <n v="1523854800"/>
    <d v="2018-04-21T05:00:00"/>
    <n v="1524286800"/>
    <x v="5"/>
    <x v="9"/>
  </r>
  <r>
    <s v="Buckley Group"/>
    <n v="3200"/>
    <n v="7661"/>
    <n v="239"/>
    <x v="1"/>
    <n v="68"/>
    <n v="112.6618"/>
    <x v="1"/>
    <x v="732"/>
    <s v="2012"/>
    <n v="1346043600"/>
    <d v="2012-09-06T05:00:00"/>
    <n v="1346907600"/>
    <x v="6"/>
    <x v="11"/>
  </r>
  <r>
    <s v="Vincent PLC"/>
    <n v="3200"/>
    <n v="2950"/>
    <n v="92"/>
    <x v="0"/>
    <n v="36"/>
    <n v="81.944400000000002"/>
    <x v="3"/>
    <x v="733"/>
    <s v="2016"/>
    <n v="1464325200"/>
    <d v="2016-05-29T05:00:00"/>
    <n v="1464498000"/>
    <x v="1"/>
    <x v="1"/>
  </r>
  <r>
    <s v="Watson-Douglas"/>
    <n v="9000"/>
    <n v="11721"/>
    <n v="130"/>
    <x v="1"/>
    <n v="183"/>
    <n v="64.049199999999999"/>
    <x v="0"/>
    <x v="734"/>
    <s v="2017"/>
    <n v="1511935200"/>
    <d v="2017-12-25T06:00:00"/>
    <n v="1514181600"/>
    <x v="1"/>
    <x v="1"/>
  </r>
  <r>
    <s v="Jones, Casey and Jones"/>
    <n v="2300"/>
    <n v="14150"/>
    <n v="615"/>
    <x v="1"/>
    <n v="133"/>
    <n v="106.39100000000001"/>
    <x v="1"/>
    <x v="406"/>
    <s v="2014"/>
    <n v="1392012000"/>
    <d v="2014-02-12T06:00:00"/>
    <n v="1392184800"/>
    <x v="3"/>
    <x v="3"/>
  </r>
  <r>
    <s v="Alvarez-Bauer"/>
    <n v="51300"/>
    <n v="189192"/>
    <n v="369"/>
    <x v="1"/>
    <n v="2489"/>
    <n v="76.011200000000002"/>
    <x v="6"/>
    <x v="735"/>
    <s v="2019"/>
    <n v="1556946000"/>
    <d v="2019-06-01T05:00:00"/>
    <n v="1559365200"/>
    <x v="5"/>
    <x v="9"/>
  </r>
  <r>
    <s v="Martinez LLC"/>
    <n v="700"/>
    <n v="7664"/>
    <n v="1095"/>
    <x v="1"/>
    <n v="69"/>
    <n v="111.07250000000001"/>
    <x v="1"/>
    <x v="736"/>
    <s v="2019"/>
    <n v="1548050400"/>
    <d v="2019-02-03T06:00:00"/>
    <n v="1549173600"/>
    <x v="3"/>
    <x v="3"/>
  </r>
  <r>
    <s v="Buck-Khan"/>
    <n v="8900"/>
    <n v="4509"/>
    <n v="51"/>
    <x v="0"/>
    <n v="47"/>
    <n v="95.936199999999999"/>
    <x v="1"/>
    <x v="737"/>
    <s v="2012"/>
    <n v="1353736800"/>
    <d v="2012-12-09T06:00:00"/>
    <n v="1355032800"/>
    <x v="6"/>
    <x v="11"/>
  </r>
  <r>
    <s v="Valdez, Williams and Meyer"/>
    <n v="1500"/>
    <n v="12009"/>
    <n v="801"/>
    <x v="1"/>
    <n v="279"/>
    <n v="43.042999999999999"/>
    <x v="4"/>
    <x v="192"/>
    <s v="2018"/>
    <n v="1532840400"/>
    <d v="2018-08-11T05:00:00"/>
    <n v="1533963600"/>
    <x v="1"/>
    <x v="1"/>
  </r>
  <r>
    <s v="Alvarez-Andrews"/>
    <n v="4900"/>
    <n v="14273"/>
    <n v="291"/>
    <x v="1"/>
    <n v="210"/>
    <n v="67.966700000000003"/>
    <x v="1"/>
    <x v="738"/>
    <s v="2017"/>
    <n v="1488261600"/>
    <d v="2017-03-13T05:00:00"/>
    <n v="1489381200"/>
    <x v="4"/>
    <x v="4"/>
  </r>
  <r>
    <s v="Stewart and Sons"/>
    <n v="54000"/>
    <n v="188982"/>
    <n v="350"/>
    <x v="1"/>
    <n v="2100"/>
    <n v="89.991399999999999"/>
    <x v="1"/>
    <x v="739"/>
    <s v="2014"/>
    <n v="1393567200"/>
    <d v="2014-03-17T05:00:00"/>
    <n v="1395032400"/>
    <x v="1"/>
    <x v="1"/>
  </r>
  <r>
    <s v="Dyer Inc"/>
    <n v="4100"/>
    <n v="14640"/>
    <n v="357"/>
    <x v="1"/>
    <n v="252"/>
    <n v="58.095199999999998"/>
    <x v="1"/>
    <x v="613"/>
    <s v="2014"/>
    <n v="1410325200"/>
    <d v="2014-10-05T05:00:00"/>
    <n v="1412485200"/>
    <x v="1"/>
    <x v="1"/>
  </r>
  <r>
    <s v="Anderson, Williams and Cox"/>
    <n v="85000"/>
    <n v="107516"/>
    <n v="126"/>
    <x v="1"/>
    <n v="1280"/>
    <n v="83.996899999999997"/>
    <x v="1"/>
    <x v="740"/>
    <s v="2010"/>
    <n v="1276923600"/>
    <d v="2010-07-21T05:00:00"/>
    <n v="1279688400"/>
    <x v="5"/>
    <x v="9"/>
  </r>
  <r>
    <s v="Solomon PLC"/>
    <n v="3600"/>
    <n v="13950"/>
    <n v="388"/>
    <x v="1"/>
    <n v="157"/>
    <n v="88.853499999999997"/>
    <x v="4"/>
    <x v="145"/>
    <s v="2017"/>
    <n v="1500958800"/>
    <d v="2017-08-06T05:00:00"/>
    <n v="1501995600"/>
    <x v="4"/>
    <x v="12"/>
  </r>
  <r>
    <s v="Miller-Hubbard"/>
    <n v="2800"/>
    <n v="12797"/>
    <n v="457"/>
    <x v="1"/>
    <n v="194"/>
    <n v="65.963899999999995"/>
    <x v="1"/>
    <x v="741"/>
    <s v="2010"/>
    <n v="1292220000"/>
    <d v="2011-01-10T06:00:00"/>
    <n v="1294639200"/>
    <x v="3"/>
    <x v="3"/>
  </r>
  <r>
    <s v="Miranda, Martinez and Lowery"/>
    <n v="2300"/>
    <n v="6134"/>
    <n v="267"/>
    <x v="1"/>
    <n v="82"/>
    <n v="74.804900000000004"/>
    <x v="2"/>
    <x v="742"/>
    <s v="2011"/>
    <n v="1304398800"/>
    <d v="2011-05-15T05:00:00"/>
    <n v="1305435600"/>
    <x v="4"/>
    <x v="6"/>
  </r>
  <r>
    <s v="Munoz, Cherry and Bell"/>
    <n v="7100"/>
    <n v="4899"/>
    <n v="69"/>
    <x v="0"/>
    <n v="70"/>
    <n v="69.985699999999994"/>
    <x v="1"/>
    <x v="202"/>
    <s v="2018"/>
    <n v="1535432400"/>
    <d v="2018-09-22T05:00:00"/>
    <n v="1537592400"/>
    <x v="3"/>
    <x v="3"/>
  </r>
  <r>
    <s v="Baker-Higgins"/>
    <n v="9600"/>
    <n v="4929"/>
    <n v="51"/>
    <x v="0"/>
    <n v="154"/>
    <n v="32.006500000000003"/>
    <x v="1"/>
    <x v="743"/>
    <s v="2015"/>
    <n v="1433826000"/>
    <d v="2015-06-24T05:00:00"/>
    <n v="1435122000"/>
    <x v="3"/>
    <x v="3"/>
  </r>
  <r>
    <s v="Johnson, Turner and Carroll"/>
    <n v="121600"/>
    <n v="1424"/>
    <n v="1"/>
    <x v="0"/>
    <n v="22"/>
    <n v="64.7273"/>
    <x v="1"/>
    <x v="744"/>
    <s v="2018"/>
    <n v="1514959200"/>
    <d v="2018-03-03T06:00:00"/>
    <n v="1520056800"/>
    <x v="3"/>
    <x v="3"/>
  </r>
  <r>
    <s v="Ward PLC"/>
    <n v="97100"/>
    <n v="105817"/>
    <n v="109"/>
    <x v="1"/>
    <n v="4233"/>
    <n v="24.998100000000001"/>
    <x v="1"/>
    <x v="745"/>
    <s v="2012"/>
    <n v="1332738000"/>
    <d v="2012-04-29T05:00:00"/>
    <n v="1335675600"/>
    <x v="7"/>
    <x v="14"/>
  </r>
  <r>
    <s v="Bradley, Beck and Mayo"/>
    <n v="43200"/>
    <n v="136156"/>
    <n v="315"/>
    <x v="1"/>
    <n v="1297"/>
    <n v="104.9776"/>
    <x v="3"/>
    <x v="746"/>
    <s v="2015"/>
    <n v="1445490000"/>
    <d v="2015-11-25T06:00:00"/>
    <n v="1448431200"/>
    <x v="5"/>
    <x v="18"/>
  </r>
  <r>
    <s v="Levine, Martin and Hernandez"/>
    <n v="6800"/>
    <n v="10723"/>
    <n v="158"/>
    <x v="1"/>
    <n v="165"/>
    <n v="64.987899999999996"/>
    <x v="3"/>
    <x v="747"/>
    <s v="2011"/>
    <n v="1297663200"/>
    <d v="2011-02-25T06:00:00"/>
    <n v="1298613600"/>
    <x v="5"/>
    <x v="18"/>
  </r>
  <r>
    <s v="Gallegos, Wagner and Gaines"/>
    <n v="7300"/>
    <n v="11228"/>
    <n v="154"/>
    <x v="1"/>
    <n v="119"/>
    <n v="94.352900000000005"/>
    <x v="1"/>
    <x v="362"/>
    <s v="2013"/>
    <n v="1371963600"/>
    <d v="2013-06-29T05:00:00"/>
    <n v="1372482000"/>
    <x v="3"/>
    <x v="3"/>
  </r>
  <r>
    <s v="Hodges, Smith and Kelly"/>
    <n v="86200"/>
    <n v="77355"/>
    <n v="90"/>
    <x v="0"/>
    <n v="1758"/>
    <n v="44.0017"/>
    <x v="1"/>
    <x v="748"/>
    <s v="2015"/>
    <n v="1425103200"/>
    <d v="2015-03-06T06:00:00"/>
    <n v="1425621600"/>
    <x v="2"/>
    <x v="2"/>
  </r>
  <r>
    <s v="Macias Inc"/>
    <n v="8100"/>
    <n v="6086"/>
    <n v="75"/>
    <x v="0"/>
    <n v="94"/>
    <n v="64.744699999999995"/>
    <x v="1"/>
    <x v="749"/>
    <s v="2010"/>
    <n v="1265349600"/>
    <d v="2010-02-16T06:00:00"/>
    <n v="1266300000"/>
    <x v="1"/>
    <x v="7"/>
  </r>
  <r>
    <s v="Cook-Ortiz"/>
    <n v="17700"/>
    <n v="150960"/>
    <n v="853"/>
    <x v="1"/>
    <n v="1797"/>
    <n v="84.006699999999995"/>
    <x v="1"/>
    <x v="643"/>
    <s v="2011"/>
    <n v="1301202000"/>
    <d v="2011-05-20T05:00:00"/>
    <n v="1305867600"/>
    <x v="1"/>
    <x v="17"/>
  </r>
  <r>
    <s v="Jordan-Fischer"/>
    <n v="6400"/>
    <n v="8890"/>
    <n v="139"/>
    <x v="1"/>
    <n v="261"/>
    <n v="34.061300000000003"/>
    <x v="1"/>
    <x v="750"/>
    <s v="2018"/>
    <n v="1538024400"/>
    <d v="2018-10-06T05:00:00"/>
    <n v="1538802000"/>
    <x v="3"/>
    <x v="3"/>
  </r>
  <r>
    <s v="Pierce-Ramirez"/>
    <n v="7700"/>
    <n v="14644"/>
    <n v="190"/>
    <x v="1"/>
    <n v="157"/>
    <n v="93.273899999999998"/>
    <x v="1"/>
    <x v="751"/>
    <s v="2014"/>
    <n v="1395032400"/>
    <d v="2014-05-01T05:00:00"/>
    <n v="1398920400"/>
    <x v="4"/>
    <x v="4"/>
  </r>
  <r>
    <s v="Howell and Sons"/>
    <n v="116300"/>
    <n v="116583"/>
    <n v="100"/>
    <x v="1"/>
    <n v="3533"/>
    <n v="32.9983"/>
    <x v="1"/>
    <x v="752"/>
    <s v="2014"/>
    <n v="1405486800"/>
    <d v="2014-07-18T05:00:00"/>
    <n v="1405659600"/>
    <x v="3"/>
    <x v="3"/>
  </r>
  <r>
    <s v="Garcia, Dunn and Richardson"/>
    <n v="9100"/>
    <n v="12991"/>
    <n v="143"/>
    <x v="1"/>
    <n v="155"/>
    <n v="83.812899999999999"/>
    <x v="1"/>
    <x v="753"/>
    <s v="2016"/>
    <n v="1455861600"/>
    <d v="2016-03-06T06:00:00"/>
    <n v="1457244000"/>
    <x v="2"/>
    <x v="2"/>
  </r>
  <r>
    <s v="Lawson and Sons"/>
    <n v="1500"/>
    <n v="8447"/>
    <n v="563"/>
    <x v="1"/>
    <n v="132"/>
    <n v="63.992400000000004"/>
    <x v="6"/>
    <x v="754"/>
    <s v="2018"/>
    <n v="1529038800"/>
    <d v="2018-06-18T05:00:00"/>
    <n v="1529298000"/>
    <x v="2"/>
    <x v="8"/>
  </r>
  <r>
    <s v="Porter-Hicks"/>
    <n v="8800"/>
    <n v="2703"/>
    <n v="31"/>
    <x v="0"/>
    <n v="33"/>
    <n v="81.909099999999995"/>
    <x v="1"/>
    <x v="755"/>
    <s v="2018"/>
    <n v="1535259600"/>
    <d v="2018-09-01T05:00:00"/>
    <n v="1535778000"/>
    <x v="7"/>
    <x v="14"/>
  </r>
  <r>
    <s v="Rodriguez-Hansen"/>
    <n v="8800"/>
    <n v="8747"/>
    <n v="99"/>
    <x v="3"/>
    <n v="94"/>
    <n v="93.053200000000004"/>
    <x v="1"/>
    <x v="756"/>
    <s v="2012"/>
    <n v="1327212000"/>
    <d v="2012-01-25T06:00:00"/>
    <n v="1327471200"/>
    <x v="4"/>
    <x v="4"/>
  </r>
  <r>
    <s v="Williams LLC"/>
    <n v="69900"/>
    <n v="138087"/>
    <n v="198"/>
    <x v="1"/>
    <n v="1354"/>
    <n v="101.9845"/>
    <x v="4"/>
    <x v="757"/>
    <s v="2018"/>
    <n v="1526360400"/>
    <d v="2018-06-21T05:00:00"/>
    <n v="1529557200"/>
    <x v="2"/>
    <x v="2"/>
  </r>
  <r>
    <s v="Cooper, Stanley and Bryant"/>
    <n v="1000"/>
    <n v="5085"/>
    <n v="508"/>
    <x v="1"/>
    <n v="48"/>
    <n v="105.9375"/>
    <x v="1"/>
    <x v="758"/>
    <s v="2018"/>
    <n v="1532149200"/>
    <d v="2018-08-26T05:00:00"/>
    <n v="1535259600"/>
    <x v="2"/>
    <x v="2"/>
  </r>
  <r>
    <s v="Miller, Glenn and Adams"/>
    <n v="4700"/>
    <n v="11174"/>
    <n v="238"/>
    <x v="1"/>
    <n v="110"/>
    <n v="101.5818"/>
    <x v="1"/>
    <x v="759"/>
    <s v="2018"/>
    <n v="1515304800"/>
    <d v="2018-01-10T06:00:00"/>
    <n v="1515564000"/>
    <x v="0"/>
    <x v="0"/>
  </r>
  <r>
    <s v="Cole, Salazar and Moreno"/>
    <n v="3200"/>
    <n v="10831"/>
    <n v="338"/>
    <x v="1"/>
    <n v="172"/>
    <n v="62.9709"/>
    <x v="1"/>
    <x v="760"/>
    <s v="2010"/>
    <n v="1276318800"/>
    <d v="2010-06-21T05:00:00"/>
    <n v="1277096400"/>
    <x v="4"/>
    <x v="6"/>
  </r>
  <r>
    <s v="Jones-Ryan"/>
    <n v="6700"/>
    <n v="8917"/>
    <n v="133"/>
    <x v="1"/>
    <n v="307"/>
    <n v="29.0456"/>
    <x v="1"/>
    <x v="761"/>
    <s v="2012"/>
    <n v="1328767200"/>
    <d v="2012-02-12T06:00:00"/>
    <n v="1329026400"/>
    <x v="1"/>
    <x v="7"/>
  </r>
  <r>
    <s v="Hood, Perez and Meadows"/>
    <n v="100"/>
    <n v="1"/>
    <n v="1"/>
    <x v="0"/>
    <n v="1"/>
    <n v="1"/>
    <x v="1"/>
    <x v="762"/>
    <s v="2011"/>
    <n v="1321682400"/>
    <d v="2011-12-04T06:00:00"/>
    <n v="1322978400"/>
    <x v="1"/>
    <x v="1"/>
  </r>
  <r>
    <s v="Bright and Sons"/>
    <n v="6000"/>
    <n v="12468"/>
    <n v="208"/>
    <x v="1"/>
    <n v="160"/>
    <n v="77.924999999999997"/>
    <x v="1"/>
    <x v="444"/>
    <s v="2012"/>
    <n v="1335934800"/>
    <d v="2012-06-04T05:00:00"/>
    <n v="1338786000"/>
    <x v="1"/>
    <x v="5"/>
  </r>
  <r>
    <s v="Brady Ltd"/>
    <n v="4900"/>
    <n v="2505"/>
    <n v="51"/>
    <x v="0"/>
    <n v="31"/>
    <n v="80.8065"/>
    <x v="1"/>
    <x v="763"/>
    <s v="2011"/>
    <n v="1310792400"/>
    <d v="2011-07-26T05:00:00"/>
    <n v="1311656400"/>
    <x v="6"/>
    <x v="11"/>
  </r>
  <r>
    <s v="Collier LLC"/>
    <n v="17100"/>
    <n v="111502"/>
    <n v="652"/>
    <x v="1"/>
    <n v="1467"/>
    <n v="76.006799999999998"/>
    <x v="0"/>
    <x v="764"/>
    <s v="2011"/>
    <n v="1308546000"/>
    <d v="2011-06-25T05:00:00"/>
    <n v="1308978000"/>
    <x v="1"/>
    <x v="7"/>
  </r>
  <r>
    <s v="Campbell, Thomas and Obrien"/>
    <n v="171000"/>
    <n v="194309"/>
    <n v="114"/>
    <x v="1"/>
    <n v="2662"/>
    <n v="72.993600000000001"/>
    <x v="0"/>
    <x v="765"/>
    <s v="2019"/>
    <n v="1574056800"/>
    <d v="2019-12-15T06:00:00"/>
    <n v="1576389600"/>
    <x v="5"/>
    <x v="13"/>
  </r>
  <r>
    <s v="Moses-Terry"/>
    <n v="23400"/>
    <n v="23956"/>
    <n v="102"/>
    <x v="1"/>
    <n v="452"/>
    <n v="53"/>
    <x v="2"/>
    <x v="766"/>
    <s v="2011"/>
    <n v="1308373200"/>
    <d v="2011-07-19T05:00:00"/>
    <n v="1311051600"/>
    <x v="3"/>
    <x v="3"/>
  </r>
  <r>
    <s v="Williams and Sons"/>
    <n v="2400"/>
    <n v="8558"/>
    <n v="357"/>
    <x v="1"/>
    <n v="158"/>
    <n v="54.1646"/>
    <x v="1"/>
    <x v="767"/>
    <s v="2012"/>
    <n v="1335243600"/>
    <d v="2012-05-11T05:00:00"/>
    <n v="1336712400"/>
    <x v="0"/>
    <x v="0"/>
  </r>
  <r>
    <s v="Miranda, Gray and Hale"/>
    <n v="5300"/>
    <n v="7413"/>
    <n v="140"/>
    <x v="1"/>
    <n v="225"/>
    <n v="32.9467"/>
    <x v="5"/>
    <x v="768"/>
    <s v="2012"/>
    <n v="1328421600"/>
    <d v="2012-02-28T06:00:00"/>
    <n v="1330408800"/>
    <x v="4"/>
    <x v="12"/>
  </r>
  <r>
    <s v="Ayala, Crawford and Taylor"/>
    <n v="4000"/>
    <n v="2778"/>
    <n v="69"/>
    <x v="0"/>
    <n v="35"/>
    <n v="79.371399999999994"/>
    <x v="1"/>
    <x v="769"/>
    <s v="2018"/>
    <n v="1524286800"/>
    <d v="2018-04-28T05:00:00"/>
    <n v="1524891600"/>
    <x v="0"/>
    <x v="0"/>
  </r>
  <r>
    <s v="Martinez Ltd"/>
    <n v="7300"/>
    <n v="2594"/>
    <n v="36"/>
    <x v="0"/>
    <n v="63"/>
    <n v="41.174599999999998"/>
    <x v="1"/>
    <x v="770"/>
    <s v="2013"/>
    <n v="1362117600"/>
    <d v="2013-03-19T05:00:00"/>
    <n v="1363669200"/>
    <x v="3"/>
    <x v="3"/>
  </r>
  <r>
    <s v="Lee PLC"/>
    <n v="2000"/>
    <n v="5033"/>
    <n v="252"/>
    <x v="1"/>
    <n v="65"/>
    <n v="77.430800000000005"/>
    <x v="1"/>
    <x v="771"/>
    <s v="2019"/>
    <n v="1550556000"/>
    <d v="2019-03-01T06:00:00"/>
    <n v="1551420000"/>
    <x v="2"/>
    <x v="8"/>
  </r>
  <r>
    <s v="Young, Ramsey and Powell"/>
    <n v="8800"/>
    <n v="9317"/>
    <n v="106"/>
    <x v="1"/>
    <n v="163"/>
    <n v="57.159500000000001"/>
    <x v="1"/>
    <x v="772"/>
    <s v="2010"/>
    <n v="1269147600"/>
    <d v="2010-03-29T05:00:00"/>
    <n v="1269838800"/>
    <x v="3"/>
    <x v="3"/>
  </r>
  <r>
    <s v="Lewis and Sons"/>
    <n v="3500"/>
    <n v="6560"/>
    <n v="187"/>
    <x v="1"/>
    <n v="85"/>
    <n v="77.176500000000004"/>
    <x v="1"/>
    <x v="773"/>
    <s v="2011"/>
    <n v="1312174800"/>
    <d v="2011-08-05T05:00:00"/>
    <n v="1312520400"/>
    <x v="3"/>
    <x v="3"/>
  </r>
  <r>
    <s v="Davis-Johnson"/>
    <n v="1400"/>
    <n v="5415"/>
    <n v="387"/>
    <x v="1"/>
    <n v="217"/>
    <n v="24.953900000000001"/>
    <x v="1"/>
    <x v="774"/>
    <s v="2015"/>
    <n v="1434517200"/>
    <d v="2015-07-10T05:00:00"/>
    <n v="1436504400"/>
    <x v="4"/>
    <x v="19"/>
  </r>
  <r>
    <s v="Stevenson-Thompson"/>
    <n v="4200"/>
    <n v="14577"/>
    <n v="347"/>
    <x v="1"/>
    <n v="150"/>
    <n v="97.18"/>
    <x v="1"/>
    <x v="775"/>
    <s v="2016"/>
    <n v="1471582800"/>
    <d v="2016-08-24T05:00:00"/>
    <n v="1472014800"/>
    <x v="4"/>
    <x v="12"/>
  </r>
  <r>
    <s v="Ellis, Smith and Armstrong"/>
    <n v="81000"/>
    <n v="150515"/>
    <n v="186"/>
    <x v="1"/>
    <n v="3272"/>
    <n v="46.000900000000001"/>
    <x v="1"/>
    <x v="776"/>
    <s v="2014"/>
    <n v="1410757200"/>
    <d v="2014-09-24T05:00:00"/>
    <n v="1411534800"/>
    <x v="3"/>
    <x v="3"/>
  </r>
  <r>
    <s v="Jackson-Brown"/>
    <n v="182800"/>
    <n v="79045"/>
    <n v="43"/>
    <x v="3"/>
    <n v="898"/>
    <n v="88.023399999999995"/>
    <x v="1"/>
    <x v="777"/>
    <s v="2011"/>
    <n v="1304830800"/>
    <d v="2011-05-09T05:00:00"/>
    <n v="1304917200"/>
    <x v="7"/>
    <x v="14"/>
  </r>
  <r>
    <s v="Kane, Pruitt and Rivera"/>
    <n v="4800"/>
    <n v="7797"/>
    <n v="162"/>
    <x v="1"/>
    <n v="300"/>
    <n v="25.99"/>
    <x v="1"/>
    <x v="778"/>
    <s v="2018"/>
    <n v="1539061200"/>
    <d v="2018-10-15T05:00:00"/>
    <n v="1539579600"/>
    <x v="0"/>
    <x v="0"/>
  </r>
  <r>
    <s v="Wood, Buckley and Meza"/>
    <n v="7000"/>
    <n v="12939"/>
    <n v="185"/>
    <x v="1"/>
    <n v="126"/>
    <n v="102.6905"/>
    <x v="1"/>
    <x v="779"/>
    <s v="2013"/>
    <n v="1381554000"/>
    <d v="2013-10-23T05:00:00"/>
    <n v="1382504400"/>
    <x v="3"/>
    <x v="3"/>
  </r>
  <r>
    <s v="Brown-Williams"/>
    <n v="161900"/>
    <n v="38376"/>
    <n v="24"/>
    <x v="0"/>
    <n v="526"/>
    <n v="72.958200000000005"/>
    <x v="1"/>
    <x v="780"/>
    <s v="2010"/>
    <n v="1277096400"/>
    <d v="2010-07-05T05:00:00"/>
    <n v="1278306000"/>
    <x v="4"/>
    <x v="6"/>
  </r>
  <r>
    <s v="Hansen-Austin"/>
    <n v="7700"/>
    <n v="6920"/>
    <n v="90"/>
    <x v="0"/>
    <n v="121"/>
    <n v="57.190100000000001"/>
    <x v="1"/>
    <x v="335"/>
    <s v="2015"/>
    <n v="1440392400"/>
    <d v="2015-09-18T05:00:00"/>
    <n v="1442552400"/>
    <x v="3"/>
    <x v="3"/>
  </r>
  <r>
    <s v="Santana-George"/>
    <n v="71500"/>
    <n v="194912"/>
    <n v="273"/>
    <x v="1"/>
    <n v="2320"/>
    <n v="84.013800000000003"/>
    <x v="1"/>
    <x v="535"/>
    <s v="2017"/>
    <n v="1509512400"/>
    <d v="2017-11-19T06:00:00"/>
    <n v="1511071200"/>
    <x v="3"/>
    <x v="3"/>
  </r>
  <r>
    <s v="Davis LLC"/>
    <n v="4700"/>
    <n v="7992"/>
    <n v="170"/>
    <x v="1"/>
    <n v="81"/>
    <n v="98.666700000000006"/>
    <x v="2"/>
    <x v="270"/>
    <s v="2018"/>
    <n v="1535950800"/>
    <d v="2018-09-08T05:00:00"/>
    <n v="1536382800"/>
    <x v="4"/>
    <x v="22"/>
  </r>
  <r>
    <s v="Vazquez, Ochoa and Clark"/>
    <n v="42100"/>
    <n v="79268"/>
    <n v="188"/>
    <x v="1"/>
    <n v="1887"/>
    <n v="42.007399999999997"/>
    <x v="1"/>
    <x v="781"/>
    <s v="2014"/>
    <n v="1389160800"/>
    <d v="2014-01-13T06:00:00"/>
    <n v="1389592800"/>
    <x v="7"/>
    <x v="14"/>
  </r>
  <r>
    <s v="Chung-Nguyen"/>
    <n v="40200"/>
    <n v="139468"/>
    <n v="347"/>
    <x v="1"/>
    <n v="4358"/>
    <n v="32.002800000000001"/>
    <x v="1"/>
    <x v="782"/>
    <s v="2010"/>
    <n v="1271998800"/>
    <d v="2010-05-31T05:00:00"/>
    <n v="1275282000"/>
    <x v="7"/>
    <x v="14"/>
  </r>
  <r>
    <s v="Mueller-Harmon"/>
    <n v="7900"/>
    <n v="5465"/>
    <n v="69"/>
    <x v="0"/>
    <n v="67"/>
    <n v="81.5672"/>
    <x v="1"/>
    <x v="783"/>
    <s v="2011"/>
    <n v="1294898400"/>
    <d v="2011-01-14T06:00:00"/>
    <n v="1294984800"/>
    <x v="1"/>
    <x v="1"/>
  </r>
  <r>
    <s v="Dixon, Perez and Banks"/>
    <n v="8300"/>
    <n v="2111"/>
    <n v="25"/>
    <x v="0"/>
    <n v="57"/>
    <n v="37.0351"/>
    <x v="0"/>
    <x v="784"/>
    <s v="2019"/>
    <n v="1559970000"/>
    <d v="2019-07-02T05:00:00"/>
    <n v="1562043600"/>
    <x v="7"/>
    <x v="14"/>
  </r>
  <r>
    <s v="Estrada Group"/>
    <n v="163600"/>
    <n v="126628"/>
    <n v="77"/>
    <x v="0"/>
    <n v="1229"/>
    <n v="103.0334"/>
    <x v="1"/>
    <x v="785"/>
    <s v="2016"/>
    <n v="1469509200"/>
    <d v="2016-07-27T05:00:00"/>
    <n v="1469595600"/>
    <x v="0"/>
    <x v="0"/>
  </r>
  <r>
    <s v="Lutz Group"/>
    <n v="2700"/>
    <n v="1012"/>
    <n v="37"/>
    <x v="0"/>
    <n v="12"/>
    <n v="84.333299999999994"/>
    <x v="6"/>
    <x v="786"/>
    <s v="2020"/>
    <n v="1579068000"/>
    <d v="2020-02-08T06:00:00"/>
    <n v="1581141600"/>
    <x v="1"/>
    <x v="16"/>
  </r>
  <r>
    <s v="Ortiz Inc"/>
    <n v="1000"/>
    <n v="5438"/>
    <n v="544"/>
    <x v="1"/>
    <n v="53"/>
    <n v="102.60380000000001"/>
    <x v="1"/>
    <x v="787"/>
    <s v="2017"/>
    <n v="1487743200"/>
    <d v="2017-03-03T06:00:00"/>
    <n v="1488520800"/>
    <x v="5"/>
    <x v="9"/>
  </r>
  <r>
    <s v="Craig, Ellis and Miller"/>
    <n v="84500"/>
    <n v="193101"/>
    <n v="229"/>
    <x v="1"/>
    <n v="2414"/>
    <n v="79.992099999999994"/>
    <x v="1"/>
    <x v="788"/>
    <s v="2019"/>
    <n v="1563685200"/>
    <d v="2019-07-23T05:00:00"/>
    <n v="1563858000"/>
    <x v="1"/>
    <x v="5"/>
  </r>
  <r>
    <s v="Charles Inc"/>
    <n v="81300"/>
    <n v="31665"/>
    <n v="39"/>
    <x v="0"/>
    <n v="452"/>
    <n v="70.055300000000003"/>
    <x v="1"/>
    <x v="330"/>
    <s v="2015"/>
    <n v="1436418000"/>
    <d v="2015-08-07T05:00:00"/>
    <n v="1438923600"/>
    <x v="3"/>
    <x v="3"/>
  </r>
  <r>
    <s v="White-Rosario"/>
    <n v="800"/>
    <n v="2960"/>
    <n v="370"/>
    <x v="1"/>
    <n v="80"/>
    <n v="37"/>
    <x v="1"/>
    <x v="789"/>
    <s v="2015"/>
    <n v="1421820000"/>
    <d v="2015-01-25T06:00:00"/>
    <n v="1422165600"/>
    <x v="3"/>
    <x v="3"/>
  </r>
  <r>
    <s v="Simmons-Villarreal"/>
    <n v="3400"/>
    <n v="8089"/>
    <n v="238"/>
    <x v="1"/>
    <n v="193"/>
    <n v="41.911900000000003"/>
    <x v="1"/>
    <x v="790"/>
    <s v="2010"/>
    <n v="1274763600"/>
    <d v="2010-06-30T05:00:00"/>
    <n v="1277874000"/>
    <x v="4"/>
    <x v="12"/>
  </r>
  <r>
    <s v="Strickland Group"/>
    <n v="170800"/>
    <n v="109374"/>
    <n v="64"/>
    <x v="0"/>
    <n v="1886"/>
    <n v="57.992600000000003"/>
    <x v="1"/>
    <x v="791"/>
    <s v="2014"/>
    <n v="1399179600"/>
    <d v="2014-05-06T05:00:00"/>
    <n v="1399352400"/>
    <x v="3"/>
    <x v="3"/>
  </r>
  <r>
    <s v="Lynch Ltd"/>
    <n v="1800"/>
    <n v="2129"/>
    <n v="118"/>
    <x v="1"/>
    <n v="52"/>
    <n v="40.942300000000003"/>
    <x v="1"/>
    <x v="792"/>
    <s v="2010"/>
    <n v="1275800400"/>
    <d v="2010-07-14T05:00:00"/>
    <n v="1279083600"/>
    <x v="3"/>
    <x v="3"/>
  </r>
  <r>
    <s v="Sanders LLC"/>
    <n v="150600"/>
    <n v="127745"/>
    <n v="85"/>
    <x v="0"/>
    <n v="1825"/>
    <n v="69.997299999999996"/>
    <x v="1"/>
    <x v="793"/>
    <s v="2010"/>
    <n v="1282798800"/>
    <d v="2010-09-13T05:00:00"/>
    <n v="1284354000"/>
    <x v="1"/>
    <x v="7"/>
  </r>
  <r>
    <s v="Cooper LLC"/>
    <n v="7800"/>
    <n v="2289"/>
    <n v="29"/>
    <x v="0"/>
    <n v="31"/>
    <n v="73.838700000000003"/>
    <x v="1"/>
    <x v="794"/>
    <s v="2015"/>
    <n v="1437109200"/>
    <d v="2015-09-02T05:00:00"/>
    <n v="1441170000"/>
    <x v="3"/>
    <x v="3"/>
  </r>
  <r>
    <s v="Palmer Ltd"/>
    <n v="5800"/>
    <n v="12174"/>
    <n v="210"/>
    <x v="1"/>
    <n v="290"/>
    <n v="41.979300000000002"/>
    <x v="1"/>
    <x v="795"/>
    <s v="2017"/>
    <n v="1491886800"/>
    <d v="2017-04-30T05:00:00"/>
    <n v="1493528400"/>
    <x v="3"/>
    <x v="3"/>
  </r>
  <r>
    <s v="Santos Group"/>
    <n v="5600"/>
    <n v="9508"/>
    <n v="170"/>
    <x v="1"/>
    <n v="122"/>
    <n v="77.934399999999997"/>
    <x v="1"/>
    <x v="796"/>
    <s v="2014"/>
    <n v="1394600400"/>
    <d v="2014-03-19T05:00:00"/>
    <n v="1395205200"/>
    <x v="1"/>
    <x v="5"/>
  </r>
  <r>
    <s v="Christian, Kim and Jimenez"/>
    <n v="134400"/>
    <n v="155849"/>
    <n v="116"/>
    <x v="1"/>
    <n v="1470"/>
    <n v="106.0197"/>
    <x v="1"/>
    <x v="797"/>
    <s v="2019"/>
    <n v="1561352400"/>
    <d v="2019-06-25T05:00:00"/>
    <n v="1561438800"/>
    <x v="1"/>
    <x v="7"/>
  </r>
  <r>
    <s v="Williams, Price and Hurley"/>
    <n v="3000"/>
    <n v="7758"/>
    <n v="259"/>
    <x v="1"/>
    <n v="165"/>
    <n v="47.0182"/>
    <x v="0"/>
    <x v="798"/>
    <s v="2011"/>
    <n v="1322892000"/>
    <d v="2012-01-16T06:00:00"/>
    <n v="1326693600"/>
    <x v="4"/>
    <x v="4"/>
  </r>
  <r>
    <s v="Anderson, Parks and Estrada"/>
    <n v="6000"/>
    <n v="13835"/>
    <n v="231"/>
    <x v="1"/>
    <n v="182"/>
    <n v="76.016499999999994"/>
    <x v="1"/>
    <x v="799"/>
    <s v="2010"/>
    <n v="1274418000"/>
    <d v="2010-07-01T05:00:00"/>
    <n v="1277960400"/>
    <x v="5"/>
    <x v="18"/>
  </r>
  <r>
    <s v="Collins-Martinez"/>
    <n v="8400"/>
    <n v="10770"/>
    <n v="128"/>
    <x v="1"/>
    <n v="199"/>
    <n v="54.120600000000003"/>
    <x v="6"/>
    <x v="800"/>
    <s v="2015"/>
    <n v="1434344400"/>
    <d v="2015-06-19T05:00:00"/>
    <n v="1434690000"/>
    <x v="4"/>
    <x v="4"/>
  </r>
  <r>
    <s v="Barrett Inc"/>
    <n v="1700"/>
    <n v="3208"/>
    <n v="189"/>
    <x v="1"/>
    <n v="56"/>
    <n v="57.285699999999999"/>
    <x v="4"/>
    <x v="801"/>
    <s v="2013"/>
    <n v="1373518800"/>
    <d v="2013-08-10T05:00:00"/>
    <n v="1376110800"/>
    <x v="4"/>
    <x v="19"/>
  </r>
  <r>
    <s v="Adams-Rollins"/>
    <n v="159800"/>
    <n v="11108"/>
    <n v="7"/>
    <x v="0"/>
    <n v="107"/>
    <n v="103.81310000000001"/>
    <x v="1"/>
    <x v="802"/>
    <s v="2018"/>
    <n v="1517637600"/>
    <d v="2018-02-12T06:00:00"/>
    <n v="1518415200"/>
    <x v="3"/>
    <x v="3"/>
  </r>
  <r>
    <s v="Wright-Bryant"/>
    <n v="19800"/>
    <n v="153338"/>
    <n v="774"/>
    <x v="1"/>
    <n v="1460"/>
    <n v="105.026"/>
    <x v="2"/>
    <x v="803"/>
    <s v="2011"/>
    <n v="1310619600"/>
    <d v="2011-07-17T05:00:00"/>
    <n v="1310878800"/>
    <x v="0"/>
    <x v="0"/>
  </r>
  <r>
    <s v="Berry-Cannon"/>
    <n v="8800"/>
    <n v="2437"/>
    <n v="28"/>
    <x v="0"/>
    <n v="27"/>
    <n v="90.259299999999996"/>
    <x v="1"/>
    <x v="212"/>
    <s v="2019"/>
    <n v="1556427600"/>
    <d v="2019-04-30T05:00:00"/>
    <n v="1556600400"/>
    <x v="3"/>
    <x v="3"/>
  </r>
  <r>
    <s v="Davis-Gonzalez"/>
    <n v="179100"/>
    <n v="93991"/>
    <n v="52"/>
    <x v="0"/>
    <n v="1221"/>
    <n v="76.978700000000003"/>
    <x v="1"/>
    <x v="804"/>
    <s v="2019"/>
    <n v="1576476000"/>
    <d v="2019-12-22T06:00:00"/>
    <n v="1576994400"/>
    <x v="4"/>
    <x v="4"/>
  </r>
  <r>
    <s v="Best-Young"/>
    <n v="3100"/>
    <n v="12620"/>
    <n v="407"/>
    <x v="1"/>
    <n v="123"/>
    <n v="102.6016"/>
    <x v="5"/>
    <x v="805"/>
    <s v="2013"/>
    <n v="1381122000"/>
    <d v="2013-10-25T05:00:00"/>
    <n v="1382677200"/>
    <x v="1"/>
    <x v="17"/>
  </r>
  <r>
    <s v="Powers, Smith and Deleon"/>
    <n v="100"/>
    <n v="2"/>
    <n v="2"/>
    <x v="0"/>
    <n v="1"/>
    <n v="2"/>
    <x v="1"/>
    <x v="806"/>
    <s v="2014"/>
    <n v="1411102800"/>
    <d v="2014-09-20T05:00:00"/>
    <n v="1411189200"/>
    <x v="2"/>
    <x v="2"/>
  </r>
  <r>
    <s v="Hogan Group"/>
    <n v="5600"/>
    <n v="8746"/>
    <n v="156"/>
    <x v="1"/>
    <n v="159"/>
    <n v="55.006300000000003"/>
    <x v="1"/>
    <x v="807"/>
    <s v="2018"/>
    <n v="1531803600"/>
    <d v="2018-08-19T05:00:00"/>
    <n v="1534654800"/>
    <x v="1"/>
    <x v="1"/>
  </r>
  <r>
    <s v="Wang, Silva and Byrd"/>
    <n v="1400"/>
    <n v="3534"/>
    <n v="252"/>
    <x v="1"/>
    <n v="110"/>
    <n v="32.127299999999998"/>
    <x v="1"/>
    <x v="722"/>
    <s v="2016"/>
    <n v="1454133600"/>
    <d v="2016-03-12T06:00:00"/>
    <n v="1457762400"/>
    <x v="2"/>
    <x v="2"/>
  </r>
  <r>
    <s v="Parker-Morris"/>
    <n v="41000"/>
    <n v="709"/>
    <n v="2"/>
    <x v="2"/>
    <n v="14"/>
    <n v="50.642899999999997"/>
    <x v="1"/>
    <x v="477"/>
    <s v="2012"/>
    <n v="1336194000"/>
    <d v="2012-05-20T05:00:00"/>
    <n v="1337490000"/>
    <x v="5"/>
    <x v="9"/>
  </r>
  <r>
    <s v="Rodriguez, Johnson and Jackson"/>
    <n v="6500"/>
    <n v="795"/>
    <n v="12"/>
    <x v="0"/>
    <n v="16"/>
    <n v="49.6875"/>
    <x v="1"/>
    <x v="259"/>
    <s v="2012"/>
    <n v="1349326800"/>
    <d v="2012-10-08T05:00:00"/>
    <n v="1349672400"/>
    <x v="5"/>
    <x v="15"/>
  </r>
  <r>
    <s v="Haynes PLC"/>
    <n v="7900"/>
    <n v="12955"/>
    <n v="164"/>
    <x v="1"/>
    <n v="236"/>
    <n v="54.894100000000002"/>
    <x v="1"/>
    <x v="9"/>
    <s v="2013"/>
    <n v="1379566800"/>
    <d v="2013-09-22T05:00:00"/>
    <n v="1379826000"/>
    <x v="3"/>
    <x v="3"/>
  </r>
  <r>
    <s v="Hayes Group"/>
    <n v="5500"/>
    <n v="8964"/>
    <n v="163"/>
    <x v="1"/>
    <n v="191"/>
    <n v="46.931899999999999"/>
    <x v="1"/>
    <x v="808"/>
    <s v="2017"/>
    <n v="1494651600"/>
    <d v="2017-06-18T05:00:00"/>
    <n v="1497762000"/>
    <x v="4"/>
    <x v="4"/>
  </r>
  <r>
    <s v="White, Pena and Calhoun"/>
    <n v="9100"/>
    <n v="1843"/>
    <n v="20"/>
    <x v="0"/>
    <n v="41"/>
    <n v="44.9512"/>
    <x v="1"/>
    <x v="809"/>
    <s v="2011"/>
    <n v="1303880400"/>
    <d v="2011-05-04T05:00:00"/>
    <n v="1304485200"/>
    <x v="3"/>
    <x v="3"/>
  </r>
  <r>
    <s v="Bryant-Pope"/>
    <n v="38200"/>
    <n v="121950"/>
    <n v="319"/>
    <x v="1"/>
    <n v="3934"/>
    <n v="30.998999999999999"/>
    <x v="1"/>
    <x v="444"/>
    <s v="2012"/>
    <n v="1335934800"/>
    <d v="2012-05-13T05:00:00"/>
    <n v="1336885200"/>
    <x v="6"/>
    <x v="11"/>
  </r>
  <r>
    <s v="Gates, Li and Thompson"/>
    <n v="1800"/>
    <n v="8621"/>
    <n v="479"/>
    <x v="1"/>
    <n v="80"/>
    <n v="107.7625"/>
    <x v="0"/>
    <x v="384"/>
    <s v="2018"/>
    <n v="1528088400"/>
    <d v="2018-07-01T05:00:00"/>
    <n v="1530421200"/>
    <x v="3"/>
    <x v="3"/>
  </r>
  <r>
    <s v="King-Morris"/>
    <n v="154500"/>
    <n v="30215"/>
    <n v="20"/>
    <x v="3"/>
    <n v="296"/>
    <n v="102.07769999999999"/>
    <x v="1"/>
    <x v="810"/>
    <s v="2015"/>
    <n v="1421906400"/>
    <d v="2015-01-23T06:00:00"/>
    <n v="1421992800"/>
    <x v="3"/>
    <x v="3"/>
  </r>
  <r>
    <s v="Carter, Cole and Curtis"/>
    <n v="5800"/>
    <n v="11539"/>
    <n v="199"/>
    <x v="1"/>
    <n v="462"/>
    <n v="24.976199999999999"/>
    <x v="1"/>
    <x v="811"/>
    <s v="2019"/>
    <n v="1568005200"/>
    <d v="2019-09-11T05:00:00"/>
    <n v="1568178000"/>
    <x v="2"/>
    <x v="2"/>
  </r>
  <r>
    <s v="Sanchez-Parsons"/>
    <n v="1800"/>
    <n v="14310"/>
    <n v="795"/>
    <x v="1"/>
    <n v="179"/>
    <n v="79.944100000000006"/>
    <x v="1"/>
    <x v="812"/>
    <s v="2012"/>
    <n v="1346821200"/>
    <d v="2012-09-18T05:00:00"/>
    <n v="1347944400"/>
    <x v="4"/>
    <x v="6"/>
  </r>
  <r>
    <s v="Rivera-Pearson"/>
    <n v="70200"/>
    <n v="35536"/>
    <n v="51"/>
    <x v="0"/>
    <n v="523"/>
    <n v="67.9465"/>
    <x v="2"/>
    <x v="813"/>
    <s v="2019"/>
    <n v="1557637200"/>
    <d v="2019-05-25T05:00:00"/>
    <n v="1558760400"/>
    <x v="4"/>
    <x v="6"/>
  </r>
  <r>
    <s v="Ramirez, Padilla and Barrera"/>
    <n v="6400"/>
    <n v="3676"/>
    <n v="57"/>
    <x v="0"/>
    <n v="141"/>
    <n v="26.070900000000002"/>
    <x v="4"/>
    <x v="814"/>
    <s v="2013"/>
    <n v="1375592400"/>
    <d v="2013-08-16T05:00:00"/>
    <n v="1376629200"/>
    <x v="3"/>
    <x v="3"/>
  </r>
  <r>
    <s v="Riggs Group"/>
    <n v="125900"/>
    <n v="195936"/>
    <n v="156"/>
    <x v="1"/>
    <n v="1866"/>
    <n v="105.00320000000001"/>
    <x v="4"/>
    <x v="80"/>
    <s v="2017"/>
    <n v="1503982800"/>
    <d v="2017-09-07T05:00:00"/>
    <n v="1504760400"/>
    <x v="4"/>
    <x v="19"/>
  </r>
  <r>
    <s v="Clements Ltd"/>
    <n v="3700"/>
    <n v="1343"/>
    <n v="36"/>
    <x v="0"/>
    <n v="52"/>
    <n v="25.826899999999998"/>
    <x v="1"/>
    <x v="815"/>
    <s v="2014"/>
    <n v="1418882400"/>
    <d v="2014-12-27T06:00:00"/>
    <n v="1419660000"/>
    <x v="7"/>
    <x v="14"/>
  </r>
  <r>
    <s v="Cooper Inc"/>
    <n v="3600"/>
    <n v="2097"/>
    <n v="58"/>
    <x v="2"/>
    <n v="27"/>
    <n v="77.666700000000006"/>
    <x v="4"/>
    <x v="816"/>
    <s v="2011"/>
    <n v="1309237200"/>
    <d v="2011-07-22T05:00:00"/>
    <n v="1311310800"/>
    <x v="4"/>
    <x v="12"/>
  </r>
  <r>
    <s v="Jones-Gonzalez"/>
    <n v="3800"/>
    <n v="9021"/>
    <n v="237"/>
    <x v="1"/>
    <n v="156"/>
    <n v="57.826900000000002"/>
    <x v="5"/>
    <x v="474"/>
    <s v="2012"/>
    <n v="1343365200"/>
    <d v="2012-08-07T05:00:00"/>
    <n v="1344315600"/>
    <x v="5"/>
    <x v="15"/>
  </r>
  <r>
    <s v="Fox Ltd"/>
    <n v="35600"/>
    <n v="20915"/>
    <n v="59"/>
    <x v="0"/>
    <n v="225"/>
    <n v="92.955600000000004"/>
    <x v="2"/>
    <x v="817"/>
    <s v="2017"/>
    <n v="1507957200"/>
    <d v="2017-11-15T06:00:00"/>
    <n v="1510725600"/>
    <x v="3"/>
    <x v="3"/>
  </r>
  <r>
    <s v="Green, Murphy and Webb"/>
    <n v="5300"/>
    <n v="9676"/>
    <n v="183"/>
    <x v="1"/>
    <n v="255"/>
    <n v="37.945099999999996"/>
    <x v="1"/>
    <x v="818"/>
    <s v="2019"/>
    <n v="1549519200"/>
    <d v="2019-02-27T06:00:00"/>
    <n v="1551247200"/>
    <x v="4"/>
    <x v="10"/>
  </r>
  <r>
    <s v="Stevenson PLC"/>
    <n v="160400"/>
    <n v="1210"/>
    <n v="1"/>
    <x v="0"/>
    <n v="38"/>
    <n v="31.842099999999999"/>
    <x v="1"/>
    <x v="819"/>
    <s v="2012"/>
    <n v="1329026400"/>
    <d v="2012-02-26T06:00:00"/>
    <n v="1330236000"/>
    <x v="2"/>
    <x v="2"/>
  </r>
  <r>
    <s v="Soto-Anthony"/>
    <n v="51400"/>
    <n v="90440"/>
    <n v="176"/>
    <x v="1"/>
    <n v="2261"/>
    <n v="40"/>
    <x v="1"/>
    <x v="609"/>
    <s v="2018"/>
    <n v="1544335200"/>
    <d v="2018-12-18T06:00:00"/>
    <n v="1545112800"/>
    <x v="1"/>
    <x v="21"/>
  </r>
  <r>
    <s v="Wise and Sons"/>
    <n v="1700"/>
    <n v="4044"/>
    <n v="238"/>
    <x v="1"/>
    <n v="40"/>
    <n v="101.1"/>
    <x v="1"/>
    <x v="547"/>
    <s v="2010"/>
    <n v="1279083600"/>
    <d v="2010-07-15T05:00:00"/>
    <n v="1279170000"/>
    <x v="3"/>
    <x v="3"/>
  </r>
  <r>
    <s v="Butler-Barr"/>
    <n v="39400"/>
    <n v="192292"/>
    <n v="488"/>
    <x v="1"/>
    <n v="2289"/>
    <n v="84.007000000000005"/>
    <x v="6"/>
    <x v="820"/>
    <s v="2019"/>
    <n v="1572498000"/>
    <d v="2019-11-11T06:00:00"/>
    <n v="1573452000"/>
    <x v="3"/>
    <x v="3"/>
  </r>
  <r>
    <s v="Wilson, Jefferson and Anderson"/>
    <n v="3000"/>
    <n v="6722"/>
    <n v="224"/>
    <x v="1"/>
    <n v="65"/>
    <n v="103.41540000000001"/>
    <x v="1"/>
    <x v="821"/>
    <s v="2017"/>
    <n v="1506056400"/>
    <d v="2017-10-04T05:00:00"/>
    <n v="1507093200"/>
    <x v="3"/>
    <x v="3"/>
  </r>
  <r>
    <s v="Brown-Oliver"/>
    <n v="8700"/>
    <n v="1577"/>
    <n v="18"/>
    <x v="0"/>
    <n v="15"/>
    <n v="105.13330000000001"/>
    <x v="1"/>
    <x v="151"/>
    <s v="2016"/>
    <n v="1463029200"/>
    <d v="2016-05-16T05:00:00"/>
    <n v="1463374800"/>
    <x v="0"/>
    <x v="0"/>
  </r>
  <r>
    <s v="Davis-Gardner"/>
    <n v="7200"/>
    <n v="3301"/>
    <n v="46"/>
    <x v="0"/>
    <n v="37"/>
    <n v="89.216200000000001"/>
    <x v="1"/>
    <x v="822"/>
    <s v="2012"/>
    <n v="1342069200"/>
    <d v="2012-08-10T05:00:00"/>
    <n v="1344574800"/>
    <x v="3"/>
    <x v="3"/>
  </r>
  <r>
    <s v="Dawson Group"/>
    <n v="167400"/>
    <n v="196386"/>
    <n v="117"/>
    <x v="1"/>
    <n v="3777"/>
    <n v="51.995199999999997"/>
    <x v="6"/>
    <x v="823"/>
    <s v="2013"/>
    <n v="1388296800"/>
    <d v="2014-01-07T06:00:00"/>
    <n v="1389074400"/>
    <x v="2"/>
    <x v="2"/>
  </r>
  <r>
    <s v="Turner-Terrell"/>
    <n v="5500"/>
    <n v="11952"/>
    <n v="217"/>
    <x v="1"/>
    <n v="184"/>
    <n v="64.956500000000005"/>
    <x v="4"/>
    <x v="824"/>
    <s v="2017"/>
    <n v="1493787600"/>
    <d v="2017-05-17T05:00:00"/>
    <n v="1494997200"/>
    <x v="3"/>
    <x v="3"/>
  </r>
  <r>
    <s v="Hall, Buchanan and Benton"/>
    <n v="3500"/>
    <n v="3930"/>
    <n v="112"/>
    <x v="1"/>
    <n v="85"/>
    <n v="46.235300000000002"/>
    <x v="1"/>
    <x v="825"/>
    <s v="2015"/>
    <n v="1424844000"/>
    <d v="2015-03-04T06:00:00"/>
    <n v="1425448800"/>
    <x v="3"/>
    <x v="3"/>
  </r>
  <r>
    <s v="Lowery, Hayden and Cruz"/>
    <n v="7900"/>
    <n v="5729"/>
    <n v="73"/>
    <x v="0"/>
    <n v="112"/>
    <n v="51.151800000000001"/>
    <x v="1"/>
    <x v="826"/>
    <s v="2014"/>
    <n v="1403931600"/>
    <d v="2014-06-30T05:00:00"/>
    <n v="1404104400"/>
    <x v="3"/>
    <x v="3"/>
  </r>
  <r>
    <s v="Mora, Miller and Harper"/>
    <n v="2300"/>
    <n v="4883"/>
    <n v="212"/>
    <x v="1"/>
    <n v="144"/>
    <n v="33.909700000000001"/>
    <x v="1"/>
    <x v="827"/>
    <s v="2014"/>
    <n v="1394514000"/>
    <d v="2014-03-14T05:00:00"/>
    <n v="1394773200"/>
    <x v="1"/>
    <x v="1"/>
  </r>
  <r>
    <s v="Espinoza Group"/>
    <n v="73000"/>
    <n v="175015"/>
    <n v="240"/>
    <x v="1"/>
    <n v="1902"/>
    <n v="92.016300000000001"/>
    <x v="1"/>
    <x v="828"/>
    <s v="2013"/>
    <n v="1365397200"/>
    <d v="2013-04-21T05:00:00"/>
    <n v="1366520400"/>
    <x v="3"/>
    <x v="3"/>
  </r>
  <r>
    <s v="Davis, Crawford and Lopez"/>
    <n v="6200"/>
    <n v="11280"/>
    <n v="182"/>
    <x v="1"/>
    <n v="105"/>
    <n v="107.4286"/>
    <x v="1"/>
    <x v="829"/>
    <s v="2016"/>
    <n v="1456120800"/>
    <d v="2016-02-28T06:00:00"/>
    <n v="1456639200"/>
    <x v="3"/>
    <x v="3"/>
  </r>
  <r>
    <s v="Richards, Stevens and Fleming"/>
    <n v="6100"/>
    <n v="10012"/>
    <n v="164"/>
    <x v="1"/>
    <n v="132"/>
    <n v="75.848500000000001"/>
    <x v="1"/>
    <x v="830"/>
    <s v="2015"/>
    <n v="1437714000"/>
    <d v="2015-07-31T05:00:00"/>
    <n v="1438318800"/>
    <x v="3"/>
    <x v="3"/>
  </r>
  <r>
    <s v="Brown Ltd"/>
    <n v="103200"/>
    <n v="1690"/>
    <n v="2"/>
    <x v="0"/>
    <n v="21"/>
    <n v="80.476200000000006"/>
    <x v="1"/>
    <x v="831"/>
    <s v="2019"/>
    <n v="1563771600"/>
    <d v="2019-07-25T05:00:00"/>
    <n v="1564030800"/>
    <x v="3"/>
    <x v="3"/>
  </r>
  <r>
    <s v="Tapia, Sandoval and Hurley"/>
    <n v="171000"/>
    <n v="84891"/>
    <n v="50"/>
    <x v="3"/>
    <n v="976"/>
    <n v="86.978499999999997"/>
    <x v="1"/>
    <x v="832"/>
    <s v="2015"/>
    <n v="1448517600"/>
    <d v="2015-12-05T06:00:00"/>
    <n v="1449295200"/>
    <x v="4"/>
    <x v="4"/>
  </r>
  <r>
    <s v="Allen Inc"/>
    <n v="9200"/>
    <n v="10093"/>
    <n v="110"/>
    <x v="1"/>
    <n v="96"/>
    <n v="105.1354"/>
    <x v="1"/>
    <x v="833"/>
    <s v="2018"/>
    <n v="1528779600"/>
    <d v="2018-07-18T05:00:00"/>
    <n v="1531890000"/>
    <x v="5"/>
    <x v="13"/>
  </r>
  <r>
    <s v="Williams, Johnson and Campbell"/>
    <n v="7800"/>
    <n v="3839"/>
    <n v="49"/>
    <x v="0"/>
    <n v="67"/>
    <n v="57.298499999999997"/>
    <x v="1"/>
    <x v="834"/>
    <s v="2011"/>
    <n v="1304744400"/>
    <d v="2011-05-24T05:00:00"/>
    <n v="1306213200"/>
    <x v="6"/>
    <x v="11"/>
  </r>
  <r>
    <s v="Wiggins Ltd"/>
    <n v="9900"/>
    <n v="6161"/>
    <n v="62"/>
    <x v="2"/>
    <n v="66"/>
    <n v="93.348500000000001"/>
    <x v="0"/>
    <x v="835"/>
    <s v="2012"/>
    <n v="1354341600"/>
    <d v="2012-12-23T06:00:00"/>
    <n v="1356242400"/>
    <x v="2"/>
    <x v="2"/>
  </r>
  <r>
    <s v="Luna-Horne"/>
    <n v="43000"/>
    <n v="5615"/>
    <n v="13"/>
    <x v="0"/>
    <n v="78"/>
    <n v="71.987200000000001"/>
    <x v="1"/>
    <x v="836"/>
    <s v="2011"/>
    <n v="1294552800"/>
    <d v="2011-02-13T06:00:00"/>
    <n v="1297576800"/>
    <x v="3"/>
    <x v="3"/>
  </r>
  <r>
    <s v="Allen Inc"/>
    <n v="9600"/>
    <n v="6205"/>
    <n v="65"/>
    <x v="0"/>
    <n v="67"/>
    <n v="92.611900000000006"/>
    <x v="2"/>
    <x v="837"/>
    <s v="2011"/>
    <n v="1295935200"/>
    <d v="2011-01-28T06:00:00"/>
    <n v="1296194400"/>
    <x v="3"/>
    <x v="3"/>
  </r>
  <r>
    <s v="Peterson, Gonzalez and Spencer"/>
    <n v="7500"/>
    <n v="11969"/>
    <n v="160"/>
    <x v="1"/>
    <n v="114"/>
    <n v="104.99120000000001"/>
    <x v="1"/>
    <x v="219"/>
    <s v="2014"/>
    <n v="1411534800"/>
    <d v="2014-10-29T05:00:00"/>
    <n v="1414558800"/>
    <x v="0"/>
    <x v="0"/>
  </r>
  <r>
    <s v="Walter Inc"/>
    <n v="10000"/>
    <n v="8142"/>
    <n v="81"/>
    <x v="0"/>
    <n v="263"/>
    <n v="30.958200000000001"/>
    <x v="2"/>
    <x v="365"/>
    <s v="2017"/>
    <n v="1486706400"/>
    <d v="2017-03-01T06:00:00"/>
    <n v="1488348000"/>
    <x v="7"/>
    <x v="14"/>
  </r>
  <r>
    <s v="Sanders, Farley and Huffman"/>
    <n v="172000"/>
    <n v="55805"/>
    <n v="32"/>
    <x v="0"/>
    <n v="1691"/>
    <n v="33.001199999999997"/>
    <x v="1"/>
    <x v="838"/>
    <s v="2012"/>
    <n v="1333602000"/>
    <d v="2012-04-20T05:00:00"/>
    <n v="1334898000"/>
    <x v="7"/>
    <x v="14"/>
  </r>
  <r>
    <s v="Hall, Holmes and Walker"/>
    <n v="153700"/>
    <n v="15238"/>
    <n v="10"/>
    <x v="0"/>
    <n v="181"/>
    <n v="84.187799999999996"/>
    <x v="1"/>
    <x v="839"/>
    <s v="2011"/>
    <n v="1308200400"/>
    <d v="2011-06-18T05:00:00"/>
    <n v="1308373200"/>
    <x v="3"/>
    <x v="3"/>
  </r>
  <r>
    <s v="Smith-Powell"/>
    <n v="3600"/>
    <n v="961"/>
    <n v="27"/>
    <x v="0"/>
    <n v="13"/>
    <n v="73.923100000000005"/>
    <x v="1"/>
    <x v="840"/>
    <s v="2014"/>
    <n v="1411707600"/>
    <d v="2014-10-03T05:00:00"/>
    <n v="1412312400"/>
    <x v="3"/>
    <x v="3"/>
  </r>
  <r>
    <s v="Smith-Hill"/>
    <n v="9400"/>
    <n v="5918"/>
    <n v="63"/>
    <x v="3"/>
    <n v="160"/>
    <n v="36.987499999999997"/>
    <x v="1"/>
    <x v="841"/>
    <s v="2014"/>
    <n v="1418364000"/>
    <d v="2014-12-22T06:00:00"/>
    <n v="1419228000"/>
    <x v="4"/>
    <x v="4"/>
  </r>
  <r>
    <s v="Wright LLC"/>
    <n v="5900"/>
    <n v="9520"/>
    <n v="161"/>
    <x v="1"/>
    <n v="203"/>
    <n v="46.896599999999999"/>
    <x v="1"/>
    <x v="842"/>
    <s v="2015"/>
    <n v="1429333200"/>
    <d v="2015-05-07T05:00:00"/>
    <n v="1430974800"/>
    <x v="2"/>
    <x v="2"/>
  </r>
  <r>
    <s v="Williams, Orozco and Gomez"/>
    <n v="100"/>
    <n v="5"/>
    <n v="5"/>
    <x v="0"/>
    <n v="1"/>
    <n v="5"/>
    <x v="1"/>
    <x v="843"/>
    <s v="2019"/>
    <n v="1555390800"/>
    <d v="2019-04-21T05:00:00"/>
    <n v="1555822800"/>
    <x v="3"/>
    <x v="3"/>
  </r>
  <r>
    <s v="Peterson Ltd"/>
    <n v="14500"/>
    <n v="159056"/>
    <n v="1097"/>
    <x v="1"/>
    <n v="1559"/>
    <n v="102.0244"/>
    <x v="1"/>
    <x v="844"/>
    <s v="2016"/>
    <n v="1482732000"/>
    <d v="2016-12-27T06:00:00"/>
    <n v="1482818400"/>
    <x v="1"/>
    <x v="1"/>
  </r>
  <r>
    <s v="Cummings-Hayes"/>
    <n v="145500"/>
    <n v="101987"/>
    <n v="70"/>
    <x v="3"/>
    <n v="2266"/>
    <n v="45.0075"/>
    <x v="1"/>
    <x v="845"/>
    <s v="2016"/>
    <n v="1470718800"/>
    <d v="2016-08-23T05:00:00"/>
    <n v="1471928400"/>
    <x v="4"/>
    <x v="4"/>
  </r>
  <r>
    <s v="Boyle Ltd"/>
    <n v="3300"/>
    <n v="1980"/>
    <n v="60"/>
    <x v="0"/>
    <n v="21"/>
    <n v="94.285700000000006"/>
    <x v="1"/>
    <x v="846"/>
    <s v="2015"/>
    <n v="1450591200"/>
    <d v="2016-01-25T06:00:00"/>
    <n v="1453701600"/>
    <x v="4"/>
    <x v="22"/>
  </r>
  <r>
    <s v="Henderson, Parker and Diaz"/>
    <n v="42600"/>
    <n v="156384"/>
    <n v="367"/>
    <x v="1"/>
    <n v="1548"/>
    <n v="101.02330000000001"/>
    <x v="2"/>
    <x v="110"/>
    <s v="2012"/>
    <n v="1348290000"/>
    <d v="2012-10-16T05:00:00"/>
    <n v="1350363600"/>
    <x v="2"/>
    <x v="2"/>
  </r>
  <r>
    <s v="Moss-Obrien"/>
    <n v="700"/>
    <n v="7763"/>
    <n v="1109"/>
    <x v="1"/>
    <n v="80"/>
    <n v="97.037499999999994"/>
    <x v="1"/>
    <x v="847"/>
    <s v="2012"/>
    <n v="1353823200"/>
    <d v="2012-11-27T06:00:00"/>
    <n v="1353996000"/>
    <x v="3"/>
    <x v="3"/>
  </r>
  <r>
    <s v="Wood Inc"/>
    <n v="187600"/>
    <n v="35698"/>
    <n v="19"/>
    <x v="0"/>
    <n v="830"/>
    <n v="43.009599999999999"/>
    <x v="1"/>
    <x v="848"/>
    <s v="2015"/>
    <n v="1450764000"/>
    <d v="2015-12-26T06:00:00"/>
    <n v="1451109600"/>
    <x v="4"/>
    <x v="22"/>
  </r>
  <r>
    <s v="Riley, Cohen and Goodman"/>
    <n v="9800"/>
    <n v="12434"/>
    <n v="127"/>
    <x v="1"/>
    <n v="131"/>
    <n v="94.915999999999997"/>
    <x v="1"/>
    <x v="849"/>
    <s v="2012"/>
    <n v="1329372000"/>
    <d v="2012-02-19T06:00:00"/>
    <n v="1329631200"/>
    <x v="3"/>
    <x v="3"/>
  </r>
  <r>
    <s v="Green, Robinson and Ho"/>
    <n v="1100"/>
    <n v="8081"/>
    <n v="735"/>
    <x v="1"/>
    <n v="112"/>
    <n v="72.151799999999994"/>
    <x v="1"/>
    <x v="780"/>
    <s v="2010"/>
    <n v="1277096400"/>
    <d v="2010-07-13T05:00:00"/>
    <n v="1278997200"/>
    <x v="4"/>
    <x v="10"/>
  </r>
  <r>
    <s v="Black-Graham"/>
    <n v="145000"/>
    <n v="6631"/>
    <n v="5"/>
    <x v="0"/>
    <n v="130"/>
    <n v="51.0077"/>
    <x v="1"/>
    <x v="140"/>
    <s v="2010"/>
    <n v="1277701200"/>
    <d v="2010-07-26T05:00:00"/>
    <n v="1280120400"/>
    <x v="5"/>
    <x v="18"/>
  </r>
  <r>
    <s v="Robbins Group"/>
    <n v="5500"/>
    <n v="4678"/>
    <n v="85"/>
    <x v="0"/>
    <n v="55"/>
    <n v="85.054500000000004"/>
    <x v="1"/>
    <x v="850"/>
    <s v="2016"/>
    <n v="1454911200"/>
    <d v="2016-03-16T05:00:00"/>
    <n v="1458104400"/>
    <x v="2"/>
    <x v="2"/>
  </r>
  <r>
    <s v="Mason, Case and May"/>
    <n v="5700"/>
    <n v="6800"/>
    <n v="119"/>
    <x v="1"/>
    <n v="155"/>
    <n v="43.871000000000002"/>
    <x v="1"/>
    <x v="851"/>
    <s v="2011"/>
    <n v="1297922400"/>
    <d v="2011-02-21T06:00:00"/>
    <n v="1298268000"/>
    <x v="5"/>
    <x v="18"/>
  </r>
  <r>
    <s v="Harris, Russell and Mitchell"/>
    <n v="3600"/>
    <n v="10657"/>
    <n v="296"/>
    <x v="1"/>
    <n v="266"/>
    <n v="40.063899999999997"/>
    <x v="1"/>
    <x v="852"/>
    <s v="2013"/>
    <n v="1384408800"/>
    <d v="2013-12-05T06:00:00"/>
    <n v="1386223200"/>
    <x v="0"/>
    <x v="0"/>
  </r>
  <r>
    <s v="Rodriguez-Robinson"/>
    <n v="5900"/>
    <n v="4997"/>
    <n v="85"/>
    <x v="0"/>
    <n v="114"/>
    <n v="43.833300000000001"/>
    <x v="6"/>
    <x v="853"/>
    <s v="2011"/>
    <n v="1299304800"/>
    <d v="2011-03-11T06:00:00"/>
    <n v="1299823200"/>
    <x v="7"/>
    <x v="14"/>
  </r>
  <r>
    <s v="Peck, Higgins and Smith"/>
    <n v="3700"/>
    <n v="13164"/>
    <n v="356"/>
    <x v="1"/>
    <n v="155"/>
    <n v="84.929000000000002"/>
    <x v="1"/>
    <x v="854"/>
    <s v="2015"/>
    <n v="1431320400"/>
    <d v="2015-05-16T05:00:00"/>
    <n v="1431752400"/>
    <x v="3"/>
    <x v="3"/>
  </r>
  <r>
    <s v="Nunez-King"/>
    <n v="2200"/>
    <n v="8501"/>
    <n v="386"/>
    <x v="1"/>
    <n v="207"/>
    <n v="41.067599999999999"/>
    <x v="4"/>
    <x v="67"/>
    <s v="2010"/>
    <n v="1264399200"/>
    <d v="2010-03-06T06:00:00"/>
    <n v="1267855200"/>
    <x v="1"/>
    <x v="1"/>
  </r>
  <r>
    <s v="Davis and Sons"/>
    <n v="1700"/>
    <n v="13468"/>
    <n v="792"/>
    <x v="1"/>
    <n v="245"/>
    <n v="54.971400000000003"/>
    <x v="1"/>
    <x v="855"/>
    <s v="2017"/>
    <n v="1497502800"/>
    <d v="2017-06-17T05:00:00"/>
    <n v="1497675600"/>
    <x v="3"/>
    <x v="3"/>
  </r>
  <r>
    <s v="Howard-Douglas"/>
    <n v="88400"/>
    <n v="121138"/>
    <n v="137"/>
    <x v="1"/>
    <n v="1573"/>
    <n v="77.010800000000003"/>
    <x v="1"/>
    <x v="107"/>
    <s v="2012"/>
    <n v="1333688400"/>
    <d v="2012-05-13T05:00:00"/>
    <n v="1336885200"/>
    <x v="1"/>
    <x v="21"/>
  </r>
  <r>
    <s v="Gonzalez-White"/>
    <n v="2400"/>
    <n v="8117"/>
    <n v="338"/>
    <x v="1"/>
    <n v="114"/>
    <n v="71.201800000000006"/>
    <x v="1"/>
    <x v="344"/>
    <s v="2011"/>
    <n v="1293861600"/>
    <d v="2011-01-16T06:00:00"/>
    <n v="1295157600"/>
    <x v="0"/>
    <x v="0"/>
  </r>
  <r>
    <s v="Lopez-King"/>
    <n v="7900"/>
    <n v="8550"/>
    <n v="108"/>
    <x v="1"/>
    <n v="93"/>
    <n v="91.935500000000005"/>
    <x v="1"/>
    <x v="856"/>
    <s v="2019"/>
    <n v="1576994400"/>
    <d v="2019-12-29T06:00:00"/>
    <n v="1577599200"/>
    <x v="3"/>
    <x v="3"/>
  </r>
  <r>
    <s v="Glover-Nelson"/>
    <n v="94900"/>
    <n v="57659"/>
    <n v="61"/>
    <x v="0"/>
    <n v="594"/>
    <n v="97.069000000000003"/>
    <x v="1"/>
    <x v="857"/>
    <s v="2011"/>
    <n v="1304917200"/>
    <d v="2011-05-10T05:00:00"/>
    <n v="1305003600"/>
    <x v="3"/>
    <x v="3"/>
  </r>
  <r>
    <s v="Garner and Sons"/>
    <n v="5100"/>
    <n v="1414"/>
    <n v="28"/>
    <x v="0"/>
    <n v="24"/>
    <n v="58.916699999999999"/>
    <x v="1"/>
    <x v="858"/>
    <s v="2013"/>
    <n v="1381208400"/>
    <d v="2013-10-14T05:00:00"/>
    <n v="1381726800"/>
    <x v="4"/>
    <x v="19"/>
  </r>
  <r>
    <s v="Sellers, Roach and Garrison"/>
    <n v="42700"/>
    <n v="97524"/>
    <n v="228"/>
    <x v="1"/>
    <n v="1681"/>
    <n v="58.015500000000003"/>
    <x v="1"/>
    <x v="859"/>
    <s v="2014"/>
    <n v="1401685200"/>
    <d v="2014-06-11T05:00:00"/>
    <n v="1402462800"/>
    <x v="2"/>
    <x v="2"/>
  </r>
  <r>
    <s v="Herrera, Bennett and Silva"/>
    <n v="121100"/>
    <n v="26176"/>
    <n v="22"/>
    <x v="0"/>
    <n v="252"/>
    <n v="103.873"/>
    <x v="1"/>
    <x v="860"/>
    <s v="2010"/>
    <n v="1291960800"/>
    <d v="2010-12-12T06:00:00"/>
    <n v="1292133600"/>
    <x v="3"/>
    <x v="3"/>
  </r>
  <r>
    <s v="Thomas, Clay and Mendoza"/>
    <n v="800"/>
    <n v="2991"/>
    <n v="374"/>
    <x v="1"/>
    <n v="32"/>
    <n v="93.468800000000002"/>
    <x v="1"/>
    <x v="170"/>
    <s v="2013"/>
    <n v="1368853200"/>
    <d v="2013-05-19T05:00:00"/>
    <n v="1368939600"/>
    <x v="1"/>
    <x v="7"/>
  </r>
  <r>
    <s v="Ayala Group"/>
    <n v="5400"/>
    <n v="8366"/>
    <n v="155"/>
    <x v="1"/>
    <n v="135"/>
    <n v="61.970399999999998"/>
    <x v="1"/>
    <x v="861"/>
    <s v="2015"/>
    <n v="1448776800"/>
    <d v="2016-01-07T06:00:00"/>
    <n v="1452146400"/>
    <x v="3"/>
    <x v="3"/>
  </r>
  <r>
    <s v="Huerta, Roberts and Dickerson"/>
    <n v="4000"/>
    <n v="12886"/>
    <n v="322"/>
    <x v="1"/>
    <n v="140"/>
    <n v="92.042900000000003"/>
    <x v="1"/>
    <x v="862"/>
    <s v="2011"/>
    <n v="1296194400"/>
    <d v="2011-02-03T06:00:00"/>
    <n v="1296712800"/>
    <x v="3"/>
    <x v="3"/>
  </r>
  <r>
    <s v="Johnson Group"/>
    <n v="7000"/>
    <n v="5177"/>
    <n v="74"/>
    <x v="0"/>
    <n v="67"/>
    <n v="77.268699999999995"/>
    <x v="1"/>
    <x v="863"/>
    <s v="2018"/>
    <n v="1517983200"/>
    <d v="2018-03-11T06:00:00"/>
    <n v="1520748000"/>
    <x v="0"/>
    <x v="0"/>
  </r>
  <r>
    <s v="Bailey, Nguyen and Martinez"/>
    <n v="1000"/>
    <n v="8641"/>
    <n v="864"/>
    <x v="1"/>
    <n v="92"/>
    <n v="93.923900000000003"/>
    <x v="1"/>
    <x v="864"/>
    <s v="2016"/>
    <n v="1478930400"/>
    <d v="2016-12-04T06:00:00"/>
    <n v="1480831200"/>
    <x v="6"/>
    <x v="11"/>
  </r>
  <r>
    <s v="Williams, Martin and Meyer"/>
    <n v="60200"/>
    <n v="86244"/>
    <n v="143"/>
    <x v="1"/>
    <n v="1015"/>
    <n v="84.969499999999996"/>
    <x v="4"/>
    <x v="527"/>
    <s v="2015"/>
    <n v="1426395600"/>
    <d v="2015-03-21T05:00:00"/>
    <n v="1426914000"/>
    <x v="3"/>
    <x v="3"/>
  </r>
  <r>
    <s v="Huff-Johnson"/>
    <n v="195200"/>
    <n v="78630"/>
    <n v="40"/>
    <x v="0"/>
    <n v="742"/>
    <n v="105.9704"/>
    <x v="1"/>
    <x v="865"/>
    <s v="2015"/>
    <n v="1446181200"/>
    <d v="2015-11-04T06:00:00"/>
    <n v="1446616800"/>
    <x v="5"/>
    <x v="9"/>
  </r>
  <r>
    <s v="Diaz-Little"/>
    <n v="6700"/>
    <n v="11941"/>
    <n v="178"/>
    <x v="1"/>
    <n v="323"/>
    <n v="36.969000000000001"/>
    <x v="1"/>
    <x v="866"/>
    <s v="2017"/>
    <n v="1514181600"/>
    <d v="2018-01-27T06:00:00"/>
    <n v="1517032800"/>
    <x v="2"/>
    <x v="2"/>
  </r>
  <r>
    <s v="Freeman-French"/>
    <n v="7200"/>
    <n v="6115"/>
    <n v="85"/>
    <x v="0"/>
    <n v="75"/>
    <n v="81.533299999999997"/>
    <x v="1"/>
    <x v="867"/>
    <s v="2011"/>
    <n v="1311051600"/>
    <d v="2011-07-21T05:00:00"/>
    <n v="1311224400"/>
    <x v="4"/>
    <x v="4"/>
  </r>
  <r>
    <s v="Beck-Weber"/>
    <n v="129100"/>
    <n v="188404"/>
    <n v="146"/>
    <x v="1"/>
    <n v="2326"/>
    <n v="80.999099999999999"/>
    <x v="1"/>
    <x v="868"/>
    <s v="2019"/>
    <n v="1564894800"/>
    <d v="2019-08-19T05:00:00"/>
    <n v="1566190800"/>
    <x v="4"/>
    <x v="4"/>
  </r>
  <r>
    <s v="Lewis-Jacobson"/>
    <n v="6500"/>
    <n v="9910"/>
    <n v="152"/>
    <x v="1"/>
    <n v="381"/>
    <n v="26.0105"/>
    <x v="1"/>
    <x v="105"/>
    <s v="2019"/>
    <n v="1567918800"/>
    <d v="2019-10-04T05:00:00"/>
    <n v="1570165200"/>
    <x v="3"/>
    <x v="3"/>
  </r>
  <r>
    <s v="Logan-Curtis"/>
    <n v="170600"/>
    <n v="114523"/>
    <n v="67"/>
    <x v="0"/>
    <n v="4405"/>
    <n v="25.9984"/>
    <x v="1"/>
    <x v="481"/>
    <s v="2013"/>
    <n v="1386309600"/>
    <d v="2014-01-01T06:00:00"/>
    <n v="1388556000"/>
    <x v="1"/>
    <x v="1"/>
  </r>
  <r>
    <s v="Chan, Washington and Callahan"/>
    <n v="7800"/>
    <n v="3144"/>
    <n v="40"/>
    <x v="0"/>
    <n v="92"/>
    <n v="34.173900000000003"/>
    <x v="1"/>
    <x v="253"/>
    <s v="2011"/>
    <n v="1301979600"/>
    <d v="2011-04-19T05:00:00"/>
    <n v="1303189200"/>
    <x v="1"/>
    <x v="1"/>
  </r>
  <r>
    <s v="Wilson Group"/>
    <n v="6200"/>
    <n v="13441"/>
    <n v="217"/>
    <x v="1"/>
    <n v="480"/>
    <n v="28.002099999999999"/>
    <x v="1"/>
    <x v="869"/>
    <s v="2017"/>
    <n v="1493269200"/>
    <d v="2017-05-11T05:00:00"/>
    <n v="1494478800"/>
    <x v="4"/>
    <x v="4"/>
  </r>
  <r>
    <s v="Gardner, Ryan and Gutierrez"/>
    <n v="9400"/>
    <n v="4899"/>
    <n v="52"/>
    <x v="0"/>
    <n v="64"/>
    <n v="76.546899999999994"/>
    <x v="1"/>
    <x v="864"/>
    <s v="2016"/>
    <n v="1478930400"/>
    <d v="2016-12-03T06:00:00"/>
    <n v="1480744800"/>
    <x v="5"/>
    <x v="15"/>
  </r>
  <r>
    <s v="Hernandez Inc"/>
    <n v="2400"/>
    <n v="11990"/>
    <n v="500"/>
    <x v="1"/>
    <n v="226"/>
    <n v="53.053100000000001"/>
    <x v="1"/>
    <x v="843"/>
    <s v="2019"/>
    <n v="1555390800"/>
    <d v="2019-04-21T05:00:00"/>
    <n v="1555822800"/>
    <x v="5"/>
    <x v="18"/>
  </r>
  <r>
    <s v="Ortiz-Roberts"/>
    <n v="7800"/>
    <n v="6839"/>
    <n v="88"/>
    <x v="0"/>
    <n v="64"/>
    <n v="106.85939999999999"/>
    <x v="1"/>
    <x v="289"/>
    <s v="2016"/>
    <n v="1456984800"/>
    <d v="2016-03-25T05:00:00"/>
    <n v="1458882000"/>
    <x v="4"/>
    <x v="6"/>
  </r>
  <r>
    <s v="Ramirez LLC"/>
    <n v="9800"/>
    <n v="11091"/>
    <n v="113"/>
    <x v="1"/>
    <n v="241"/>
    <n v="46.020699999999998"/>
    <x v="1"/>
    <x v="870"/>
    <s v="2014"/>
    <n v="1411621200"/>
    <d v="2014-09-29T05:00:00"/>
    <n v="1411966800"/>
    <x v="1"/>
    <x v="1"/>
  </r>
  <r>
    <s v="Morrow Inc"/>
    <n v="3100"/>
    <n v="13223"/>
    <n v="427"/>
    <x v="1"/>
    <n v="132"/>
    <n v="100.1742"/>
    <x v="1"/>
    <x v="871"/>
    <s v="2018"/>
    <n v="1525669200"/>
    <d v="2018-05-21T05:00:00"/>
    <n v="1526878800"/>
    <x v="4"/>
    <x v="6"/>
  </r>
  <r>
    <s v="Erickson-Rogers"/>
    <n v="9800"/>
    <n v="7608"/>
    <n v="78"/>
    <x v="3"/>
    <n v="75"/>
    <n v="101.44"/>
    <x v="6"/>
    <x v="872"/>
    <s v="2015"/>
    <n v="1450936800"/>
    <d v="2016-01-10T06:00:00"/>
    <n v="1452405600"/>
    <x v="7"/>
    <x v="14"/>
  </r>
  <r>
    <s v="Leach, Rich and Price"/>
    <n v="141100"/>
    <n v="74073"/>
    <n v="52"/>
    <x v="0"/>
    <n v="842"/>
    <n v="87.972700000000003"/>
    <x v="1"/>
    <x v="873"/>
    <s v="2014"/>
    <n v="1413522000"/>
    <d v="2014-10-23T05:00:00"/>
    <n v="1414040400"/>
    <x v="5"/>
    <x v="18"/>
  </r>
  <r>
    <s v="Manning-Hamilton"/>
    <n v="97300"/>
    <n v="153216"/>
    <n v="157"/>
    <x v="1"/>
    <n v="2043"/>
    <n v="74.995599999999996"/>
    <x v="1"/>
    <x v="874"/>
    <s v="2018"/>
    <n v="1541307600"/>
    <d v="2018-12-03T06:00:00"/>
    <n v="1543816800"/>
    <x v="0"/>
    <x v="0"/>
  </r>
  <r>
    <s v="Butler LLC"/>
    <n v="6600"/>
    <n v="4814"/>
    <n v="73"/>
    <x v="0"/>
    <n v="112"/>
    <n v="42.982100000000003"/>
    <x v="1"/>
    <x v="875"/>
    <s v="2013"/>
    <n v="1357106400"/>
    <d v="2013-02-01T06:00:00"/>
    <n v="1359698400"/>
    <x v="3"/>
    <x v="3"/>
  </r>
  <r>
    <s v="Ball LLC"/>
    <n v="7600"/>
    <n v="4603"/>
    <n v="61"/>
    <x v="3"/>
    <n v="139"/>
    <n v="33.115099999999998"/>
    <x v="6"/>
    <x v="876"/>
    <s v="2014"/>
    <n v="1390197600"/>
    <d v="2014-01-25T06:00:00"/>
    <n v="1390629600"/>
    <x v="3"/>
    <x v="3"/>
  </r>
  <r>
    <s v="Taylor, Santiago and Flores"/>
    <n v="66600"/>
    <n v="37823"/>
    <n v="57"/>
    <x v="0"/>
    <n v="374"/>
    <n v="101.131"/>
    <x v="1"/>
    <x v="877"/>
    <s v="2010"/>
    <n v="1265868000"/>
    <d v="2010-02-25T06:00:00"/>
    <n v="1267077600"/>
    <x v="1"/>
    <x v="7"/>
  </r>
  <r>
    <s v="Hernandez, Norton and Kelley"/>
    <n v="111100"/>
    <n v="62819"/>
    <n v="57"/>
    <x v="3"/>
    <n v="1122"/>
    <n v="55.988399999999999"/>
    <x v="1"/>
    <x v="878"/>
    <s v="2016"/>
    <n v="1467176400"/>
    <d v="2016-07-06T05:00:00"/>
    <n v="146778120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C21AC2-AACB-40CE-A12A-B169D5A28CC5}" name="Campaign Outcomes per Sub-Category" cacheId="15"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4:F30" firstHeaderRow="1" firstDataRow="2" firstDataCol="1" rowPageCount="2" colPageCount="1"/>
  <pivotFields count="18">
    <pivotField showAll="0"/>
    <pivotField showAll="0"/>
    <pivotField showAll="0"/>
    <pivotField showAll="0"/>
    <pivotField axis="axisCol" dataField="1" showAll="0">
      <items count="5">
        <item x="3"/>
        <item x="0"/>
        <item x="2"/>
        <item x="1"/>
        <item t="default"/>
      </items>
    </pivotField>
    <pivotField showAll="0"/>
    <pivotField numFmtId="4" showAll="0"/>
    <pivotField axis="axisPage" showAll="0">
      <items count="8">
        <item x="2"/>
        <item x="0"/>
        <item x="5"/>
        <item x="3"/>
        <item x="4"/>
        <item x="6"/>
        <item x="1"/>
        <item t="default"/>
      </items>
    </pivotField>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showAll="0"/>
    <pivotField numFmtId="14"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4"/>
  </colFields>
  <colItems count="5">
    <i>
      <x/>
    </i>
    <i>
      <x v="1"/>
    </i>
    <i>
      <x v="2"/>
    </i>
    <i>
      <x v="3"/>
    </i>
    <i t="grand">
      <x/>
    </i>
  </colItems>
  <pageFields count="2">
    <pageField fld="7" hier="-1"/>
    <pageField fld="13" hier="-1"/>
  </pageFields>
  <dataFields count="1">
    <dataField name="Count of outcome" fld="4" subtotal="count"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14" count="1" selected="0">
            <x v="16"/>
          </reference>
        </references>
      </pivotArea>
    </chartFormat>
    <chartFormat chart="0" format="5" series="1">
      <pivotArea type="data" outline="0" fieldPosition="0">
        <references count="2">
          <reference field="4294967294" count="1" selected="0">
            <x v="0"/>
          </reference>
          <reference field="14" count="1" selected="0">
            <x v="0"/>
          </reference>
        </references>
      </pivotArea>
    </chartFormat>
    <chartFormat chart="0" format="6" series="1">
      <pivotArea type="data" outline="0" fieldPosition="0">
        <references count="2">
          <reference field="4294967294" count="1" selected="0">
            <x v="0"/>
          </reference>
          <reference field="14" count="1" selected="0">
            <x v="2"/>
          </reference>
        </references>
      </pivotArea>
    </chartFormat>
    <chartFormat chart="0" format="7" series="1">
      <pivotArea type="data" outline="0" fieldPosition="0">
        <references count="2">
          <reference field="4294967294" count="1" selected="0">
            <x v="0"/>
          </reference>
          <reference field="14" count="1" selected="0">
            <x v="3"/>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D9DC6B-AA6F-4292-8C1A-B442E1A4BF07}" name="PivotTable2" cacheId="15"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
  <location ref="A3:F14" firstHeaderRow="1" firstDataRow="2" firstDataCol="1" rowPageCount="1" colPageCount="1"/>
  <pivotFields count="18">
    <pivotField showAll="0"/>
    <pivotField showAll="0"/>
    <pivotField showAll="0"/>
    <pivotField showAll="0"/>
    <pivotField axis="axisCol" dataField="1" showAll="0">
      <items count="5">
        <item x="3"/>
        <item x="0"/>
        <item x="2"/>
        <item x="1"/>
        <item t="default"/>
      </items>
    </pivotField>
    <pivotField showAll="0"/>
    <pivotField numFmtId="4" showAll="0"/>
    <pivotField axis="axisPage" showAll="0">
      <items count="8">
        <item x="2"/>
        <item x="0"/>
        <item x="5"/>
        <item x="3"/>
        <item x="4"/>
        <item x="6"/>
        <item x="1"/>
        <item t="default"/>
      </items>
    </pivotField>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showAll="0"/>
    <pivotField numFmtId="14"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3"/>
  </rowFields>
  <rowItems count="10">
    <i>
      <x/>
    </i>
    <i>
      <x v="1"/>
    </i>
    <i>
      <x v="2"/>
    </i>
    <i>
      <x v="3"/>
    </i>
    <i>
      <x v="4"/>
    </i>
    <i>
      <x v="5"/>
    </i>
    <i>
      <x v="6"/>
    </i>
    <i>
      <x v="7"/>
    </i>
    <i>
      <x v="8"/>
    </i>
    <i t="grand">
      <x/>
    </i>
  </rowItems>
  <colFields count="1">
    <field x="4"/>
  </colFields>
  <colItems count="5">
    <i>
      <x/>
    </i>
    <i>
      <x v="1"/>
    </i>
    <i>
      <x v="2"/>
    </i>
    <i>
      <x v="3"/>
    </i>
    <i t="grand">
      <x/>
    </i>
  </colItems>
  <pageFields count="1">
    <pageField fld="7" hier="-1"/>
  </pageFields>
  <dataFields count="1">
    <dataField name="Count of outcome" fld="4" subtotal="count"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0146CB-19E1-4D61-9723-7305CA60186E}" name="PivotTable4" cacheId="15"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6">
  <location ref="A4:F18" firstHeaderRow="1" firstDataRow="2" firstDataCol="1" rowPageCount="2" colPageCount="1"/>
  <pivotFields count="18">
    <pivotField showAll="0"/>
    <pivotField showAll="0"/>
    <pivotField showAll="0"/>
    <pivotField showAll="0"/>
    <pivotField axis="axisCol" dataField="1" showAll="0">
      <items count="5">
        <item x="3"/>
        <item x="0"/>
        <item x="2"/>
        <item x="1"/>
        <item t="default"/>
      </items>
    </pivotField>
    <pivotField showAll="0"/>
    <pivotField numFmtId="4"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showAll="0"/>
    <pivotField numFmtId="14"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15"/>
    <field x="8"/>
  </rowFields>
  <rowItems count="13">
    <i>
      <x v="1"/>
    </i>
    <i>
      <x v="2"/>
    </i>
    <i>
      <x v="3"/>
    </i>
    <i>
      <x v="4"/>
    </i>
    <i>
      <x v="5"/>
    </i>
    <i>
      <x v="6"/>
    </i>
    <i>
      <x v="7"/>
    </i>
    <i>
      <x v="8"/>
    </i>
    <i>
      <x v="9"/>
    </i>
    <i>
      <x v="10"/>
    </i>
    <i>
      <x v="11"/>
    </i>
    <i>
      <x v="12"/>
    </i>
    <i t="grand">
      <x/>
    </i>
  </rowItems>
  <colFields count="1">
    <field x="4"/>
  </colFields>
  <colItems count="5">
    <i>
      <x/>
    </i>
    <i>
      <x v="1"/>
    </i>
    <i>
      <x v="2"/>
    </i>
    <i>
      <x v="3"/>
    </i>
    <i t="grand">
      <x/>
    </i>
  </colItems>
  <pageFields count="2">
    <pageField fld="13" hier="-1"/>
    <pageField fld="17" hier="-1"/>
  </pageFields>
  <dataFields count="1">
    <dataField name="Count of outcome" fld="4" subtotal="count" baseField="0" baseItem="0"/>
  </dataFields>
  <chartFormats count="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F90D7EF-CA1F-429B-8F06-786E81AF1102}" autoFormatId="16" applyNumberFormats="0" applyBorderFormats="0" applyFontFormats="0" applyPatternFormats="0" applyAlignmentFormats="0" applyWidthHeightFormats="0">
  <queryTableRefresh nextId="27">
    <queryTableFields count="15">
      <queryTableField id="1" name="name" tableColumnId="1"/>
      <queryTableField id="2" name="goal" tableColumnId="2"/>
      <queryTableField id="3" name="pledged" tableColumnId="3"/>
      <queryTableField id="4" name="Percent Funded" tableColumnId="4"/>
      <queryTableField id="5" name="outcome" tableColumnId="5"/>
      <queryTableField id="6" name="Numer of Backers" tableColumnId="6"/>
      <queryTableField id="7" name="Average Donation" tableColumnId="7"/>
      <queryTableField id="8" name="country" tableColumnId="8"/>
      <queryTableField id="23" name="Date Created Conversion_2" tableColumnId="19"/>
      <queryTableField id="17" name="Year Created" tableColumnId="17"/>
      <queryTableField id="9" name="launched_at" tableColumnId="9"/>
      <queryTableField id="24" name="Date Ended Conversion_2" tableColumnId="20"/>
      <queryTableField id="10" name="deadline" tableColumnId="10"/>
      <queryTableField id="11" name="Parent Category" tableColumnId="11"/>
      <queryTableField id="12" name="Sub-Category"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09AFD6-D9AD-4173-B453-DAB6F5CFE753}" name="Crowdfunding" displayName="Crowdfunding" ref="A1:O1001" tableType="queryTable" totalsRowShown="0">
  <autoFilter ref="A1:O1001" xr:uid="{3609AFD6-D9AD-4173-B453-DAB6F5CFE753}">
    <filterColumn colId="4">
      <filters>
        <filter val="failed"/>
        <filter val="successful"/>
      </filters>
    </filterColumn>
  </autoFilter>
  <tableColumns count="15">
    <tableColumn id="1" xr3:uid="{2A2FDAD5-C792-40F9-A9E7-CBE8D58EA9EA}" uniqueName="1" name="name" queryTableFieldId="1"/>
    <tableColumn id="2" xr3:uid="{7367D79A-BAD1-4472-83CE-F9C1364D1968}" uniqueName="2" name="goal" queryTableFieldId="2"/>
    <tableColumn id="3" xr3:uid="{3EBEC76E-B1C8-4F18-A1B5-264011679BDC}" uniqueName="3" name="pledged" queryTableFieldId="3"/>
    <tableColumn id="4" xr3:uid="{6F900895-AAEF-426E-9D5C-66E90EE1CB9C}" uniqueName="4" name="Percent Funded" queryTableFieldId="4" dataDxfId="35"/>
    <tableColumn id="5" xr3:uid="{C022DC8B-8B6E-4DD1-94C7-CB751E45DEE7}" uniqueName="5" name="outcome" queryTableFieldId="5"/>
    <tableColumn id="6" xr3:uid="{7727EB05-FEBA-405E-B726-EDFA5E73FBF2}" uniqueName="6" name="Numer of Backers" queryTableFieldId="6"/>
    <tableColumn id="7" xr3:uid="{0BB00698-203E-4D91-997B-F3CCB333B819}" uniqueName="7" name="Average Donation" queryTableFieldId="7" dataDxfId="41"/>
    <tableColumn id="8" xr3:uid="{639E491A-C03A-43B3-97EE-5E40A0B47D15}" uniqueName="8" name="country" queryTableFieldId="8"/>
    <tableColumn id="19" xr3:uid="{915FEA31-DCF7-4F79-89A2-B8BB594FE54F}" uniqueName="19" name="Date Created Conversion" queryTableFieldId="23" dataDxfId="40"/>
    <tableColumn id="17" xr3:uid="{DC6BEFA3-7737-40A8-BD76-59FC7ADB44BC}" uniqueName="17" name="Year Created" queryTableFieldId="17" dataDxfId="39"/>
    <tableColumn id="9" xr3:uid="{A346CE6D-F3B3-4C79-9F16-0B38DCF5BA60}" uniqueName="9" name="launched_at" queryTableFieldId="9"/>
    <tableColumn id="20" xr3:uid="{03263243-8E27-4E1F-9B6A-6861D4FE909B}" uniqueName="20" name="Date Ended Conversion" queryTableFieldId="24" dataDxfId="38"/>
    <tableColumn id="10" xr3:uid="{6FBEE583-4BBB-4919-9E42-1D5CF1EBA2B7}" uniqueName="10" name="deadline" queryTableFieldId="10"/>
    <tableColumn id="11" xr3:uid="{EFC409B2-F6C6-4E0D-B835-C35E89640A99}" uniqueName="11" name="Parent Category" queryTableFieldId="11" dataDxfId="37"/>
    <tableColumn id="12" xr3:uid="{EAB5A441-8C8F-4056-AC7C-04C2B49E79DE}" uniqueName="12" name="Sub-Category" queryTableFieldId="12" dataDxfId="36"/>
  </tableColumns>
  <tableStyleInfo name="TableStyleMedium7"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32CD8E-7B8F-422C-BE39-0DE54352E221}" name="Table2" displayName="Table2" ref="A1:H13" totalsRowShown="0" headerRowDxfId="23" headerRowBorderDxfId="33" tableBorderDxfId="34" totalsRowBorderDxfId="32">
  <tableColumns count="8">
    <tableColumn id="1" xr3:uid="{CD2736CF-245E-4374-81D3-04343DE45246}" name="Goal" dataDxfId="31"/>
    <tableColumn id="2" xr3:uid="{2B941B8C-B9C6-42AA-8547-95141401B171}" name="Number Successful" dataDxfId="30"/>
    <tableColumn id="3" xr3:uid="{C7BE78FF-FF86-4026-A864-9CB048814170}" name="Number Failed" dataDxfId="29"/>
    <tableColumn id="4" xr3:uid="{B36FBFCE-8E16-4ABB-B553-1D9C3E51EFFF}" name="Number Cancelled" dataDxfId="28"/>
    <tableColumn id="5" xr3:uid="{D7980F29-3A08-4A7F-9C24-54A5E89B03D6}" name="Total Projects" dataDxfId="27">
      <calculatedColumnFormula>SUM(B2:D2)</calculatedColumnFormula>
    </tableColumn>
    <tableColumn id="6" xr3:uid="{14C7E44F-C349-456F-9007-9A02DCD05323}" name="Percentage Successful" dataDxfId="26">
      <calculatedColumnFormula>B2/E2</calculatedColumnFormula>
    </tableColumn>
    <tableColumn id="7" xr3:uid="{9ABB9532-4293-4F27-A892-5A376DE3B434}" name="Percentage Failed" dataDxfId="25">
      <calculatedColumnFormula>C2/E2</calculatedColumnFormula>
    </tableColumn>
    <tableColumn id="8" xr3:uid="{602DE7A7-CC01-4009-B139-0DD115AB307F}" name="Percentage Cancelled" dataDxfId="24">
      <calculatedColumnFormula>D2/E2</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9D5DF-BBDB-4936-A556-1D70180E1A88}">
  <dimension ref="A1:O1001"/>
  <sheetViews>
    <sheetView tabSelected="1" workbookViewId="0">
      <selection activeCell="F6" sqref="F6"/>
    </sheetView>
  </sheetViews>
  <sheetFormatPr defaultRowHeight="15.75" x14ac:dyDescent="0.25"/>
  <cols>
    <col min="1" max="1" width="30.375" bestFit="1" customWidth="1"/>
    <col min="2" max="2" width="6.875" bestFit="1" customWidth="1"/>
    <col min="3" max="3" width="9.75" bestFit="1" customWidth="1"/>
    <col min="4" max="4" width="16.5" bestFit="1" customWidth="1"/>
    <col min="5" max="5" width="10.5" bestFit="1" customWidth="1"/>
    <col min="6" max="6" width="18.125" bestFit="1" customWidth="1"/>
    <col min="7" max="7" width="18.5" style="8" bestFit="1" customWidth="1"/>
    <col min="8" max="8" width="9.625" bestFit="1" customWidth="1"/>
    <col min="9" max="9" width="31.125" customWidth="1"/>
    <col min="10" max="10" width="12.5" customWidth="1"/>
    <col min="11" max="11" width="22.125" hidden="1" customWidth="1"/>
    <col min="12" max="12" width="25.25" customWidth="1"/>
    <col min="13" max="13" width="25.125" hidden="1" customWidth="1"/>
    <col min="14" max="14" width="17.375" customWidth="1"/>
    <col min="15" max="15" width="16.875" bestFit="1" customWidth="1"/>
    <col min="16" max="16" width="16.375" bestFit="1" customWidth="1"/>
    <col min="17" max="17" width="16.875" bestFit="1" customWidth="1"/>
    <col min="18" max="18" width="16.375" customWidth="1"/>
  </cols>
  <sheetData>
    <row r="1" spans="1:15" x14ac:dyDescent="0.25">
      <c r="A1" t="s">
        <v>0</v>
      </c>
      <c r="B1" t="s">
        <v>2</v>
      </c>
      <c r="C1" t="s">
        <v>3</v>
      </c>
      <c r="D1" t="s">
        <v>2035</v>
      </c>
      <c r="E1" t="s">
        <v>4</v>
      </c>
      <c r="F1" t="s">
        <v>2104</v>
      </c>
      <c r="G1" s="8" t="s">
        <v>2105</v>
      </c>
      <c r="H1" t="s">
        <v>6</v>
      </c>
      <c r="I1" t="s">
        <v>2141</v>
      </c>
      <c r="J1" t="s">
        <v>2142</v>
      </c>
      <c r="K1" t="s">
        <v>8</v>
      </c>
      <c r="L1" t="s">
        <v>2143</v>
      </c>
      <c r="M1" t="s">
        <v>9</v>
      </c>
      <c r="N1" t="s">
        <v>2106</v>
      </c>
      <c r="O1" t="s">
        <v>2107</v>
      </c>
    </row>
    <row r="2" spans="1:15" x14ac:dyDescent="0.25">
      <c r="A2" t="s">
        <v>12</v>
      </c>
      <c r="B2">
        <v>100</v>
      </c>
      <c r="C2">
        <v>0</v>
      </c>
      <c r="D2" s="12">
        <v>0</v>
      </c>
      <c r="E2" t="s">
        <v>14</v>
      </c>
      <c r="F2">
        <v>0</v>
      </c>
      <c r="G2" s="8">
        <v>0</v>
      </c>
      <c r="H2" t="s">
        <v>15</v>
      </c>
      <c r="I2" s="7">
        <v>42336.25</v>
      </c>
      <c r="J2" t="s">
        <v>2144</v>
      </c>
      <c r="K2">
        <v>1448690400</v>
      </c>
      <c r="L2" s="7">
        <v>42353.25</v>
      </c>
      <c r="M2">
        <v>1450159200</v>
      </c>
      <c r="N2" t="s">
        <v>2108</v>
      </c>
      <c r="O2" t="s">
        <v>2109</v>
      </c>
    </row>
    <row r="3" spans="1:15" x14ac:dyDescent="0.25">
      <c r="A3" t="s">
        <v>18</v>
      </c>
      <c r="B3">
        <v>1400</v>
      </c>
      <c r="C3">
        <v>14560</v>
      </c>
      <c r="D3" s="12">
        <v>1040</v>
      </c>
      <c r="E3" t="s">
        <v>20</v>
      </c>
      <c r="F3">
        <v>158</v>
      </c>
      <c r="G3" s="8">
        <v>92.151899999999998</v>
      </c>
      <c r="H3" t="s">
        <v>21</v>
      </c>
      <c r="I3" s="7">
        <v>41870.208333333336</v>
      </c>
      <c r="J3" t="s">
        <v>2145</v>
      </c>
      <c r="K3">
        <v>1408424400</v>
      </c>
      <c r="L3" s="7">
        <v>41872.208333333336</v>
      </c>
      <c r="M3">
        <v>1408597200</v>
      </c>
      <c r="N3" t="s">
        <v>2110</v>
      </c>
      <c r="O3" t="s">
        <v>2111</v>
      </c>
    </row>
    <row r="4" spans="1:15" x14ac:dyDescent="0.25">
      <c r="A4" t="s">
        <v>24</v>
      </c>
      <c r="B4">
        <v>108400</v>
      </c>
      <c r="C4">
        <v>142523</v>
      </c>
      <c r="D4" s="12">
        <v>131</v>
      </c>
      <c r="E4" t="s">
        <v>20</v>
      </c>
      <c r="F4">
        <v>1425</v>
      </c>
      <c r="G4" s="8">
        <v>100.01609999999999</v>
      </c>
      <c r="H4" t="s">
        <v>26</v>
      </c>
      <c r="I4" s="7">
        <v>41595.25</v>
      </c>
      <c r="J4" t="s">
        <v>2146</v>
      </c>
      <c r="K4">
        <v>1384668000</v>
      </c>
      <c r="L4" s="7">
        <v>41597.25</v>
      </c>
      <c r="M4">
        <v>1384840800</v>
      </c>
      <c r="N4" t="s">
        <v>2112</v>
      </c>
      <c r="O4" t="s">
        <v>2113</v>
      </c>
    </row>
    <row r="5" spans="1:15" x14ac:dyDescent="0.25">
      <c r="A5" t="s">
        <v>29</v>
      </c>
      <c r="B5">
        <v>4200</v>
      </c>
      <c r="C5">
        <v>2477</v>
      </c>
      <c r="D5" s="12">
        <v>59</v>
      </c>
      <c r="E5" t="s">
        <v>14</v>
      </c>
      <c r="F5">
        <v>24</v>
      </c>
      <c r="G5" s="8">
        <v>103.20829999999999</v>
      </c>
      <c r="H5" t="s">
        <v>21</v>
      </c>
      <c r="I5" s="7">
        <v>43688.208333333336</v>
      </c>
      <c r="J5" t="s">
        <v>2147</v>
      </c>
      <c r="K5">
        <v>1565499600</v>
      </c>
      <c r="L5" s="7">
        <v>43728.208333333336</v>
      </c>
      <c r="M5">
        <v>1568955600</v>
      </c>
      <c r="N5" t="s">
        <v>2110</v>
      </c>
      <c r="O5" t="s">
        <v>2111</v>
      </c>
    </row>
    <row r="6" spans="1:15" x14ac:dyDescent="0.25">
      <c r="A6" t="s">
        <v>31</v>
      </c>
      <c r="B6">
        <v>7600</v>
      </c>
      <c r="C6">
        <v>5265</v>
      </c>
      <c r="D6" s="12">
        <v>69</v>
      </c>
      <c r="E6" t="s">
        <v>14</v>
      </c>
      <c r="F6">
        <v>53</v>
      </c>
      <c r="G6" s="8">
        <v>99.339600000000004</v>
      </c>
      <c r="H6" t="s">
        <v>21</v>
      </c>
      <c r="I6" s="7">
        <v>43485.25</v>
      </c>
      <c r="J6" t="s">
        <v>2147</v>
      </c>
      <c r="K6">
        <v>1547964000</v>
      </c>
      <c r="L6" s="7">
        <v>43489.25</v>
      </c>
      <c r="M6">
        <v>1548309600</v>
      </c>
      <c r="N6" t="s">
        <v>2114</v>
      </c>
      <c r="O6" t="s">
        <v>2115</v>
      </c>
    </row>
    <row r="7" spans="1:15" x14ac:dyDescent="0.25">
      <c r="A7" t="s">
        <v>34</v>
      </c>
      <c r="B7">
        <v>7600</v>
      </c>
      <c r="C7">
        <v>13195</v>
      </c>
      <c r="D7" s="12">
        <v>174</v>
      </c>
      <c r="E7" t="s">
        <v>20</v>
      </c>
      <c r="F7">
        <v>174</v>
      </c>
      <c r="G7" s="8">
        <v>75.833299999999994</v>
      </c>
      <c r="H7" t="s">
        <v>36</v>
      </c>
      <c r="I7" s="7">
        <v>41149.208333333336</v>
      </c>
      <c r="J7" t="s">
        <v>2148</v>
      </c>
      <c r="K7">
        <v>1346130000</v>
      </c>
      <c r="L7" s="7">
        <v>41160.208333333336</v>
      </c>
      <c r="M7">
        <v>1347080400</v>
      </c>
      <c r="N7" t="s">
        <v>2114</v>
      </c>
      <c r="O7" t="s">
        <v>2115</v>
      </c>
    </row>
    <row r="8" spans="1:15" x14ac:dyDescent="0.25">
      <c r="A8" t="s">
        <v>38</v>
      </c>
      <c r="B8">
        <v>5200</v>
      </c>
      <c r="C8">
        <v>1090</v>
      </c>
      <c r="D8" s="12">
        <v>21</v>
      </c>
      <c r="E8" t="s">
        <v>14</v>
      </c>
      <c r="F8">
        <v>18</v>
      </c>
      <c r="G8" s="8">
        <v>60.555599999999998</v>
      </c>
      <c r="H8" t="s">
        <v>40</v>
      </c>
      <c r="I8" s="7">
        <v>42991.208333333336</v>
      </c>
      <c r="J8" t="s">
        <v>2149</v>
      </c>
      <c r="K8">
        <v>1505278800</v>
      </c>
      <c r="L8" s="7">
        <v>42992.208333333336</v>
      </c>
      <c r="M8">
        <v>1505365200</v>
      </c>
      <c r="N8" t="s">
        <v>2116</v>
      </c>
      <c r="O8" t="s">
        <v>2117</v>
      </c>
    </row>
    <row r="9" spans="1:15" x14ac:dyDescent="0.25">
      <c r="A9" t="s">
        <v>43</v>
      </c>
      <c r="B9">
        <v>4500</v>
      </c>
      <c r="C9">
        <v>14741</v>
      </c>
      <c r="D9" s="12">
        <v>328</v>
      </c>
      <c r="E9" t="s">
        <v>20</v>
      </c>
      <c r="F9">
        <v>227</v>
      </c>
      <c r="G9" s="8">
        <v>64.938299999999998</v>
      </c>
      <c r="H9" t="s">
        <v>36</v>
      </c>
      <c r="I9" s="7">
        <v>42229.208333333336</v>
      </c>
      <c r="J9" t="s">
        <v>2144</v>
      </c>
      <c r="K9">
        <v>1439442000</v>
      </c>
      <c r="L9" s="7">
        <v>42231.208333333336</v>
      </c>
      <c r="M9">
        <v>1439614800</v>
      </c>
      <c r="N9" t="s">
        <v>2114</v>
      </c>
      <c r="O9" t="s">
        <v>2115</v>
      </c>
    </row>
    <row r="10" spans="1:15" hidden="1" x14ac:dyDescent="0.25">
      <c r="A10" t="s">
        <v>45</v>
      </c>
      <c r="B10">
        <v>110100</v>
      </c>
      <c r="C10">
        <v>21946</v>
      </c>
      <c r="D10" s="12">
        <v>20</v>
      </c>
      <c r="E10" t="s">
        <v>47</v>
      </c>
      <c r="F10">
        <v>708</v>
      </c>
      <c r="G10" s="8">
        <v>30.997199999999999</v>
      </c>
      <c r="H10" t="s">
        <v>36</v>
      </c>
      <c r="I10" s="7">
        <v>40399.208333333336</v>
      </c>
      <c r="J10" t="s">
        <v>2150</v>
      </c>
      <c r="K10">
        <v>1281330000</v>
      </c>
      <c r="L10" s="7">
        <v>40401.208333333336</v>
      </c>
      <c r="M10">
        <v>1281502800</v>
      </c>
      <c r="N10" t="s">
        <v>2114</v>
      </c>
      <c r="O10" t="s">
        <v>2115</v>
      </c>
    </row>
    <row r="11" spans="1:15" x14ac:dyDescent="0.25">
      <c r="A11" t="s">
        <v>48</v>
      </c>
      <c r="B11">
        <v>6200</v>
      </c>
      <c r="C11">
        <v>3208</v>
      </c>
      <c r="D11" s="12">
        <v>52</v>
      </c>
      <c r="E11" t="s">
        <v>14</v>
      </c>
      <c r="F11">
        <v>44</v>
      </c>
      <c r="G11" s="8">
        <v>72.909099999999995</v>
      </c>
      <c r="H11" t="s">
        <v>21</v>
      </c>
      <c r="I11" s="7">
        <v>41536.208333333336</v>
      </c>
      <c r="J11" t="s">
        <v>2146</v>
      </c>
      <c r="K11">
        <v>1379566800</v>
      </c>
      <c r="L11" s="7">
        <v>41585.25</v>
      </c>
      <c r="M11">
        <v>1383804000</v>
      </c>
      <c r="N11" t="s">
        <v>2110</v>
      </c>
      <c r="O11" t="s">
        <v>2118</v>
      </c>
    </row>
    <row r="12" spans="1:15" x14ac:dyDescent="0.25">
      <c r="A12" t="s">
        <v>51</v>
      </c>
      <c r="B12">
        <v>5200</v>
      </c>
      <c r="C12">
        <v>13838</v>
      </c>
      <c r="D12" s="12">
        <v>266</v>
      </c>
      <c r="E12" t="s">
        <v>20</v>
      </c>
      <c r="F12">
        <v>220</v>
      </c>
      <c r="G12" s="8">
        <v>62.9</v>
      </c>
      <c r="H12" t="s">
        <v>21</v>
      </c>
      <c r="I12" s="7">
        <v>40404.208333333336</v>
      </c>
      <c r="J12" t="s">
        <v>2150</v>
      </c>
      <c r="K12">
        <v>1281762000</v>
      </c>
      <c r="L12" s="7">
        <v>40452.208333333336</v>
      </c>
      <c r="M12">
        <v>1285909200</v>
      </c>
      <c r="N12" t="s">
        <v>2116</v>
      </c>
      <c r="O12" t="s">
        <v>2119</v>
      </c>
    </row>
    <row r="13" spans="1:15" x14ac:dyDescent="0.25">
      <c r="A13" t="s">
        <v>54</v>
      </c>
      <c r="B13">
        <v>6300</v>
      </c>
      <c r="C13">
        <v>3030</v>
      </c>
      <c r="D13" s="12">
        <v>48</v>
      </c>
      <c r="E13" t="s">
        <v>14</v>
      </c>
      <c r="F13">
        <v>27</v>
      </c>
      <c r="G13" s="8">
        <v>112.2222</v>
      </c>
      <c r="H13" t="s">
        <v>21</v>
      </c>
      <c r="I13" s="7">
        <v>40442.208333333336</v>
      </c>
      <c r="J13" t="s">
        <v>2150</v>
      </c>
      <c r="K13">
        <v>1285045200</v>
      </c>
      <c r="L13" s="7">
        <v>40448.208333333336</v>
      </c>
      <c r="M13">
        <v>1285563600</v>
      </c>
      <c r="N13" t="s">
        <v>2114</v>
      </c>
      <c r="O13" t="s">
        <v>2115</v>
      </c>
    </row>
    <row r="14" spans="1:15" x14ac:dyDescent="0.25">
      <c r="A14" t="s">
        <v>56</v>
      </c>
      <c r="B14">
        <v>6300</v>
      </c>
      <c r="C14">
        <v>5629</v>
      </c>
      <c r="D14" s="12">
        <v>89</v>
      </c>
      <c r="E14" t="s">
        <v>14</v>
      </c>
      <c r="F14">
        <v>55</v>
      </c>
      <c r="G14" s="8">
        <v>102.3455</v>
      </c>
      <c r="H14" t="s">
        <v>21</v>
      </c>
      <c r="I14" s="7">
        <v>43760.208333333336</v>
      </c>
      <c r="J14" t="s">
        <v>2147</v>
      </c>
      <c r="K14">
        <v>1571720400</v>
      </c>
      <c r="L14" s="7">
        <v>43768.208333333336</v>
      </c>
      <c r="M14">
        <v>1572411600</v>
      </c>
      <c r="N14" t="s">
        <v>2116</v>
      </c>
      <c r="O14" t="s">
        <v>2119</v>
      </c>
    </row>
    <row r="15" spans="1:15" x14ac:dyDescent="0.25">
      <c r="A15" t="s">
        <v>58</v>
      </c>
      <c r="B15">
        <v>4200</v>
      </c>
      <c r="C15">
        <v>10295</v>
      </c>
      <c r="D15" s="12">
        <v>245</v>
      </c>
      <c r="E15" t="s">
        <v>20</v>
      </c>
      <c r="F15">
        <v>98</v>
      </c>
      <c r="G15" s="8">
        <v>105.051</v>
      </c>
      <c r="H15" t="s">
        <v>21</v>
      </c>
      <c r="I15" s="7">
        <v>42532.208333333336</v>
      </c>
      <c r="J15" t="s">
        <v>2151</v>
      </c>
      <c r="K15">
        <v>1465621200</v>
      </c>
      <c r="L15" s="7">
        <v>42544.208333333336</v>
      </c>
      <c r="M15">
        <v>1466658000</v>
      </c>
      <c r="N15" t="s">
        <v>2110</v>
      </c>
      <c r="O15" t="s">
        <v>2120</v>
      </c>
    </row>
    <row r="16" spans="1:15" x14ac:dyDescent="0.25">
      <c r="A16" t="s">
        <v>61</v>
      </c>
      <c r="B16">
        <v>28200</v>
      </c>
      <c r="C16">
        <v>18829</v>
      </c>
      <c r="D16" s="12">
        <v>67</v>
      </c>
      <c r="E16" t="s">
        <v>14</v>
      </c>
      <c r="F16">
        <v>200</v>
      </c>
      <c r="G16" s="8">
        <v>94.144999999999996</v>
      </c>
      <c r="H16" t="s">
        <v>21</v>
      </c>
      <c r="I16" s="7">
        <v>40974.25</v>
      </c>
      <c r="J16" t="s">
        <v>2148</v>
      </c>
      <c r="K16">
        <v>1331013600</v>
      </c>
      <c r="L16" s="7">
        <v>41001.208333333336</v>
      </c>
      <c r="M16">
        <v>1333342800</v>
      </c>
      <c r="N16" t="s">
        <v>2110</v>
      </c>
      <c r="O16" t="s">
        <v>2120</v>
      </c>
    </row>
    <row r="17" spans="1:15" x14ac:dyDescent="0.25">
      <c r="A17" t="s">
        <v>63</v>
      </c>
      <c r="B17">
        <v>81200</v>
      </c>
      <c r="C17">
        <v>38414</v>
      </c>
      <c r="D17" s="12">
        <v>47</v>
      </c>
      <c r="E17" t="s">
        <v>14</v>
      </c>
      <c r="F17">
        <v>452</v>
      </c>
      <c r="G17" s="8">
        <v>84.986699999999999</v>
      </c>
      <c r="H17" t="s">
        <v>21</v>
      </c>
      <c r="I17" s="7">
        <v>43809.25</v>
      </c>
      <c r="J17" t="s">
        <v>2147</v>
      </c>
      <c r="K17">
        <v>1575957600</v>
      </c>
      <c r="L17" s="7">
        <v>43813.25</v>
      </c>
      <c r="M17">
        <v>1576303200</v>
      </c>
      <c r="N17" t="s">
        <v>2112</v>
      </c>
      <c r="O17" t="s">
        <v>2121</v>
      </c>
    </row>
    <row r="18" spans="1:15" x14ac:dyDescent="0.25">
      <c r="A18" t="s">
        <v>66</v>
      </c>
      <c r="B18">
        <v>1700</v>
      </c>
      <c r="C18">
        <v>11041</v>
      </c>
      <c r="D18" s="12">
        <v>649</v>
      </c>
      <c r="E18" t="s">
        <v>20</v>
      </c>
      <c r="F18">
        <v>100</v>
      </c>
      <c r="G18" s="8">
        <v>110.41</v>
      </c>
      <c r="H18" t="s">
        <v>21</v>
      </c>
      <c r="I18" s="7">
        <v>41661.25</v>
      </c>
      <c r="J18" t="s">
        <v>2145</v>
      </c>
      <c r="K18">
        <v>1390370400</v>
      </c>
      <c r="L18" s="7">
        <v>41683.25</v>
      </c>
      <c r="M18">
        <v>1392271200</v>
      </c>
      <c r="N18" t="s">
        <v>2122</v>
      </c>
      <c r="O18" t="s">
        <v>2123</v>
      </c>
    </row>
    <row r="19" spans="1:15" x14ac:dyDescent="0.25">
      <c r="A19" t="s">
        <v>69</v>
      </c>
      <c r="B19">
        <v>84600</v>
      </c>
      <c r="C19">
        <v>134845</v>
      </c>
      <c r="D19" s="12">
        <v>159</v>
      </c>
      <c r="E19" t="s">
        <v>20</v>
      </c>
      <c r="F19">
        <v>1249</v>
      </c>
      <c r="G19" s="8">
        <v>107.9624</v>
      </c>
      <c r="H19" t="s">
        <v>21</v>
      </c>
      <c r="I19" s="7">
        <v>40555.25</v>
      </c>
      <c r="J19" t="s">
        <v>2152</v>
      </c>
      <c r="K19">
        <v>1294812000</v>
      </c>
      <c r="L19" s="7">
        <v>40556.25</v>
      </c>
      <c r="M19">
        <v>1294898400</v>
      </c>
      <c r="N19" t="s">
        <v>2116</v>
      </c>
      <c r="O19" t="s">
        <v>2124</v>
      </c>
    </row>
    <row r="20" spans="1:15" hidden="1" x14ac:dyDescent="0.25">
      <c r="A20" t="s">
        <v>72</v>
      </c>
      <c r="B20">
        <v>9100</v>
      </c>
      <c r="C20">
        <v>6089</v>
      </c>
      <c r="D20" s="12">
        <v>67</v>
      </c>
      <c r="E20" t="s">
        <v>2186</v>
      </c>
      <c r="F20">
        <v>135</v>
      </c>
      <c r="G20" s="8">
        <v>45.103700000000003</v>
      </c>
      <c r="H20" t="s">
        <v>21</v>
      </c>
      <c r="I20" s="7">
        <v>43351.208333333336</v>
      </c>
      <c r="J20" t="s">
        <v>2153</v>
      </c>
      <c r="K20">
        <v>1536382800</v>
      </c>
      <c r="L20" s="7">
        <v>43359.208333333336</v>
      </c>
      <c r="M20">
        <v>1537074000</v>
      </c>
      <c r="N20" t="s">
        <v>2114</v>
      </c>
      <c r="O20" t="s">
        <v>2115</v>
      </c>
    </row>
    <row r="21" spans="1:15" x14ac:dyDescent="0.25">
      <c r="A21" t="s">
        <v>75</v>
      </c>
      <c r="B21">
        <v>62500</v>
      </c>
      <c r="C21">
        <v>30331</v>
      </c>
      <c r="D21" s="12">
        <v>49</v>
      </c>
      <c r="E21" t="s">
        <v>14</v>
      </c>
      <c r="F21">
        <v>674</v>
      </c>
      <c r="G21" s="8">
        <v>45.0015</v>
      </c>
      <c r="H21" t="s">
        <v>21</v>
      </c>
      <c r="I21" s="7">
        <v>43528.25</v>
      </c>
      <c r="J21" t="s">
        <v>2147</v>
      </c>
      <c r="K21">
        <v>1551679200</v>
      </c>
      <c r="L21" s="7">
        <v>43549.208333333336</v>
      </c>
      <c r="M21">
        <v>1553490000</v>
      </c>
      <c r="N21" t="s">
        <v>2114</v>
      </c>
      <c r="O21" t="s">
        <v>2115</v>
      </c>
    </row>
    <row r="22" spans="1:15" x14ac:dyDescent="0.25">
      <c r="A22" t="s">
        <v>77</v>
      </c>
      <c r="B22">
        <v>131800</v>
      </c>
      <c r="C22">
        <v>147936</v>
      </c>
      <c r="D22" s="12">
        <v>112</v>
      </c>
      <c r="E22" t="s">
        <v>20</v>
      </c>
      <c r="F22">
        <v>1396</v>
      </c>
      <c r="G22" s="8">
        <v>105.9713</v>
      </c>
      <c r="H22" t="s">
        <v>21</v>
      </c>
      <c r="I22" s="7">
        <v>41848.208333333336</v>
      </c>
      <c r="J22" t="s">
        <v>2145</v>
      </c>
      <c r="K22">
        <v>1406523600</v>
      </c>
      <c r="L22" s="7">
        <v>41848.208333333336</v>
      </c>
      <c r="M22">
        <v>1406523600</v>
      </c>
      <c r="N22" t="s">
        <v>2116</v>
      </c>
      <c r="O22" t="s">
        <v>2119</v>
      </c>
    </row>
    <row r="23" spans="1:15" x14ac:dyDescent="0.25">
      <c r="A23" t="s">
        <v>79</v>
      </c>
      <c r="B23">
        <v>94000</v>
      </c>
      <c r="C23">
        <v>38533</v>
      </c>
      <c r="D23" s="12">
        <v>41</v>
      </c>
      <c r="E23" t="s">
        <v>14</v>
      </c>
      <c r="F23">
        <v>558</v>
      </c>
      <c r="G23" s="8">
        <v>69.055599999999998</v>
      </c>
      <c r="H23" t="s">
        <v>21</v>
      </c>
      <c r="I23" s="7">
        <v>40770.208333333336</v>
      </c>
      <c r="J23" t="s">
        <v>2152</v>
      </c>
      <c r="K23">
        <v>1313384400</v>
      </c>
      <c r="L23" s="7">
        <v>40804.208333333336</v>
      </c>
      <c r="M23">
        <v>1316322000</v>
      </c>
      <c r="N23" t="s">
        <v>2114</v>
      </c>
      <c r="O23" t="s">
        <v>2115</v>
      </c>
    </row>
    <row r="24" spans="1:15" x14ac:dyDescent="0.25">
      <c r="A24" t="s">
        <v>81</v>
      </c>
      <c r="B24">
        <v>59100</v>
      </c>
      <c r="C24">
        <v>75690</v>
      </c>
      <c r="D24" s="12">
        <v>128</v>
      </c>
      <c r="E24" t="s">
        <v>20</v>
      </c>
      <c r="F24">
        <v>890</v>
      </c>
      <c r="G24" s="8">
        <v>85.044899999999998</v>
      </c>
      <c r="H24" t="s">
        <v>21</v>
      </c>
      <c r="I24" s="7">
        <v>43193.208333333336</v>
      </c>
      <c r="J24" t="s">
        <v>2153</v>
      </c>
      <c r="K24">
        <v>1522731600</v>
      </c>
      <c r="L24" s="7">
        <v>43208.208333333336</v>
      </c>
      <c r="M24">
        <v>1524027600</v>
      </c>
      <c r="N24" t="s">
        <v>2114</v>
      </c>
      <c r="O24" t="s">
        <v>2115</v>
      </c>
    </row>
    <row r="25" spans="1:15" x14ac:dyDescent="0.25">
      <c r="A25" t="s">
        <v>83</v>
      </c>
      <c r="B25">
        <v>4500</v>
      </c>
      <c r="C25">
        <v>14942</v>
      </c>
      <c r="D25" s="12">
        <v>332</v>
      </c>
      <c r="E25" t="s">
        <v>20</v>
      </c>
      <c r="F25">
        <v>142</v>
      </c>
      <c r="G25" s="8">
        <v>105.22539999999999</v>
      </c>
      <c r="H25" t="s">
        <v>40</v>
      </c>
      <c r="I25" s="7">
        <v>43510.25</v>
      </c>
      <c r="J25" t="s">
        <v>2147</v>
      </c>
      <c r="K25">
        <v>1550124000</v>
      </c>
      <c r="L25" s="7">
        <v>43563.208333333336</v>
      </c>
      <c r="M25">
        <v>1554699600</v>
      </c>
      <c r="N25" t="s">
        <v>2116</v>
      </c>
      <c r="O25" t="s">
        <v>2117</v>
      </c>
    </row>
    <row r="26" spans="1:15" x14ac:dyDescent="0.25">
      <c r="A26" t="s">
        <v>85</v>
      </c>
      <c r="B26">
        <v>92400</v>
      </c>
      <c r="C26">
        <v>104257</v>
      </c>
      <c r="D26" s="12">
        <v>113</v>
      </c>
      <c r="E26" t="s">
        <v>20</v>
      </c>
      <c r="F26">
        <v>2673</v>
      </c>
      <c r="G26" s="8">
        <v>39.003700000000002</v>
      </c>
      <c r="H26" t="s">
        <v>21</v>
      </c>
      <c r="I26" s="7">
        <v>41811.208333333336</v>
      </c>
      <c r="J26" t="s">
        <v>2145</v>
      </c>
      <c r="K26">
        <v>1403326800</v>
      </c>
      <c r="L26" s="7">
        <v>41813.208333333336</v>
      </c>
      <c r="M26">
        <v>1403499600</v>
      </c>
      <c r="N26" t="s">
        <v>2112</v>
      </c>
      <c r="O26" t="s">
        <v>2121</v>
      </c>
    </row>
    <row r="27" spans="1:15" x14ac:dyDescent="0.25">
      <c r="A27" t="s">
        <v>87</v>
      </c>
      <c r="B27">
        <v>5500</v>
      </c>
      <c r="C27">
        <v>11904</v>
      </c>
      <c r="D27" s="12">
        <v>216</v>
      </c>
      <c r="E27" t="s">
        <v>20</v>
      </c>
      <c r="F27">
        <v>163</v>
      </c>
      <c r="G27" s="8">
        <v>73.030699999999996</v>
      </c>
      <c r="H27" t="s">
        <v>21</v>
      </c>
      <c r="I27" s="7">
        <v>40681.208333333336</v>
      </c>
      <c r="J27" t="s">
        <v>2152</v>
      </c>
      <c r="K27">
        <v>1305694800</v>
      </c>
      <c r="L27" s="7">
        <v>40701.208333333336</v>
      </c>
      <c r="M27">
        <v>1307422800</v>
      </c>
      <c r="N27" t="s">
        <v>2125</v>
      </c>
      <c r="O27" t="s">
        <v>2126</v>
      </c>
    </row>
    <row r="28" spans="1:15" hidden="1" x14ac:dyDescent="0.25">
      <c r="A28" t="s">
        <v>90</v>
      </c>
      <c r="B28">
        <v>107500</v>
      </c>
      <c r="C28">
        <v>51814</v>
      </c>
      <c r="D28" s="12">
        <v>48</v>
      </c>
      <c r="E28" t="s">
        <v>2186</v>
      </c>
      <c r="F28">
        <v>1480</v>
      </c>
      <c r="G28" s="8">
        <v>35.009500000000003</v>
      </c>
      <c r="H28" t="s">
        <v>21</v>
      </c>
      <c r="I28" s="7">
        <v>43312.208333333336</v>
      </c>
      <c r="J28" t="s">
        <v>2153</v>
      </c>
      <c r="K28">
        <v>1533013200</v>
      </c>
      <c r="L28" s="7">
        <v>43339.208333333336</v>
      </c>
      <c r="M28">
        <v>1535346000</v>
      </c>
      <c r="N28" t="s">
        <v>2114</v>
      </c>
      <c r="O28" t="s">
        <v>2115</v>
      </c>
    </row>
    <row r="29" spans="1:15" x14ac:dyDescent="0.25">
      <c r="A29" t="s">
        <v>92</v>
      </c>
      <c r="B29">
        <v>2000</v>
      </c>
      <c r="C29">
        <v>1599</v>
      </c>
      <c r="D29" s="12">
        <v>80</v>
      </c>
      <c r="E29" t="s">
        <v>14</v>
      </c>
      <c r="F29">
        <v>15</v>
      </c>
      <c r="G29" s="8">
        <v>106.6</v>
      </c>
      <c r="H29" t="s">
        <v>21</v>
      </c>
      <c r="I29" s="7">
        <v>42280.208333333336</v>
      </c>
      <c r="J29" t="s">
        <v>2144</v>
      </c>
      <c r="K29">
        <v>1443848400</v>
      </c>
      <c r="L29" s="7">
        <v>42288.208333333336</v>
      </c>
      <c r="M29">
        <v>1444539600</v>
      </c>
      <c r="N29" t="s">
        <v>2110</v>
      </c>
      <c r="O29" t="s">
        <v>2111</v>
      </c>
    </row>
    <row r="30" spans="1:15" x14ac:dyDescent="0.25">
      <c r="A30" t="s">
        <v>94</v>
      </c>
      <c r="B30">
        <v>130800</v>
      </c>
      <c r="C30">
        <v>137635</v>
      </c>
      <c r="D30" s="12">
        <v>105</v>
      </c>
      <c r="E30" t="s">
        <v>20</v>
      </c>
      <c r="F30">
        <v>2220</v>
      </c>
      <c r="G30" s="8">
        <v>61.997700000000002</v>
      </c>
      <c r="H30" t="s">
        <v>21</v>
      </c>
      <c r="I30" s="7">
        <v>40218.25</v>
      </c>
      <c r="J30" t="s">
        <v>2150</v>
      </c>
      <c r="K30">
        <v>1265695200</v>
      </c>
      <c r="L30" s="7">
        <v>40241.25</v>
      </c>
      <c r="M30">
        <v>1267682400</v>
      </c>
      <c r="N30" t="s">
        <v>2114</v>
      </c>
      <c r="O30" t="s">
        <v>2115</v>
      </c>
    </row>
    <row r="31" spans="1:15" x14ac:dyDescent="0.25">
      <c r="A31" t="s">
        <v>96</v>
      </c>
      <c r="B31">
        <v>45900</v>
      </c>
      <c r="C31">
        <v>150965</v>
      </c>
      <c r="D31" s="12">
        <v>329</v>
      </c>
      <c r="E31" t="s">
        <v>20</v>
      </c>
      <c r="F31">
        <v>1606</v>
      </c>
      <c r="G31" s="8">
        <v>94.000600000000006</v>
      </c>
      <c r="H31" t="s">
        <v>98</v>
      </c>
      <c r="I31" s="7">
        <v>43301.208333333336</v>
      </c>
      <c r="J31" t="s">
        <v>2153</v>
      </c>
      <c r="K31">
        <v>1532062800</v>
      </c>
      <c r="L31" s="7">
        <v>43341.208333333336</v>
      </c>
      <c r="M31">
        <v>1535518800</v>
      </c>
      <c r="N31" t="s">
        <v>2116</v>
      </c>
      <c r="O31" t="s">
        <v>2127</v>
      </c>
    </row>
    <row r="32" spans="1:15" x14ac:dyDescent="0.25">
      <c r="A32" t="s">
        <v>101</v>
      </c>
      <c r="B32">
        <v>9000</v>
      </c>
      <c r="C32">
        <v>14455</v>
      </c>
      <c r="D32" s="12">
        <v>161</v>
      </c>
      <c r="E32" t="s">
        <v>20</v>
      </c>
      <c r="F32">
        <v>129</v>
      </c>
      <c r="G32" s="8">
        <v>112.0543</v>
      </c>
      <c r="H32" t="s">
        <v>21</v>
      </c>
      <c r="I32" s="7">
        <v>43609.208333333336</v>
      </c>
      <c r="J32" t="s">
        <v>2147</v>
      </c>
      <c r="K32">
        <v>1558674000</v>
      </c>
      <c r="L32" s="7">
        <v>43614.208333333336</v>
      </c>
      <c r="M32">
        <v>1559106000</v>
      </c>
      <c r="N32" t="s">
        <v>2116</v>
      </c>
      <c r="O32" t="s">
        <v>2124</v>
      </c>
    </row>
    <row r="33" spans="1:15" x14ac:dyDescent="0.25">
      <c r="A33" t="s">
        <v>103</v>
      </c>
      <c r="B33">
        <v>3500</v>
      </c>
      <c r="C33">
        <v>10850</v>
      </c>
      <c r="D33" s="12">
        <v>310</v>
      </c>
      <c r="E33" t="s">
        <v>20</v>
      </c>
      <c r="F33">
        <v>226</v>
      </c>
      <c r="G33" s="8">
        <v>48.008800000000001</v>
      </c>
      <c r="H33" t="s">
        <v>40</v>
      </c>
      <c r="I33" s="7">
        <v>42374.25</v>
      </c>
      <c r="J33" t="s">
        <v>2151</v>
      </c>
      <c r="K33">
        <v>1451973600</v>
      </c>
      <c r="L33" s="7">
        <v>42402.25</v>
      </c>
      <c r="M33">
        <v>1454392800</v>
      </c>
      <c r="N33" t="s">
        <v>2125</v>
      </c>
      <c r="O33" t="s">
        <v>2126</v>
      </c>
    </row>
    <row r="34" spans="1:15" x14ac:dyDescent="0.25">
      <c r="A34" t="s">
        <v>105</v>
      </c>
      <c r="B34">
        <v>101000</v>
      </c>
      <c r="C34">
        <v>87676</v>
      </c>
      <c r="D34" s="12">
        <v>87</v>
      </c>
      <c r="E34" t="s">
        <v>14</v>
      </c>
      <c r="F34">
        <v>2307</v>
      </c>
      <c r="G34" s="8">
        <v>38.004300000000001</v>
      </c>
      <c r="H34" t="s">
        <v>107</v>
      </c>
      <c r="I34" s="7">
        <v>43110.25</v>
      </c>
      <c r="J34" t="s">
        <v>2153</v>
      </c>
      <c r="K34">
        <v>1515564000</v>
      </c>
      <c r="L34" s="7">
        <v>43137.25</v>
      </c>
      <c r="M34">
        <v>1517896800</v>
      </c>
      <c r="N34" t="s">
        <v>2116</v>
      </c>
      <c r="O34" t="s">
        <v>2117</v>
      </c>
    </row>
    <row r="35" spans="1:15" x14ac:dyDescent="0.25">
      <c r="A35" t="s">
        <v>109</v>
      </c>
      <c r="B35">
        <v>50200</v>
      </c>
      <c r="C35">
        <v>189666</v>
      </c>
      <c r="D35" s="12">
        <v>378</v>
      </c>
      <c r="E35" t="s">
        <v>20</v>
      </c>
      <c r="F35">
        <v>5419</v>
      </c>
      <c r="G35" s="8">
        <v>35.0002</v>
      </c>
      <c r="H35" t="s">
        <v>21</v>
      </c>
      <c r="I35" s="7">
        <v>41917.208333333336</v>
      </c>
      <c r="J35" t="s">
        <v>2145</v>
      </c>
      <c r="K35">
        <v>1412485200</v>
      </c>
      <c r="L35" s="7">
        <v>41954.25</v>
      </c>
      <c r="M35">
        <v>1415685600</v>
      </c>
      <c r="N35" t="s">
        <v>2114</v>
      </c>
      <c r="O35" t="s">
        <v>2115</v>
      </c>
    </row>
    <row r="36" spans="1:15" x14ac:dyDescent="0.25">
      <c r="A36" t="s">
        <v>111</v>
      </c>
      <c r="B36">
        <v>9300</v>
      </c>
      <c r="C36">
        <v>14025</v>
      </c>
      <c r="D36" s="12">
        <v>151</v>
      </c>
      <c r="E36" t="s">
        <v>20</v>
      </c>
      <c r="F36">
        <v>165</v>
      </c>
      <c r="G36" s="8">
        <v>85</v>
      </c>
      <c r="H36" t="s">
        <v>21</v>
      </c>
      <c r="I36" s="7">
        <v>42817.208333333336</v>
      </c>
      <c r="J36" t="s">
        <v>2149</v>
      </c>
      <c r="K36">
        <v>1490245200</v>
      </c>
      <c r="L36" s="7">
        <v>42822.208333333336</v>
      </c>
      <c r="M36">
        <v>1490677200</v>
      </c>
      <c r="N36" t="s">
        <v>2116</v>
      </c>
      <c r="O36" t="s">
        <v>2117</v>
      </c>
    </row>
    <row r="37" spans="1:15" x14ac:dyDescent="0.25">
      <c r="A37" t="s">
        <v>113</v>
      </c>
      <c r="B37">
        <v>125500</v>
      </c>
      <c r="C37">
        <v>188628</v>
      </c>
      <c r="D37" s="12">
        <v>150</v>
      </c>
      <c r="E37" t="s">
        <v>20</v>
      </c>
      <c r="F37">
        <v>1965</v>
      </c>
      <c r="G37" s="8">
        <v>95.993899999999996</v>
      </c>
      <c r="H37" t="s">
        <v>36</v>
      </c>
      <c r="I37" s="7">
        <v>43484.25</v>
      </c>
      <c r="J37" t="s">
        <v>2147</v>
      </c>
      <c r="K37">
        <v>1547877600</v>
      </c>
      <c r="L37" s="7">
        <v>43526.25</v>
      </c>
      <c r="M37">
        <v>1551506400</v>
      </c>
      <c r="N37" t="s">
        <v>2116</v>
      </c>
      <c r="O37" t="s">
        <v>2119</v>
      </c>
    </row>
    <row r="38" spans="1:15" x14ac:dyDescent="0.25">
      <c r="A38" t="s">
        <v>115</v>
      </c>
      <c r="B38">
        <v>700</v>
      </c>
      <c r="C38">
        <v>1101</v>
      </c>
      <c r="D38" s="12">
        <v>157</v>
      </c>
      <c r="E38" t="s">
        <v>20</v>
      </c>
      <c r="F38">
        <v>16</v>
      </c>
      <c r="G38" s="8">
        <v>68.8125</v>
      </c>
      <c r="H38" t="s">
        <v>21</v>
      </c>
      <c r="I38" s="7">
        <v>40600.25</v>
      </c>
      <c r="J38" t="s">
        <v>2152</v>
      </c>
      <c r="K38">
        <v>1298700000</v>
      </c>
      <c r="L38" s="7">
        <v>40625.208333333336</v>
      </c>
      <c r="M38">
        <v>1300856400</v>
      </c>
      <c r="N38" t="s">
        <v>2114</v>
      </c>
      <c r="O38" t="s">
        <v>2115</v>
      </c>
    </row>
    <row r="39" spans="1:15" x14ac:dyDescent="0.25">
      <c r="A39" t="s">
        <v>117</v>
      </c>
      <c r="B39">
        <v>8100</v>
      </c>
      <c r="C39">
        <v>11339</v>
      </c>
      <c r="D39" s="12">
        <v>140</v>
      </c>
      <c r="E39" t="s">
        <v>20</v>
      </c>
      <c r="F39">
        <v>107</v>
      </c>
      <c r="G39" s="8">
        <v>105.97199999999999</v>
      </c>
      <c r="H39" t="s">
        <v>21</v>
      </c>
      <c r="I39" s="7">
        <v>43744.208333333336</v>
      </c>
      <c r="J39" t="s">
        <v>2147</v>
      </c>
      <c r="K39">
        <v>1570338000</v>
      </c>
      <c r="L39" s="7">
        <v>43777.25</v>
      </c>
      <c r="M39">
        <v>1573192800</v>
      </c>
      <c r="N39" t="s">
        <v>2122</v>
      </c>
      <c r="O39" t="s">
        <v>2128</v>
      </c>
    </row>
    <row r="40" spans="1:15" x14ac:dyDescent="0.25">
      <c r="A40" t="s">
        <v>120</v>
      </c>
      <c r="B40">
        <v>3100</v>
      </c>
      <c r="C40">
        <v>10085</v>
      </c>
      <c r="D40" s="12">
        <v>325</v>
      </c>
      <c r="E40" t="s">
        <v>20</v>
      </c>
      <c r="F40">
        <v>134</v>
      </c>
      <c r="G40" s="8">
        <v>75.261200000000002</v>
      </c>
      <c r="H40" t="s">
        <v>21</v>
      </c>
      <c r="I40" s="7">
        <v>40469.208333333336</v>
      </c>
      <c r="J40" t="s">
        <v>2150</v>
      </c>
      <c r="K40">
        <v>1287378000</v>
      </c>
      <c r="L40" s="7">
        <v>40474.208333333336</v>
      </c>
      <c r="M40">
        <v>1287810000</v>
      </c>
      <c r="N40" t="s">
        <v>2129</v>
      </c>
      <c r="O40" t="s">
        <v>2130</v>
      </c>
    </row>
    <row r="41" spans="1:15" x14ac:dyDescent="0.25">
      <c r="A41" t="s">
        <v>123</v>
      </c>
      <c r="B41">
        <v>9900</v>
      </c>
      <c r="C41">
        <v>5027</v>
      </c>
      <c r="D41" s="12">
        <v>51</v>
      </c>
      <c r="E41" t="s">
        <v>14</v>
      </c>
      <c r="F41">
        <v>88</v>
      </c>
      <c r="G41" s="8">
        <v>57.125</v>
      </c>
      <c r="H41" t="s">
        <v>36</v>
      </c>
      <c r="I41" s="7">
        <v>41330.25</v>
      </c>
      <c r="J41" t="s">
        <v>2146</v>
      </c>
      <c r="K41">
        <v>1361772000</v>
      </c>
      <c r="L41" s="7">
        <v>41344.208333333336</v>
      </c>
      <c r="M41">
        <v>1362978000</v>
      </c>
      <c r="N41" t="s">
        <v>2114</v>
      </c>
      <c r="O41" t="s">
        <v>2115</v>
      </c>
    </row>
    <row r="42" spans="1:15" x14ac:dyDescent="0.25">
      <c r="A42" t="s">
        <v>125</v>
      </c>
      <c r="B42">
        <v>8800</v>
      </c>
      <c r="C42">
        <v>14878</v>
      </c>
      <c r="D42" s="12">
        <v>169</v>
      </c>
      <c r="E42" t="s">
        <v>20</v>
      </c>
      <c r="F42">
        <v>198</v>
      </c>
      <c r="G42" s="8">
        <v>75.141400000000004</v>
      </c>
      <c r="H42" t="s">
        <v>21</v>
      </c>
      <c r="I42" s="7">
        <v>40334.208333333336</v>
      </c>
      <c r="J42" t="s">
        <v>2150</v>
      </c>
      <c r="K42">
        <v>1275714000</v>
      </c>
      <c r="L42" s="7">
        <v>40353.208333333336</v>
      </c>
      <c r="M42">
        <v>1277355600</v>
      </c>
      <c r="N42" t="s">
        <v>2112</v>
      </c>
      <c r="O42" t="s">
        <v>2121</v>
      </c>
    </row>
    <row r="43" spans="1:15" x14ac:dyDescent="0.25">
      <c r="A43" t="s">
        <v>127</v>
      </c>
      <c r="B43">
        <v>5600</v>
      </c>
      <c r="C43">
        <v>11924</v>
      </c>
      <c r="D43" s="12">
        <v>213</v>
      </c>
      <c r="E43" t="s">
        <v>20</v>
      </c>
      <c r="F43">
        <v>111</v>
      </c>
      <c r="G43" s="8">
        <v>107.4234</v>
      </c>
      <c r="H43" t="s">
        <v>107</v>
      </c>
      <c r="I43" s="7">
        <v>41156.208333333336</v>
      </c>
      <c r="J43" t="s">
        <v>2148</v>
      </c>
      <c r="K43">
        <v>1346734800</v>
      </c>
      <c r="L43" s="7">
        <v>41182.208333333336</v>
      </c>
      <c r="M43">
        <v>1348981200</v>
      </c>
      <c r="N43" t="s">
        <v>2110</v>
      </c>
      <c r="O43" t="s">
        <v>2111</v>
      </c>
    </row>
    <row r="44" spans="1:15" x14ac:dyDescent="0.25">
      <c r="A44" t="s">
        <v>129</v>
      </c>
      <c r="B44">
        <v>1800</v>
      </c>
      <c r="C44">
        <v>7991</v>
      </c>
      <c r="D44" s="12">
        <v>444</v>
      </c>
      <c r="E44" t="s">
        <v>20</v>
      </c>
      <c r="F44">
        <v>222</v>
      </c>
      <c r="G44" s="8">
        <v>35.9955</v>
      </c>
      <c r="H44" t="s">
        <v>21</v>
      </c>
      <c r="I44" s="7">
        <v>40728.208333333336</v>
      </c>
      <c r="J44" t="s">
        <v>2152</v>
      </c>
      <c r="K44">
        <v>1309755600</v>
      </c>
      <c r="L44" s="7">
        <v>40737.208333333336</v>
      </c>
      <c r="M44">
        <v>1310533200</v>
      </c>
      <c r="N44" t="s">
        <v>2108</v>
      </c>
      <c r="O44" t="s">
        <v>2109</v>
      </c>
    </row>
    <row r="45" spans="1:15" x14ac:dyDescent="0.25">
      <c r="A45" t="s">
        <v>131</v>
      </c>
      <c r="B45">
        <v>90200</v>
      </c>
      <c r="C45">
        <v>167717</v>
      </c>
      <c r="D45" s="12">
        <v>186</v>
      </c>
      <c r="E45" t="s">
        <v>20</v>
      </c>
      <c r="F45">
        <v>6212</v>
      </c>
      <c r="G45" s="8">
        <v>26.998899999999999</v>
      </c>
      <c r="H45" t="s">
        <v>21</v>
      </c>
      <c r="I45" s="7">
        <v>41844.208333333336</v>
      </c>
      <c r="J45" t="s">
        <v>2145</v>
      </c>
      <c r="K45">
        <v>1406178000</v>
      </c>
      <c r="L45" s="7">
        <v>41860.208333333336</v>
      </c>
      <c r="M45">
        <v>1407560400</v>
      </c>
      <c r="N45" t="s">
        <v>2122</v>
      </c>
      <c r="O45" t="s">
        <v>2131</v>
      </c>
    </row>
    <row r="46" spans="1:15" x14ac:dyDescent="0.25">
      <c r="A46" t="s">
        <v>134</v>
      </c>
      <c r="B46">
        <v>1600</v>
      </c>
      <c r="C46">
        <v>10541</v>
      </c>
      <c r="D46" s="12">
        <v>659</v>
      </c>
      <c r="E46" t="s">
        <v>20</v>
      </c>
      <c r="F46">
        <v>98</v>
      </c>
      <c r="G46" s="8">
        <v>107.5612</v>
      </c>
      <c r="H46" t="s">
        <v>36</v>
      </c>
      <c r="I46" s="7">
        <v>43541.208333333336</v>
      </c>
      <c r="J46" t="s">
        <v>2147</v>
      </c>
      <c r="K46">
        <v>1552798800</v>
      </c>
      <c r="L46" s="7">
        <v>43542.208333333336</v>
      </c>
      <c r="M46">
        <v>1552885200</v>
      </c>
      <c r="N46" t="s">
        <v>2122</v>
      </c>
      <c r="O46" t="s">
        <v>2128</v>
      </c>
    </row>
    <row r="47" spans="1:15" x14ac:dyDescent="0.25">
      <c r="A47" t="s">
        <v>136</v>
      </c>
      <c r="B47">
        <v>9500</v>
      </c>
      <c r="C47">
        <v>4530</v>
      </c>
      <c r="D47" s="12">
        <v>48</v>
      </c>
      <c r="E47" t="s">
        <v>14</v>
      </c>
      <c r="F47">
        <v>48</v>
      </c>
      <c r="G47" s="8">
        <v>94.375</v>
      </c>
      <c r="H47" t="s">
        <v>21</v>
      </c>
      <c r="I47" s="7">
        <v>42676.208333333336</v>
      </c>
      <c r="J47" t="s">
        <v>2151</v>
      </c>
      <c r="K47">
        <v>1478062800</v>
      </c>
      <c r="L47" s="7">
        <v>42691.25</v>
      </c>
      <c r="M47">
        <v>1479362400</v>
      </c>
      <c r="N47" t="s">
        <v>2114</v>
      </c>
      <c r="O47" t="s">
        <v>2115</v>
      </c>
    </row>
    <row r="48" spans="1:15" x14ac:dyDescent="0.25">
      <c r="A48" t="s">
        <v>138</v>
      </c>
      <c r="B48">
        <v>3700</v>
      </c>
      <c r="C48">
        <v>4247</v>
      </c>
      <c r="D48" s="12">
        <v>115</v>
      </c>
      <c r="E48" t="s">
        <v>20</v>
      </c>
      <c r="F48">
        <v>92</v>
      </c>
      <c r="G48" s="8">
        <v>46.162999999999997</v>
      </c>
      <c r="H48" t="s">
        <v>21</v>
      </c>
      <c r="I48" s="7">
        <v>40367.208333333336</v>
      </c>
      <c r="J48" t="s">
        <v>2150</v>
      </c>
      <c r="K48">
        <v>1278565200</v>
      </c>
      <c r="L48" s="7">
        <v>40390.208333333336</v>
      </c>
      <c r="M48">
        <v>1280552400</v>
      </c>
      <c r="N48" t="s">
        <v>2110</v>
      </c>
      <c r="O48" t="s">
        <v>2111</v>
      </c>
    </row>
    <row r="49" spans="1:15" x14ac:dyDescent="0.25">
      <c r="A49" t="s">
        <v>140</v>
      </c>
      <c r="B49">
        <v>1500</v>
      </c>
      <c r="C49">
        <v>7129</v>
      </c>
      <c r="D49" s="12">
        <v>475</v>
      </c>
      <c r="E49" t="s">
        <v>20</v>
      </c>
      <c r="F49">
        <v>149</v>
      </c>
      <c r="G49" s="8">
        <v>47.845599999999997</v>
      </c>
      <c r="H49" t="s">
        <v>21</v>
      </c>
      <c r="I49" s="7">
        <v>41727.208333333336</v>
      </c>
      <c r="J49" t="s">
        <v>2145</v>
      </c>
      <c r="K49">
        <v>1396069200</v>
      </c>
      <c r="L49" s="7">
        <v>41757.208333333336</v>
      </c>
      <c r="M49">
        <v>1398661200</v>
      </c>
      <c r="N49" t="s">
        <v>2114</v>
      </c>
      <c r="O49" t="s">
        <v>2115</v>
      </c>
    </row>
    <row r="50" spans="1:15" x14ac:dyDescent="0.25">
      <c r="A50" t="s">
        <v>142</v>
      </c>
      <c r="B50">
        <v>33300</v>
      </c>
      <c r="C50">
        <v>128862</v>
      </c>
      <c r="D50" s="12">
        <v>387</v>
      </c>
      <c r="E50" t="s">
        <v>20</v>
      </c>
      <c r="F50">
        <v>2431</v>
      </c>
      <c r="G50" s="8">
        <v>53.007800000000003</v>
      </c>
      <c r="H50" t="s">
        <v>21</v>
      </c>
      <c r="I50" s="7">
        <v>42180.208333333336</v>
      </c>
      <c r="J50" t="s">
        <v>2144</v>
      </c>
      <c r="K50">
        <v>1435208400</v>
      </c>
      <c r="L50" s="7">
        <v>42192.208333333336</v>
      </c>
      <c r="M50">
        <v>1436245200</v>
      </c>
      <c r="N50" t="s">
        <v>2114</v>
      </c>
      <c r="O50" t="s">
        <v>2115</v>
      </c>
    </row>
    <row r="51" spans="1:15" x14ac:dyDescent="0.25">
      <c r="A51" t="s">
        <v>144</v>
      </c>
      <c r="B51">
        <v>7200</v>
      </c>
      <c r="C51">
        <v>13653</v>
      </c>
      <c r="D51" s="12">
        <v>190</v>
      </c>
      <c r="E51" t="s">
        <v>20</v>
      </c>
      <c r="F51">
        <v>303</v>
      </c>
      <c r="G51" s="8">
        <v>45.059399999999997</v>
      </c>
      <c r="H51" t="s">
        <v>21</v>
      </c>
      <c r="I51" s="7">
        <v>43758.208333333336</v>
      </c>
      <c r="J51" t="s">
        <v>2147</v>
      </c>
      <c r="K51">
        <v>1571547600</v>
      </c>
      <c r="L51" s="7">
        <v>43803.25</v>
      </c>
      <c r="M51">
        <v>1575439200</v>
      </c>
      <c r="N51" t="s">
        <v>2110</v>
      </c>
      <c r="O51" t="s">
        <v>2111</v>
      </c>
    </row>
    <row r="52" spans="1:15" x14ac:dyDescent="0.25">
      <c r="A52" t="s">
        <v>146</v>
      </c>
      <c r="B52">
        <v>100</v>
      </c>
      <c r="C52">
        <v>2</v>
      </c>
      <c r="D52" s="12">
        <v>2</v>
      </c>
      <c r="E52" t="s">
        <v>14</v>
      </c>
      <c r="F52">
        <v>1</v>
      </c>
      <c r="G52" s="8">
        <v>2</v>
      </c>
      <c r="H52" t="s">
        <v>107</v>
      </c>
      <c r="I52" s="7">
        <v>41487.208333333336</v>
      </c>
      <c r="J52" t="s">
        <v>2146</v>
      </c>
      <c r="K52">
        <v>1375333200</v>
      </c>
      <c r="L52" s="7">
        <v>41515.208333333336</v>
      </c>
      <c r="M52">
        <v>1377752400</v>
      </c>
      <c r="N52" t="s">
        <v>2110</v>
      </c>
      <c r="O52" t="s">
        <v>2132</v>
      </c>
    </row>
    <row r="53" spans="1:15" x14ac:dyDescent="0.25">
      <c r="A53" t="s">
        <v>149</v>
      </c>
      <c r="B53">
        <v>158100</v>
      </c>
      <c r="C53">
        <v>145243</v>
      </c>
      <c r="D53" s="12">
        <v>92</v>
      </c>
      <c r="E53" t="s">
        <v>14</v>
      </c>
      <c r="F53">
        <v>1467</v>
      </c>
      <c r="G53" s="8">
        <v>99.006799999999998</v>
      </c>
      <c r="H53" t="s">
        <v>40</v>
      </c>
      <c r="I53" s="7">
        <v>40995.208333333336</v>
      </c>
      <c r="J53" t="s">
        <v>2148</v>
      </c>
      <c r="K53">
        <v>1332824400</v>
      </c>
      <c r="L53" s="7">
        <v>41011.208333333336</v>
      </c>
      <c r="M53">
        <v>1334206800</v>
      </c>
      <c r="N53" t="s">
        <v>2112</v>
      </c>
      <c r="O53" t="s">
        <v>2121</v>
      </c>
    </row>
    <row r="54" spans="1:15" x14ac:dyDescent="0.25">
      <c r="A54" t="s">
        <v>151</v>
      </c>
      <c r="B54">
        <v>7200</v>
      </c>
      <c r="C54">
        <v>2459</v>
      </c>
      <c r="D54" s="12">
        <v>34</v>
      </c>
      <c r="E54" t="s">
        <v>14</v>
      </c>
      <c r="F54">
        <v>75</v>
      </c>
      <c r="G54" s="8">
        <v>32.786700000000003</v>
      </c>
      <c r="H54" t="s">
        <v>21</v>
      </c>
      <c r="I54" s="7">
        <v>40436.208333333336</v>
      </c>
      <c r="J54" t="s">
        <v>2150</v>
      </c>
      <c r="K54">
        <v>1284526800</v>
      </c>
      <c r="L54" s="7">
        <v>40440.208333333336</v>
      </c>
      <c r="M54">
        <v>1284872400</v>
      </c>
      <c r="N54" t="s">
        <v>2114</v>
      </c>
      <c r="O54" t="s">
        <v>2115</v>
      </c>
    </row>
    <row r="55" spans="1:15" x14ac:dyDescent="0.25">
      <c r="A55" t="s">
        <v>153</v>
      </c>
      <c r="B55">
        <v>8800</v>
      </c>
      <c r="C55">
        <v>12356</v>
      </c>
      <c r="D55" s="12">
        <v>140</v>
      </c>
      <c r="E55" t="s">
        <v>20</v>
      </c>
      <c r="F55">
        <v>209</v>
      </c>
      <c r="G55" s="8">
        <v>59.119599999999998</v>
      </c>
      <c r="H55" t="s">
        <v>21</v>
      </c>
      <c r="I55" s="7">
        <v>41779.208333333336</v>
      </c>
      <c r="J55" t="s">
        <v>2145</v>
      </c>
      <c r="K55">
        <v>1400562000</v>
      </c>
      <c r="L55" s="7">
        <v>41818.208333333336</v>
      </c>
      <c r="M55">
        <v>1403931600</v>
      </c>
      <c r="N55" t="s">
        <v>2116</v>
      </c>
      <c r="O55" t="s">
        <v>2119</v>
      </c>
    </row>
    <row r="56" spans="1:15" x14ac:dyDescent="0.25">
      <c r="A56" t="s">
        <v>155</v>
      </c>
      <c r="B56">
        <v>6000</v>
      </c>
      <c r="C56">
        <v>5392</v>
      </c>
      <c r="D56" s="12">
        <v>90</v>
      </c>
      <c r="E56" t="s">
        <v>14</v>
      </c>
      <c r="F56">
        <v>120</v>
      </c>
      <c r="G56" s="8">
        <v>44.933300000000003</v>
      </c>
      <c r="H56" t="s">
        <v>21</v>
      </c>
      <c r="I56" s="7">
        <v>43170.25</v>
      </c>
      <c r="J56" t="s">
        <v>2153</v>
      </c>
      <c r="K56">
        <v>1520748000</v>
      </c>
      <c r="L56" s="7">
        <v>43176.208333333336</v>
      </c>
      <c r="M56">
        <v>1521262800</v>
      </c>
      <c r="N56" t="s">
        <v>2112</v>
      </c>
      <c r="O56" t="s">
        <v>2121</v>
      </c>
    </row>
    <row r="57" spans="1:15" x14ac:dyDescent="0.25">
      <c r="A57" t="s">
        <v>157</v>
      </c>
      <c r="B57">
        <v>6600</v>
      </c>
      <c r="C57">
        <v>11746</v>
      </c>
      <c r="D57" s="12">
        <v>178</v>
      </c>
      <c r="E57" t="s">
        <v>20</v>
      </c>
      <c r="F57">
        <v>131</v>
      </c>
      <c r="G57" s="8">
        <v>89.664100000000005</v>
      </c>
      <c r="H57" t="s">
        <v>21</v>
      </c>
      <c r="I57" s="7">
        <v>43311.208333333336</v>
      </c>
      <c r="J57" t="s">
        <v>2153</v>
      </c>
      <c r="K57">
        <v>1532926800</v>
      </c>
      <c r="L57" s="7">
        <v>43316.208333333336</v>
      </c>
      <c r="M57">
        <v>1533358800</v>
      </c>
      <c r="N57" t="s">
        <v>2110</v>
      </c>
      <c r="O57" t="s">
        <v>2133</v>
      </c>
    </row>
    <row r="58" spans="1:15" x14ac:dyDescent="0.25">
      <c r="A58" t="s">
        <v>160</v>
      </c>
      <c r="B58">
        <v>8000</v>
      </c>
      <c r="C58">
        <v>11493</v>
      </c>
      <c r="D58" s="12">
        <v>144</v>
      </c>
      <c r="E58" t="s">
        <v>20</v>
      </c>
      <c r="F58">
        <v>164</v>
      </c>
      <c r="G58" s="8">
        <v>70.079300000000003</v>
      </c>
      <c r="H58" t="s">
        <v>21</v>
      </c>
      <c r="I58" s="7">
        <v>42014.25</v>
      </c>
      <c r="J58" t="s">
        <v>2144</v>
      </c>
      <c r="K58">
        <v>1420869600</v>
      </c>
      <c r="L58" s="7">
        <v>42021.25</v>
      </c>
      <c r="M58">
        <v>1421474400</v>
      </c>
      <c r="N58" t="s">
        <v>2112</v>
      </c>
      <c r="O58" t="s">
        <v>2121</v>
      </c>
    </row>
    <row r="59" spans="1:15" x14ac:dyDescent="0.25">
      <c r="A59" t="s">
        <v>162</v>
      </c>
      <c r="B59">
        <v>2900</v>
      </c>
      <c r="C59">
        <v>6243</v>
      </c>
      <c r="D59" s="12">
        <v>215</v>
      </c>
      <c r="E59" t="s">
        <v>20</v>
      </c>
      <c r="F59">
        <v>201</v>
      </c>
      <c r="G59" s="8">
        <v>31.059699999999999</v>
      </c>
      <c r="H59" t="s">
        <v>21</v>
      </c>
      <c r="I59" s="7">
        <v>42979.208333333336</v>
      </c>
      <c r="J59" t="s">
        <v>2149</v>
      </c>
      <c r="K59">
        <v>1504242000</v>
      </c>
      <c r="L59" s="7">
        <v>42991.208333333336</v>
      </c>
      <c r="M59">
        <v>1505278800</v>
      </c>
      <c r="N59" t="s">
        <v>2125</v>
      </c>
      <c r="O59" t="s">
        <v>2126</v>
      </c>
    </row>
    <row r="60" spans="1:15" x14ac:dyDescent="0.25">
      <c r="A60" t="s">
        <v>164</v>
      </c>
      <c r="B60">
        <v>2700</v>
      </c>
      <c r="C60">
        <v>6132</v>
      </c>
      <c r="D60" s="12">
        <v>227</v>
      </c>
      <c r="E60" t="s">
        <v>20</v>
      </c>
      <c r="F60">
        <v>211</v>
      </c>
      <c r="G60" s="8">
        <v>29.061599999999999</v>
      </c>
      <c r="H60" t="s">
        <v>21</v>
      </c>
      <c r="I60" s="7">
        <v>42268.208333333336</v>
      </c>
      <c r="J60" t="s">
        <v>2144</v>
      </c>
      <c r="K60">
        <v>1442811600</v>
      </c>
      <c r="L60" s="7">
        <v>42281.208333333336</v>
      </c>
      <c r="M60">
        <v>1443934800</v>
      </c>
      <c r="N60" t="s">
        <v>2114</v>
      </c>
      <c r="O60" t="s">
        <v>2115</v>
      </c>
    </row>
    <row r="61" spans="1:15" x14ac:dyDescent="0.25">
      <c r="A61" t="s">
        <v>166</v>
      </c>
      <c r="B61">
        <v>1400</v>
      </c>
      <c r="C61">
        <v>3851</v>
      </c>
      <c r="D61" s="12">
        <v>275</v>
      </c>
      <c r="E61" t="s">
        <v>20</v>
      </c>
      <c r="F61">
        <v>128</v>
      </c>
      <c r="G61" s="8">
        <v>30.085899999999999</v>
      </c>
      <c r="H61" t="s">
        <v>21</v>
      </c>
      <c r="I61" s="7">
        <v>42898.208333333336</v>
      </c>
      <c r="J61" t="s">
        <v>2149</v>
      </c>
      <c r="K61">
        <v>1497243600</v>
      </c>
      <c r="L61" s="7">
        <v>42913.208333333336</v>
      </c>
      <c r="M61">
        <v>1498539600</v>
      </c>
      <c r="N61" t="s">
        <v>2114</v>
      </c>
      <c r="O61" t="s">
        <v>2115</v>
      </c>
    </row>
    <row r="62" spans="1:15" x14ac:dyDescent="0.25">
      <c r="A62" t="s">
        <v>168</v>
      </c>
      <c r="B62">
        <v>94200</v>
      </c>
      <c r="C62">
        <v>135997</v>
      </c>
      <c r="D62" s="12">
        <v>144</v>
      </c>
      <c r="E62" t="s">
        <v>20</v>
      </c>
      <c r="F62">
        <v>1600</v>
      </c>
      <c r="G62" s="8">
        <v>84.998099999999994</v>
      </c>
      <c r="H62" t="s">
        <v>15</v>
      </c>
      <c r="I62" s="7">
        <v>41107.208333333336</v>
      </c>
      <c r="J62" t="s">
        <v>2148</v>
      </c>
      <c r="K62">
        <v>1342501200</v>
      </c>
      <c r="L62" s="7">
        <v>41110.208333333336</v>
      </c>
      <c r="M62">
        <v>1342760400</v>
      </c>
      <c r="N62" t="s">
        <v>2114</v>
      </c>
      <c r="O62" t="s">
        <v>2115</v>
      </c>
    </row>
    <row r="63" spans="1:15" x14ac:dyDescent="0.25">
      <c r="A63" t="s">
        <v>170</v>
      </c>
      <c r="B63">
        <v>199200</v>
      </c>
      <c r="C63">
        <v>184750</v>
      </c>
      <c r="D63" s="12">
        <v>93</v>
      </c>
      <c r="E63" t="s">
        <v>14</v>
      </c>
      <c r="F63">
        <v>2253</v>
      </c>
      <c r="G63" s="8">
        <v>82.001800000000003</v>
      </c>
      <c r="H63" t="s">
        <v>15</v>
      </c>
      <c r="I63" s="7">
        <v>40595.25</v>
      </c>
      <c r="J63" t="s">
        <v>2152</v>
      </c>
      <c r="K63">
        <v>1298268000</v>
      </c>
      <c r="L63" s="7">
        <v>40635.208333333336</v>
      </c>
      <c r="M63">
        <v>1301720400</v>
      </c>
      <c r="N63" t="s">
        <v>2114</v>
      </c>
      <c r="O63" t="s">
        <v>2115</v>
      </c>
    </row>
    <row r="64" spans="1:15" x14ac:dyDescent="0.25">
      <c r="A64" t="s">
        <v>172</v>
      </c>
      <c r="B64">
        <v>2000</v>
      </c>
      <c r="C64">
        <v>14452</v>
      </c>
      <c r="D64" s="12">
        <v>723</v>
      </c>
      <c r="E64" t="s">
        <v>20</v>
      </c>
      <c r="F64">
        <v>249</v>
      </c>
      <c r="G64" s="8">
        <v>58.040199999999999</v>
      </c>
      <c r="H64" t="s">
        <v>21</v>
      </c>
      <c r="I64" s="7">
        <v>42160.208333333336</v>
      </c>
      <c r="J64" t="s">
        <v>2144</v>
      </c>
      <c r="K64">
        <v>1433480400</v>
      </c>
      <c r="L64" s="7">
        <v>42161.208333333336</v>
      </c>
      <c r="M64">
        <v>1433566800</v>
      </c>
      <c r="N64" t="s">
        <v>2112</v>
      </c>
      <c r="O64" t="s">
        <v>2113</v>
      </c>
    </row>
    <row r="65" spans="1:15" x14ac:dyDescent="0.25">
      <c r="A65" t="s">
        <v>174</v>
      </c>
      <c r="B65">
        <v>4700</v>
      </c>
      <c r="C65">
        <v>557</v>
      </c>
      <c r="D65" s="12">
        <v>12</v>
      </c>
      <c r="E65" t="s">
        <v>14</v>
      </c>
      <c r="F65">
        <v>5</v>
      </c>
      <c r="G65" s="8">
        <v>111.4</v>
      </c>
      <c r="H65" t="s">
        <v>21</v>
      </c>
      <c r="I65" s="7">
        <v>42853.208333333336</v>
      </c>
      <c r="J65" t="s">
        <v>2149</v>
      </c>
      <c r="K65">
        <v>1493355600</v>
      </c>
      <c r="L65" s="7">
        <v>42859.208333333336</v>
      </c>
      <c r="M65">
        <v>1493874000</v>
      </c>
      <c r="N65" t="s">
        <v>2114</v>
      </c>
      <c r="O65" t="s">
        <v>2115</v>
      </c>
    </row>
    <row r="66" spans="1:15" x14ac:dyDescent="0.25">
      <c r="A66" t="s">
        <v>176</v>
      </c>
      <c r="B66">
        <v>2800</v>
      </c>
      <c r="C66">
        <v>2734</v>
      </c>
      <c r="D66" s="12">
        <v>98</v>
      </c>
      <c r="E66" t="s">
        <v>14</v>
      </c>
      <c r="F66">
        <v>38</v>
      </c>
      <c r="G66" s="8">
        <v>71.947400000000002</v>
      </c>
      <c r="H66" t="s">
        <v>21</v>
      </c>
      <c r="I66" s="7">
        <v>43283.208333333336</v>
      </c>
      <c r="J66" t="s">
        <v>2153</v>
      </c>
      <c r="K66">
        <v>1530507600</v>
      </c>
      <c r="L66" s="7">
        <v>43298.208333333336</v>
      </c>
      <c r="M66">
        <v>1531803600</v>
      </c>
      <c r="N66" t="s">
        <v>2112</v>
      </c>
      <c r="O66" t="s">
        <v>2113</v>
      </c>
    </row>
    <row r="67" spans="1:15" x14ac:dyDescent="0.25">
      <c r="A67" t="s">
        <v>178</v>
      </c>
      <c r="B67">
        <v>6100</v>
      </c>
      <c r="C67">
        <v>14405</v>
      </c>
      <c r="D67" s="12">
        <v>236</v>
      </c>
      <c r="E67" t="s">
        <v>20</v>
      </c>
      <c r="F67">
        <v>236</v>
      </c>
      <c r="G67" s="8">
        <v>61.0381</v>
      </c>
      <c r="H67" t="s">
        <v>21</v>
      </c>
      <c r="I67" s="7">
        <v>40570.25</v>
      </c>
      <c r="J67" t="s">
        <v>2152</v>
      </c>
      <c r="K67">
        <v>1296108000</v>
      </c>
      <c r="L67" s="7">
        <v>40577.25</v>
      </c>
      <c r="M67">
        <v>1296712800</v>
      </c>
      <c r="N67" t="s">
        <v>2114</v>
      </c>
      <c r="O67" t="s">
        <v>2115</v>
      </c>
    </row>
    <row r="68" spans="1:15" x14ac:dyDescent="0.25">
      <c r="A68" t="s">
        <v>180</v>
      </c>
      <c r="B68">
        <v>2900</v>
      </c>
      <c r="C68">
        <v>1307</v>
      </c>
      <c r="D68" s="12">
        <v>45</v>
      </c>
      <c r="E68" t="s">
        <v>14</v>
      </c>
      <c r="F68">
        <v>12</v>
      </c>
      <c r="G68" s="8">
        <v>108.91670000000001</v>
      </c>
      <c r="H68" t="s">
        <v>21</v>
      </c>
      <c r="I68" s="7">
        <v>42102.208333333336</v>
      </c>
      <c r="J68" t="s">
        <v>2144</v>
      </c>
      <c r="K68">
        <v>1428469200</v>
      </c>
      <c r="L68" s="7">
        <v>42107.208333333336</v>
      </c>
      <c r="M68">
        <v>1428901200</v>
      </c>
      <c r="N68" t="s">
        <v>2114</v>
      </c>
      <c r="O68" t="s">
        <v>2115</v>
      </c>
    </row>
    <row r="69" spans="1:15" x14ac:dyDescent="0.25">
      <c r="A69" t="s">
        <v>182</v>
      </c>
      <c r="B69">
        <v>72600</v>
      </c>
      <c r="C69">
        <v>117892</v>
      </c>
      <c r="D69" s="12">
        <v>162</v>
      </c>
      <c r="E69" t="s">
        <v>20</v>
      </c>
      <c r="F69">
        <v>4065</v>
      </c>
      <c r="G69" s="8">
        <v>29.0017</v>
      </c>
      <c r="H69" t="s">
        <v>40</v>
      </c>
      <c r="I69" s="7">
        <v>40203.25</v>
      </c>
      <c r="J69" t="s">
        <v>2150</v>
      </c>
      <c r="K69">
        <v>1264399200</v>
      </c>
      <c r="L69" s="7">
        <v>40208.25</v>
      </c>
      <c r="M69">
        <v>1264831200</v>
      </c>
      <c r="N69" t="s">
        <v>2112</v>
      </c>
      <c r="O69" t="s">
        <v>2121</v>
      </c>
    </row>
    <row r="70" spans="1:15" x14ac:dyDescent="0.25">
      <c r="A70" t="s">
        <v>184</v>
      </c>
      <c r="B70">
        <v>5700</v>
      </c>
      <c r="C70">
        <v>14508</v>
      </c>
      <c r="D70" s="12">
        <v>255</v>
      </c>
      <c r="E70" t="s">
        <v>20</v>
      </c>
      <c r="F70">
        <v>246</v>
      </c>
      <c r="G70" s="8">
        <v>58.9756</v>
      </c>
      <c r="H70" t="s">
        <v>107</v>
      </c>
      <c r="I70" s="7">
        <v>42943.208333333336</v>
      </c>
      <c r="J70" t="s">
        <v>2149</v>
      </c>
      <c r="K70">
        <v>1501131600</v>
      </c>
      <c r="L70" s="7">
        <v>42990.208333333336</v>
      </c>
      <c r="M70">
        <v>1505192400</v>
      </c>
      <c r="N70" t="s">
        <v>2114</v>
      </c>
      <c r="O70" t="s">
        <v>2115</v>
      </c>
    </row>
    <row r="71" spans="1:15" hidden="1" x14ac:dyDescent="0.25">
      <c r="A71" t="s">
        <v>186</v>
      </c>
      <c r="B71">
        <v>7900</v>
      </c>
      <c r="C71">
        <v>1901</v>
      </c>
      <c r="D71" s="12">
        <v>24</v>
      </c>
      <c r="E71" t="s">
        <v>2186</v>
      </c>
      <c r="F71">
        <v>17</v>
      </c>
      <c r="G71" s="8">
        <v>111.8235</v>
      </c>
      <c r="H71" t="s">
        <v>21</v>
      </c>
      <c r="I71" s="7">
        <v>40531.25</v>
      </c>
      <c r="J71" t="s">
        <v>2150</v>
      </c>
      <c r="K71">
        <v>1292738400</v>
      </c>
      <c r="L71" s="7">
        <v>40565.25</v>
      </c>
      <c r="M71">
        <v>1295676000</v>
      </c>
      <c r="N71" t="s">
        <v>2114</v>
      </c>
      <c r="O71" t="s">
        <v>2115</v>
      </c>
    </row>
    <row r="72" spans="1:15" x14ac:dyDescent="0.25">
      <c r="A72" t="s">
        <v>188</v>
      </c>
      <c r="B72">
        <v>128000</v>
      </c>
      <c r="C72">
        <v>158389</v>
      </c>
      <c r="D72" s="12">
        <v>124</v>
      </c>
      <c r="E72" t="s">
        <v>20</v>
      </c>
      <c r="F72">
        <v>2475</v>
      </c>
      <c r="G72" s="8">
        <v>63.995600000000003</v>
      </c>
      <c r="H72" t="s">
        <v>107</v>
      </c>
      <c r="I72" s="7">
        <v>40484.208333333336</v>
      </c>
      <c r="J72" t="s">
        <v>2150</v>
      </c>
      <c r="K72">
        <v>1288674000</v>
      </c>
      <c r="L72" s="7">
        <v>40533.25</v>
      </c>
      <c r="M72">
        <v>1292911200</v>
      </c>
      <c r="N72" t="s">
        <v>2114</v>
      </c>
      <c r="O72" t="s">
        <v>2115</v>
      </c>
    </row>
    <row r="73" spans="1:15" x14ac:dyDescent="0.25">
      <c r="A73" t="s">
        <v>190</v>
      </c>
      <c r="B73">
        <v>6000</v>
      </c>
      <c r="C73">
        <v>6484</v>
      </c>
      <c r="D73" s="12">
        <v>108</v>
      </c>
      <c r="E73" t="s">
        <v>20</v>
      </c>
      <c r="F73">
        <v>76</v>
      </c>
      <c r="G73" s="8">
        <v>85.315799999999996</v>
      </c>
      <c r="H73" t="s">
        <v>21</v>
      </c>
      <c r="I73" s="7">
        <v>43799.25</v>
      </c>
      <c r="J73" t="s">
        <v>2147</v>
      </c>
      <c r="K73">
        <v>1575093600</v>
      </c>
      <c r="L73" s="7">
        <v>43803.25</v>
      </c>
      <c r="M73">
        <v>1575439200</v>
      </c>
      <c r="N73" t="s">
        <v>2114</v>
      </c>
      <c r="O73" t="s">
        <v>2115</v>
      </c>
    </row>
    <row r="74" spans="1:15" x14ac:dyDescent="0.25">
      <c r="A74" t="s">
        <v>192</v>
      </c>
      <c r="B74">
        <v>600</v>
      </c>
      <c r="C74">
        <v>4022</v>
      </c>
      <c r="D74" s="12">
        <v>670</v>
      </c>
      <c r="E74" t="s">
        <v>20</v>
      </c>
      <c r="F74">
        <v>54</v>
      </c>
      <c r="G74" s="8">
        <v>74.481499999999997</v>
      </c>
      <c r="H74" t="s">
        <v>21</v>
      </c>
      <c r="I74" s="7">
        <v>42186.208333333336</v>
      </c>
      <c r="J74" t="s">
        <v>2144</v>
      </c>
      <c r="K74">
        <v>1435726800</v>
      </c>
      <c r="L74" s="7">
        <v>42222.208333333336</v>
      </c>
      <c r="M74">
        <v>1438837200</v>
      </c>
      <c r="N74" t="s">
        <v>2116</v>
      </c>
      <c r="O74" t="s">
        <v>2124</v>
      </c>
    </row>
    <row r="75" spans="1:15" x14ac:dyDescent="0.25">
      <c r="A75" t="s">
        <v>194</v>
      </c>
      <c r="B75">
        <v>1400</v>
      </c>
      <c r="C75">
        <v>9253</v>
      </c>
      <c r="D75" s="12">
        <v>661</v>
      </c>
      <c r="E75" t="s">
        <v>20</v>
      </c>
      <c r="F75">
        <v>88</v>
      </c>
      <c r="G75" s="8">
        <v>105.1477</v>
      </c>
      <c r="H75" t="s">
        <v>21</v>
      </c>
      <c r="I75" s="7">
        <v>42701.25</v>
      </c>
      <c r="J75" t="s">
        <v>2151</v>
      </c>
      <c r="K75">
        <v>1480226400</v>
      </c>
      <c r="L75" s="7">
        <v>42704.25</v>
      </c>
      <c r="M75">
        <v>1480485600</v>
      </c>
      <c r="N75" t="s">
        <v>2110</v>
      </c>
      <c r="O75" t="s">
        <v>2133</v>
      </c>
    </row>
    <row r="76" spans="1:15" x14ac:dyDescent="0.25">
      <c r="A76" t="s">
        <v>196</v>
      </c>
      <c r="B76">
        <v>3900</v>
      </c>
      <c r="C76">
        <v>4776</v>
      </c>
      <c r="D76" s="12">
        <v>122</v>
      </c>
      <c r="E76" t="s">
        <v>20</v>
      </c>
      <c r="F76">
        <v>85</v>
      </c>
      <c r="G76" s="8">
        <v>56.188200000000002</v>
      </c>
      <c r="H76" t="s">
        <v>40</v>
      </c>
      <c r="I76" s="7">
        <v>42456.208333333336</v>
      </c>
      <c r="J76" t="s">
        <v>2151</v>
      </c>
      <c r="K76">
        <v>1459054800</v>
      </c>
      <c r="L76" s="7">
        <v>42457.208333333336</v>
      </c>
      <c r="M76">
        <v>1459141200</v>
      </c>
      <c r="N76" t="s">
        <v>2110</v>
      </c>
      <c r="O76" t="s">
        <v>2132</v>
      </c>
    </row>
    <row r="77" spans="1:15" x14ac:dyDescent="0.25">
      <c r="A77" t="s">
        <v>198</v>
      </c>
      <c r="B77">
        <v>9700</v>
      </c>
      <c r="C77">
        <v>14606</v>
      </c>
      <c r="D77" s="12">
        <v>151</v>
      </c>
      <c r="E77" t="s">
        <v>20</v>
      </c>
      <c r="F77">
        <v>170</v>
      </c>
      <c r="G77" s="8">
        <v>85.917599999999993</v>
      </c>
      <c r="H77" t="s">
        <v>21</v>
      </c>
      <c r="I77" s="7">
        <v>43296.208333333336</v>
      </c>
      <c r="J77" t="s">
        <v>2153</v>
      </c>
      <c r="K77">
        <v>1531630800</v>
      </c>
      <c r="L77" s="7">
        <v>43304.208333333336</v>
      </c>
      <c r="M77">
        <v>1532322000</v>
      </c>
      <c r="N77" t="s">
        <v>2129</v>
      </c>
      <c r="O77" t="s">
        <v>2130</v>
      </c>
    </row>
    <row r="78" spans="1:15" x14ac:dyDescent="0.25">
      <c r="A78" t="s">
        <v>200</v>
      </c>
      <c r="B78">
        <v>122900</v>
      </c>
      <c r="C78">
        <v>95993</v>
      </c>
      <c r="D78" s="12">
        <v>78</v>
      </c>
      <c r="E78" t="s">
        <v>14</v>
      </c>
      <c r="F78">
        <v>1684</v>
      </c>
      <c r="G78" s="8">
        <v>57.003</v>
      </c>
      <c r="H78" t="s">
        <v>21</v>
      </c>
      <c r="I78" s="7">
        <v>42027.25</v>
      </c>
      <c r="J78" t="s">
        <v>2144</v>
      </c>
      <c r="K78">
        <v>1421992800</v>
      </c>
      <c r="L78" s="7">
        <v>42076.208333333336</v>
      </c>
      <c r="M78">
        <v>1426222800</v>
      </c>
      <c r="N78" t="s">
        <v>2114</v>
      </c>
      <c r="O78" t="s">
        <v>2115</v>
      </c>
    </row>
    <row r="79" spans="1:15" x14ac:dyDescent="0.25">
      <c r="A79" t="s">
        <v>202</v>
      </c>
      <c r="B79">
        <v>9500</v>
      </c>
      <c r="C79">
        <v>4460</v>
      </c>
      <c r="D79" s="12">
        <v>47</v>
      </c>
      <c r="E79" t="s">
        <v>14</v>
      </c>
      <c r="F79">
        <v>56</v>
      </c>
      <c r="G79" s="8">
        <v>79.642899999999997</v>
      </c>
      <c r="H79" t="s">
        <v>21</v>
      </c>
      <c r="I79" s="7">
        <v>40448.208333333336</v>
      </c>
      <c r="J79" t="s">
        <v>2150</v>
      </c>
      <c r="K79">
        <v>1285563600</v>
      </c>
      <c r="L79" s="7">
        <v>40462.208333333336</v>
      </c>
      <c r="M79">
        <v>1286773200</v>
      </c>
      <c r="N79" t="s">
        <v>2116</v>
      </c>
      <c r="O79" t="s">
        <v>2124</v>
      </c>
    </row>
    <row r="80" spans="1:15" x14ac:dyDescent="0.25">
      <c r="A80" t="s">
        <v>204</v>
      </c>
      <c r="B80">
        <v>4500</v>
      </c>
      <c r="C80">
        <v>13536</v>
      </c>
      <c r="D80" s="12">
        <v>301</v>
      </c>
      <c r="E80" t="s">
        <v>20</v>
      </c>
      <c r="F80">
        <v>330</v>
      </c>
      <c r="G80" s="8">
        <v>41.0182</v>
      </c>
      <c r="H80" t="s">
        <v>21</v>
      </c>
      <c r="I80" s="7">
        <v>43206.208333333336</v>
      </c>
      <c r="J80" t="s">
        <v>2153</v>
      </c>
      <c r="K80">
        <v>1523854800</v>
      </c>
      <c r="L80" s="7">
        <v>43207.208333333336</v>
      </c>
      <c r="M80">
        <v>1523941200</v>
      </c>
      <c r="N80" t="s">
        <v>2122</v>
      </c>
      <c r="O80" t="s">
        <v>2134</v>
      </c>
    </row>
    <row r="81" spans="1:15" x14ac:dyDescent="0.25">
      <c r="A81" t="s">
        <v>207</v>
      </c>
      <c r="B81">
        <v>57800</v>
      </c>
      <c r="C81">
        <v>40228</v>
      </c>
      <c r="D81" s="12">
        <v>70</v>
      </c>
      <c r="E81" t="s">
        <v>14</v>
      </c>
      <c r="F81">
        <v>838</v>
      </c>
      <c r="G81" s="8">
        <v>48.004800000000003</v>
      </c>
      <c r="H81" t="s">
        <v>21</v>
      </c>
      <c r="I81" s="7">
        <v>43267.208333333336</v>
      </c>
      <c r="J81" t="s">
        <v>2153</v>
      </c>
      <c r="K81">
        <v>1529125200</v>
      </c>
      <c r="L81" s="7">
        <v>43272.208333333336</v>
      </c>
      <c r="M81">
        <v>1529557200</v>
      </c>
      <c r="N81" t="s">
        <v>2114</v>
      </c>
      <c r="O81" t="s">
        <v>2115</v>
      </c>
    </row>
    <row r="82" spans="1:15" x14ac:dyDescent="0.25">
      <c r="A82" t="s">
        <v>209</v>
      </c>
      <c r="B82">
        <v>1100</v>
      </c>
      <c r="C82">
        <v>7012</v>
      </c>
      <c r="D82" s="12">
        <v>637</v>
      </c>
      <c r="E82" t="s">
        <v>20</v>
      </c>
      <c r="F82">
        <v>127</v>
      </c>
      <c r="G82" s="8">
        <v>55.212600000000002</v>
      </c>
      <c r="H82" t="s">
        <v>21</v>
      </c>
      <c r="I82" s="7">
        <v>42976.208333333336</v>
      </c>
      <c r="J82" t="s">
        <v>2149</v>
      </c>
      <c r="K82">
        <v>1503982800</v>
      </c>
      <c r="L82" s="7">
        <v>43006.208333333336</v>
      </c>
      <c r="M82">
        <v>1506574800</v>
      </c>
      <c r="N82" t="s">
        <v>2125</v>
      </c>
      <c r="O82" t="s">
        <v>2126</v>
      </c>
    </row>
    <row r="83" spans="1:15" x14ac:dyDescent="0.25">
      <c r="A83" t="s">
        <v>211</v>
      </c>
      <c r="B83">
        <v>16800</v>
      </c>
      <c r="C83">
        <v>37857</v>
      </c>
      <c r="D83" s="12">
        <v>225</v>
      </c>
      <c r="E83" t="s">
        <v>20</v>
      </c>
      <c r="F83">
        <v>411</v>
      </c>
      <c r="G83" s="8">
        <v>92.109499999999997</v>
      </c>
      <c r="H83" t="s">
        <v>21</v>
      </c>
      <c r="I83" s="7">
        <v>43062.25</v>
      </c>
      <c r="J83" t="s">
        <v>2149</v>
      </c>
      <c r="K83">
        <v>1511416800</v>
      </c>
      <c r="L83" s="7">
        <v>43087.25</v>
      </c>
      <c r="M83">
        <v>1513576800</v>
      </c>
      <c r="N83" t="s">
        <v>2110</v>
      </c>
      <c r="O83" t="s">
        <v>2111</v>
      </c>
    </row>
    <row r="84" spans="1:15" x14ac:dyDescent="0.25">
      <c r="A84" t="s">
        <v>213</v>
      </c>
      <c r="B84">
        <v>1000</v>
      </c>
      <c r="C84">
        <v>14973</v>
      </c>
      <c r="D84" s="12">
        <v>1497</v>
      </c>
      <c r="E84" t="s">
        <v>20</v>
      </c>
      <c r="F84">
        <v>180</v>
      </c>
      <c r="G84" s="8">
        <v>83.183300000000003</v>
      </c>
      <c r="H84" t="s">
        <v>40</v>
      </c>
      <c r="I84" s="7">
        <v>43482.25</v>
      </c>
      <c r="J84" t="s">
        <v>2147</v>
      </c>
      <c r="K84">
        <v>1547704800</v>
      </c>
      <c r="L84" s="7">
        <v>43489.25</v>
      </c>
      <c r="M84">
        <v>1548309600</v>
      </c>
      <c r="N84" t="s">
        <v>2125</v>
      </c>
      <c r="O84" t="s">
        <v>2126</v>
      </c>
    </row>
    <row r="85" spans="1:15" x14ac:dyDescent="0.25">
      <c r="A85" t="s">
        <v>215</v>
      </c>
      <c r="B85">
        <v>106400</v>
      </c>
      <c r="C85">
        <v>39996</v>
      </c>
      <c r="D85" s="12">
        <v>38</v>
      </c>
      <c r="E85" t="s">
        <v>14</v>
      </c>
      <c r="F85">
        <v>1000</v>
      </c>
      <c r="G85" s="8">
        <v>39.996000000000002</v>
      </c>
      <c r="H85" t="s">
        <v>21</v>
      </c>
      <c r="I85" s="7">
        <v>42579.208333333336</v>
      </c>
      <c r="J85" t="s">
        <v>2151</v>
      </c>
      <c r="K85">
        <v>1469682000</v>
      </c>
      <c r="L85" s="7">
        <v>42601.208333333336</v>
      </c>
      <c r="M85">
        <v>1471582800</v>
      </c>
      <c r="N85" t="s">
        <v>2110</v>
      </c>
      <c r="O85" t="s">
        <v>2118</v>
      </c>
    </row>
    <row r="86" spans="1:15" x14ac:dyDescent="0.25">
      <c r="A86" t="s">
        <v>217</v>
      </c>
      <c r="B86">
        <v>31400</v>
      </c>
      <c r="C86">
        <v>41564</v>
      </c>
      <c r="D86" s="12">
        <v>132</v>
      </c>
      <c r="E86" t="s">
        <v>20</v>
      </c>
      <c r="F86">
        <v>374</v>
      </c>
      <c r="G86" s="8">
        <v>111.1337</v>
      </c>
      <c r="H86" t="s">
        <v>21</v>
      </c>
      <c r="I86" s="7">
        <v>41118.208333333336</v>
      </c>
      <c r="J86" t="s">
        <v>2148</v>
      </c>
      <c r="K86">
        <v>1343451600</v>
      </c>
      <c r="L86" s="7">
        <v>41128.208333333336</v>
      </c>
      <c r="M86">
        <v>1344315600</v>
      </c>
      <c r="N86" t="s">
        <v>2112</v>
      </c>
      <c r="O86" t="s">
        <v>2121</v>
      </c>
    </row>
    <row r="87" spans="1:15" x14ac:dyDescent="0.25">
      <c r="A87" t="s">
        <v>219</v>
      </c>
      <c r="B87">
        <v>4900</v>
      </c>
      <c r="C87">
        <v>6430</v>
      </c>
      <c r="D87" s="12">
        <v>131</v>
      </c>
      <c r="E87" t="s">
        <v>20</v>
      </c>
      <c r="F87">
        <v>71</v>
      </c>
      <c r="G87" s="8">
        <v>90.563400000000001</v>
      </c>
      <c r="H87" t="s">
        <v>26</v>
      </c>
      <c r="I87" s="7">
        <v>40797.208333333336</v>
      </c>
      <c r="J87" t="s">
        <v>2152</v>
      </c>
      <c r="K87">
        <v>1315717200</v>
      </c>
      <c r="L87" s="7">
        <v>40805.208333333336</v>
      </c>
      <c r="M87">
        <v>1316408400</v>
      </c>
      <c r="N87" t="s">
        <v>2110</v>
      </c>
      <c r="O87" t="s">
        <v>2120</v>
      </c>
    </row>
    <row r="88" spans="1:15" x14ac:dyDescent="0.25">
      <c r="A88" t="s">
        <v>221</v>
      </c>
      <c r="B88">
        <v>7400</v>
      </c>
      <c r="C88">
        <v>12405</v>
      </c>
      <c r="D88" s="12">
        <v>168</v>
      </c>
      <c r="E88" t="s">
        <v>20</v>
      </c>
      <c r="F88">
        <v>203</v>
      </c>
      <c r="G88" s="8">
        <v>61.108400000000003</v>
      </c>
      <c r="H88" t="s">
        <v>21</v>
      </c>
      <c r="I88" s="7">
        <v>42128.208333333336</v>
      </c>
      <c r="J88" t="s">
        <v>2144</v>
      </c>
      <c r="K88">
        <v>1430715600</v>
      </c>
      <c r="L88" s="7">
        <v>42141.208333333336</v>
      </c>
      <c r="M88">
        <v>1431838800</v>
      </c>
      <c r="N88" t="s">
        <v>2114</v>
      </c>
      <c r="O88" t="s">
        <v>2115</v>
      </c>
    </row>
    <row r="89" spans="1:15" x14ac:dyDescent="0.25">
      <c r="A89" t="s">
        <v>223</v>
      </c>
      <c r="B89">
        <v>198500</v>
      </c>
      <c r="C89">
        <v>123040</v>
      </c>
      <c r="D89" s="12">
        <v>62</v>
      </c>
      <c r="E89" t="s">
        <v>14</v>
      </c>
      <c r="F89">
        <v>1482</v>
      </c>
      <c r="G89" s="8">
        <v>83.022900000000007</v>
      </c>
      <c r="H89" t="s">
        <v>26</v>
      </c>
      <c r="I89" s="7">
        <v>40610.25</v>
      </c>
      <c r="J89" t="s">
        <v>2152</v>
      </c>
      <c r="K89">
        <v>1299564000</v>
      </c>
      <c r="L89" s="7">
        <v>40621.208333333336</v>
      </c>
      <c r="M89">
        <v>1300510800</v>
      </c>
      <c r="N89" t="s">
        <v>2110</v>
      </c>
      <c r="O89" t="s">
        <v>2111</v>
      </c>
    </row>
    <row r="90" spans="1:15" x14ac:dyDescent="0.25">
      <c r="A90" t="s">
        <v>225</v>
      </c>
      <c r="B90">
        <v>4800</v>
      </c>
      <c r="C90">
        <v>12516</v>
      </c>
      <c r="D90" s="12">
        <v>261</v>
      </c>
      <c r="E90" t="s">
        <v>20</v>
      </c>
      <c r="F90">
        <v>113</v>
      </c>
      <c r="G90" s="8">
        <v>110.7611</v>
      </c>
      <c r="H90" t="s">
        <v>21</v>
      </c>
      <c r="I90" s="7">
        <v>42110.208333333336</v>
      </c>
      <c r="J90" t="s">
        <v>2144</v>
      </c>
      <c r="K90">
        <v>1429160400</v>
      </c>
      <c r="L90" s="7">
        <v>42132.208333333336</v>
      </c>
      <c r="M90">
        <v>1431061200</v>
      </c>
      <c r="N90" t="s">
        <v>2122</v>
      </c>
      <c r="O90" t="s">
        <v>2134</v>
      </c>
    </row>
    <row r="91" spans="1:15" x14ac:dyDescent="0.25">
      <c r="A91" t="s">
        <v>227</v>
      </c>
      <c r="B91">
        <v>3400</v>
      </c>
      <c r="C91">
        <v>8588</v>
      </c>
      <c r="D91" s="12">
        <v>253</v>
      </c>
      <c r="E91" t="s">
        <v>20</v>
      </c>
      <c r="F91">
        <v>96</v>
      </c>
      <c r="G91" s="8">
        <v>89.458299999999994</v>
      </c>
      <c r="H91" t="s">
        <v>21</v>
      </c>
      <c r="I91" s="7">
        <v>40283.208333333336</v>
      </c>
      <c r="J91" t="s">
        <v>2150</v>
      </c>
      <c r="K91">
        <v>1271307600</v>
      </c>
      <c r="L91" s="7">
        <v>40285.208333333336</v>
      </c>
      <c r="M91">
        <v>1271480400</v>
      </c>
      <c r="N91" t="s">
        <v>2114</v>
      </c>
      <c r="O91" t="s">
        <v>2115</v>
      </c>
    </row>
    <row r="92" spans="1:15" x14ac:dyDescent="0.25">
      <c r="A92" t="s">
        <v>229</v>
      </c>
      <c r="B92">
        <v>7800</v>
      </c>
      <c r="C92">
        <v>6132</v>
      </c>
      <c r="D92" s="12">
        <v>79</v>
      </c>
      <c r="E92" t="s">
        <v>14</v>
      </c>
      <c r="F92">
        <v>106</v>
      </c>
      <c r="G92" s="8">
        <v>57.8491</v>
      </c>
      <c r="H92" t="s">
        <v>21</v>
      </c>
      <c r="I92" s="7">
        <v>42425.25</v>
      </c>
      <c r="J92" t="s">
        <v>2151</v>
      </c>
      <c r="K92">
        <v>1456380000</v>
      </c>
      <c r="L92" s="7">
        <v>42425.25</v>
      </c>
      <c r="M92">
        <v>1456380000</v>
      </c>
      <c r="N92" t="s">
        <v>2114</v>
      </c>
      <c r="O92" t="s">
        <v>2115</v>
      </c>
    </row>
    <row r="93" spans="1:15" x14ac:dyDescent="0.25">
      <c r="A93" t="s">
        <v>231</v>
      </c>
      <c r="B93">
        <v>154300</v>
      </c>
      <c r="C93">
        <v>74688</v>
      </c>
      <c r="D93" s="12">
        <v>48</v>
      </c>
      <c r="E93" t="s">
        <v>14</v>
      </c>
      <c r="F93">
        <v>679</v>
      </c>
      <c r="G93" s="8">
        <v>109.9971</v>
      </c>
      <c r="H93" t="s">
        <v>107</v>
      </c>
      <c r="I93" s="7">
        <v>42588.208333333336</v>
      </c>
      <c r="J93" t="s">
        <v>2151</v>
      </c>
      <c r="K93">
        <v>1470459600</v>
      </c>
      <c r="L93" s="7">
        <v>42616.208333333336</v>
      </c>
      <c r="M93">
        <v>1472878800</v>
      </c>
      <c r="N93" t="s">
        <v>2122</v>
      </c>
      <c r="O93" t="s">
        <v>2134</v>
      </c>
    </row>
    <row r="94" spans="1:15" x14ac:dyDescent="0.25">
      <c r="A94" t="s">
        <v>233</v>
      </c>
      <c r="B94">
        <v>20000</v>
      </c>
      <c r="C94">
        <v>51775</v>
      </c>
      <c r="D94" s="12">
        <v>259</v>
      </c>
      <c r="E94" t="s">
        <v>20</v>
      </c>
      <c r="F94">
        <v>498</v>
      </c>
      <c r="G94" s="8">
        <v>103.9659</v>
      </c>
      <c r="H94" t="s">
        <v>98</v>
      </c>
      <c r="I94" s="7">
        <v>40352.208333333336</v>
      </c>
      <c r="J94" t="s">
        <v>2150</v>
      </c>
      <c r="K94">
        <v>1277269200</v>
      </c>
      <c r="L94" s="7">
        <v>40353.208333333336</v>
      </c>
      <c r="M94">
        <v>1277355600</v>
      </c>
      <c r="N94" t="s">
        <v>2125</v>
      </c>
      <c r="O94" t="s">
        <v>2126</v>
      </c>
    </row>
    <row r="95" spans="1:15" hidden="1" x14ac:dyDescent="0.25">
      <c r="A95" t="s">
        <v>235</v>
      </c>
      <c r="B95">
        <v>108800</v>
      </c>
      <c r="C95">
        <v>65877</v>
      </c>
      <c r="D95" s="12">
        <v>61</v>
      </c>
      <c r="E95" t="s">
        <v>2186</v>
      </c>
      <c r="F95">
        <v>610</v>
      </c>
      <c r="G95" s="8">
        <v>107.99509999999999</v>
      </c>
      <c r="H95" t="s">
        <v>21</v>
      </c>
      <c r="I95" s="7">
        <v>41202.208333333336</v>
      </c>
      <c r="J95" t="s">
        <v>2148</v>
      </c>
      <c r="K95">
        <v>1350709200</v>
      </c>
      <c r="L95" s="7">
        <v>41206.208333333336</v>
      </c>
      <c r="M95">
        <v>1351054800</v>
      </c>
      <c r="N95" t="s">
        <v>2114</v>
      </c>
      <c r="O95" t="s">
        <v>2115</v>
      </c>
    </row>
    <row r="96" spans="1:15" x14ac:dyDescent="0.25">
      <c r="A96" t="s">
        <v>237</v>
      </c>
      <c r="B96">
        <v>2900</v>
      </c>
      <c r="C96">
        <v>8807</v>
      </c>
      <c r="D96" s="12">
        <v>304</v>
      </c>
      <c r="E96" t="s">
        <v>20</v>
      </c>
      <c r="F96">
        <v>180</v>
      </c>
      <c r="G96" s="8">
        <v>48.927799999999998</v>
      </c>
      <c r="H96" t="s">
        <v>40</v>
      </c>
      <c r="I96" s="7">
        <v>43562.208333333336</v>
      </c>
      <c r="J96" t="s">
        <v>2147</v>
      </c>
      <c r="K96">
        <v>1554613200</v>
      </c>
      <c r="L96" s="7">
        <v>43573.208333333336</v>
      </c>
      <c r="M96">
        <v>1555563600</v>
      </c>
      <c r="N96" t="s">
        <v>2112</v>
      </c>
      <c r="O96" t="s">
        <v>2113</v>
      </c>
    </row>
    <row r="97" spans="1:15" x14ac:dyDescent="0.25">
      <c r="A97" t="s">
        <v>239</v>
      </c>
      <c r="B97">
        <v>900</v>
      </c>
      <c r="C97">
        <v>1017</v>
      </c>
      <c r="D97" s="12">
        <v>113</v>
      </c>
      <c r="E97" t="s">
        <v>20</v>
      </c>
      <c r="F97">
        <v>27</v>
      </c>
      <c r="G97" s="8">
        <v>37.666699999999999</v>
      </c>
      <c r="H97" t="s">
        <v>21</v>
      </c>
      <c r="I97" s="7">
        <v>43752.208333333336</v>
      </c>
      <c r="J97" t="s">
        <v>2147</v>
      </c>
      <c r="K97">
        <v>1571029200</v>
      </c>
      <c r="L97" s="7">
        <v>43759.208333333336</v>
      </c>
      <c r="M97">
        <v>1571634000</v>
      </c>
      <c r="N97" t="s">
        <v>2116</v>
      </c>
      <c r="O97" t="s">
        <v>2117</v>
      </c>
    </row>
    <row r="98" spans="1:15" x14ac:dyDescent="0.25">
      <c r="A98" t="s">
        <v>241</v>
      </c>
      <c r="B98">
        <v>69700</v>
      </c>
      <c r="C98">
        <v>151513</v>
      </c>
      <c r="D98" s="12">
        <v>217</v>
      </c>
      <c r="E98" t="s">
        <v>20</v>
      </c>
      <c r="F98">
        <v>2331</v>
      </c>
      <c r="G98" s="8">
        <v>64.999099999999999</v>
      </c>
      <c r="H98" t="s">
        <v>21</v>
      </c>
      <c r="I98" s="7">
        <v>40612.25</v>
      </c>
      <c r="J98" t="s">
        <v>2152</v>
      </c>
      <c r="K98">
        <v>1299736800</v>
      </c>
      <c r="L98" s="7">
        <v>40625.208333333336</v>
      </c>
      <c r="M98">
        <v>1300856400</v>
      </c>
      <c r="N98" t="s">
        <v>2114</v>
      </c>
      <c r="O98" t="s">
        <v>2115</v>
      </c>
    </row>
    <row r="99" spans="1:15" x14ac:dyDescent="0.25">
      <c r="A99" t="s">
        <v>243</v>
      </c>
      <c r="B99">
        <v>1300</v>
      </c>
      <c r="C99">
        <v>12047</v>
      </c>
      <c r="D99" s="12">
        <v>927</v>
      </c>
      <c r="E99" t="s">
        <v>20</v>
      </c>
      <c r="F99">
        <v>113</v>
      </c>
      <c r="G99" s="8">
        <v>106.61060000000001</v>
      </c>
      <c r="H99" t="s">
        <v>21</v>
      </c>
      <c r="I99" s="7">
        <v>42180.208333333336</v>
      </c>
      <c r="J99" t="s">
        <v>2144</v>
      </c>
      <c r="K99">
        <v>1435208400</v>
      </c>
      <c r="L99" s="7">
        <v>42234.208333333336</v>
      </c>
      <c r="M99">
        <v>1439874000</v>
      </c>
      <c r="N99" t="s">
        <v>2108</v>
      </c>
      <c r="O99" t="s">
        <v>2109</v>
      </c>
    </row>
    <row r="100" spans="1:15" x14ac:dyDescent="0.25">
      <c r="A100" t="s">
        <v>245</v>
      </c>
      <c r="B100">
        <v>97800</v>
      </c>
      <c r="C100">
        <v>32951</v>
      </c>
      <c r="D100" s="12">
        <v>34</v>
      </c>
      <c r="E100" t="s">
        <v>14</v>
      </c>
      <c r="F100">
        <v>1220</v>
      </c>
      <c r="G100" s="8">
        <v>27.009</v>
      </c>
      <c r="H100" t="s">
        <v>26</v>
      </c>
      <c r="I100" s="7">
        <v>42212.208333333336</v>
      </c>
      <c r="J100" t="s">
        <v>2144</v>
      </c>
      <c r="K100">
        <v>1437973200</v>
      </c>
      <c r="L100" s="7">
        <v>42216.208333333336</v>
      </c>
      <c r="M100">
        <v>1438318800</v>
      </c>
      <c r="N100" t="s">
        <v>2125</v>
      </c>
      <c r="O100" t="s">
        <v>2126</v>
      </c>
    </row>
    <row r="101" spans="1:15" x14ac:dyDescent="0.25">
      <c r="A101" t="s">
        <v>247</v>
      </c>
      <c r="B101">
        <v>7600</v>
      </c>
      <c r="C101">
        <v>14951</v>
      </c>
      <c r="D101" s="12">
        <v>197</v>
      </c>
      <c r="E101" t="s">
        <v>20</v>
      </c>
      <c r="F101">
        <v>164</v>
      </c>
      <c r="G101" s="8">
        <v>91.164599999999993</v>
      </c>
      <c r="H101" t="s">
        <v>21</v>
      </c>
      <c r="I101" s="7">
        <v>41968.25</v>
      </c>
      <c r="J101" t="s">
        <v>2145</v>
      </c>
      <c r="K101">
        <v>1416895200</v>
      </c>
      <c r="L101" s="7">
        <v>41997.25</v>
      </c>
      <c r="M101">
        <v>1419400800</v>
      </c>
      <c r="N101" t="s">
        <v>2114</v>
      </c>
      <c r="O101" t="s">
        <v>2115</v>
      </c>
    </row>
    <row r="102" spans="1:15" x14ac:dyDescent="0.25">
      <c r="A102" t="s">
        <v>249</v>
      </c>
      <c r="B102">
        <v>100</v>
      </c>
      <c r="C102">
        <v>1</v>
      </c>
      <c r="D102" s="12">
        <v>1</v>
      </c>
      <c r="E102" t="s">
        <v>14</v>
      </c>
      <c r="F102">
        <v>1</v>
      </c>
      <c r="G102" s="8">
        <v>1</v>
      </c>
      <c r="H102" t="s">
        <v>21</v>
      </c>
      <c r="I102" s="7">
        <v>40835.208333333336</v>
      </c>
      <c r="J102" t="s">
        <v>2152</v>
      </c>
      <c r="K102">
        <v>1319000400</v>
      </c>
      <c r="L102" s="7">
        <v>40853.208333333336</v>
      </c>
      <c r="M102">
        <v>1320555600</v>
      </c>
      <c r="N102" t="s">
        <v>2114</v>
      </c>
      <c r="O102" t="s">
        <v>2115</v>
      </c>
    </row>
    <row r="103" spans="1:15" x14ac:dyDescent="0.25">
      <c r="A103" t="s">
        <v>251</v>
      </c>
      <c r="B103">
        <v>900</v>
      </c>
      <c r="C103">
        <v>9193</v>
      </c>
      <c r="D103" s="12">
        <v>1021</v>
      </c>
      <c r="E103" t="s">
        <v>20</v>
      </c>
      <c r="F103">
        <v>164</v>
      </c>
      <c r="G103" s="8">
        <v>56.054900000000004</v>
      </c>
      <c r="H103" t="s">
        <v>21</v>
      </c>
      <c r="I103" s="7">
        <v>42056.25</v>
      </c>
      <c r="J103" t="s">
        <v>2144</v>
      </c>
      <c r="K103">
        <v>1424498400</v>
      </c>
      <c r="L103" s="7">
        <v>42063.25</v>
      </c>
      <c r="M103">
        <v>1425103200</v>
      </c>
      <c r="N103" t="s">
        <v>2110</v>
      </c>
      <c r="O103" t="s">
        <v>2118</v>
      </c>
    </row>
    <row r="104" spans="1:15" x14ac:dyDescent="0.25">
      <c r="A104" t="s">
        <v>253</v>
      </c>
      <c r="B104">
        <v>3700</v>
      </c>
      <c r="C104">
        <v>10422</v>
      </c>
      <c r="D104" s="12">
        <v>282</v>
      </c>
      <c r="E104" t="s">
        <v>20</v>
      </c>
      <c r="F104">
        <v>336</v>
      </c>
      <c r="G104" s="8">
        <v>31.017900000000001</v>
      </c>
      <c r="H104" t="s">
        <v>21</v>
      </c>
      <c r="I104" s="7">
        <v>43234.208333333336</v>
      </c>
      <c r="J104" t="s">
        <v>2153</v>
      </c>
      <c r="K104">
        <v>1526274000</v>
      </c>
      <c r="L104" s="7">
        <v>43241.208333333336</v>
      </c>
      <c r="M104">
        <v>1526878800</v>
      </c>
      <c r="N104" t="s">
        <v>2112</v>
      </c>
      <c r="O104" t="s">
        <v>2121</v>
      </c>
    </row>
    <row r="105" spans="1:15" x14ac:dyDescent="0.25">
      <c r="A105" t="s">
        <v>255</v>
      </c>
      <c r="B105">
        <v>10000</v>
      </c>
      <c r="C105">
        <v>2461</v>
      </c>
      <c r="D105" s="12">
        <v>25</v>
      </c>
      <c r="E105" t="s">
        <v>14</v>
      </c>
      <c r="F105">
        <v>37</v>
      </c>
      <c r="G105" s="8">
        <v>66.513499999999993</v>
      </c>
      <c r="H105" t="s">
        <v>107</v>
      </c>
      <c r="I105" s="7">
        <v>40475.208333333336</v>
      </c>
      <c r="J105" t="s">
        <v>2150</v>
      </c>
      <c r="K105">
        <v>1287896400</v>
      </c>
      <c r="L105" s="7">
        <v>40484.208333333336</v>
      </c>
      <c r="M105">
        <v>1288674000</v>
      </c>
      <c r="N105" t="s">
        <v>2110</v>
      </c>
      <c r="O105" t="s">
        <v>2118</v>
      </c>
    </row>
    <row r="106" spans="1:15" x14ac:dyDescent="0.25">
      <c r="A106" t="s">
        <v>257</v>
      </c>
      <c r="B106">
        <v>119200</v>
      </c>
      <c r="C106">
        <v>170623</v>
      </c>
      <c r="D106" s="12">
        <v>143</v>
      </c>
      <c r="E106" t="s">
        <v>20</v>
      </c>
      <c r="F106">
        <v>1917</v>
      </c>
      <c r="G106" s="8">
        <v>89.005200000000002</v>
      </c>
      <c r="H106" t="s">
        <v>21</v>
      </c>
      <c r="I106" s="7">
        <v>42878.208333333336</v>
      </c>
      <c r="J106" t="s">
        <v>2149</v>
      </c>
      <c r="K106">
        <v>1495515600</v>
      </c>
      <c r="L106" s="7">
        <v>42879.208333333336</v>
      </c>
      <c r="M106">
        <v>1495602000</v>
      </c>
      <c r="N106" t="s">
        <v>2110</v>
      </c>
      <c r="O106" t="s">
        <v>2120</v>
      </c>
    </row>
    <row r="107" spans="1:15" x14ac:dyDescent="0.25">
      <c r="A107" t="s">
        <v>259</v>
      </c>
      <c r="B107">
        <v>6800</v>
      </c>
      <c r="C107">
        <v>9829</v>
      </c>
      <c r="D107" s="12">
        <v>145</v>
      </c>
      <c r="E107" t="s">
        <v>20</v>
      </c>
      <c r="F107">
        <v>95</v>
      </c>
      <c r="G107" s="8">
        <v>103.4632</v>
      </c>
      <c r="H107" t="s">
        <v>21</v>
      </c>
      <c r="I107" s="7">
        <v>41366.208333333336</v>
      </c>
      <c r="J107" t="s">
        <v>2146</v>
      </c>
      <c r="K107">
        <v>1364878800</v>
      </c>
      <c r="L107" s="7">
        <v>41384.208333333336</v>
      </c>
      <c r="M107">
        <v>1366434000</v>
      </c>
      <c r="N107" t="s">
        <v>2112</v>
      </c>
      <c r="O107" t="s">
        <v>2113</v>
      </c>
    </row>
    <row r="108" spans="1:15" x14ac:dyDescent="0.25">
      <c r="A108" t="s">
        <v>261</v>
      </c>
      <c r="B108">
        <v>3900</v>
      </c>
      <c r="C108">
        <v>14006</v>
      </c>
      <c r="D108" s="12">
        <v>359</v>
      </c>
      <c r="E108" t="s">
        <v>20</v>
      </c>
      <c r="F108">
        <v>147</v>
      </c>
      <c r="G108" s="8">
        <v>95.278899999999993</v>
      </c>
      <c r="H108" t="s">
        <v>21</v>
      </c>
      <c r="I108" s="7">
        <v>43716.208333333336</v>
      </c>
      <c r="J108" t="s">
        <v>2147</v>
      </c>
      <c r="K108">
        <v>1567918800</v>
      </c>
      <c r="L108" s="7">
        <v>43721.208333333336</v>
      </c>
      <c r="M108">
        <v>1568350800</v>
      </c>
      <c r="N108" t="s">
        <v>2114</v>
      </c>
      <c r="O108" t="s">
        <v>2115</v>
      </c>
    </row>
    <row r="109" spans="1:15" x14ac:dyDescent="0.25">
      <c r="A109" t="s">
        <v>263</v>
      </c>
      <c r="B109">
        <v>3500</v>
      </c>
      <c r="C109">
        <v>6527</v>
      </c>
      <c r="D109" s="12">
        <v>186</v>
      </c>
      <c r="E109" t="s">
        <v>20</v>
      </c>
      <c r="F109">
        <v>86</v>
      </c>
      <c r="G109" s="8">
        <v>75.895300000000006</v>
      </c>
      <c r="H109" t="s">
        <v>21</v>
      </c>
      <c r="I109" s="7">
        <v>43213.208333333336</v>
      </c>
      <c r="J109" t="s">
        <v>2153</v>
      </c>
      <c r="K109">
        <v>1524459600</v>
      </c>
      <c r="L109" s="7">
        <v>43230.208333333336</v>
      </c>
      <c r="M109">
        <v>1525928400</v>
      </c>
      <c r="N109" t="s">
        <v>2114</v>
      </c>
      <c r="O109" t="s">
        <v>2115</v>
      </c>
    </row>
    <row r="110" spans="1:15" x14ac:dyDescent="0.25">
      <c r="A110" t="s">
        <v>265</v>
      </c>
      <c r="B110">
        <v>1500</v>
      </c>
      <c r="C110">
        <v>8929</v>
      </c>
      <c r="D110" s="12">
        <v>595</v>
      </c>
      <c r="E110" t="s">
        <v>20</v>
      </c>
      <c r="F110">
        <v>83</v>
      </c>
      <c r="G110" s="8">
        <v>107.5783</v>
      </c>
      <c r="H110" t="s">
        <v>21</v>
      </c>
      <c r="I110" s="7">
        <v>41005.208333333336</v>
      </c>
      <c r="J110" t="s">
        <v>2148</v>
      </c>
      <c r="K110">
        <v>1333688400</v>
      </c>
      <c r="L110" s="7">
        <v>41042.208333333336</v>
      </c>
      <c r="M110">
        <v>1336885200</v>
      </c>
      <c r="N110" t="s">
        <v>2116</v>
      </c>
      <c r="O110" t="s">
        <v>2117</v>
      </c>
    </row>
    <row r="111" spans="1:15" x14ac:dyDescent="0.25">
      <c r="A111" t="s">
        <v>267</v>
      </c>
      <c r="B111">
        <v>5200</v>
      </c>
      <c r="C111">
        <v>3079</v>
      </c>
      <c r="D111" s="12">
        <v>59</v>
      </c>
      <c r="E111" t="s">
        <v>14</v>
      </c>
      <c r="F111">
        <v>60</v>
      </c>
      <c r="G111" s="8">
        <v>51.316699999999997</v>
      </c>
      <c r="H111" t="s">
        <v>21</v>
      </c>
      <c r="I111" s="7">
        <v>41651.25</v>
      </c>
      <c r="J111" t="s">
        <v>2145</v>
      </c>
      <c r="K111">
        <v>1389506400</v>
      </c>
      <c r="L111" s="7">
        <v>41653.25</v>
      </c>
      <c r="M111">
        <v>1389679200</v>
      </c>
      <c r="N111" t="s">
        <v>2116</v>
      </c>
      <c r="O111" t="s">
        <v>2135</v>
      </c>
    </row>
    <row r="112" spans="1:15" x14ac:dyDescent="0.25">
      <c r="A112" t="s">
        <v>270</v>
      </c>
      <c r="B112">
        <v>142400</v>
      </c>
      <c r="C112">
        <v>21307</v>
      </c>
      <c r="D112" s="12">
        <v>15</v>
      </c>
      <c r="E112" t="s">
        <v>14</v>
      </c>
      <c r="F112">
        <v>296</v>
      </c>
      <c r="G112" s="8">
        <v>71.983099999999993</v>
      </c>
      <c r="H112" t="s">
        <v>21</v>
      </c>
      <c r="I112" s="7">
        <v>43354.208333333336</v>
      </c>
      <c r="J112" t="s">
        <v>2153</v>
      </c>
      <c r="K112">
        <v>1536642000</v>
      </c>
      <c r="L112" s="7">
        <v>43373.208333333336</v>
      </c>
      <c r="M112">
        <v>1538283600</v>
      </c>
      <c r="N112" t="s">
        <v>2108</v>
      </c>
      <c r="O112" t="s">
        <v>2109</v>
      </c>
    </row>
    <row r="113" spans="1:15" x14ac:dyDescent="0.25">
      <c r="A113" t="s">
        <v>272</v>
      </c>
      <c r="B113">
        <v>61400</v>
      </c>
      <c r="C113">
        <v>73653</v>
      </c>
      <c r="D113" s="12">
        <v>120</v>
      </c>
      <c r="E113" t="s">
        <v>20</v>
      </c>
      <c r="F113">
        <v>676</v>
      </c>
      <c r="G113" s="8">
        <v>108.9541</v>
      </c>
      <c r="H113" t="s">
        <v>21</v>
      </c>
      <c r="I113" s="7">
        <v>41174.208333333336</v>
      </c>
      <c r="J113" t="s">
        <v>2148</v>
      </c>
      <c r="K113">
        <v>1348290000</v>
      </c>
      <c r="L113" s="7">
        <v>41180.208333333336</v>
      </c>
      <c r="M113">
        <v>1348808400</v>
      </c>
      <c r="N113" t="s">
        <v>2122</v>
      </c>
      <c r="O113" t="s">
        <v>2131</v>
      </c>
    </row>
    <row r="114" spans="1:15" x14ac:dyDescent="0.25">
      <c r="A114" t="s">
        <v>274</v>
      </c>
      <c r="B114">
        <v>4700</v>
      </c>
      <c r="C114">
        <v>12635</v>
      </c>
      <c r="D114" s="12">
        <v>269</v>
      </c>
      <c r="E114" t="s">
        <v>20</v>
      </c>
      <c r="F114">
        <v>361</v>
      </c>
      <c r="G114" s="8">
        <v>35</v>
      </c>
      <c r="H114" t="s">
        <v>26</v>
      </c>
      <c r="I114" s="7">
        <v>41875.208333333336</v>
      </c>
      <c r="J114" t="s">
        <v>2145</v>
      </c>
      <c r="K114">
        <v>1408856400</v>
      </c>
      <c r="L114" s="7">
        <v>41890.208333333336</v>
      </c>
      <c r="M114">
        <v>1410152400</v>
      </c>
      <c r="N114" t="s">
        <v>2112</v>
      </c>
      <c r="O114" t="s">
        <v>2113</v>
      </c>
    </row>
    <row r="115" spans="1:15" x14ac:dyDescent="0.25">
      <c r="A115" t="s">
        <v>276</v>
      </c>
      <c r="B115">
        <v>3300</v>
      </c>
      <c r="C115">
        <v>12437</v>
      </c>
      <c r="D115" s="12">
        <v>377</v>
      </c>
      <c r="E115" t="s">
        <v>20</v>
      </c>
      <c r="F115">
        <v>131</v>
      </c>
      <c r="G115" s="8">
        <v>94.938900000000004</v>
      </c>
      <c r="H115" t="s">
        <v>21</v>
      </c>
      <c r="I115" s="7">
        <v>42990.208333333336</v>
      </c>
      <c r="J115" t="s">
        <v>2149</v>
      </c>
      <c r="K115">
        <v>1505192400</v>
      </c>
      <c r="L115" s="7">
        <v>42997.208333333336</v>
      </c>
      <c r="M115">
        <v>1505797200</v>
      </c>
      <c r="N115" t="s">
        <v>2108</v>
      </c>
      <c r="O115" t="s">
        <v>2109</v>
      </c>
    </row>
    <row r="116" spans="1:15" x14ac:dyDescent="0.25">
      <c r="A116" t="s">
        <v>278</v>
      </c>
      <c r="B116">
        <v>1900</v>
      </c>
      <c r="C116">
        <v>13816</v>
      </c>
      <c r="D116" s="12">
        <v>727</v>
      </c>
      <c r="E116" t="s">
        <v>20</v>
      </c>
      <c r="F116">
        <v>126</v>
      </c>
      <c r="G116" s="8">
        <v>109.6508</v>
      </c>
      <c r="H116" t="s">
        <v>21</v>
      </c>
      <c r="I116" s="7">
        <v>43564.208333333336</v>
      </c>
      <c r="J116" t="s">
        <v>2147</v>
      </c>
      <c r="K116">
        <v>1554786000</v>
      </c>
      <c r="L116" s="7">
        <v>43565.208333333336</v>
      </c>
      <c r="M116">
        <v>1554872400</v>
      </c>
      <c r="N116" t="s">
        <v>2112</v>
      </c>
      <c r="O116" t="s">
        <v>2121</v>
      </c>
    </row>
    <row r="117" spans="1:15" x14ac:dyDescent="0.25">
      <c r="A117" t="s">
        <v>280</v>
      </c>
      <c r="B117">
        <v>166700</v>
      </c>
      <c r="C117">
        <v>145382</v>
      </c>
      <c r="D117" s="12">
        <v>87</v>
      </c>
      <c r="E117" t="s">
        <v>14</v>
      </c>
      <c r="F117">
        <v>3304</v>
      </c>
      <c r="G117" s="8">
        <v>44.001800000000003</v>
      </c>
      <c r="H117" t="s">
        <v>107</v>
      </c>
      <c r="I117" s="7">
        <v>43056.25</v>
      </c>
      <c r="J117" t="s">
        <v>2149</v>
      </c>
      <c r="K117">
        <v>1510898400</v>
      </c>
      <c r="L117" s="7">
        <v>43091.25</v>
      </c>
      <c r="M117">
        <v>1513922400</v>
      </c>
      <c r="N117" t="s">
        <v>2122</v>
      </c>
      <c r="O117" t="s">
        <v>2128</v>
      </c>
    </row>
    <row r="118" spans="1:15" x14ac:dyDescent="0.25">
      <c r="A118" t="s">
        <v>282</v>
      </c>
      <c r="B118">
        <v>7200</v>
      </c>
      <c r="C118">
        <v>6336</v>
      </c>
      <c r="D118" s="12">
        <v>88</v>
      </c>
      <c r="E118" t="s">
        <v>14</v>
      </c>
      <c r="F118">
        <v>73</v>
      </c>
      <c r="G118" s="8">
        <v>86.794499999999999</v>
      </c>
      <c r="H118" t="s">
        <v>21</v>
      </c>
      <c r="I118" s="7">
        <v>42265.208333333336</v>
      </c>
      <c r="J118" t="s">
        <v>2144</v>
      </c>
      <c r="K118">
        <v>1442552400</v>
      </c>
      <c r="L118" s="7">
        <v>42266.208333333336</v>
      </c>
      <c r="M118">
        <v>1442638800</v>
      </c>
      <c r="N118" t="s">
        <v>2114</v>
      </c>
      <c r="O118" t="s">
        <v>2115</v>
      </c>
    </row>
    <row r="119" spans="1:15" x14ac:dyDescent="0.25">
      <c r="A119" t="s">
        <v>284</v>
      </c>
      <c r="B119">
        <v>4900</v>
      </c>
      <c r="C119">
        <v>8523</v>
      </c>
      <c r="D119" s="12">
        <v>174</v>
      </c>
      <c r="E119" t="s">
        <v>20</v>
      </c>
      <c r="F119">
        <v>275</v>
      </c>
      <c r="G119" s="8">
        <v>30.992699999999999</v>
      </c>
      <c r="H119" t="s">
        <v>21</v>
      </c>
      <c r="I119" s="7">
        <v>40808.208333333336</v>
      </c>
      <c r="J119" t="s">
        <v>2152</v>
      </c>
      <c r="K119">
        <v>1316667600</v>
      </c>
      <c r="L119" s="7">
        <v>40814.208333333336</v>
      </c>
      <c r="M119">
        <v>1317186000</v>
      </c>
      <c r="N119" t="s">
        <v>2116</v>
      </c>
      <c r="O119" t="s">
        <v>2135</v>
      </c>
    </row>
    <row r="120" spans="1:15" x14ac:dyDescent="0.25">
      <c r="A120" t="s">
        <v>286</v>
      </c>
      <c r="B120">
        <v>5400</v>
      </c>
      <c r="C120">
        <v>6351</v>
      </c>
      <c r="D120" s="12">
        <v>118</v>
      </c>
      <c r="E120" t="s">
        <v>20</v>
      </c>
      <c r="F120">
        <v>67</v>
      </c>
      <c r="G120" s="8">
        <v>94.790999999999997</v>
      </c>
      <c r="H120" t="s">
        <v>21</v>
      </c>
      <c r="I120" s="7">
        <v>41665.25</v>
      </c>
      <c r="J120" t="s">
        <v>2145</v>
      </c>
      <c r="K120">
        <v>1390716000</v>
      </c>
      <c r="L120" s="7">
        <v>41671.25</v>
      </c>
      <c r="M120">
        <v>1391234400</v>
      </c>
      <c r="N120" t="s">
        <v>2129</v>
      </c>
      <c r="O120" t="s">
        <v>2130</v>
      </c>
    </row>
    <row r="121" spans="1:15" x14ac:dyDescent="0.25">
      <c r="A121" t="s">
        <v>288</v>
      </c>
      <c r="B121">
        <v>5000</v>
      </c>
      <c r="C121">
        <v>10748</v>
      </c>
      <c r="D121" s="12">
        <v>215</v>
      </c>
      <c r="E121" t="s">
        <v>20</v>
      </c>
      <c r="F121">
        <v>154</v>
      </c>
      <c r="G121" s="8">
        <v>69.792199999999994</v>
      </c>
      <c r="H121" t="s">
        <v>21</v>
      </c>
      <c r="I121" s="7">
        <v>41806.208333333336</v>
      </c>
      <c r="J121" t="s">
        <v>2145</v>
      </c>
      <c r="K121">
        <v>1402894800</v>
      </c>
      <c r="L121" s="7">
        <v>41823.208333333336</v>
      </c>
      <c r="M121">
        <v>1404363600</v>
      </c>
      <c r="N121" t="s">
        <v>2116</v>
      </c>
      <c r="O121" t="s">
        <v>2117</v>
      </c>
    </row>
    <row r="122" spans="1:15" x14ac:dyDescent="0.25">
      <c r="A122" t="s">
        <v>290</v>
      </c>
      <c r="B122">
        <v>75100</v>
      </c>
      <c r="C122">
        <v>112272</v>
      </c>
      <c r="D122" s="12">
        <v>149</v>
      </c>
      <c r="E122" t="s">
        <v>20</v>
      </c>
      <c r="F122">
        <v>1782</v>
      </c>
      <c r="G122" s="8">
        <v>63.003399999999999</v>
      </c>
      <c r="H122" t="s">
        <v>21</v>
      </c>
      <c r="I122" s="7">
        <v>42111.208333333336</v>
      </c>
      <c r="J122" t="s">
        <v>2144</v>
      </c>
      <c r="K122">
        <v>1429246800</v>
      </c>
      <c r="L122" s="7">
        <v>42115.208333333336</v>
      </c>
      <c r="M122">
        <v>1429592400</v>
      </c>
      <c r="N122" t="s">
        <v>2125</v>
      </c>
      <c r="O122" t="s">
        <v>2136</v>
      </c>
    </row>
    <row r="123" spans="1:15" x14ac:dyDescent="0.25">
      <c r="A123" t="s">
        <v>293</v>
      </c>
      <c r="B123">
        <v>45300</v>
      </c>
      <c r="C123">
        <v>99361</v>
      </c>
      <c r="D123" s="12">
        <v>219</v>
      </c>
      <c r="E123" t="s">
        <v>20</v>
      </c>
      <c r="F123">
        <v>903</v>
      </c>
      <c r="G123" s="8">
        <v>110.0343</v>
      </c>
      <c r="H123" t="s">
        <v>21</v>
      </c>
      <c r="I123" s="7">
        <v>41917.208333333336</v>
      </c>
      <c r="J123" t="s">
        <v>2145</v>
      </c>
      <c r="K123">
        <v>1412485200</v>
      </c>
      <c r="L123" s="7">
        <v>41930.208333333336</v>
      </c>
      <c r="M123">
        <v>1413608400</v>
      </c>
      <c r="N123" t="s">
        <v>2125</v>
      </c>
      <c r="O123" t="s">
        <v>2126</v>
      </c>
    </row>
    <row r="124" spans="1:15" x14ac:dyDescent="0.25">
      <c r="A124" t="s">
        <v>295</v>
      </c>
      <c r="B124">
        <v>136800</v>
      </c>
      <c r="C124">
        <v>88055</v>
      </c>
      <c r="D124" s="12">
        <v>64</v>
      </c>
      <c r="E124" t="s">
        <v>14</v>
      </c>
      <c r="F124">
        <v>3387</v>
      </c>
      <c r="G124" s="8">
        <v>25.997900000000001</v>
      </c>
      <c r="H124" t="s">
        <v>21</v>
      </c>
      <c r="I124" s="7">
        <v>41970.25</v>
      </c>
      <c r="J124" t="s">
        <v>2145</v>
      </c>
      <c r="K124">
        <v>1417068000</v>
      </c>
      <c r="L124" s="7">
        <v>41997.25</v>
      </c>
      <c r="M124">
        <v>1419400800</v>
      </c>
      <c r="N124" t="s">
        <v>2122</v>
      </c>
      <c r="O124" t="s">
        <v>2128</v>
      </c>
    </row>
    <row r="125" spans="1:15" x14ac:dyDescent="0.25">
      <c r="A125" t="s">
        <v>297</v>
      </c>
      <c r="B125">
        <v>177700</v>
      </c>
      <c r="C125">
        <v>33092</v>
      </c>
      <c r="D125" s="12">
        <v>19</v>
      </c>
      <c r="E125" t="s">
        <v>14</v>
      </c>
      <c r="F125">
        <v>662</v>
      </c>
      <c r="G125" s="8">
        <v>49.987900000000003</v>
      </c>
      <c r="H125" t="s">
        <v>15</v>
      </c>
      <c r="I125" s="7">
        <v>42332.25</v>
      </c>
      <c r="J125" t="s">
        <v>2144</v>
      </c>
      <c r="K125">
        <v>1448344800</v>
      </c>
      <c r="L125" s="7">
        <v>42335.25</v>
      </c>
      <c r="M125">
        <v>1448604000</v>
      </c>
      <c r="N125" t="s">
        <v>2114</v>
      </c>
      <c r="O125" t="s">
        <v>2115</v>
      </c>
    </row>
    <row r="126" spans="1:15" x14ac:dyDescent="0.25">
      <c r="A126" t="s">
        <v>299</v>
      </c>
      <c r="B126">
        <v>2600</v>
      </c>
      <c r="C126">
        <v>9562</v>
      </c>
      <c r="D126" s="12">
        <v>368</v>
      </c>
      <c r="E126" t="s">
        <v>20</v>
      </c>
      <c r="F126">
        <v>94</v>
      </c>
      <c r="G126" s="8">
        <v>101.7234</v>
      </c>
      <c r="H126" t="s">
        <v>107</v>
      </c>
      <c r="I126" s="7">
        <v>43598.208333333336</v>
      </c>
      <c r="J126" t="s">
        <v>2147</v>
      </c>
      <c r="K126">
        <v>1557723600</v>
      </c>
      <c r="L126" s="7">
        <v>43651.208333333336</v>
      </c>
      <c r="M126">
        <v>1562302800</v>
      </c>
      <c r="N126" t="s">
        <v>2129</v>
      </c>
      <c r="O126" t="s">
        <v>2130</v>
      </c>
    </row>
    <row r="127" spans="1:15" x14ac:dyDescent="0.25">
      <c r="A127" t="s">
        <v>301</v>
      </c>
      <c r="B127">
        <v>5300</v>
      </c>
      <c r="C127">
        <v>8475</v>
      </c>
      <c r="D127" s="12">
        <v>160</v>
      </c>
      <c r="E127" t="s">
        <v>20</v>
      </c>
      <c r="F127">
        <v>180</v>
      </c>
      <c r="G127" s="8">
        <v>47.083300000000001</v>
      </c>
      <c r="H127" t="s">
        <v>21</v>
      </c>
      <c r="I127" s="7">
        <v>43362.208333333336</v>
      </c>
      <c r="J127" t="s">
        <v>2153</v>
      </c>
      <c r="K127">
        <v>1537333200</v>
      </c>
      <c r="L127" s="7">
        <v>43366.208333333336</v>
      </c>
      <c r="M127">
        <v>1537678800</v>
      </c>
      <c r="N127" t="s">
        <v>2114</v>
      </c>
      <c r="O127" t="s">
        <v>2115</v>
      </c>
    </row>
    <row r="128" spans="1:15" x14ac:dyDescent="0.25">
      <c r="A128" t="s">
        <v>303</v>
      </c>
      <c r="B128">
        <v>180200</v>
      </c>
      <c r="C128">
        <v>69617</v>
      </c>
      <c r="D128" s="12">
        <v>39</v>
      </c>
      <c r="E128" t="s">
        <v>14</v>
      </c>
      <c r="F128">
        <v>774</v>
      </c>
      <c r="G128" s="8">
        <v>89.944400000000002</v>
      </c>
      <c r="H128" t="s">
        <v>21</v>
      </c>
      <c r="I128" s="7">
        <v>42596.208333333336</v>
      </c>
      <c r="J128" t="s">
        <v>2151</v>
      </c>
      <c r="K128">
        <v>1471150800</v>
      </c>
      <c r="L128" s="7">
        <v>42624.208333333336</v>
      </c>
      <c r="M128">
        <v>1473570000</v>
      </c>
      <c r="N128" t="s">
        <v>2114</v>
      </c>
      <c r="O128" t="s">
        <v>2115</v>
      </c>
    </row>
    <row r="129" spans="1:15" x14ac:dyDescent="0.25">
      <c r="A129" t="s">
        <v>305</v>
      </c>
      <c r="B129">
        <v>103200</v>
      </c>
      <c r="C129">
        <v>53067</v>
      </c>
      <c r="D129" s="12">
        <v>51</v>
      </c>
      <c r="E129" t="s">
        <v>14</v>
      </c>
      <c r="F129">
        <v>672</v>
      </c>
      <c r="G129" s="8">
        <v>78.968800000000002</v>
      </c>
      <c r="H129" t="s">
        <v>15</v>
      </c>
      <c r="I129" s="7">
        <v>40310.208333333336</v>
      </c>
      <c r="J129" t="s">
        <v>2150</v>
      </c>
      <c r="K129">
        <v>1273640400</v>
      </c>
      <c r="L129" s="7">
        <v>40313.208333333336</v>
      </c>
      <c r="M129">
        <v>1273899600</v>
      </c>
      <c r="N129" t="s">
        <v>2114</v>
      </c>
      <c r="O129" t="s">
        <v>2115</v>
      </c>
    </row>
    <row r="130" spans="1:15" hidden="1" x14ac:dyDescent="0.25">
      <c r="A130" t="s">
        <v>307</v>
      </c>
      <c r="B130">
        <v>70600</v>
      </c>
      <c r="C130">
        <v>42596</v>
      </c>
      <c r="D130" s="12">
        <v>60</v>
      </c>
      <c r="E130" t="s">
        <v>2186</v>
      </c>
      <c r="F130">
        <v>532</v>
      </c>
      <c r="G130" s="8">
        <v>80.067700000000002</v>
      </c>
      <c r="H130" t="s">
        <v>21</v>
      </c>
      <c r="I130" s="7">
        <v>40417.208333333336</v>
      </c>
      <c r="J130" t="s">
        <v>2150</v>
      </c>
      <c r="K130">
        <v>1282885200</v>
      </c>
      <c r="L130" s="7">
        <v>40430.208333333336</v>
      </c>
      <c r="M130">
        <v>1284008400</v>
      </c>
      <c r="N130" t="s">
        <v>2110</v>
      </c>
      <c r="O130" t="s">
        <v>2111</v>
      </c>
    </row>
    <row r="131" spans="1:15" hidden="1" x14ac:dyDescent="0.25">
      <c r="A131" t="s">
        <v>309</v>
      </c>
      <c r="B131">
        <v>148500</v>
      </c>
      <c r="C131">
        <v>4756</v>
      </c>
      <c r="D131" s="12">
        <v>3</v>
      </c>
      <c r="E131" t="s">
        <v>2186</v>
      </c>
      <c r="F131">
        <v>55</v>
      </c>
      <c r="G131" s="8">
        <v>86.472700000000003</v>
      </c>
      <c r="H131" t="s">
        <v>26</v>
      </c>
      <c r="I131" s="7">
        <v>42038.25</v>
      </c>
      <c r="J131" t="s">
        <v>2144</v>
      </c>
      <c r="K131">
        <v>1422943200</v>
      </c>
      <c r="L131" s="7">
        <v>42063.25</v>
      </c>
      <c r="M131">
        <v>1425103200</v>
      </c>
      <c r="N131" t="s">
        <v>2108</v>
      </c>
      <c r="O131" t="s">
        <v>2109</v>
      </c>
    </row>
    <row r="132" spans="1:15" x14ac:dyDescent="0.25">
      <c r="A132" t="s">
        <v>311</v>
      </c>
      <c r="B132">
        <v>9600</v>
      </c>
      <c r="C132">
        <v>14925</v>
      </c>
      <c r="D132" s="12">
        <v>155</v>
      </c>
      <c r="E132" t="s">
        <v>20</v>
      </c>
      <c r="F132">
        <v>533</v>
      </c>
      <c r="G132" s="8">
        <v>28.001899999999999</v>
      </c>
      <c r="H132" t="s">
        <v>36</v>
      </c>
      <c r="I132" s="7">
        <v>40842.208333333336</v>
      </c>
      <c r="J132" t="s">
        <v>2152</v>
      </c>
      <c r="K132">
        <v>1319605200</v>
      </c>
      <c r="L132" s="7">
        <v>40858.25</v>
      </c>
      <c r="M132">
        <v>1320991200</v>
      </c>
      <c r="N132" t="s">
        <v>2116</v>
      </c>
      <c r="O132" t="s">
        <v>2119</v>
      </c>
    </row>
    <row r="133" spans="1:15" x14ac:dyDescent="0.25">
      <c r="A133" t="s">
        <v>313</v>
      </c>
      <c r="B133">
        <v>164700</v>
      </c>
      <c r="C133">
        <v>166116</v>
      </c>
      <c r="D133" s="12">
        <v>101</v>
      </c>
      <c r="E133" t="s">
        <v>20</v>
      </c>
      <c r="F133">
        <v>2443</v>
      </c>
      <c r="G133" s="8">
        <v>67.996700000000004</v>
      </c>
      <c r="H133" t="s">
        <v>40</v>
      </c>
      <c r="I133" s="7">
        <v>41607.25</v>
      </c>
      <c r="J133" t="s">
        <v>2146</v>
      </c>
      <c r="K133">
        <v>1385704800</v>
      </c>
      <c r="L133" s="7">
        <v>41620.25</v>
      </c>
      <c r="M133">
        <v>1386828000</v>
      </c>
      <c r="N133" t="s">
        <v>2112</v>
      </c>
      <c r="O133" t="s">
        <v>2113</v>
      </c>
    </row>
    <row r="134" spans="1:15" x14ac:dyDescent="0.25">
      <c r="A134" t="s">
        <v>315</v>
      </c>
      <c r="B134">
        <v>3300</v>
      </c>
      <c r="C134">
        <v>3834</v>
      </c>
      <c r="D134" s="12">
        <v>116</v>
      </c>
      <c r="E134" t="s">
        <v>20</v>
      </c>
      <c r="F134">
        <v>89</v>
      </c>
      <c r="G134" s="8">
        <v>43.078699999999998</v>
      </c>
      <c r="H134" t="s">
        <v>21</v>
      </c>
      <c r="I134" s="7">
        <v>43112.25</v>
      </c>
      <c r="J134" t="s">
        <v>2153</v>
      </c>
      <c r="K134">
        <v>1515736800</v>
      </c>
      <c r="L134" s="7">
        <v>43128.25</v>
      </c>
      <c r="M134">
        <v>1517119200</v>
      </c>
      <c r="N134" t="s">
        <v>2114</v>
      </c>
      <c r="O134" t="s">
        <v>2115</v>
      </c>
    </row>
    <row r="135" spans="1:15" x14ac:dyDescent="0.25">
      <c r="A135" t="s">
        <v>317</v>
      </c>
      <c r="B135">
        <v>4500</v>
      </c>
      <c r="C135">
        <v>13985</v>
      </c>
      <c r="D135" s="12">
        <v>311</v>
      </c>
      <c r="E135" t="s">
        <v>20</v>
      </c>
      <c r="F135">
        <v>159</v>
      </c>
      <c r="G135" s="8">
        <v>87.956000000000003</v>
      </c>
      <c r="H135" t="s">
        <v>21</v>
      </c>
      <c r="I135" s="7">
        <v>40767.208333333336</v>
      </c>
      <c r="J135" t="s">
        <v>2152</v>
      </c>
      <c r="K135">
        <v>1313125200</v>
      </c>
      <c r="L135" s="7">
        <v>40789.208333333336</v>
      </c>
      <c r="M135">
        <v>1315026000</v>
      </c>
      <c r="N135" t="s">
        <v>2110</v>
      </c>
      <c r="O135" t="s">
        <v>2137</v>
      </c>
    </row>
    <row r="136" spans="1:15" x14ac:dyDescent="0.25">
      <c r="A136" t="s">
        <v>320</v>
      </c>
      <c r="B136">
        <v>99500</v>
      </c>
      <c r="C136">
        <v>89288</v>
      </c>
      <c r="D136" s="12">
        <v>90</v>
      </c>
      <c r="E136" t="s">
        <v>14</v>
      </c>
      <c r="F136">
        <v>940</v>
      </c>
      <c r="G136" s="8">
        <v>94.987200000000001</v>
      </c>
      <c r="H136" t="s">
        <v>98</v>
      </c>
      <c r="I136" s="7">
        <v>40713.208333333336</v>
      </c>
      <c r="J136" t="s">
        <v>2152</v>
      </c>
      <c r="K136">
        <v>1308459600</v>
      </c>
      <c r="L136" s="7">
        <v>40762.208333333336</v>
      </c>
      <c r="M136">
        <v>1312693200</v>
      </c>
      <c r="N136" t="s">
        <v>2116</v>
      </c>
      <c r="O136" t="s">
        <v>2117</v>
      </c>
    </row>
    <row r="137" spans="1:15" x14ac:dyDescent="0.25">
      <c r="A137" t="s">
        <v>322</v>
      </c>
      <c r="B137">
        <v>7700</v>
      </c>
      <c r="C137">
        <v>5488</v>
      </c>
      <c r="D137" s="12">
        <v>71</v>
      </c>
      <c r="E137" t="s">
        <v>14</v>
      </c>
      <c r="F137">
        <v>117</v>
      </c>
      <c r="G137" s="8">
        <v>46.905999999999999</v>
      </c>
      <c r="H137" t="s">
        <v>21</v>
      </c>
      <c r="I137" s="7">
        <v>41340.25</v>
      </c>
      <c r="J137" t="s">
        <v>2146</v>
      </c>
      <c r="K137">
        <v>1362636000</v>
      </c>
      <c r="L137" s="7">
        <v>41345.208333333336</v>
      </c>
      <c r="M137">
        <v>1363064400</v>
      </c>
      <c r="N137" t="s">
        <v>2114</v>
      </c>
      <c r="O137" t="s">
        <v>2115</v>
      </c>
    </row>
    <row r="138" spans="1:15" hidden="1" x14ac:dyDescent="0.25">
      <c r="A138" t="s">
        <v>324</v>
      </c>
      <c r="B138">
        <v>82800</v>
      </c>
      <c r="C138">
        <v>2721</v>
      </c>
      <c r="D138" s="12">
        <v>3</v>
      </c>
      <c r="E138" t="s">
        <v>2186</v>
      </c>
      <c r="F138">
        <v>58</v>
      </c>
      <c r="G138" s="8">
        <v>46.913800000000002</v>
      </c>
      <c r="H138" t="s">
        <v>21</v>
      </c>
      <c r="I138" s="7">
        <v>41797.208333333336</v>
      </c>
      <c r="J138" t="s">
        <v>2145</v>
      </c>
      <c r="K138">
        <v>1402117200</v>
      </c>
      <c r="L138" s="7">
        <v>41809.208333333336</v>
      </c>
      <c r="M138">
        <v>1403154000</v>
      </c>
      <c r="N138" t="s">
        <v>2116</v>
      </c>
      <c r="O138" t="s">
        <v>2119</v>
      </c>
    </row>
    <row r="139" spans="1:15" x14ac:dyDescent="0.25">
      <c r="A139" t="s">
        <v>326</v>
      </c>
      <c r="B139">
        <v>1800</v>
      </c>
      <c r="C139">
        <v>4712</v>
      </c>
      <c r="D139" s="12">
        <v>262</v>
      </c>
      <c r="E139" t="s">
        <v>20</v>
      </c>
      <c r="F139">
        <v>50</v>
      </c>
      <c r="G139" s="8">
        <v>94.24</v>
      </c>
      <c r="H139" t="s">
        <v>21</v>
      </c>
      <c r="I139" s="7">
        <v>40457.208333333336</v>
      </c>
      <c r="J139" t="s">
        <v>2150</v>
      </c>
      <c r="K139">
        <v>1286341200</v>
      </c>
      <c r="L139" s="7">
        <v>40463.208333333336</v>
      </c>
      <c r="M139">
        <v>1286859600</v>
      </c>
      <c r="N139" t="s">
        <v>2122</v>
      </c>
      <c r="O139" t="s">
        <v>2123</v>
      </c>
    </row>
    <row r="140" spans="1:15" x14ac:dyDescent="0.25">
      <c r="A140" t="s">
        <v>328</v>
      </c>
      <c r="B140">
        <v>9600</v>
      </c>
      <c r="C140">
        <v>9216</v>
      </c>
      <c r="D140" s="12">
        <v>96</v>
      </c>
      <c r="E140" t="s">
        <v>14</v>
      </c>
      <c r="F140">
        <v>115</v>
      </c>
      <c r="G140" s="8">
        <v>80.139099999999999</v>
      </c>
      <c r="H140" t="s">
        <v>21</v>
      </c>
      <c r="I140" s="7">
        <v>41180.208333333336</v>
      </c>
      <c r="J140" t="s">
        <v>2148</v>
      </c>
      <c r="K140">
        <v>1348808400</v>
      </c>
      <c r="L140" s="7">
        <v>41186.208333333336</v>
      </c>
      <c r="M140">
        <v>1349326800</v>
      </c>
      <c r="N140" t="s">
        <v>2125</v>
      </c>
      <c r="O140" t="s">
        <v>2136</v>
      </c>
    </row>
    <row r="141" spans="1:15" x14ac:dyDescent="0.25">
      <c r="A141" t="s">
        <v>330</v>
      </c>
      <c r="B141">
        <v>92100</v>
      </c>
      <c r="C141">
        <v>19246</v>
      </c>
      <c r="D141" s="12">
        <v>21</v>
      </c>
      <c r="E141" t="s">
        <v>14</v>
      </c>
      <c r="F141">
        <v>326</v>
      </c>
      <c r="G141" s="8">
        <v>59.036799999999999</v>
      </c>
      <c r="H141" t="s">
        <v>21</v>
      </c>
      <c r="I141" s="7">
        <v>42115.208333333336</v>
      </c>
      <c r="J141" t="s">
        <v>2144</v>
      </c>
      <c r="K141">
        <v>1429592400</v>
      </c>
      <c r="L141" s="7">
        <v>42131.208333333336</v>
      </c>
      <c r="M141">
        <v>1430974800</v>
      </c>
      <c r="N141" t="s">
        <v>2112</v>
      </c>
      <c r="O141" t="s">
        <v>2121</v>
      </c>
    </row>
    <row r="142" spans="1:15" x14ac:dyDescent="0.25">
      <c r="A142" t="s">
        <v>332</v>
      </c>
      <c r="B142">
        <v>5500</v>
      </c>
      <c r="C142">
        <v>12274</v>
      </c>
      <c r="D142" s="12">
        <v>223</v>
      </c>
      <c r="E142" t="s">
        <v>20</v>
      </c>
      <c r="F142">
        <v>186</v>
      </c>
      <c r="G142" s="8">
        <v>65.989199999999997</v>
      </c>
      <c r="H142" t="s">
        <v>21</v>
      </c>
      <c r="I142" s="7">
        <v>43156.25</v>
      </c>
      <c r="J142" t="s">
        <v>2153</v>
      </c>
      <c r="K142">
        <v>1519538400</v>
      </c>
      <c r="L142" s="7">
        <v>43161.25</v>
      </c>
      <c r="M142">
        <v>1519970400</v>
      </c>
      <c r="N142" t="s">
        <v>2116</v>
      </c>
      <c r="O142" t="s">
        <v>2117</v>
      </c>
    </row>
    <row r="143" spans="1:15" x14ac:dyDescent="0.25">
      <c r="A143" t="s">
        <v>334</v>
      </c>
      <c r="B143">
        <v>64300</v>
      </c>
      <c r="C143">
        <v>65323</v>
      </c>
      <c r="D143" s="12">
        <v>102</v>
      </c>
      <c r="E143" t="s">
        <v>20</v>
      </c>
      <c r="F143">
        <v>1071</v>
      </c>
      <c r="G143" s="8">
        <v>60.9925</v>
      </c>
      <c r="H143" t="s">
        <v>21</v>
      </c>
      <c r="I143" s="7">
        <v>42167.208333333336</v>
      </c>
      <c r="J143" t="s">
        <v>2144</v>
      </c>
      <c r="K143">
        <v>1434085200</v>
      </c>
      <c r="L143" s="7">
        <v>42173.208333333336</v>
      </c>
      <c r="M143">
        <v>1434603600</v>
      </c>
      <c r="N143" t="s">
        <v>2112</v>
      </c>
      <c r="O143" t="s">
        <v>2113</v>
      </c>
    </row>
    <row r="144" spans="1:15" x14ac:dyDescent="0.25">
      <c r="A144" t="s">
        <v>336</v>
      </c>
      <c r="B144">
        <v>5000</v>
      </c>
      <c r="C144">
        <v>11502</v>
      </c>
      <c r="D144" s="12">
        <v>230</v>
      </c>
      <c r="E144" t="s">
        <v>20</v>
      </c>
      <c r="F144">
        <v>117</v>
      </c>
      <c r="G144" s="8">
        <v>98.307699999999997</v>
      </c>
      <c r="H144" t="s">
        <v>21</v>
      </c>
      <c r="I144" s="7">
        <v>41005.208333333336</v>
      </c>
      <c r="J144" t="s">
        <v>2148</v>
      </c>
      <c r="K144">
        <v>1333688400</v>
      </c>
      <c r="L144" s="7">
        <v>41046.208333333336</v>
      </c>
      <c r="M144">
        <v>1337230800</v>
      </c>
      <c r="N144" t="s">
        <v>2112</v>
      </c>
      <c r="O144" t="s">
        <v>2113</v>
      </c>
    </row>
    <row r="145" spans="1:15" x14ac:dyDescent="0.25">
      <c r="A145" t="s">
        <v>338</v>
      </c>
      <c r="B145">
        <v>5400</v>
      </c>
      <c r="C145">
        <v>7322</v>
      </c>
      <c r="D145" s="12">
        <v>136</v>
      </c>
      <c r="E145" t="s">
        <v>20</v>
      </c>
      <c r="F145">
        <v>70</v>
      </c>
      <c r="G145" s="8">
        <v>104.6</v>
      </c>
      <c r="H145" t="s">
        <v>21</v>
      </c>
      <c r="I145" s="7">
        <v>40357.208333333336</v>
      </c>
      <c r="J145" t="s">
        <v>2150</v>
      </c>
      <c r="K145">
        <v>1277701200</v>
      </c>
      <c r="L145" s="7">
        <v>40377.208333333336</v>
      </c>
      <c r="M145">
        <v>1279429200</v>
      </c>
      <c r="N145" t="s">
        <v>2110</v>
      </c>
      <c r="O145" t="s">
        <v>2120</v>
      </c>
    </row>
    <row r="146" spans="1:15" x14ac:dyDescent="0.25">
      <c r="A146" t="s">
        <v>340</v>
      </c>
      <c r="B146">
        <v>9000</v>
      </c>
      <c r="C146">
        <v>11619</v>
      </c>
      <c r="D146" s="12">
        <v>129</v>
      </c>
      <c r="E146" t="s">
        <v>20</v>
      </c>
      <c r="F146">
        <v>135</v>
      </c>
      <c r="G146" s="8">
        <v>86.066699999999997</v>
      </c>
      <c r="H146" t="s">
        <v>21</v>
      </c>
      <c r="I146" s="7">
        <v>43633.208333333336</v>
      </c>
      <c r="J146" t="s">
        <v>2147</v>
      </c>
      <c r="K146">
        <v>1560747600</v>
      </c>
      <c r="L146" s="7">
        <v>43641.208333333336</v>
      </c>
      <c r="M146">
        <v>1561438800</v>
      </c>
      <c r="N146" t="s">
        <v>2114</v>
      </c>
      <c r="O146" t="s">
        <v>2115</v>
      </c>
    </row>
    <row r="147" spans="1:15" x14ac:dyDescent="0.25">
      <c r="A147" t="s">
        <v>342</v>
      </c>
      <c r="B147">
        <v>25000</v>
      </c>
      <c r="C147">
        <v>59128</v>
      </c>
      <c r="D147" s="12">
        <v>237</v>
      </c>
      <c r="E147" t="s">
        <v>20</v>
      </c>
      <c r="F147">
        <v>768</v>
      </c>
      <c r="G147" s="8">
        <v>76.989599999999996</v>
      </c>
      <c r="H147" t="s">
        <v>98</v>
      </c>
      <c r="I147" s="7">
        <v>41889.208333333336</v>
      </c>
      <c r="J147" t="s">
        <v>2145</v>
      </c>
      <c r="K147">
        <v>1410066000</v>
      </c>
      <c r="L147" s="7">
        <v>41894.208333333336</v>
      </c>
      <c r="M147">
        <v>1410498000</v>
      </c>
      <c r="N147" t="s">
        <v>2112</v>
      </c>
      <c r="O147" t="s">
        <v>2121</v>
      </c>
    </row>
    <row r="148" spans="1:15" hidden="1" x14ac:dyDescent="0.25">
      <c r="A148" t="s">
        <v>344</v>
      </c>
      <c r="B148">
        <v>8800</v>
      </c>
      <c r="C148">
        <v>1518</v>
      </c>
      <c r="D148" s="12">
        <v>17</v>
      </c>
      <c r="E148" t="s">
        <v>2186</v>
      </c>
      <c r="F148">
        <v>51</v>
      </c>
      <c r="G148" s="8">
        <v>29.764700000000001</v>
      </c>
      <c r="H148" t="s">
        <v>21</v>
      </c>
      <c r="I148" s="7">
        <v>40855.25</v>
      </c>
      <c r="J148" t="s">
        <v>2152</v>
      </c>
      <c r="K148">
        <v>1320732000</v>
      </c>
      <c r="L148" s="7">
        <v>40875.25</v>
      </c>
      <c r="M148">
        <v>1322460000</v>
      </c>
      <c r="N148" t="s">
        <v>2114</v>
      </c>
      <c r="O148" t="s">
        <v>2115</v>
      </c>
    </row>
    <row r="149" spans="1:15" x14ac:dyDescent="0.25">
      <c r="A149" t="s">
        <v>346</v>
      </c>
      <c r="B149">
        <v>8300</v>
      </c>
      <c r="C149">
        <v>9337</v>
      </c>
      <c r="D149" s="12">
        <v>112</v>
      </c>
      <c r="E149" t="s">
        <v>20</v>
      </c>
      <c r="F149">
        <v>199</v>
      </c>
      <c r="G149" s="8">
        <v>46.919600000000003</v>
      </c>
      <c r="H149" t="s">
        <v>21</v>
      </c>
      <c r="I149" s="7">
        <v>42534.208333333336</v>
      </c>
      <c r="J149" t="s">
        <v>2151</v>
      </c>
      <c r="K149">
        <v>1465794000</v>
      </c>
      <c r="L149" s="7">
        <v>42540.208333333336</v>
      </c>
      <c r="M149">
        <v>1466312400</v>
      </c>
      <c r="N149" t="s">
        <v>2114</v>
      </c>
      <c r="O149" t="s">
        <v>2115</v>
      </c>
    </row>
    <row r="150" spans="1:15" x14ac:dyDescent="0.25">
      <c r="A150" t="s">
        <v>348</v>
      </c>
      <c r="B150">
        <v>9300</v>
      </c>
      <c r="C150">
        <v>11255</v>
      </c>
      <c r="D150" s="12">
        <v>121</v>
      </c>
      <c r="E150" t="s">
        <v>20</v>
      </c>
      <c r="F150">
        <v>107</v>
      </c>
      <c r="G150" s="8">
        <v>105.18689999999999</v>
      </c>
      <c r="H150" t="s">
        <v>21</v>
      </c>
      <c r="I150" s="7">
        <v>42941.208333333336</v>
      </c>
      <c r="J150" t="s">
        <v>2149</v>
      </c>
      <c r="K150">
        <v>1500958800</v>
      </c>
      <c r="L150" s="7">
        <v>42950.208333333336</v>
      </c>
      <c r="M150">
        <v>1501736400</v>
      </c>
      <c r="N150" t="s">
        <v>2112</v>
      </c>
      <c r="O150" t="s">
        <v>2121</v>
      </c>
    </row>
    <row r="151" spans="1:15" x14ac:dyDescent="0.25">
      <c r="A151" t="s">
        <v>350</v>
      </c>
      <c r="B151">
        <v>6200</v>
      </c>
      <c r="C151">
        <v>13632</v>
      </c>
      <c r="D151" s="12">
        <v>220</v>
      </c>
      <c r="E151" t="s">
        <v>20</v>
      </c>
      <c r="F151">
        <v>195</v>
      </c>
      <c r="G151" s="8">
        <v>69.907700000000006</v>
      </c>
      <c r="H151" t="s">
        <v>21</v>
      </c>
      <c r="I151" s="7">
        <v>41275.25</v>
      </c>
      <c r="J151" t="s">
        <v>2146</v>
      </c>
      <c r="K151">
        <v>1357020000</v>
      </c>
      <c r="L151" s="7">
        <v>41327.25</v>
      </c>
      <c r="M151">
        <v>1361512800</v>
      </c>
      <c r="N151" t="s">
        <v>2110</v>
      </c>
      <c r="O151" t="s">
        <v>2120</v>
      </c>
    </row>
    <row r="152" spans="1:15" x14ac:dyDescent="0.25">
      <c r="A152" t="s">
        <v>352</v>
      </c>
      <c r="B152">
        <v>100</v>
      </c>
      <c r="C152">
        <v>1</v>
      </c>
      <c r="D152" s="12">
        <v>1</v>
      </c>
      <c r="E152" t="s">
        <v>14</v>
      </c>
      <c r="F152">
        <v>1</v>
      </c>
      <c r="G152" s="8">
        <v>1</v>
      </c>
      <c r="H152" t="s">
        <v>21</v>
      </c>
      <c r="I152" s="7">
        <v>43450.25</v>
      </c>
      <c r="J152" t="s">
        <v>2153</v>
      </c>
      <c r="K152">
        <v>1544940000</v>
      </c>
      <c r="L152" s="7">
        <v>43451.25</v>
      </c>
      <c r="M152">
        <v>1545026400</v>
      </c>
      <c r="N152" t="s">
        <v>2110</v>
      </c>
      <c r="O152" t="s">
        <v>2111</v>
      </c>
    </row>
    <row r="153" spans="1:15" x14ac:dyDescent="0.25">
      <c r="A153" t="s">
        <v>354</v>
      </c>
      <c r="B153">
        <v>137200</v>
      </c>
      <c r="C153">
        <v>88037</v>
      </c>
      <c r="D153" s="12">
        <v>64</v>
      </c>
      <c r="E153" t="s">
        <v>14</v>
      </c>
      <c r="F153">
        <v>1467</v>
      </c>
      <c r="G153" s="8">
        <v>60.011600000000001</v>
      </c>
      <c r="H153" t="s">
        <v>21</v>
      </c>
      <c r="I153" s="7">
        <v>41799.208333333336</v>
      </c>
      <c r="J153" t="s">
        <v>2145</v>
      </c>
      <c r="K153">
        <v>1402290000</v>
      </c>
      <c r="L153" s="7">
        <v>41850.208333333336</v>
      </c>
      <c r="M153">
        <v>1406696400</v>
      </c>
      <c r="N153" t="s">
        <v>2110</v>
      </c>
      <c r="O153" t="s">
        <v>2118</v>
      </c>
    </row>
    <row r="154" spans="1:15" x14ac:dyDescent="0.25">
      <c r="A154" t="s">
        <v>356</v>
      </c>
      <c r="B154">
        <v>41500</v>
      </c>
      <c r="C154">
        <v>175573</v>
      </c>
      <c r="D154" s="12">
        <v>423</v>
      </c>
      <c r="E154" t="s">
        <v>20</v>
      </c>
      <c r="F154">
        <v>3376</v>
      </c>
      <c r="G154" s="8">
        <v>52.0062</v>
      </c>
      <c r="H154" t="s">
        <v>21</v>
      </c>
      <c r="I154" s="7">
        <v>42783.25</v>
      </c>
      <c r="J154" t="s">
        <v>2149</v>
      </c>
      <c r="K154">
        <v>1487311200</v>
      </c>
      <c r="L154" s="7">
        <v>42790.25</v>
      </c>
      <c r="M154">
        <v>1487916000</v>
      </c>
      <c r="N154" t="s">
        <v>2110</v>
      </c>
      <c r="O154" t="s">
        <v>2120</v>
      </c>
    </row>
    <row r="155" spans="1:15" x14ac:dyDescent="0.25">
      <c r="A155" t="s">
        <v>358</v>
      </c>
      <c r="B155">
        <v>189400</v>
      </c>
      <c r="C155">
        <v>176112</v>
      </c>
      <c r="D155" s="12">
        <v>93</v>
      </c>
      <c r="E155" t="s">
        <v>14</v>
      </c>
      <c r="F155">
        <v>5681</v>
      </c>
      <c r="G155" s="8">
        <v>31.0002</v>
      </c>
      <c r="H155" t="s">
        <v>21</v>
      </c>
      <c r="I155" s="7">
        <v>41201.208333333336</v>
      </c>
      <c r="J155" t="s">
        <v>2148</v>
      </c>
      <c r="K155">
        <v>1350622800</v>
      </c>
      <c r="L155" s="7">
        <v>41207.208333333336</v>
      </c>
      <c r="M155">
        <v>1351141200</v>
      </c>
      <c r="N155" t="s">
        <v>2114</v>
      </c>
      <c r="O155" t="s">
        <v>2115</v>
      </c>
    </row>
    <row r="156" spans="1:15" x14ac:dyDescent="0.25">
      <c r="A156" t="s">
        <v>360</v>
      </c>
      <c r="B156">
        <v>171300</v>
      </c>
      <c r="C156">
        <v>100650</v>
      </c>
      <c r="D156" s="12">
        <v>59</v>
      </c>
      <c r="E156" t="s">
        <v>14</v>
      </c>
      <c r="F156">
        <v>1059</v>
      </c>
      <c r="G156" s="8">
        <v>95.042500000000004</v>
      </c>
      <c r="H156" t="s">
        <v>21</v>
      </c>
      <c r="I156" s="7">
        <v>42502.208333333336</v>
      </c>
      <c r="J156" t="s">
        <v>2151</v>
      </c>
      <c r="K156">
        <v>1463029200</v>
      </c>
      <c r="L156" s="7">
        <v>42525.208333333336</v>
      </c>
      <c r="M156">
        <v>1465016400</v>
      </c>
      <c r="N156" t="s">
        <v>2110</v>
      </c>
      <c r="O156" t="s">
        <v>2120</v>
      </c>
    </row>
    <row r="157" spans="1:15" x14ac:dyDescent="0.25">
      <c r="A157" t="s">
        <v>362</v>
      </c>
      <c r="B157">
        <v>139500</v>
      </c>
      <c r="C157">
        <v>90706</v>
      </c>
      <c r="D157" s="12">
        <v>65</v>
      </c>
      <c r="E157" t="s">
        <v>14</v>
      </c>
      <c r="F157">
        <v>1194</v>
      </c>
      <c r="G157" s="8">
        <v>75.968199999999996</v>
      </c>
      <c r="H157" t="s">
        <v>21</v>
      </c>
      <c r="I157" s="7">
        <v>40262.208333333336</v>
      </c>
      <c r="J157" t="s">
        <v>2150</v>
      </c>
      <c r="K157">
        <v>1269493200</v>
      </c>
      <c r="L157" s="7">
        <v>40277.208333333336</v>
      </c>
      <c r="M157">
        <v>1270789200</v>
      </c>
      <c r="N157" t="s">
        <v>2114</v>
      </c>
      <c r="O157" t="s">
        <v>2115</v>
      </c>
    </row>
    <row r="158" spans="1:15" hidden="1" x14ac:dyDescent="0.25">
      <c r="A158" t="s">
        <v>364</v>
      </c>
      <c r="B158">
        <v>36400</v>
      </c>
      <c r="C158">
        <v>26914</v>
      </c>
      <c r="D158" s="12">
        <v>74</v>
      </c>
      <c r="E158" t="s">
        <v>2186</v>
      </c>
      <c r="F158">
        <v>379</v>
      </c>
      <c r="G158" s="8">
        <v>71.013199999999998</v>
      </c>
      <c r="H158" t="s">
        <v>26</v>
      </c>
      <c r="I158" s="7">
        <v>43743.208333333336</v>
      </c>
      <c r="J158" t="s">
        <v>2147</v>
      </c>
      <c r="K158">
        <v>1570251600</v>
      </c>
      <c r="L158" s="7">
        <v>43767.208333333336</v>
      </c>
      <c r="M158">
        <v>1572325200</v>
      </c>
      <c r="N158" t="s">
        <v>2110</v>
      </c>
      <c r="O158" t="s">
        <v>2111</v>
      </c>
    </row>
    <row r="159" spans="1:15" x14ac:dyDescent="0.25">
      <c r="A159" t="s">
        <v>366</v>
      </c>
      <c r="B159">
        <v>4200</v>
      </c>
      <c r="C159">
        <v>2212</v>
      </c>
      <c r="D159" s="12">
        <v>53</v>
      </c>
      <c r="E159" t="s">
        <v>14</v>
      </c>
      <c r="F159">
        <v>30</v>
      </c>
      <c r="G159" s="8">
        <v>73.7333</v>
      </c>
      <c r="H159" t="s">
        <v>26</v>
      </c>
      <c r="I159" s="7">
        <v>41638.25</v>
      </c>
      <c r="J159" t="s">
        <v>2146</v>
      </c>
      <c r="K159">
        <v>1388383200</v>
      </c>
      <c r="L159" s="7">
        <v>41650.25</v>
      </c>
      <c r="M159">
        <v>1389420000</v>
      </c>
      <c r="N159" t="s">
        <v>2129</v>
      </c>
      <c r="O159" t="s">
        <v>2130</v>
      </c>
    </row>
    <row r="160" spans="1:15" x14ac:dyDescent="0.25">
      <c r="A160" t="s">
        <v>368</v>
      </c>
      <c r="B160">
        <v>2100</v>
      </c>
      <c r="C160">
        <v>4640</v>
      </c>
      <c r="D160" s="12">
        <v>221</v>
      </c>
      <c r="E160" t="s">
        <v>20</v>
      </c>
      <c r="F160">
        <v>41</v>
      </c>
      <c r="G160" s="8">
        <v>113.1707</v>
      </c>
      <c r="H160" t="s">
        <v>21</v>
      </c>
      <c r="I160" s="7">
        <v>42346.25</v>
      </c>
      <c r="J160" t="s">
        <v>2144</v>
      </c>
      <c r="K160">
        <v>1449554400</v>
      </c>
      <c r="L160" s="7">
        <v>42347.25</v>
      </c>
      <c r="M160">
        <v>1449640800</v>
      </c>
      <c r="N160" t="s">
        <v>2110</v>
      </c>
      <c r="O160" t="s">
        <v>2111</v>
      </c>
    </row>
    <row r="161" spans="1:15" x14ac:dyDescent="0.25">
      <c r="A161" t="s">
        <v>370</v>
      </c>
      <c r="B161">
        <v>191200</v>
      </c>
      <c r="C161">
        <v>191222</v>
      </c>
      <c r="D161" s="12">
        <v>100</v>
      </c>
      <c r="E161" t="s">
        <v>20</v>
      </c>
      <c r="F161">
        <v>1821</v>
      </c>
      <c r="G161" s="8">
        <v>105.0093</v>
      </c>
      <c r="H161" t="s">
        <v>21</v>
      </c>
      <c r="I161" s="7">
        <v>43551.208333333336</v>
      </c>
      <c r="J161" t="s">
        <v>2147</v>
      </c>
      <c r="K161">
        <v>1553662800</v>
      </c>
      <c r="L161" s="7">
        <v>43569.208333333336</v>
      </c>
      <c r="M161">
        <v>1555218000</v>
      </c>
      <c r="N161" t="s">
        <v>2114</v>
      </c>
      <c r="O161" t="s">
        <v>2115</v>
      </c>
    </row>
    <row r="162" spans="1:15" x14ac:dyDescent="0.25">
      <c r="A162" t="s">
        <v>372</v>
      </c>
      <c r="B162">
        <v>8000</v>
      </c>
      <c r="C162">
        <v>12985</v>
      </c>
      <c r="D162" s="12">
        <v>162</v>
      </c>
      <c r="E162" t="s">
        <v>20</v>
      </c>
      <c r="F162">
        <v>164</v>
      </c>
      <c r="G162" s="8">
        <v>79.1768</v>
      </c>
      <c r="H162" t="s">
        <v>21</v>
      </c>
      <c r="I162" s="7">
        <v>43582.208333333336</v>
      </c>
      <c r="J162" t="s">
        <v>2147</v>
      </c>
      <c r="K162">
        <v>1556341200</v>
      </c>
      <c r="L162" s="7">
        <v>43598.208333333336</v>
      </c>
      <c r="M162">
        <v>1557723600</v>
      </c>
      <c r="N162" t="s">
        <v>2112</v>
      </c>
      <c r="O162" t="s">
        <v>2121</v>
      </c>
    </row>
    <row r="163" spans="1:15" x14ac:dyDescent="0.25">
      <c r="A163" t="s">
        <v>374</v>
      </c>
      <c r="B163">
        <v>5500</v>
      </c>
      <c r="C163">
        <v>4300</v>
      </c>
      <c r="D163" s="12">
        <v>78</v>
      </c>
      <c r="E163" t="s">
        <v>14</v>
      </c>
      <c r="F163">
        <v>75</v>
      </c>
      <c r="G163" s="8">
        <v>57.333300000000001</v>
      </c>
      <c r="H163" t="s">
        <v>21</v>
      </c>
      <c r="I163" s="7">
        <v>42270.208333333336</v>
      </c>
      <c r="J163" t="s">
        <v>2144</v>
      </c>
      <c r="K163">
        <v>1442984400</v>
      </c>
      <c r="L163" s="7">
        <v>42276.208333333336</v>
      </c>
      <c r="M163">
        <v>1443502800</v>
      </c>
      <c r="N163" t="s">
        <v>2112</v>
      </c>
      <c r="O163" t="s">
        <v>2113</v>
      </c>
    </row>
    <row r="164" spans="1:15" x14ac:dyDescent="0.25">
      <c r="A164" t="s">
        <v>376</v>
      </c>
      <c r="B164">
        <v>6100</v>
      </c>
      <c r="C164">
        <v>9134</v>
      </c>
      <c r="D164" s="12">
        <v>150</v>
      </c>
      <c r="E164" t="s">
        <v>20</v>
      </c>
      <c r="F164">
        <v>157</v>
      </c>
      <c r="G164" s="8">
        <v>58.1783</v>
      </c>
      <c r="H164" t="s">
        <v>98</v>
      </c>
      <c r="I164" s="7">
        <v>43442.25</v>
      </c>
      <c r="J164" t="s">
        <v>2153</v>
      </c>
      <c r="K164">
        <v>1544248800</v>
      </c>
      <c r="L164" s="7">
        <v>43472.25</v>
      </c>
      <c r="M164">
        <v>1546840800</v>
      </c>
      <c r="N164" t="s">
        <v>2110</v>
      </c>
      <c r="O164" t="s">
        <v>2111</v>
      </c>
    </row>
    <row r="165" spans="1:15" x14ac:dyDescent="0.25">
      <c r="A165" t="s">
        <v>378</v>
      </c>
      <c r="B165">
        <v>3500</v>
      </c>
      <c r="C165">
        <v>8864</v>
      </c>
      <c r="D165" s="12">
        <v>253</v>
      </c>
      <c r="E165" t="s">
        <v>20</v>
      </c>
      <c r="F165">
        <v>246</v>
      </c>
      <c r="G165" s="8">
        <v>36.032499999999999</v>
      </c>
      <c r="H165" t="s">
        <v>21</v>
      </c>
      <c r="I165" s="7">
        <v>43028.208333333336</v>
      </c>
      <c r="J165" t="s">
        <v>2149</v>
      </c>
      <c r="K165">
        <v>1508475600</v>
      </c>
      <c r="L165" s="7">
        <v>43077.25</v>
      </c>
      <c r="M165">
        <v>1512712800</v>
      </c>
      <c r="N165" t="s">
        <v>2129</v>
      </c>
      <c r="O165" t="s">
        <v>2130</v>
      </c>
    </row>
    <row r="166" spans="1:15" x14ac:dyDescent="0.25">
      <c r="A166" t="s">
        <v>380</v>
      </c>
      <c r="B166">
        <v>150500</v>
      </c>
      <c r="C166">
        <v>150755</v>
      </c>
      <c r="D166" s="12">
        <v>100</v>
      </c>
      <c r="E166" t="s">
        <v>20</v>
      </c>
      <c r="F166">
        <v>1396</v>
      </c>
      <c r="G166" s="8">
        <v>107.9907</v>
      </c>
      <c r="H166" t="s">
        <v>21</v>
      </c>
      <c r="I166" s="7">
        <v>43016.208333333336</v>
      </c>
      <c r="J166" t="s">
        <v>2149</v>
      </c>
      <c r="K166">
        <v>1507438800</v>
      </c>
      <c r="L166" s="7">
        <v>43017.208333333336</v>
      </c>
      <c r="M166">
        <v>1507525200</v>
      </c>
      <c r="N166" t="s">
        <v>2114</v>
      </c>
      <c r="O166" t="s">
        <v>2115</v>
      </c>
    </row>
    <row r="167" spans="1:15" x14ac:dyDescent="0.25">
      <c r="A167" t="s">
        <v>382</v>
      </c>
      <c r="B167">
        <v>90400</v>
      </c>
      <c r="C167">
        <v>110279</v>
      </c>
      <c r="D167" s="12">
        <v>122</v>
      </c>
      <c r="E167" t="s">
        <v>20</v>
      </c>
      <c r="F167">
        <v>2506</v>
      </c>
      <c r="G167" s="8">
        <v>44.006</v>
      </c>
      <c r="H167" t="s">
        <v>21</v>
      </c>
      <c r="I167" s="7">
        <v>42948.208333333336</v>
      </c>
      <c r="J167" t="s">
        <v>2149</v>
      </c>
      <c r="K167">
        <v>1501563600</v>
      </c>
      <c r="L167" s="7">
        <v>42980.208333333336</v>
      </c>
      <c r="M167">
        <v>1504328400</v>
      </c>
      <c r="N167" t="s">
        <v>2112</v>
      </c>
      <c r="O167" t="s">
        <v>2113</v>
      </c>
    </row>
    <row r="168" spans="1:15" x14ac:dyDescent="0.25">
      <c r="A168" t="s">
        <v>384</v>
      </c>
      <c r="B168">
        <v>9800</v>
      </c>
      <c r="C168">
        <v>13439</v>
      </c>
      <c r="D168" s="12">
        <v>137</v>
      </c>
      <c r="E168" t="s">
        <v>20</v>
      </c>
      <c r="F168">
        <v>244</v>
      </c>
      <c r="G168" s="8">
        <v>55.0779</v>
      </c>
      <c r="H168" t="s">
        <v>21</v>
      </c>
      <c r="I168" s="7">
        <v>40534.25</v>
      </c>
      <c r="J168" t="s">
        <v>2150</v>
      </c>
      <c r="K168">
        <v>1292997600</v>
      </c>
      <c r="L168" s="7">
        <v>40538.25</v>
      </c>
      <c r="M168">
        <v>1293343200</v>
      </c>
      <c r="N168" t="s">
        <v>2129</v>
      </c>
      <c r="O168" t="s">
        <v>2130</v>
      </c>
    </row>
    <row r="169" spans="1:15" x14ac:dyDescent="0.25">
      <c r="A169" t="s">
        <v>386</v>
      </c>
      <c r="B169">
        <v>2600</v>
      </c>
      <c r="C169">
        <v>10804</v>
      </c>
      <c r="D169" s="12">
        <v>416</v>
      </c>
      <c r="E169" t="s">
        <v>20</v>
      </c>
      <c r="F169">
        <v>146</v>
      </c>
      <c r="G169" s="8">
        <v>74</v>
      </c>
      <c r="H169" t="s">
        <v>26</v>
      </c>
      <c r="I169" s="7">
        <v>41435.208333333336</v>
      </c>
      <c r="J169" t="s">
        <v>2146</v>
      </c>
      <c r="K169">
        <v>1370840400</v>
      </c>
      <c r="L169" s="7">
        <v>41445.208333333336</v>
      </c>
      <c r="M169">
        <v>1371704400</v>
      </c>
      <c r="N169" t="s">
        <v>2114</v>
      </c>
      <c r="O169" t="s">
        <v>2115</v>
      </c>
    </row>
    <row r="170" spans="1:15" x14ac:dyDescent="0.25">
      <c r="A170" t="s">
        <v>388</v>
      </c>
      <c r="B170">
        <v>128100</v>
      </c>
      <c r="C170">
        <v>40107</v>
      </c>
      <c r="D170" s="12">
        <v>31</v>
      </c>
      <c r="E170" t="s">
        <v>14</v>
      </c>
      <c r="F170">
        <v>955</v>
      </c>
      <c r="G170" s="8">
        <v>41.996899999999997</v>
      </c>
      <c r="H170" t="s">
        <v>36</v>
      </c>
      <c r="I170" s="7">
        <v>43518.25</v>
      </c>
      <c r="J170" t="s">
        <v>2147</v>
      </c>
      <c r="K170">
        <v>1550815200</v>
      </c>
      <c r="L170" s="7">
        <v>43541.208333333336</v>
      </c>
      <c r="M170">
        <v>1552798800</v>
      </c>
      <c r="N170" t="s">
        <v>2110</v>
      </c>
      <c r="O170" t="s">
        <v>2120</v>
      </c>
    </row>
    <row r="171" spans="1:15" x14ac:dyDescent="0.25">
      <c r="A171" t="s">
        <v>390</v>
      </c>
      <c r="B171">
        <v>23300</v>
      </c>
      <c r="C171">
        <v>98811</v>
      </c>
      <c r="D171" s="12">
        <v>424</v>
      </c>
      <c r="E171" t="s">
        <v>20</v>
      </c>
      <c r="F171">
        <v>1267</v>
      </c>
      <c r="G171" s="8">
        <v>77.988200000000006</v>
      </c>
      <c r="H171" t="s">
        <v>21</v>
      </c>
      <c r="I171" s="7">
        <v>41077.208333333336</v>
      </c>
      <c r="J171" t="s">
        <v>2148</v>
      </c>
      <c r="K171">
        <v>1339909200</v>
      </c>
      <c r="L171" s="7">
        <v>41105.208333333336</v>
      </c>
      <c r="M171">
        <v>1342328400</v>
      </c>
      <c r="N171" t="s">
        <v>2116</v>
      </c>
      <c r="O171" t="s">
        <v>2127</v>
      </c>
    </row>
    <row r="172" spans="1:15" x14ac:dyDescent="0.25">
      <c r="A172" t="s">
        <v>392</v>
      </c>
      <c r="B172">
        <v>188100</v>
      </c>
      <c r="C172">
        <v>5528</v>
      </c>
      <c r="D172" s="12">
        <v>3</v>
      </c>
      <c r="E172" t="s">
        <v>14</v>
      </c>
      <c r="F172">
        <v>67</v>
      </c>
      <c r="G172" s="8">
        <v>82.507499999999993</v>
      </c>
      <c r="H172" t="s">
        <v>21</v>
      </c>
      <c r="I172" s="7">
        <v>42950.208333333336</v>
      </c>
      <c r="J172" t="s">
        <v>2149</v>
      </c>
      <c r="K172">
        <v>1501736400</v>
      </c>
      <c r="L172" s="7">
        <v>42957.208333333336</v>
      </c>
      <c r="M172">
        <v>1502341200</v>
      </c>
      <c r="N172" t="s">
        <v>2110</v>
      </c>
      <c r="O172" t="s">
        <v>2120</v>
      </c>
    </row>
    <row r="173" spans="1:15" x14ac:dyDescent="0.25">
      <c r="A173" t="s">
        <v>394</v>
      </c>
      <c r="B173">
        <v>4900</v>
      </c>
      <c r="C173">
        <v>521</v>
      </c>
      <c r="D173" s="12">
        <v>11</v>
      </c>
      <c r="E173" t="s">
        <v>14</v>
      </c>
      <c r="F173">
        <v>5</v>
      </c>
      <c r="G173" s="8">
        <v>104.2</v>
      </c>
      <c r="H173" t="s">
        <v>21</v>
      </c>
      <c r="I173" s="7">
        <v>41718.208333333336</v>
      </c>
      <c r="J173" t="s">
        <v>2145</v>
      </c>
      <c r="K173">
        <v>1395291600</v>
      </c>
      <c r="L173" s="7">
        <v>41740.208333333336</v>
      </c>
      <c r="M173">
        <v>1397192400</v>
      </c>
      <c r="N173" t="s">
        <v>2122</v>
      </c>
      <c r="O173" t="s">
        <v>2134</v>
      </c>
    </row>
    <row r="174" spans="1:15" x14ac:dyDescent="0.25">
      <c r="A174" t="s">
        <v>396</v>
      </c>
      <c r="B174">
        <v>800</v>
      </c>
      <c r="C174">
        <v>663</v>
      </c>
      <c r="D174" s="12">
        <v>83</v>
      </c>
      <c r="E174" t="s">
        <v>14</v>
      </c>
      <c r="F174">
        <v>26</v>
      </c>
      <c r="G174" s="8">
        <v>25.5</v>
      </c>
      <c r="H174" t="s">
        <v>21</v>
      </c>
      <c r="I174" s="7">
        <v>41839.208333333336</v>
      </c>
      <c r="J174" t="s">
        <v>2145</v>
      </c>
      <c r="K174">
        <v>1405746000</v>
      </c>
      <c r="L174" s="7">
        <v>41854.208333333336</v>
      </c>
      <c r="M174">
        <v>1407042000</v>
      </c>
      <c r="N174" t="s">
        <v>2116</v>
      </c>
      <c r="O174" t="s">
        <v>2117</v>
      </c>
    </row>
    <row r="175" spans="1:15" x14ac:dyDescent="0.25">
      <c r="A175" t="s">
        <v>398</v>
      </c>
      <c r="B175">
        <v>96700</v>
      </c>
      <c r="C175">
        <v>157635</v>
      </c>
      <c r="D175" s="12">
        <v>163</v>
      </c>
      <c r="E175" t="s">
        <v>20</v>
      </c>
      <c r="F175">
        <v>1561</v>
      </c>
      <c r="G175" s="8">
        <v>100.9833</v>
      </c>
      <c r="H175" t="s">
        <v>21</v>
      </c>
      <c r="I175" s="7">
        <v>41412.208333333336</v>
      </c>
      <c r="J175" t="s">
        <v>2146</v>
      </c>
      <c r="K175">
        <v>1368853200</v>
      </c>
      <c r="L175" s="7">
        <v>41418.208333333336</v>
      </c>
      <c r="M175">
        <v>1369371600</v>
      </c>
      <c r="N175" t="s">
        <v>2114</v>
      </c>
      <c r="O175" t="s">
        <v>2115</v>
      </c>
    </row>
    <row r="176" spans="1:15" x14ac:dyDescent="0.25">
      <c r="A176" t="s">
        <v>400</v>
      </c>
      <c r="B176">
        <v>600</v>
      </c>
      <c r="C176">
        <v>5368</v>
      </c>
      <c r="D176" s="12">
        <v>895</v>
      </c>
      <c r="E176" t="s">
        <v>20</v>
      </c>
      <c r="F176">
        <v>48</v>
      </c>
      <c r="G176" s="8">
        <v>111.83329999999999</v>
      </c>
      <c r="H176" t="s">
        <v>21</v>
      </c>
      <c r="I176" s="7">
        <v>42282.208333333336</v>
      </c>
      <c r="J176" t="s">
        <v>2144</v>
      </c>
      <c r="K176">
        <v>1444021200</v>
      </c>
      <c r="L176" s="7">
        <v>42283.208333333336</v>
      </c>
      <c r="M176">
        <v>1444107600</v>
      </c>
      <c r="N176" t="s">
        <v>2112</v>
      </c>
      <c r="O176" t="s">
        <v>2121</v>
      </c>
    </row>
    <row r="177" spans="1:15" x14ac:dyDescent="0.25">
      <c r="A177" t="s">
        <v>402</v>
      </c>
      <c r="B177">
        <v>181200</v>
      </c>
      <c r="C177">
        <v>47459</v>
      </c>
      <c r="D177" s="12">
        <v>26</v>
      </c>
      <c r="E177" t="s">
        <v>14</v>
      </c>
      <c r="F177">
        <v>1130</v>
      </c>
      <c r="G177" s="8">
        <v>41.999099999999999</v>
      </c>
      <c r="H177" t="s">
        <v>21</v>
      </c>
      <c r="I177" s="7">
        <v>42613.208333333336</v>
      </c>
      <c r="J177" t="s">
        <v>2151</v>
      </c>
      <c r="K177">
        <v>1472619600</v>
      </c>
      <c r="L177" s="7">
        <v>42632.208333333336</v>
      </c>
      <c r="M177">
        <v>1474261200</v>
      </c>
      <c r="N177" t="s">
        <v>2114</v>
      </c>
      <c r="O177" t="s">
        <v>2115</v>
      </c>
    </row>
    <row r="178" spans="1:15" x14ac:dyDescent="0.25">
      <c r="A178" t="s">
        <v>404</v>
      </c>
      <c r="B178">
        <v>115000</v>
      </c>
      <c r="C178">
        <v>86060</v>
      </c>
      <c r="D178" s="12">
        <v>75</v>
      </c>
      <c r="E178" t="s">
        <v>14</v>
      </c>
      <c r="F178">
        <v>782</v>
      </c>
      <c r="G178" s="8">
        <v>110.05119999999999</v>
      </c>
      <c r="H178" t="s">
        <v>21</v>
      </c>
      <c r="I178" s="7">
        <v>42616.208333333336</v>
      </c>
      <c r="J178" t="s">
        <v>2151</v>
      </c>
      <c r="K178">
        <v>1472878800</v>
      </c>
      <c r="L178" s="7">
        <v>42625.208333333336</v>
      </c>
      <c r="M178">
        <v>1473656400</v>
      </c>
      <c r="N178" t="s">
        <v>2114</v>
      </c>
      <c r="O178" t="s">
        <v>2115</v>
      </c>
    </row>
    <row r="179" spans="1:15" x14ac:dyDescent="0.25">
      <c r="A179" t="s">
        <v>406</v>
      </c>
      <c r="B179">
        <v>38800</v>
      </c>
      <c r="C179">
        <v>161593</v>
      </c>
      <c r="D179" s="12">
        <v>416</v>
      </c>
      <c r="E179" t="s">
        <v>20</v>
      </c>
      <c r="F179">
        <v>2739</v>
      </c>
      <c r="G179" s="8">
        <v>58.997100000000003</v>
      </c>
      <c r="H179" t="s">
        <v>21</v>
      </c>
      <c r="I179" s="7">
        <v>40497.25</v>
      </c>
      <c r="J179" t="s">
        <v>2150</v>
      </c>
      <c r="K179">
        <v>1289800800</v>
      </c>
      <c r="L179" s="7">
        <v>40522.25</v>
      </c>
      <c r="M179">
        <v>1291960800</v>
      </c>
      <c r="N179" t="s">
        <v>2114</v>
      </c>
      <c r="O179" t="s">
        <v>2115</v>
      </c>
    </row>
    <row r="180" spans="1:15" x14ac:dyDescent="0.25">
      <c r="A180" t="s">
        <v>408</v>
      </c>
      <c r="B180">
        <v>7200</v>
      </c>
      <c r="C180">
        <v>6927</v>
      </c>
      <c r="D180" s="12">
        <v>96</v>
      </c>
      <c r="E180" t="s">
        <v>14</v>
      </c>
      <c r="F180">
        <v>210</v>
      </c>
      <c r="G180" s="8">
        <v>32.985700000000001</v>
      </c>
      <c r="H180" t="s">
        <v>21</v>
      </c>
      <c r="I180" s="7">
        <v>42999.208333333336</v>
      </c>
      <c r="J180" t="s">
        <v>2149</v>
      </c>
      <c r="K180">
        <v>1505970000</v>
      </c>
      <c r="L180" s="7">
        <v>43008.208333333336</v>
      </c>
      <c r="M180">
        <v>1506747600</v>
      </c>
      <c r="N180" t="s">
        <v>2108</v>
      </c>
      <c r="O180" t="s">
        <v>2109</v>
      </c>
    </row>
    <row r="181" spans="1:15" x14ac:dyDescent="0.25">
      <c r="A181" t="s">
        <v>410</v>
      </c>
      <c r="B181">
        <v>44500</v>
      </c>
      <c r="C181">
        <v>159185</v>
      </c>
      <c r="D181" s="12">
        <v>358</v>
      </c>
      <c r="E181" t="s">
        <v>20</v>
      </c>
      <c r="F181">
        <v>3537</v>
      </c>
      <c r="G181" s="8">
        <v>45.005699999999997</v>
      </c>
      <c r="H181" t="s">
        <v>15</v>
      </c>
      <c r="I181" s="7">
        <v>41350.208333333336</v>
      </c>
      <c r="J181" t="s">
        <v>2146</v>
      </c>
      <c r="K181">
        <v>1363496400</v>
      </c>
      <c r="L181" s="7">
        <v>41351.208333333336</v>
      </c>
      <c r="M181">
        <v>1363582800</v>
      </c>
      <c r="N181" t="s">
        <v>2114</v>
      </c>
      <c r="O181" t="s">
        <v>2115</v>
      </c>
    </row>
    <row r="182" spans="1:15" x14ac:dyDescent="0.25">
      <c r="A182" t="s">
        <v>412</v>
      </c>
      <c r="B182">
        <v>56000</v>
      </c>
      <c r="C182">
        <v>172736</v>
      </c>
      <c r="D182" s="12">
        <v>308</v>
      </c>
      <c r="E182" t="s">
        <v>20</v>
      </c>
      <c r="F182">
        <v>2107</v>
      </c>
      <c r="G182" s="8">
        <v>81.981999999999999</v>
      </c>
      <c r="H182" t="s">
        <v>26</v>
      </c>
      <c r="I182" s="7">
        <v>40259.208333333336</v>
      </c>
      <c r="J182" t="s">
        <v>2150</v>
      </c>
      <c r="K182">
        <v>1269234000</v>
      </c>
      <c r="L182" s="7">
        <v>40264.208333333336</v>
      </c>
      <c r="M182">
        <v>1269666000</v>
      </c>
      <c r="N182" t="s">
        <v>2112</v>
      </c>
      <c r="O182" t="s">
        <v>2121</v>
      </c>
    </row>
    <row r="183" spans="1:15" x14ac:dyDescent="0.25">
      <c r="A183" t="s">
        <v>414</v>
      </c>
      <c r="B183">
        <v>8600</v>
      </c>
      <c r="C183">
        <v>5315</v>
      </c>
      <c r="D183" s="12">
        <v>62</v>
      </c>
      <c r="E183" t="s">
        <v>14</v>
      </c>
      <c r="F183">
        <v>136</v>
      </c>
      <c r="G183" s="8">
        <v>39.0809</v>
      </c>
      <c r="H183" t="s">
        <v>21</v>
      </c>
      <c r="I183" s="7">
        <v>43012.208333333336</v>
      </c>
      <c r="J183" t="s">
        <v>2149</v>
      </c>
      <c r="K183">
        <v>1507093200</v>
      </c>
      <c r="L183" s="7">
        <v>43030.208333333336</v>
      </c>
      <c r="M183">
        <v>1508648400</v>
      </c>
      <c r="N183" t="s">
        <v>2112</v>
      </c>
      <c r="O183" t="s">
        <v>2113</v>
      </c>
    </row>
    <row r="184" spans="1:15" x14ac:dyDescent="0.25">
      <c r="A184" t="s">
        <v>416</v>
      </c>
      <c r="B184">
        <v>27100</v>
      </c>
      <c r="C184">
        <v>195750</v>
      </c>
      <c r="D184" s="12">
        <v>722</v>
      </c>
      <c r="E184" t="s">
        <v>20</v>
      </c>
      <c r="F184">
        <v>3318</v>
      </c>
      <c r="G184" s="8">
        <v>58.996400000000001</v>
      </c>
      <c r="H184" t="s">
        <v>36</v>
      </c>
      <c r="I184" s="7">
        <v>43631.208333333336</v>
      </c>
      <c r="J184" t="s">
        <v>2147</v>
      </c>
      <c r="K184">
        <v>1560574800</v>
      </c>
      <c r="L184" s="7">
        <v>43647.208333333336</v>
      </c>
      <c r="M184">
        <v>1561957200</v>
      </c>
      <c r="N184" t="s">
        <v>2114</v>
      </c>
      <c r="O184" t="s">
        <v>2115</v>
      </c>
    </row>
    <row r="185" spans="1:15" x14ac:dyDescent="0.25">
      <c r="A185" t="s">
        <v>418</v>
      </c>
      <c r="B185">
        <v>5100</v>
      </c>
      <c r="C185">
        <v>3525</v>
      </c>
      <c r="D185" s="12">
        <v>69</v>
      </c>
      <c r="E185" t="s">
        <v>14</v>
      </c>
      <c r="F185">
        <v>86</v>
      </c>
      <c r="G185" s="8">
        <v>40.988399999999999</v>
      </c>
      <c r="H185" t="s">
        <v>15</v>
      </c>
      <c r="I185" s="7">
        <v>40430.208333333336</v>
      </c>
      <c r="J185" t="s">
        <v>2150</v>
      </c>
      <c r="K185">
        <v>1284008400</v>
      </c>
      <c r="L185" s="7">
        <v>40443.208333333336</v>
      </c>
      <c r="M185">
        <v>1285131600</v>
      </c>
      <c r="N185" t="s">
        <v>2110</v>
      </c>
      <c r="O185" t="s">
        <v>2111</v>
      </c>
    </row>
    <row r="186" spans="1:15" x14ac:dyDescent="0.25">
      <c r="A186" t="s">
        <v>420</v>
      </c>
      <c r="B186">
        <v>3600</v>
      </c>
      <c r="C186">
        <v>10550</v>
      </c>
      <c r="D186" s="12">
        <v>293</v>
      </c>
      <c r="E186" t="s">
        <v>20</v>
      </c>
      <c r="F186">
        <v>340</v>
      </c>
      <c r="G186" s="8">
        <v>31.029399999999999</v>
      </c>
      <c r="H186" t="s">
        <v>21</v>
      </c>
      <c r="I186" s="7">
        <v>43588.208333333336</v>
      </c>
      <c r="J186" t="s">
        <v>2147</v>
      </c>
      <c r="K186">
        <v>1556859600</v>
      </c>
      <c r="L186" s="7">
        <v>43589.208333333336</v>
      </c>
      <c r="M186">
        <v>1556946000</v>
      </c>
      <c r="N186" t="s">
        <v>2114</v>
      </c>
      <c r="O186" t="s">
        <v>2115</v>
      </c>
    </row>
    <row r="187" spans="1:15" x14ac:dyDescent="0.25">
      <c r="A187" t="s">
        <v>422</v>
      </c>
      <c r="B187">
        <v>1000</v>
      </c>
      <c r="C187">
        <v>718</v>
      </c>
      <c r="D187" s="12">
        <v>72</v>
      </c>
      <c r="E187" t="s">
        <v>14</v>
      </c>
      <c r="F187">
        <v>19</v>
      </c>
      <c r="G187" s="8">
        <v>37.789499999999997</v>
      </c>
      <c r="H187" t="s">
        <v>21</v>
      </c>
      <c r="I187" s="7">
        <v>43233.208333333336</v>
      </c>
      <c r="J187" t="s">
        <v>2153</v>
      </c>
      <c r="K187">
        <v>1526187600</v>
      </c>
      <c r="L187" s="7">
        <v>43244.208333333336</v>
      </c>
      <c r="M187">
        <v>1527138000</v>
      </c>
      <c r="N187" t="s">
        <v>2116</v>
      </c>
      <c r="O187" t="s">
        <v>2135</v>
      </c>
    </row>
    <row r="188" spans="1:15" x14ac:dyDescent="0.25">
      <c r="A188" t="s">
        <v>424</v>
      </c>
      <c r="B188">
        <v>88800</v>
      </c>
      <c r="C188">
        <v>28358</v>
      </c>
      <c r="D188" s="12">
        <v>32</v>
      </c>
      <c r="E188" t="s">
        <v>14</v>
      </c>
      <c r="F188">
        <v>886</v>
      </c>
      <c r="G188" s="8">
        <v>32.006799999999998</v>
      </c>
      <c r="H188" t="s">
        <v>21</v>
      </c>
      <c r="I188" s="7">
        <v>41782.208333333336</v>
      </c>
      <c r="J188" t="s">
        <v>2145</v>
      </c>
      <c r="K188">
        <v>1400821200</v>
      </c>
      <c r="L188" s="7">
        <v>41797.208333333336</v>
      </c>
      <c r="M188">
        <v>1402117200</v>
      </c>
      <c r="N188" t="s">
        <v>2114</v>
      </c>
      <c r="O188" t="s">
        <v>2115</v>
      </c>
    </row>
    <row r="189" spans="1:15" x14ac:dyDescent="0.25">
      <c r="A189" t="s">
        <v>426</v>
      </c>
      <c r="B189">
        <v>60200</v>
      </c>
      <c r="C189">
        <v>138384</v>
      </c>
      <c r="D189" s="12">
        <v>230</v>
      </c>
      <c r="E189" t="s">
        <v>20</v>
      </c>
      <c r="F189">
        <v>1442</v>
      </c>
      <c r="G189" s="8">
        <v>95.966700000000003</v>
      </c>
      <c r="H189" t="s">
        <v>15</v>
      </c>
      <c r="I189" s="7">
        <v>41328.25</v>
      </c>
      <c r="J189" t="s">
        <v>2146</v>
      </c>
      <c r="K189">
        <v>1361599200</v>
      </c>
      <c r="L189" s="7">
        <v>41356.208333333336</v>
      </c>
      <c r="M189">
        <v>1364014800</v>
      </c>
      <c r="N189" t="s">
        <v>2116</v>
      </c>
      <c r="O189" t="s">
        <v>2127</v>
      </c>
    </row>
    <row r="190" spans="1:15" x14ac:dyDescent="0.25">
      <c r="A190" t="s">
        <v>428</v>
      </c>
      <c r="B190">
        <v>8200</v>
      </c>
      <c r="C190">
        <v>2625</v>
      </c>
      <c r="D190" s="12">
        <v>32</v>
      </c>
      <c r="E190" t="s">
        <v>14</v>
      </c>
      <c r="F190">
        <v>35</v>
      </c>
      <c r="G190" s="8">
        <v>75</v>
      </c>
      <c r="H190" t="s">
        <v>107</v>
      </c>
      <c r="I190" s="7">
        <v>41975.25</v>
      </c>
      <c r="J190" t="s">
        <v>2145</v>
      </c>
      <c r="K190">
        <v>1417500000</v>
      </c>
      <c r="L190" s="7">
        <v>41976.25</v>
      </c>
      <c r="M190">
        <v>1417586400</v>
      </c>
      <c r="N190" t="s">
        <v>2114</v>
      </c>
      <c r="O190" t="s">
        <v>2115</v>
      </c>
    </row>
    <row r="191" spans="1:15" hidden="1" x14ac:dyDescent="0.25">
      <c r="A191" t="s">
        <v>430</v>
      </c>
      <c r="B191">
        <v>191300</v>
      </c>
      <c r="C191">
        <v>45004</v>
      </c>
      <c r="D191" s="12">
        <v>24</v>
      </c>
      <c r="E191" t="s">
        <v>2186</v>
      </c>
      <c r="F191">
        <v>441</v>
      </c>
      <c r="G191" s="8">
        <v>102.04989999999999</v>
      </c>
      <c r="H191" t="s">
        <v>21</v>
      </c>
      <c r="I191" s="7">
        <v>42433.25</v>
      </c>
      <c r="J191" t="s">
        <v>2151</v>
      </c>
      <c r="K191">
        <v>1457071200</v>
      </c>
      <c r="L191" s="7">
        <v>42433.25</v>
      </c>
      <c r="M191">
        <v>1457071200</v>
      </c>
      <c r="N191" t="s">
        <v>2114</v>
      </c>
      <c r="O191" t="s">
        <v>2115</v>
      </c>
    </row>
    <row r="192" spans="1:15" x14ac:dyDescent="0.25">
      <c r="A192" t="s">
        <v>432</v>
      </c>
      <c r="B192">
        <v>3700</v>
      </c>
      <c r="C192">
        <v>2538</v>
      </c>
      <c r="D192" s="12">
        <v>69</v>
      </c>
      <c r="E192" t="s">
        <v>14</v>
      </c>
      <c r="F192">
        <v>24</v>
      </c>
      <c r="G192" s="8">
        <v>105.75</v>
      </c>
      <c r="H192" t="s">
        <v>21</v>
      </c>
      <c r="I192" s="7">
        <v>41429.208333333336</v>
      </c>
      <c r="J192" t="s">
        <v>2146</v>
      </c>
      <c r="K192">
        <v>1370322000</v>
      </c>
      <c r="L192" s="7">
        <v>41430.208333333336</v>
      </c>
      <c r="M192">
        <v>1370408400</v>
      </c>
      <c r="N192" t="s">
        <v>2114</v>
      </c>
      <c r="O192" t="s">
        <v>2115</v>
      </c>
    </row>
    <row r="193" spans="1:15" x14ac:dyDescent="0.25">
      <c r="A193" t="s">
        <v>434</v>
      </c>
      <c r="B193">
        <v>8400</v>
      </c>
      <c r="C193">
        <v>3188</v>
      </c>
      <c r="D193" s="12">
        <v>38</v>
      </c>
      <c r="E193" t="s">
        <v>14</v>
      </c>
      <c r="F193">
        <v>86</v>
      </c>
      <c r="G193" s="8">
        <v>37.069800000000001</v>
      </c>
      <c r="H193" t="s">
        <v>107</v>
      </c>
      <c r="I193" s="7">
        <v>43536.208333333336</v>
      </c>
      <c r="J193" t="s">
        <v>2147</v>
      </c>
      <c r="K193">
        <v>1552366800</v>
      </c>
      <c r="L193" s="7">
        <v>43539.208333333336</v>
      </c>
      <c r="M193">
        <v>1552626000</v>
      </c>
      <c r="N193" t="s">
        <v>2114</v>
      </c>
      <c r="O193" t="s">
        <v>2115</v>
      </c>
    </row>
    <row r="194" spans="1:15" x14ac:dyDescent="0.25">
      <c r="A194" t="s">
        <v>436</v>
      </c>
      <c r="B194">
        <v>42600</v>
      </c>
      <c r="C194">
        <v>8517</v>
      </c>
      <c r="D194" s="12">
        <v>20</v>
      </c>
      <c r="E194" t="s">
        <v>14</v>
      </c>
      <c r="F194">
        <v>243</v>
      </c>
      <c r="G194" s="8">
        <v>35.049399999999999</v>
      </c>
      <c r="H194" t="s">
        <v>21</v>
      </c>
      <c r="I194" s="7">
        <v>41817.208333333336</v>
      </c>
      <c r="J194" t="s">
        <v>2145</v>
      </c>
      <c r="K194">
        <v>1403845200</v>
      </c>
      <c r="L194" s="7">
        <v>41821.208333333336</v>
      </c>
      <c r="M194">
        <v>1404190800</v>
      </c>
      <c r="N194" t="s">
        <v>2110</v>
      </c>
      <c r="O194" t="s">
        <v>2111</v>
      </c>
    </row>
    <row r="195" spans="1:15" x14ac:dyDescent="0.25">
      <c r="A195" t="s">
        <v>438</v>
      </c>
      <c r="B195">
        <v>6600</v>
      </c>
      <c r="C195">
        <v>3012</v>
      </c>
      <c r="D195" s="12">
        <v>46</v>
      </c>
      <c r="E195" t="s">
        <v>14</v>
      </c>
      <c r="F195">
        <v>65</v>
      </c>
      <c r="G195" s="8">
        <v>46.338500000000003</v>
      </c>
      <c r="H195" t="s">
        <v>21</v>
      </c>
      <c r="I195" s="7">
        <v>43198.208333333336</v>
      </c>
      <c r="J195" t="s">
        <v>2153</v>
      </c>
      <c r="K195">
        <v>1523163600</v>
      </c>
      <c r="L195" s="7">
        <v>43202.208333333336</v>
      </c>
      <c r="M195">
        <v>1523509200</v>
      </c>
      <c r="N195" t="s">
        <v>2110</v>
      </c>
      <c r="O195" t="s">
        <v>2120</v>
      </c>
    </row>
    <row r="196" spans="1:15" x14ac:dyDescent="0.25">
      <c r="A196" t="s">
        <v>440</v>
      </c>
      <c r="B196">
        <v>7100</v>
      </c>
      <c r="C196">
        <v>8716</v>
      </c>
      <c r="D196" s="12">
        <v>123</v>
      </c>
      <c r="E196" t="s">
        <v>20</v>
      </c>
      <c r="F196">
        <v>126</v>
      </c>
      <c r="G196" s="8">
        <v>69.174599999999998</v>
      </c>
      <c r="H196" t="s">
        <v>21</v>
      </c>
      <c r="I196" s="7">
        <v>42261.208333333336</v>
      </c>
      <c r="J196" t="s">
        <v>2144</v>
      </c>
      <c r="K196">
        <v>1442206800</v>
      </c>
      <c r="L196" s="7">
        <v>42277.208333333336</v>
      </c>
      <c r="M196">
        <v>1443589200</v>
      </c>
      <c r="N196" t="s">
        <v>2110</v>
      </c>
      <c r="O196" t="s">
        <v>2132</v>
      </c>
    </row>
    <row r="197" spans="1:15" x14ac:dyDescent="0.25">
      <c r="A197" t="s">
        <v>442</v>
      </c>
      <c r="B197">
        <v>15800</v>
      </c>
      <c r="C197">
        <v>57157</v>
      </c>
      <c r="D197" s="12">
        <v>362</v>
      </c>
      <c r="E197" t="s">
        <v>20</v>
      </c>
      <c r="F197">
        <v>524</v>
      </c>
      <c r="G197" s="8">
        <v>109.0782</v>
      </c>
      <c r="H197" t="s">
        <v>21</v>
      </c>
      <c r="I197" s="7">
        <v>43310.208333333336</v>
      </c>
      <c r="J197" t="s">
        <v>2153</v>
      </c>
      <c r="K197">
        <v>1532840400</v>
      </c>
      <c r="L197" s="7">
        <v>43317.208333333336</v>
      </c>
      <c r="M197">
        <v>1533445200</v>
      </c>
      <c r="N197" t="s">
        <v>2110</v>
      </c>
      <c r="O197" t="s">
        <v>2118</v>
      </c>
    </row>
    <row r="198" spans="1:15" x14ac:dyDescent="0.25">
      <c r="A198" t="s">
        <v>444</v>
      </c>
      <c r="B198">
        <v>8200</v>
      </c>
      <c r="C198">
        <v>5178</v>
      </c>
      <c r="D198" s="12">
        <v>63</v>
      </c>
      <c r="E198" t="s">
        <v>14</v>
      </c>
      <c r="F198">
        <v>100</v>
      </c>
      <c r="G198" s="8">
        <v>51.78</v>
      </c>
      <c r="H198" t="s">
        <v>36</v>
      </c>
      <c r="I198" s="7">
        <v>42616.208333333336</v>
      </c>
      <c r="J198" t="s">
        <v>2151</v>
      </c>
      <c r="K198">
        <v>1472878800</v>
      </c>
      <c r="L198" s="7">
        <v>42635.208333333336</v>
      </c>
      <c r="M198">
        <v>1474520400</v>
      </c>
      <c r="N198" t="s">
        <v>2112</v>
      </c>
      <c r="O198" t="s">
        <v>2121</v>
      </c>
    </row>
    <row r="199" spans="1:15" x14ac:dyDescent="0.25">
      <c r="A199" t="s">
        <v>446</v>
      </c>
      <c r="B199">
        <v>54700</v>
      </c>
      <c r="C199">
        <v>163118</v>
      </c>
      <c r="D199" s="12">
        <v>298</v>
      </c>
      <c r="E199" t="s">
        <v>20</v>
      </c>
      <c r="F199">
        <v>1989</v>
      </c>
      <c r="G199" s="8">
        <v>82.010099999999994</v>
      </c>
      <c r="H199" t="s">
        <v>21</v>
      </c>
      <c r="I199" s="7">
        <v>42909.208333333336</v>
      </c>
      <c r="J199" t="s">
        <v>2149</v>
      </c>
      <c r="K199">
        <v>1498194000</v>
      </c>
      <c r="L199" s="7">
        <v>42923.208333333336</v>
      </c>
      <c r="M199">
        <v>1499403600</v>
      </c>
      <c r="N199" t="s">
        <v>2116</v>
      </c>
      <c r="O199" t="s">
        <v>2119</v>
      </c>
    </row>
    <row r="200" spans="1:15" x14ac:dyDescent="0.25">
      <c r="A200" t="s">
        <v>448</v>
      </c>
      <c r="B200">
        <v>63200</v>
      </c>
      <c r="C200">
        <v>6041</v>
      </c>
      <c r="D200" s="12">
        <v>10</v>
      </c>
      <c r="E200" t="s">
        <v>14</v>
      </c>
      <c r="F200">
        <v>168</v>
      </c>
      <c r="G200" s="8">
        <v>35.958300000000001</v>
      </c>
      <c r="H200" t="s">
        <v>21</v>
      </c>
      <c r="I200" s="7">
        <v>40396.208333333336</v>
      </c>
      <c r="J200" t="s">
        <v>2150</v>
      </c>
      <c r="K200">
        <v>1281070800</v>
      </c>
      <c r="L200" s="7">
        <v>40425.208333333336</v>
      </c>
      <c r="M200">
        <v>1283576400</v>
      </c>
      <c r="N200" t="s">
        <v>2110</v>
      </c>
      <c r="O200" t="s">
        <v>2118</v>
      </c>
    </row>
    <row r="201" spans="1:15" x14ac:dyDescent="0.25">
      <c r="A201" t="s">
        <v>450</v>
      </c>
      <c r="B201">
        <v>1800</v>
      </c>
      <c r="C201">
        <v>968</v>
      </c>
      <c r="D201" s="12">
        <v>54</v>
      </c>
      <c r="E201" t="s">
        <v>14</v>
      </c>
      <c r="F201">
        <v>13</v>
      </c>
      <c r="G201" s="8">
        <v>74.461500000000001</v>
      </c>
      <c r="H201" t="s">
        <v>21</v>
      </c>
      <c r="I201" s="7">
        <v>42192.208333333336</v>
      </c>
      <c r="J201" t="s">
        <v>2144</v>
      </c>
      <c r="K201">
        <v>1436245200</v>
      </c>
      <c r="L201" s="7">
        <v>42196.208333333336</v>
      </c>
      <c r="M201">
        <v>1436590800</v>
      </c>
      <c r="N201" t="s">
        <v>2110</v>
      </c>
      <c r="O201" t="s">
        <v>2111</v>
      </c>
    </row>
    <row r="202" spans="1:15" x14ac:dyDescent="0.25">
      <c r="A202" t="s">
        <v>452</v>
      </c>
      <c r="B202">
        <v>100</v>
      </c>
      <c r="C202">
        <v>2</v>
      </c>
      <c r="D202" s="12">
        <v>2</v>
      </c>
      <c r="E202" t="s">
        <v>14</v>
      </c>
      <c r="F202">
        <v>1</v>
      </c>
      <c r="G202" s="8">
        <v>2</v>
      </c>
      <c r="H202" t="s">
        <v>15</v>
      </c>
      <c r="I202" s="7">
        <v>40262.208333333336</v>
      </c>
      <c r="J202" t="s">
        <v>2150</v>
      </c>
      <c r="K202">
        <v>1269493200</v>
      </c>
      <c r="L202" s="7">
        <v>40273.208333333336</v>
      </c>
      <c r="M202">
        <v>1270443600</v>
      </c>
      <c r="N202" t="s">
        <v>2114</v>
      </c>
      <c r="O202" t="s">
        <v>2115</v>
      </c>
    </row>
    <row r="203" spans="1:15" x14ac:dyDescent="0.25">
      <c r="A203" t="s">
        <v>454</v>
      </c>
      <c r="B203">
        <v>2100</v>
      </c>
      <c r="C203">
        <v>14305</v>
      </c>
      <c r="D203" s="12">
        <v>681</v>
      </c>
      <c r="E203" t="s">
        <v>20</v>
      </c>
      <c r="F203">
        <v>157</v>
      </c>
      <c r="G203" s="8">
        <v>91.114599999999996</v>
      </c>
      <c r="H203" t="s">
        <v>21</v>
      </c>
      <c r="I203" s="7">
        <v>41845.208333333336</v>
      </c>
      <c r="J203" t="s">
        <v>2145</v>
      </c>
      <c r="K203">
        <v>1406264400</v>
      </c>
      <c r="L203" s="7">
        <v>41863.208333333336</v>
      </c>
      <c r="M203">
        <v>1407819600</v>
      </c>
      <c r="N203" t="s">
        <v>2112</v>
      </c>
      <c r="O203" t="s">
        <v>2113</v>
      </c>
    </row>
    <row r="204" spans="1:15" hidden="1" x14ac:dyDescent="0.25">
      <c r="A204" t="s">
        <v>456</v>
      </c>
      <c r="B204">
        <v>8300</v>
      </c>
      <c r="C204">
        <v>6543</v>
      </c>
      <c r="D204" s="12">
        <v>79</v>
      </c>
      <c r="E204" t="s">
        <v>2186</v>
      </c>
      <c r="F204">
        <v>82</v>
      </c>
      <c r="G204" s="8">
        <v>79.792699999999996</v>
      </c>
      <c r="H204" t="s">
        <v>21</v>
      </c>
      <c r="I204" s="7">
        <v>40818.208333333336</v>
      </c>
      <c r="J204" t="s">
        <v>2152</v>
      </c>
      <c r="K204">
        <v>1317531600</v>
      </c>
      <c r="L204" s="7">
        <v>40822.208333333336</v>
      </c>
      <c r="M204">
        <v>1317877200</v>
      </c>
      <c r="N204" t="s">
        <v>2108</v>
      </c>
      <c r="O204" t="s">
        <v>2109</v>
      </c>
    </row>
    <row r="205" spans="1:15" x14ac:dyDescent="0.25">
      <c r="A205" t="s">
        <v>458</v>
      </c>
      <c r="B205">
        <v>143900</v>
      </c>
      <c r="C205">
        <v>193413</v>
      </c>
      <c r="D205" s="12">
        <v>134</v>
      </c>
      <c r="E205" t="s">
        <v>20</v>
      </c>
      <c r="F205">
        <v>4498</v>
      </c>
      <c r="G205" s="8">
        <v>42.9998</v>
      </c>
      <c r="H205" t="s">
        <v>26</v>
      </c>
      <c r="I205" s="7">
        <v>42752.25</v>
      </c>
      <c r="J205" t="s">
        <v>2149</v>
      </c>
      <c r="K205">
        <v>1484632800</v>
      </c>
      <c r="L205" s="7">
        <v>42754.25</v>
      </c>
      <c r="M205">
        <v>1484805600</v>
      </c>
      <c r="N205" t="s">
        <v>2114</v>
      </c>
      <c r="O205" t="s">
        <v>2115</v>
      </c>
    </row>
    <row r="206" spans="1:15" x14ac:dyDescent="0.25">
      <c r="A206" t="s">
        <v>460</v>
      </c>
      <c r="B206">
        <v>75000</v>
      </c>
      <c r="C206">
        <v>2529</v>
      </c>
      <c r="D206" s="12">
        <v>3</v>
      </c>
      <c r="E206" t="s">
        <v>14</v>
      </c>
      <c r="F206">
        <v>40</v>
      </c>
      <c r="G206" s="8">
        <v>63.225000000000001</v>
      </c>
      <c r="H206" t="s">
        <v>21</v>
      </c>
      <c r="I206" s="7">
        <v>40636.208333333336</v>
      </c>
      <c r="J206" t="s">
        <v>2152</v>
      </c>
      <c r="K206">
        <v>1301806800</v>
      </c>
      <c r="L206" s="7">
        <v>40646.208333333336</v>
      </c>
      <c r="M206">
        <v>1302670800</v>
      </c>
      <c r="N206" t="s">
        <v>2110</v>
      </c>
      <c r="O206" t="s">
        <v>2133</v>
      </c>
    </row>
    <row r="207" spans="1:15" x14ac:dyDescent="0.25">
      <c r="A207" t="s">
        <v>462</v>
      </c>
      <c r="B207">
        <v>1300</v>
      </c>
      <c r="C207">
        <v>5614</v>
      </c>
      <c r="D207" s="12">
        <v>432</v>
      </c>
      <c r="E207" t="s">
        <v>20</v>
      </c>
      <c r="F207">
        <v>80</v>
      </c>
      <c r="G207" s="8">
        <v>70.174999999999997</v>
      </c>
      <c r="H207" t="s">
        <v>21</v>
      </c>
      <c r="I207" s="7">
        <v>43390.208333333336</v>
      </c>
      <c r="J207" t="s">
        <v>2153</v>
      </c>
      <c r="K207">
        <v>1539752400</v>
      </c>
      <c r="L207" s="7">
        <v>43402.208333333336</v>
      </c>
      <c r="M207">
        <v>1540789200</v>
      </c>
      <c r="N207" t="s">
        <v>2114</v>
      </c>
      <c r="O207" t="s">
        <v>2115</v>
      </c>
    </row>
    <row r="208" spans="1:15" hidden="1" x14ac:dyDescent="0.25">
      <c r="A208" t="s">
        <v>464</v>
      </c>
      <c r="B208">
        <v>9000</v>
      </c>
      <c r="C208">
        <v>3496</v>
      </c>
      <c r="D208" s="12">
        <v>39</v>
      </c>
      <c r="E208" t="s">
        <v>2186</v>
      </c>
      <c r="F208">
        <v>57</v>
      </c>
      <c r="G208" s="8">
        <v>61.333300000000001</v>
      </c>
      <c r="H208" t="s">
        <v>21</v>
      </c>
      <c r="I208" s="7">
        <v>40236.25</v>
      </c>
      <c r="J208" t="s">
        <v>2150</v>
      </c>
      <c r="K208">
        <v>1267250400</v>
      </c>
      <c r="L208" s="7">
        <v>40245.25</v>
      </c>
      <c r="M208">
        <v>1268028000</v>
      </c>
      <c r="N208" t="s">
        <v>2122</v>
      </c>
      <c r="O208" t="s">
        <v>2128</v>
      </c>
    </row>
    <row r="209" spans="1:15" x14ac:dyDescent="0.25">
      <c r="A209" t="s">
        <v>466</v>
      </c>
      <c r="B209">
        <v>1000</v>
      </c>
      <c r="C209">
        <v>4257</v>
      </c>
      <c r="D209" s="12">
        <v>426</v>
      </c>
      <c r="E209" t="s">
        <v>20</v>
      </c>
      <c r="F209">
        <v>43</v>
      </c>
      <c r="G209" s="8">
        <v>99</v>
      </c>
      <c r="H209" t="s">
        <v>21</v>
      </c>
      <c r="I209" s="7">
        <v>43340.208333333336</v>
      </c>
      <c r="J209" t="s">
        <v>2153</v>
      </c>
      <c r="K209">
        <v>1535432400</v>
      </c>
      <c r="L209" s="7">
        <v>43360.208333333336</v>
      </c>
      <c r="M209">
        <v>1537160400</v>
      </c>
      <c r="N209" t="s">
        <v>2110</v>
      </c>
      <c r="O209" t="s">
        <v>2111</v>
      </c>
    </row>
    <row r="210" spans="1:15" x14ac:dyDescent="0.25">
      <c r="A210" t="s">
        <v>468</v>
      </c>
      <c r="B210">
        <v>196900</v>
      </c>
      <c r="C210">
        <v>199110</v>
      </c>
      <c r="D210" s="12">
        <v>101</v>
      </c>
      <c r="E210" t="s">
        <v>20</v>
      </c>
      <c r="F210">
        <v>2053</v>
      </c>
      <c r="G210" s="8">
        <v>96.984899999999996</v>
      </c>
      <c r="H210" t="s">
        <v>21</v>
      </c>
      <c r="I210" s="7">
        <v>43048.25</v>
      </c>
      <c r="J210" t="s">
        <v>2149</v>
      </c>
      <c r="K210">
        <v>1510207200</v>
      </c>
      <c r="L210" s="7">
        <v>43072.25</v>
      </c>
      <c r="M210">
        <v>1512280800</v>
      </c>
      <c r="N210" t="s">
        <v>2116</v>
      </c>
      <c r="O210" t="s">
        <v>2117</v>
      </c>
    </row>
    <row r="211" spans="1:15" hidden="1" x14ac:dyDescent="0.25">
      <c r="A211" t="s">
        <v>470</v>
      </c>
      <c r="B211">
        <v>194500</v>
      </c>
      <c r="C211">
        <v>41212</v>
      </c>
      <c r="D211" s="12">
        <v>21</v>
      </c>
      <c r="E211" t="s">
        <v>47</v>
      </c>
      <c r="F211">
        <v>808</v>
      </c>
      <c r="G211" s="8">
        <v>51.005000000000003</v>
      </c>
      <c r="H211" t="s">
        <v>26</v>
      </c>
      <c r="I211" s="7">
        <v>42496.208333333336</v>
      </c>
      <c r="J211" t="s">
        <v>2151</v>
      </c>
      <c r="K211">
        <v>1462510800</v>
      </c>
      <c r="L211" s="7">
        <v>42503.208333333336</v>
      </c>
      <c r="M211">
        <v>1463115600</v>
      </c>
      <c r="N211" t="s">
        <v>2116</v>
      </c>
      <c r="O211" t="s">
        <v>2117</v>
      </c>
    </row>
    <row r="212" spans="1:15" x14ac:dyDescent="0.25">
      <c r="A212" t="s">
        <v>472</v>
      </c>
      <c r="B212">
        <v>9400</v>
      </c>
      <c r="C212">
        <v>6338</v>
      </c>
      <c r="D212" s="12">
        <v>67</v>
      </c>
      <c r="E212" t="s">
        <v>14</v>
      </c>
      <c r="F212">
        <v>226</v>
      </c>
      <c r="G212" s="8">
        <v>28.0442</v>
      </c>
      <c r="H212" t="s">
        <v>36</v>
      </c>
      <c r="I212" s="7">
        <v>42797.25</v>
      </c>
      <c r="J212" t="s">
        <v>2149</v>
      </c>
      <c r="K212">
        <v>1488520800</v>
      </c>
      <c r="L212" s="7">
        <v>42824.208333333336</v>
      </c>
      <c r="M212">
        <v>1490850000</v>
      </c>
      <c r="N212" t="s">
        <v>2116</v>
      </c>
      <c r="O212" t="s">
        <v>2138</v>
      </c>
    </row>
    <row r="213" spans="1:15" x14ac:dyDescent="0.25">
      <c r="A213" t="s">
        <v>475</v>
      </c>
      <c r="B213">
        <v>104400</v>
      </c>
      <c r="C213">
        <v>99100</v>
      </c>
      <c r="D213" s="12">
        <v>95</v>
      </c>
      <c r="E213" t="s">
        <v>14</v>
      </c>
      <c r="F213">
        <v>1625</v>
      </c>
      <c r="G213" s="8">
        <v>60.9846</v>
      </c>
      <c r="H213" t="s">
        <v>21</v>
      </c>
      <c r="I213" s="7">
        <v>41513.208333333336</v>
      </c>
      <c r="J213" t="s">
        <v>2146</v>
      </c>
      <c r="K213">
        <v>1377579600</v>
      </c>
      <c r="L213" s="7">
        <v>41537.208333333336</v>
      </c>
      <c r="M213">
        <v>1379653200</v>
      </c>
      <c r="N213" t="s">
        <v>2114</v>
      </c>
      <c r="O213" t="s">
        <v>2115</v>
      </c>
    </row>
    <row r="214" spans="1:15" x14ac:dyDescent="0.25">
      <c r="A214" t="s">
        <v>477</v>
      </c>
      <c r="B214">
        <v>8100</v>
      </c>
      <c r="C214">
        <v>12300</v>
      </c>
      <c r="D214" s="12">
        <v>152</v>
      </c>
      <c r="E214" t="s">
        <v>20</v>
      </c>
      <c r="F214">
        <v>168</v>
      </c>
      <c r="G214" s="8">
        <v>73.214299999999994</v>
      </c>
      <c r="H214" t="s">
        <v>21</v>
      </c>
      <c r="I214" s="7">
        <v>43814.25</v>
      </c>
      <c r="J214" t="s">
        <v>2147</v>
      </c>
      <c r="K214">
        <v>1576389600</v>
      </c>
      <c r="L214" s="7">
        <v>43860.25</v>
      </c>
      <c r="M214">
        <v>1580364000</v>
      </c>
      <c r="N214" t="s">
        <v>2114</v>
      </c>
      <c r="O214" t="s">
        <v>2115</v>
      </c>
    </row>
    <row r="215" spans="1:15" x14ac:dyDescent="0.25">
      <c r="A215" t="s">
        <v>479</v>
      </c>
      <c r="B215">
        <v>87900</v>
      </c>
      <c r="C215">
        <v>171549</v>
      </c>
      <c r="D215" s="12">
        <v>195</v>
      </c>
      <c r="E215" t="s">
        <v>20</v>
      </c>
      <c r="F215">
        <v>4289</v>
      </c>
      <c r="G215" s="8">
        <v>39.997399999999999</v>
      </c>
      <c r="H215" t="s">
        <v>21</v>
      </c>
      <c r="I215" s="7">
        <v>40488.208333333336</v>
      </c>
      <c r="J215" t="s">
        <v>2150</v>
      </c>
      <c r="K215">
        <v>1289019600</v>
      </c>
      <c r="L215" s="7">
        <v>40496.25</v>
      </c>
      <c r="M215">
        <v>1289714400</v>
      </c>
      <c r="N215" t="s">
        <v>2110</v>
      </c>
      <c r="O215" t="s">
        <v>2120</v>
      </c>
    </row>
    <row r="216" spans="1:15" x14ac:dyDescent="0.25">
      <c r="A216" t="s">
        <v>481</v>
      </c>
      <c r="B216">
        <v>1400</v>
      </c>
      <c r="C216">
        <v>14324</v>
      </c>
      <c r="D216" s="12">
        <v>1023</v>
      </c>
      <c r="E216" t="s">
        <v>20</v>
      </c>
      <c r="F216">
        <v>165</v>
      </c>
      <c r="G216" s="8">
        <v>86.812100000000001</v>
      </c>
      <c r="H216" t="s">
        <v>21</v>
      </c>
      <c r="I216" s="7">
        <v>40409.208333333336</v>
      </c>
      <c r="J216" t="s">
        <v>2150</v>
      </c>
      <c r="K216">
        <v>1282194000</v>
      </c>
      <c r="L216" s="7">
        <v>40415.208333333336</v>
      </c>
      <c r="M216">
        <v>1282712400</v>
      </c>
      <c r="N216" t="s">
        <v>2110</v>
      </c>
      <c r="O216" t="s">
        <v>2111</v>
      </c>
    </row>
    <row r="217" spans="1:15" x14ac:dyDescent="0.25">
      <c r="A217" t="s">
        <v>483</v>
      </c>
      <c r="B217">
        <v>156800</v>
      </c>
      <c r="C217">
        <v>6024</v>
      </c>
      <c r="D217" s="12">
        <v>4</v>
      </c>
      <c r="E217" t="s">
        <v>14</v>
      </c>
      <c r="F217">
        <v>143</v>
      </c>
      <c r="G217" s="8">
        <v>42.125900000000001</v>
      </c>
      <c r="H217" t="s">
        <v>21</v>
      </c>
      <c r="I217" s="7">
        <v>43509.25</v>
      </c>
      <c r="J217" t="s">
        <v>2147</v>
      </c>
      <c r="K217">
        <v>1550037600</v>
      </c>
      <c r="L217" s="7">
        <v>43511.25</v>
      </c>
      <c r="M217">
        <v>1550210400</v>
      </c>
      <c r="N217" t="s">
        <v>2114</v>
      </c>
      <c r="O217" t="s">
        <v>2115</v>
      </c>
    </row>
    <row r="218" spans="1:15" x14ac:dyDescent="0.25">
      <c r="A218" t="s">
        <v>485</v>
      </c>
      <c r="B218">
        <v>121700</v>
      </c>
      <c r="C218">
        <v>188721</v>
      </c>
      <c r="D218" s="12">
        <v>155</v>
      </c>
      <c r="E218" t="s">
        <v>20</v>
      </c>
      <c r="F218">
        <v>1815</v>
      </c>
      <c r="G218" s="8">
        <v>103.9785</v>
      </c>
      <c r="H218" t="s">
        <v>21</v>
      </c>
      <c r="I218" s="7">
        <v>40869.25</v>
      </c>
      <c r="J218" t="s">
        <v>2152</v>
      </c>
      <c r="K218">
        <v>1321941600</v>
      </c>
      <c r="L218" s="7">
        <v>40871.25</v>
      </c>
      <c r="M218">
        <v>1322114400</v>
      </c>
      <c r="N218" t="s">
        <v>2114</v>
      </c>
      <c r="O218" t="s">
        <v>2115</v>
      </c>
    </row>
    <row r="219" spans="1:15" x14ac:dyDescent="0.25">
      <c r="A219" t="s">
        <v>487</v>
      </c>
      <c r="B219">
        <v>129400</v>
      </c>
      <c r="C219">
        <v>57911</v>
      </c>
      <c r="D219" s="12">
        <v>45</v>
      </c>
      <c r="E219" t="s">
        <v>14</v>
      </c>
      <c r="F219">
        <v>934</v>
      </c>
      <c r="G219" s="8">
        <v>62.0032</v>
      </c>
      <c r="H219" t="s">
        <v>21</v>
      </c>
      <c r="I219" s="7">
        <v>43583.208333333336</v>
      </c>
      <c r="J219" t="s">
        <v>2147</v>
      </c>
      <c r="K219">
        <v>1556427600</v>
      </c>
      <c r="L219" s="7">
        <v>43592.208333333336</v>
      </c>
      <c r="M219">
        <v>1557205200</v>
      </c>
      <c r="N219" t="s">
        <v>2116</v>
      </c>
      <c r="O219" t="s">
        <v>2138</v>
      </c>
    </row>
    <row r="220" spans="1:15" x14ac:dyDescent="0.25">
      <c r="A220" t="s">
        <v>489</v>
      </c>
      <c r="B220">
        <v>5700</v>
      </c>
      <c r="C220">
        <v>12309</v>
      </c>
      <c r="D220" s="12">
        <v>216</v>
      </c>
      <c r="E220" t="s">
        <v>20</v>
      </c>
      <c r="F220">
        <v>397</v>
      </c>
      <c r="G220" s="8">
        <v>31.004999999999999</v>
      </c>
      <c r="H220" t="s">
        <v>40</v>
      </c>
      <c r="I220" s="7">
        <v>40858.25</v>
      </c>
      <c r="J220" t="s">
        <v>2152</v>
      </c>
      <c r="K220">
        <v>1320991200</v>
      </c>
      <c r="L220" s="7">
        <v>40892.25</v>
      </c>
      <c r="M220">
        <v>1323928800</v>
      </c>
      <c r="N220" t="s">
        <v>2116</v>
      </c>
      <c r="O220" t="s">
        <v>2127</v>
      </c>
    </row>
    <row r="221" spans="1:15" x14ac:dyDescent="0.25">
      <c r="A221" t="s">
        <v>491</v>
      </c>
      <c r="B221">
        <v>41700</v>
      </c>
      <c r="C221">
        <v>138497</v>
      </c>
      <c r="D221" s="12">
        <v>332</v>
      </c>
      <c r="E221" t="s">
        <v>20</v>
      </c>
      <c r="F221">
        <v>1539</v>
      </c>
      <c r="G221" s="8">
        <v>89.991600000000005</v>
      </c>
      <c r="H221" t="s">
        <v>21</v>
      </c>
      <c r="I221" s="7">
        <v>41137.208333333336</v>
      </c>
      <c r="J221" t="s">
        <v>2148</v>
      </c>
      <c r="K221">
        <v>1345093200</v>
      </c>
      <c r="L221" s="7">
        <v>41149.208333333336</v>
      </c>
      <c r="M221">
        <v>1346130000</v>
      </c>
      <c r="N221" t="s">
        <v>2116</v>
      </c>
      <c r="O221" t="s">
        <v>2124</v>
      </c>
    </row>
    <row r="222" spans="1:15" x14ac:dyDescent="0.25">
      <c r="A222" t="s">
        <v>493</v>
      </c>
      <c r="B222">
        <v>7900</v>
      </c>
      <c r="C222">
        <v>667</v>
      </c>
      <c r="D222" s="12">
        <v>8</v>
      </c>
      <c r="E222" t="s">
        <v>14</v>
      </c>
      <c r="F222">
        <v>17</v>
      </c>
      <c r="G222" s="8">
        <v>39.235300000000002</v>
      </c>
      <c r="H222" t="s">
        <v>21</v>
      </c>
      <c r="I222" s="7">
        <v>40725.208333333336</v>
      </c>
      <c r="J222" t="s">
        <v>2152</v>
      </c>
      <c r="K222">
        <v>1309496400</v>
      </c>
      <c r="L222" s="7">
        <v>40743.208333333336</v>
      </c>
      <c r="M222">
        <v>1311051600</v>
      </c>
      <c r="N222" t="s">
        <v>2114</v>
      </c>
      <c r="O222" t="s">
        <v>2115</v>
      </c>
    </row>
    <row r="223" spans="1:15" x14ac:dyDescent="0.25">
      <c r="A223" t="s">
        <v>495</v>
      </c>
      <c r="B223">
        <v>121500</v>
      </c>
      <c r="C223">
        <v>119830</v>
      </c>
      <c r="D223" s="12">
        <v>99</v>
      </c>
      <c r="E223" t="s">
        <v>14</v>
      </c>
      <c r="F223">
        <v>2179</v>
      </c>
      <c r="G223" s="8">
        <v>54.993099999999998</v>
      </c>
      <c r="H223" t="s">
        <v>21</v>
      </c>
      <c r="I223" s="7">
        <v>41081.208333333336</v>
      </c>
      <c r="J223" t="s">
        <v>2148</v>
      </c>
      <c r="K223">
        <v>1340254800</v>
      </c>
      <c r="L223" s="7">
        <v>41083.208333333336</v>
      </c>
      <c r="M223">
        <v>1340427600</v>
      </c>
      <c r="N223" t="s">
        <v>2108</v>
      </c>
      <c r="O223" t="s">
        <v>2109</v>
      </c>
    </row>
    <row r="224" spans="1:15" x14ac:dyDescent="0.25">
      <c r="A224" t="s">
        <v>497</v>
      </c>
      <c r="B224">
        <v>4800</v>
      </c>
      <c r="C224">
        <v>6623</v>
      </c>
      <c r="D224" s="12">
        <v>138</v>
      </c>
      <c r="E224" t="s">
        <v>20</v>
      </c>
      <c r="F224">
        <v>138</v>
      </c>
      <c r="G224" s="8">
        <v>47.992800000000003</v>
      </c>
      <c r="H224" t="s">
        <v>21</v>
      </c>
      <c r="I224" s="7">
        <v>41914.208333333336</v>
      </c>
      <c r="J224" t="s">
        <v>2145</v>
      </c>
      <c r="K224">
        <v>1412226000</v>
      </c>
      <c r="L224" s="7">
        <v>41915.208333333336</v>
      </c>
      <c r="M224">
        <v>1412312400</v>
      </c>
      <c r="N224" t="s">
        <v>2129</v>
      </c>
      <c r="O224" t="s">
        <v>2130</v>
      </c>
    </row>
    <row r="225" spans="1:15" x14ac:dyDescent="0.25">
      <c r="A225" t="s">
        <v>499</v>
      </c>
      <c r="B225">
        <v>87300</v>
      </c>
      <c r="C225">
        <v>81897</v>
      </c>
      <c r="D225" s="12">
        <v>94</v>
      </c>
      <c r="E225" t="s">
        <v>14</v>
      </c>
      <c r="F225">
        <v>931</v>
      </c>
      <c r="G225" s="8">
        <v>87.966700000000003</v>
      </c>
      <c r="H225" t="s">
        <v>21</v>
      </c>
      <c r="I225" s="7">
        <v>42445.208333333336</v>
      </c>
      <c r="J225" t="s">
        <v>2151</v>
      </c>
      <c r="K225">
        <v>1458104400</v>
      </c>
      <c r="L225" s="7">
        <v>42459.208333333336</v>
      </c>
      <c r="M225">
        <v>1459314000</v>
      </c>
      <c r="N225" t="s">
        <v>2114</v>
      </c>
      <c r="O225" t="s">
        <v>2115</v>
      </c>
    </row>
    <row r="226" spans="1:15" x14ac:dyDescent="0.25">
      <c r="A226" t="s">
        <v>501</v>
      </c>
      <c r="B226">
        <v>46300</v>
      </c>
      <c r="C226">
        <v>186885</v>
      </c>
      <c r="D226" s="12">
        <v>404</v>
      </c>
      <c r="E226" t="s">
        <v>20</v>
      </c>
      <c r="F226">
        <v>3594</v>
      </c>
      <c r="G226" s="8">
        <v>51.999200000000002</v>
      </c>
      <c r="H226" t="s">
        <v>21</v>
      </c>
      <c r="I226" s="7">
        <v>41906.208333333336</v>
      </c>
      <c r="J226" t="s">
        <v>2145</v>
      </c>
      <c r="K226">
        <v>1411534800</v>
      </c>
      <c r="L226" s="7">
        <v>41951.25</v>
      </c>
      <c r="M226">
        <v>1415426400</v>
      </c>
      <c r="N226" t="s">
        <v>2116</v>
      </c>
      <c r="O226" t="s">
        <v>2138</v>
      </c>
    </row>
    <row r="227" spans="1:15" x14ac:dyDescent="0.25">
      <c r="A227" t="s">
        <v>503</v>
      </c>
      <c r="B227">
        <v>67800</v>
      </c>
      <c r="C227">
        <v>176398</v>
      </c>
      <c r="D227" s="12">
        <v>260</v>
      </c>
      <c r="E227" t="s">
        <v>20</v>
      </c>
      <c r="F227">
        <v>5880</v>
      </c>
      <c r="G227" s="8">
        <v>29.999700000000001</v>
      </c>
      <c r="H227" t="s">
        <v>21</v>
      </c>
      <c r="I227" s="7">
        <v>41762.208333333336</v>
      </c>
      <c r="J227" t="s">
        <v>2145</v>
      </c>
      <c r="K227">
        <v>1399093200</v>
      </c>
      <c r="L227" s="7">
        <v>41762.208333333336</v>
      </c>
      <c r="M227">
        <v>1399093200</v>
      </c>
      <c r="N227" t="s">
        <v>2110</v>
      </c>
      <c r="O227" t="s">
        <v>2111</v>
      </c>
    </row>
    <row r="228" spans="1:15" x14ac:dyDescent="0.25">
      <c r="A228" t="s">
        <v>253</v>
      </c>
      <c r="B228">
        <v>3000</v>
      </c>
      <c r="C228">
        <v>10999</v>
      </c>
      <c r="D228" s="12">
        <v>367</v>
      </c>
      <c r="E228" t="s">
        <v>20</v>
      </c>
      <c r="F228">
        <v>112</v>
      </c>
      <c r="G228" s="8">
        <v>98.205399999999997</v>
      </c>
      <c r="H228" t="s">
        <v>21</v>
      </c>
      <c r="I228" s="7">
        <v>40276.208333333336</v>
      </c>
      <c r="J228" t="s">
        <v>2150</v>
      </c>
      <c r="K228">
        <v>1270702800</v>
      </c>
      <c r="L228" s="7">
        <v>40313.208333333336</v>
      </c>
      <c r="M228">
        <v>1273899600</v>
      </c>
      <c r="N228" t="s">
        <v>2129</v>
      </c>
      <c r="O228" t="s">
        <v>2130</v>
      </c>
    </row>
    <row r="229" spans="1:15" x14ac:dyDescent="0.25">
      <c r="A229" t="s">
        <v>506</v>
      </c>
      <c r="B229">
        <v>60900</v>
      </c>
      <c r="C229">
        <v>102751</v>
      </c>
      <c r="D229" s="12">
        <v>169</v>
      </c>
      <c r="E229" t="s">
        <v>20</v>
      </c>
      <c r="F229">
        <v>943</v>
      </c>
      <c r="G229" s="8">
        <v>108.9618</v>
      </c>
      <c r="H229" t="s">
        <v>21</v>
      </c>
      <c r="I229" s="7">
        <v>42139.208333333336</v>
      </c>
      <c r="J229" t="s">
        <v>2144</v>
      </c>
      <c r="K229">
        <v>1431666000</v>
      </c>
      <c r="L229" s="7">
        <v>42145.208333333336</v>
      </c>
      <c r="M229">
        <v>1432184400</v>
      </c>
      <c r="N229" t="s">
        <v>2125</v>
      </c>
      <c r="O229" t="s">
        <v>2136</v>
      </c>
    </row>
    <row r="230" spans="1:15" x14ac:dyDescent="0.25">
      <c r="A230" t="s">
        <v>508</v>
      </c>
      <c r="B230">
        <v>137900</v>
      </c>
      <c r="C230">
        <v>165352</v>
      </c>
      <c r="D230" s="12">
        <v>120</v>
      </c>
      <c r="E230" t="s">
        <v>20</v>
      </c>
      <c r="F230">
        <v>2468</v>
      </c>
      <c r="G230" s="8">
        <v>66.998400000000004</v>
      </c>
      <c r="H230" t="s">
        <v>21</v>
      </c>
      <c r="I230" s="7">
        <v>42613.208333333336</v>
      </c>
      <c r="J230" t="s">
        <v>2151</v>
      </c>
      <c r="K230">
        <v>1472619600</v>
      </c>
      <c r="L230" s="7">
        <v>42638.208333333336</v>
      </c>
      <c r="M230">
        <v>1474779600</v>
      </c>
      <c r="N230" t="s">
        <v>2116</v>
      </c>
      <c r="O230" t="s">
        <v>2124</v>
      </c>
    </row>
    <row r="231" spans="1:15" x14ac:dyDescent="0.25">
      <c r="A231" t="s">
        <v>510</v>
      </c>
      <c r="B231">
        <v>85600</v>
      </c>
      <c r="C231">
        <v>165798</v>
      </c>
      <c r="D231" s="12">
        <v>194</v>
      </c>
      <c r="E231" t="s">
        <v>20</v>
      </c>
      <c r="F231">
        <v>2551</v>
      </c>
      <c r="G231" s="8">
        <v>64.993300000000005</v>
      </c>
      <c r="H231" t="s">
        <v>21</v>
      </c>
      <c r="I231" s="7">
        <v>42887.208333333336</v>
      </c>
      <c r="J231" t="s">
        <v>2149</v>
      </c>
      <c r="K231">
        <v>1496293200</v>
      </c>
      <c r="L231" s="7">
        <v>42935.208333333336</v>
      </c>
      <c r="M231">
        <v>1500440400</v>
      </c>
      <c r="N231" t="s">
        <v>2125</v>
      </c>
      <c r="O231" t="s">
        <v>2136</v>
      </c>
    </row>
    <row r="232" spans="1:15" x14ac:dyDescent="0.25">
      <c r="A232" t="s">
        <v>512</v>
      </c>
      <c r="B232">
        <v>2400</v>
      </c>
      <c r="C232">
        <v>10084</v>
      </c>
      <c r="D232" s="12">
        <v>420</v>
      </c>
      <c r="E232" t="s">
        <v>20</v>
      </c>
      <c r="F232">
        <v>101</v>
      </c>
      <c r="G232" s="8">
        <v>99.8416</v>
      </c>
      <c r="H232" t="s">
        <v>21</v>
      </c>
      <c r="I232" s="7">
        <v>43805.25</v>
      </c>
      <c r="J232" t="s">
        <v>2147</v>
      </c>
      <c r="K232">
        <v>1575612000</v>
      </c>
      <c r="L232" s="7">
        <v>43805.25</v>
      </c>
      <c r="M232">
        <v>1575612000</v>
      </c>
      <c r="N232" t="s">
        <v>2125</v>
      </c>
      <c r="O232" t="s">
        <v>2126</v>
      </c>
    </row>
    <row r="233" spans="1:15" hidden="1" x14ac:dyDescent="0.25">
      <c r="A233" t="s">
        <v>514</v>
      </c>
      <c r="B233">
        <v>7200</v>
      </c>
      <c r="C233">
        <v>5523</v>
      </c>
      <c r="D233" s="12">
        <v>77</v>
      </c>
      <c r="E233" t="s">
        <v>2186</v>
      </c>
      <c r="F233">
        <v>67</v>
      </c>
      <c r="G233" s="8">
        <v>82.4328</v>
      </c>
      <c r="H233" t="s">
        <v>21</v>
      </c>
      <c r="I233" s="7">
        <v>41415.208333333336</v>
      </c>
      <c r="J233" t="s">
        <v>2146</v>
      </c>
      <c r="K233">
        <v>1369112400</v>
      </c>
      <c r="L233" s="7">
        <v>41473.208333333336</v>
      </c>
      <c r="M233">
        <v>1374123600</v>
      </c>
      <c r="N233" t="s">
        <v>2114</v>
      </c>
      <c r="O233" t="s">
        <v>2115</v>
      </c>
    </row>
    <row r="234" spans="1:15" x14ac:dyDescent="0.25">
      <c r="A234" t="s">
        <v>516</v>
      </c>
      <c r="B234">
        <v>3400</v>
      </c>
      <c r="C234">
        <v>5823</v>
      </c>
      <c r="D234" s="12">
        <v>171</v>
      </c>
      <c r="E234" t="s">
        <v>20</v>
      </c>
      <c r="F234">
        <v>92</v>
      </c>
      <c r="G234" s="8">
        <v>63.293500000000002</v>
      </c>
      <c r="H234" t="s">
        <v>21</v>
      </c>
      <c r="I234" s="7">
        <v>42576.208333333336</v>
      </c>
      <c r="J234" t="s">
        <v>2151</v>
      </c>
      <c r="K234">
        <v>1469422800</v>
      </c>
      <c r="L234" s="7">
        <v>42577.208333333336</v>
      </c>
      <c r="M234">
        <v>1469509200</v>
      </c>
      <c r="N234" t="s">
        <v>2114</v>
      </c>
      <c r="O234" t="s">
        <v>2115</v>
      </c>
    </row>
    <row r="235" spans="1:15" x14ac:dyDescent="0.25">
      <c r="A235" t="s">
        <v>518</v>
      </c>
      <c r="B235">
        <v>3800</v>
      </c>
      <c r="C235">
        <v>6000</v>
      </c>
      <c r="D235" s="12">
        <v>158</v>
      </c>
      <c r="E235" t="s">
        <v>20</v>
      </c>
      <c r="F235">
        <v>62</v>
      </c>
      <c r="G235" s="8">
        <v>96.774199999999993</v>
      </c>
      <c r="H235" t="s">
        <v>21</v>
      </c>
      <c r="I235" s="7">
        <v>40706.208333333336</v>
      </c>
      <c r="J235" t="s">
        <v>2152</v>
      </c>
      <c r="K235">
        <v>1307854800</v>
      </c>
      <c r="L235" s="7">
        <v>40722.208333333336</v>
      </c>
      <c r="M235">
        <v>1309237200</v>
      </c>
      <c r="N235" t="s">
        <v>2116</v>
      </c>
      <c r="O235" t="s">
        <v>2124</v>
      </c>
    </row>
    <row r="236" spans="1:15" x14ac:dyDescent="0.25">
      <c r="A236" t="s">
        <v>520</v>
      </c>
      <c r="B236">
        <v>7500</v>
      </c>
      <c r="C236">
        <v>8181</v>
      </c>
      <c r="D236" s="12">
        <v>109</v>
      </c>
      <c r="E236" t="s">
        <v>20</v>
      </c>
      <c r="F236">
        <v>149</v>
      </c>
      <c r="G236" s="8">
        <v>54.905999999999999</v>
      </c>
      <c r="H236" t="s">
        <v>107</v>
      </c>
      <c r="I236" s="7">
        <v>42969.208333333336</v>
      </c>
      <c r="J236" t="s">
        <v>2149</v>
      </c>
      <c r="K236">
        <v>1503378000</v>
      </c>
      <c r="L236" s="7">
        <v>42976.208333333336</v>
      </c>
      <c r="M236">
        <v>1503982800</v>
      </c>
      <c r="N236" t="s">
        <v>2125</v>
      </c>
      <c r="O236" t="s">
        <v>2126</v>
      </c>
    </row>
    <row r="237" spans="1:15" x14ac:dyDescent="0.25">
      <c r="A237" t="s">
        <v>522</v>
      </c>
      <c r="B237">
        <v>8600</v>
      </c>
      <c r="C237">
        <v>3589</v>
      </c>
      <c r="D237" s="12">
        <v>42</v>
      </c>
      <c r="E237" t="s">
        <v>14</v>
      </c>
      <c r="F237">
        <v>92</v>
      </c>
      <c r="G237" s="8">
        <v>39.010899999999999</v>
      </c>
      <c r="H237" t="s">
        <v>21</v>
      </c>
      <c r="I237" s="7">
        <v>42779.25</v>
      </c>
      <c r="J237" t="s">
        <v>2149</v>
      </c>
      <c r="K237">
        <v>1486965600</v>
      </c>
      <c r="L237" s="7">
        <v>42784.25</v>
      </c>
      <c r="M237">
        <v>1487397600</v>
      </c>
      <c r="N237" t="s">
        <v>2116</v>
      </c>
      <c r="O237" t="s">
        <v>2124</v>
      </c>
    </row>
    <row r="238" spans="1:15" x14ac:dyDescent="0.25">
      <c r="A238" t="s">
        <v>524</v>
      </c>
      <c r="B238">
        <v>39500</v>
      </c>
      <c r="C238">
        <v>4323</v>
      </c>
      <c r="D238" s="12">
        <v>11</v>
      </c>
      <c r="E238" t="s">
        <v>14</v>
      </c>
      <c r="F238">
        <v>57</v>
      </c>
      <c r="G238" s="8">
        <v>75.842100000000002</v>
      </c>
      <c r="H238" t="s">
        <v>26</v>
      </c>
      <c r="I238" s="7">
        <v>43641.208333333336</v>
      </c>
      <c r="J238" t="s">
        <v>2147</v>
      </c>
      <c r="K238">
        <v>1561438800</v>
      </c>
      <c r="L238" s="7">
        <v>43648.208333333336</v>
      </c>
      <c r="M238">
        <v>1562043600</v>
      </c>
      <c r="N238" t="s">
        <v>2110</v>
      </c>
      <c r="O238" t="s">
        <v>2111</v>
      </c>
    </row>
    <row r="239" spans="1:15" x14ac:dyDescent="0.25">
      <c r="A239" t="s">
        <v>526</v>
      </c>
      <c r="B239">
        <v>9300</v>
      </c>
      <c r="C239">
        <v>14822</v>
      </c>
      <c r="D239" s="12">
        <v>159</v>
      </c>
      <c r="E239" t="s">
        <v>20</v>
      </c>
      <c r="F239">
        <v>329</v>
      </c>
      <c r="G239" s="8">
        <v>45.051699999999997</v>
      </c>
      <c r="H239" t="s">
        <v>21</v>
      </c>
      <c r="I239" s="7">
        <v>41754.208333333336</v>
      </c>
      <c r="J239" t="s">
        <v>2145</v>
      </c>
      <c r="K239">
        <v>1398402000</v>
      </c>
      <c r="L239" s="7">
        <v>41756.208333333336</v>
      </c>
      <c r="M239">
        <v>1398574800</v>
      </c>
      <c r="N239" t="s">
        <v>2116</v>
      </c>
      <c r="O239" t="s">
        <v>2124</v>
      </c>
    </row>
    <row r="240" spans="1:15" x14ac:dyDescent="0.25">
      <c r="A240" t="s">
        <v>528</v>
      </c>
      <c r="B240">
        <v>2400</v>
      </c>
      <c r="C240">
        <v>10138</v>
      </c>
      <c r="D240" s="12">
        <v>422</v>
      </c>
      <c r="E240" t="s">
        <v>20</v>
      </c>
      <c r="F240">
        <v>97</v>
      </c>
      <c r="G240" s="8">
        <v>104.5155</v>
      </c>
      <c r="H240" t="s">
        <v>36</v>
      </c>
      <c r="I240" s="7">
        <v>43083.25</v>
      </c>
      <c r="J240" t="s">
        <v>2149</v>
      </c>
      <c r="K240">
        <v>1513231200</v>
      </c>
      <c r="L240" s="7">
        <v>43108.25</v>
      </c>
      <c r="M240">
        <v>1515391200</v>
      </c>
      <c r="N240" t="s">
        <v>2114</v>
      </c>
      <c r="O240" t="s">
        <v>2115</v>
      </c>
    </row>
    <row r="241" spans="1:15" x14ac:dyDescent="0.25">
      <c r="A241" t="s">
        <v>530</v>
      </c>
      <c r="B241">
        <v>3200</v>
      </c>
      <c r="C241">
        <v>3127</v>
      </c>
      <c r="D241" s="12">
        <v>98</v>
      </c>
      <c r="E241" t="s">
        <v>14</v>
      </c>
      <c r="F241">
        <v>41</v>
      </c>
      <c r="G241" s="8">
        <v>76.268299999999996</v>
      </c>
      <c r="H241" t="s">
        <v>21</v>
      </c>
      <c r="I241" s="7">
        <v>42245.208333333336</v>
      </c>
      <c r="J241" t="s">
        <v>2144</v>
      </c>
      <c r="K241">
        <v>1440824400</v>
      </c>
      <c r="L241" s="7">
        <v>42249.208333333336</v>
      </c>
      <c r="M241">
        <v>1441170000</v>
      </c>
      <c r="N241" t="s">
        <v>2112</v>
      </c>
      <c r="O241" t="s">
        <v>2121</v>
      </c>
    </row>
    <row r="242" spans="1:15" x14ac:dyDescent="0.25">
      <c r="A242" t="s">
        <v>532</v>
      </c>
      <c r="B242">
        <v>29400</v>
      </c>
      <c r="C242">
        <v>123124</v>
      </c>
      <c r="D242" s="12">
        <v>419</v>
      </c>
      <c r="E242" t="s">
        <v>20</v>
      </c>
      <c r="F242">
        <v>1784</v>
      </c>
      <c r="G242" s="8">
        <v>69.015699999999995</v>
      </c>
      <c r="H242" t="s">
        <v>21</v>
      </c>
      <c r="I242" s="7">
        <v>40396.208333333336</v>
      </c>
      <c r="J242" t="s">
        <v>2150</v>
      </c>
      <c r="K242">
        <v>1281070800</v>
      </c>
      <c r="L242" s="7">
        <v>40397.208333333336</v>
      </c>
      <c r="M242">
        <v>1281157200</v>
      </c>
      <c r="N242" t="s">
        <v>2114</v>
      </c>
      <c r="O242" t="s">
        <v>2115</v>
      </c>
    </row>
    <row r="243" spans="1:15" x14ac:dyDescent="0.25">
      <c r="A243" t="s">
        <v>534</v>
      </c>
      <c r="B243">
        <v>168500</v>
      </c>
      <c r="C243">
        <v>171729</v>
      </c>
      <c r="D243" s="12">
        <v>102</v>
      </c>
      <c r="E243" t="s">
        <v>20</v>
      </c>
      <c r="F243">
        <v>1684</v>
      </c>
      <c r="G243" s="8">
        <v>101.9768</v>
      </c>
      <c r="H243" t="s">
        <v>26</v>
      </c>
      <c r="I243" s="7">
        <v>41742.208333333336</v>
      </c>
      <c r="J243" t="s">
        <v>2145</v>
      </c>
      <c r="K243">
        <v>1397365200</v>
      </c>
      <c r="L243" s="7">
        <v>41752.208333333336</v>
      </c>
      <c r="M243">
        <v>1398229200</v>
      </c>
      <c r="N243" t="s">
        <v>2122</v>
      </c>
      <c r="O243" t="s">
        <v>2123</v>
      </c>
    </row>
    <row r="244" spans="1:15" x14ac:dyDescent="0.25">
      <c r="A244" t="s">
        <v>536</v>
      </c>
      <c r="B244">
        <v>8400</v>
      </c>
      <c r="C244">
        <v>10729</v>
      </c>
      <c r="D244" s="12">
        <v>128</v>
      </c>
      <c r="E244" t="s">
        <v>20</v>
      </c>
      <c r="F244">
        <v>250</v>
      </c>
      <c r="G244" s="8">
        <v>42.915999999999997</v>
      </c>
      <c r="H244" t="s">
        <v>21</v>
      </c>
      <c r="I244" s="7">
        <v>42865.208333333336</v>
      </c>
      <c r="J244" t="s">
        <v>2149</v>
      </c>
      <c r="K244">
        <v>1494392400</v>
      </c>
      <c r="L244" s="7">
        <v>42875.208333333336</v>
      </c>
      <c r="M244">
        <v>1495256400</v>
      </c>
      <c r="N244" t="s">
        <v>2110</v>
      </c>
      <c r="O244" t="s">
        <v>2111</v>
      </c>
    </row>
    <row r="245" spans="1:15" x14ac:dyDescent="0.25">
      <c r="A245" t="s">
        <v>538</v>
      </c>
      <c r="B245">
        <v>2300</v>
      </c>
      <c r="C245">
        <v>10240</v>
      </c>
      <c r="D245" s="12">
        <v>445</v>
      </c>
      <c r="E245" t="s">
        <v>20</v>
      </c>
      <c r="F245">
        <v>238</v>
      </c>
      <c r="G245" s="8">
        <v>43.025199999999998</v>
      </c>
      <c r="H245" t="s">
        <v>21</v>
      </c>
      <c r="I245" s="7">
        <v>43163.25</v>
      </c>
      <c r="J245" t="s">
        <v>2153</v>
      </c>
      <c r="K245">
        <v>1520143200</v>
      </c>
      <c r="L245" s="7">
        <v>43166.25</v>
      </c>
      <c r="M245">
        <v>1520402400</v>
      </c>
      <c r="N245" t="s">
        <v>2114</v>
      </c>
      <c r="O245" t="s">
        <v>2115</v>
      </c>
    </row>
    <row r="246" spans="1:15" x14ac:dyDescent="0.25">
      <c r="A246" t="s">
        <v>540</v>
      </c>
      <c r="B246">
        <v>700</v>
      </c>
      <c r="C246">
        <v>3988</v>
      </c>
      <c r="D246" s="12">
        <v>570</v>
      </c>
      <c r="E246" t="s">
        <v>20</v>
      </c>
      <c r="F246">
        <v>53</v>
      </c>
      <c r="G246" s="8">
        <v>75.2453</v>
      </c>
      <c r="H246" t="s">
        <v>21</v>
      </c>
      <c r="I246" s="7">
        <v>41834.208333333336</v>
      </c>
      <c r="J246" t="s">
        <v>2145</v>
      </c>
      <c r="K246">
        <v>1405314000</v>
      </c>
      <c r="L246" s="7">
        <v>41886.208333333336</v>
      </c>
      <c r="M246">
        <v>1409806800</v>
      </c>
      <c r="N246" t="s">
        <v>2114</v>
      </c>
      <c r="O246" t="s">
        <v>2115</v>
      </c>
    </row>
    <row r="247" spans="1:15" x14ac:dyDescent="0.25">
      <c r="A247" t="s">
        <v>542</v>
      </c>
      <c r="B247">
        <v>2900</v>
      </c>
      <c r="C247">
        <v>14771</v>
      </c>
      <c r="D247" s="12">
        <v>509</v>
      </c>
      <c r="E247" t="s">
        <v>20</v>
      </c>
      <c r="F247">
        <v>214</v>
      </c>
      <c r="G247" s="8">
        <v>69.023399999999995</v>
      </c>
      <c r="H247" t="s">
        <v>21</v>
      </c>
      <c r="I247" s="7">
        <v>41736.208333333336</v>
      </c>
      <c r="J247" t="s">
        <v>2145</v>
      </c>
      <c r="K247">
        <v>1396846800</v>
      </c>
      <c r="L247" s="7">
        <v>41737.208333333336</v>
      </c>
      <c r="M247">
        <v>1396933200</v>
      </c>
      <c r="N247" t="s">
        <v>2114</v>
      </c>
      <c r="O247" t="s">
        <v>2115</v>
      </c>
    </row>
    <row r="248" spans="1:15" x14ac:dyDescent="0.25">
      <c r="A248" t="s">
        <v>544</v>
      </c>
      <c r="B248">
        <v>4500</v>
      </c>
      <c r="C248">
        <v>14649</v>
      </c>
      <c r="D248" s="12">
        <v>326</v>
      </c>
      <c r="E248" t="s">
        <v>20</v>
      </c>
      <c r="F248">
        <v>222</v>
      </c>
      <c r="G248" s="8">
        <v>65.986500000000007</v>
      </c>
      <c r="H248" t="s">
        <v>21</v>
      </c>
      <c r="I248" s="7">
        <v>41491.208333333336</v>
      </c>
      <c r="J248" t="s">
        <v>2146</v>
      </c>
      <c r="K248">
        <v>1375678800</v>
      </c>
      <c r="L248" s="7">
        <v>41495.208333333336</v>
      </c>
      <c r="M248">
        <v>1376024400</v>
      </c>
      <c r="N248" t="s">
        <v>2112</v>
      </c>
      <c r="O248" t="s">
        <v>2113</v>
      </c>
    </row>
    <row r="249" spans="1:15" x14ac:dyDescent="0.25">
      <c r="A249" t="s">
        <v>546</v>
      </c>
      <c r="B249">
        <v>19800</v>
      </c>
      <c r="C249">
        <v>184658</v>
      </c>
      <c r="D249" s="12">
        <v>933</v>
      </c>
      <c r="E249" t="s">
        <v>20</v>
      </c>
      <c r="F249">
        <v>1884</v>
      </c>
      <c r="G249" s="8">
        <v>98.013800000000003</v>
      </c>
      <c r="H249" t="s">
        <v>21</v>
      </c>
      <c r="I249" s="7">
        <v>42726.25</v>
      </c>
      <c r="J249" t="s">
        <v>2151</v>
      </c>
      <c r="K249">
        <v>1482386400</v>
      </c>
      <c r="L249" s="7">
        <v>42741.25</v>
      </c>
      <c r="M249">
        <v>1483682400</v>
      </c>
      <c r="N249" t="s">
        <v>2122</v>
      </c>
      <c r="O249" t="s">
        <v>2128</v>
      </c>
    </row>
    <row r="250" spans="1:15" x14ac:dyDescent="0.25">
      <c r="A250" t="s">
        <v>548</v>
      </c>
      <c r="B250">
        <v>6200</v>
      </c>
      <c r="C250">
        <v>13103</v>
      </c>
      <c r="D250" s="12">
        <v>211</v>
      </c>
      <c r="E250" t="s">
        <v>20</v>
      </c>
      <c r="F250">
        <v>218</v>
      </c>
      <c r="G250" s="8">
        <v>60.105499999999999</v>
      </c>
      <c r="H250" t="s">
        <v>26</v>
      </c>
      <c r="I250" s="7">
        <v>42004.25</v>
      </c>
      <c r="J250" t="s">
        <v>2145</v>
      </c>
      <c r="K250">
        <v>1420005600</v>
      </c>
      <c r="L250" s="7">
        <v>42009.25</v>
      </c>
      <c r="M250">
        <v>1420437600</v>
      </c>
      <c r="N250" t="s">
        <v>2125</v>
      </c>
      <c r="O250" t="s">
        <v>2136</v>
      </c>
    </row>
    <row r="251" spans="1:15" x14ac:dyDescent="0.25">
      <c r="A251" t="s">
        <v>550</v>
      </c>
      <c r="B251">
        <v>61500</v>
      </c>
      <c r="C251">
        <v>168095</v>
      </c>
      <c r="D251" s="12">
        <v>273</v>
      </c>
      <c r="E251" t="s">
        <v>20</v>
      </c>
      <c r="F251">
        <v>6465</v>
      </c>
      <c r="G251" s="8">
        <v>26.000800000000002</v>
      </c>
      <c r="H251" t="s">
        <v>21</v>
      </c>
      <c r="I251" s="7">
        <v>42006.25</v>
      </c>
      <c r="J251" t="s">
        <v>2144</v>
      </c>
      <c r="K251">
        <v>1420178400</v>
      </c>
      <c r="L251" s="7">
        <v>42013.25</v>
      </c>
      <c r="M251">
        <v>1420783200</v>
      </c>
      <c r="N251" t="s">
        <v>2122</v>
      </c>
      <c r="O251" t="s">
        <v>2134</v>
      </c>
    </row>
    <row r="252" spans="1:15" x14ac:dyDescent="0.25">
      <c r="A252" t="s">
        <v>552</v>
      </c>
      <c r="B252">
        <v>100</v>
      </c>
      <c r="C252">
        <v>3</v>
      </c>
      <c r="D252" s="12">
        <v>3</v>
      </c>
      <c r="E252" t="s">
        <v>14</v>
      </c>
      <c r="F252">
        <v>1</v>
      </c>
      <c r="G252" s="8">
        <v>3</v>
      </c>
      <c r="H252" t="s">
        <v>21</v>
      </c>
      <c r="I252" s="7">
        <v>40203.25</v>
      </c>
      <c r="J252" t="s">
        <v>2150</v>
      </c>
      <c r="K252">
        <v>1264399200</v>
      </c>
      <c r="L252" s="7">
        <v>40238.25</v>
      </c>
      <c r="M252">
        <v>1267423200</v>
      </c>
      <c r="N252" t="s">
        <v>2110</v>
      </c>
      <c r="O252" t="s">
        <v>2111</v>
      </c>
    </row>
    <row r="253" spans="1:15" x14ac:dyDescent="0.25">
      <c r="A253" t="s">
        <v>554</v>
      </c>
      <c r="B253">
        <v>7100</v>
      </c>
      <c r="C253">
        <v>3840</v>
      </c>
      <c r="D253" s="12">
        <v>54</v>
      </c>
      <c r="E253" t="s">
        <v>14</v>
      </c>
      <c r="F253">
        <v>101</v>
      </c>
      <c r="G253" s="8">
        <v>38.019799999999996</v>
      </c>
      <c r="H253" t="s">
        <v>21</v>
      </c>
      <c r="I253" s="7">
        <v>41252.25</v>
      </c>
      <c r="J253" t="s">
        <v>2148</v>
      </c>
      <c r="K253">
        <v>1355032800</v>
      </c>
      <c r="L253" s="7">
        <v>41254.25</v>
      </c>
      <c r="M253">
        <v>1355205600</v>
      </c>
      <c r="N253" t="s">
        <v>2114</v>
      </c>
      <c r="O253" t="s">
        <v>2115</v>
      </c>
    </row>
    <row r="254" spans="1:15" x14ac:dyDescent="0.25">
      <c r="A254" t="s">
        <v>556</v>
      </c>
      <c r="B254">
        <v>1000</v>
      </c>
      <c r="C254">
        <v>6263</v>
      </c>
      <c r="D254" s="12">
        <v>626</v>
      </c>
      <c r="E254" t="s">
        <v>20</v>
      </c>
      <c r="F254">
        <v>59</v>
      </c>
      <c r="G254" s="8">
        <v>106.1525</v>
      </c>
      <c r="H254" t="s">
        <v>21</v>
      </c>
      <c r="I254" s="7">
        <v>41572.208333333336</v>
      </c>
      <c r="J254" t="s">
        <v>2146</v>
      </c>
      <c r="K254">
        <v>1382677200</v>
      </c>
      <c r="L254" s="7">
        <v>41577.208333333336</v>
      </c>
      <c r="M254">
        <v>1383109200</v>
      </c>
      <c r="N254" t="s">
        <v>2114</v>
      </c>
      <c r="O254" t="s">
        <v>2115</v>
      </c>
    </row>
    <row r="255" spans="1:15" x14ac:dyDescent="0.25">
      <c r="A255" t="s">
        <v>558</v>
      </c>
      <c r="B255">
        <v>121500</v>
      </c>
      <c r="C255">
        <v>108161</v>
      </c>
      <c r="D255" s="12">
        <v>89</v>
      </c>
      <c r="E255" t="s">
        <v>14</v>
      </c>
      <c r="F255">
        <v>1335</v>
      </c>
      <c r="G255" s="8">
        <v>81.019499999999994</v>
      </c>
      <c r="H255" t="s">
        <v>15</v>
      </c>
      <c r="I255" s="7">
        <v>40641.208333333336</v>
      </c>
      <c r="J255" t="s">
        <v>2152</v>
      </c>
      <c r="K255">
        <v>1302238800</v>
      </c>
      <c r="L255" s="7">
        <v>40653.208333333336</v>
      </c>
      <c r="M255">
        <v>1303275600</v>
      </c>
      <c r="N255" t="s">
        <v>2116</v>
      </c>
      <c r="O255" t="s">
        <v>2119</v>
      </c>
    </row>
    <row r="256" spans="1:15" x14ac:dyDescent="0.25">
      <c r="A256" t="s">
        <v>560</v>
      </c>
      <c r="B256">
        <v>4600</v>
      </c>
      <c r="C256">
        <v>8505</v>
      </c>
      <c r="D256" s="12">
        <v>185</v>
      </c>
      <c r="E256" t="s">
        <v>20</v>
      </c>
      <c r="F256">
        <v>88</v>
      </c>
      <c r="G256" s="8">
        <v>96.6477</v>
      </c>
      <c r="H256" t="s">
        <v>21</v>
      </c>
      <c r="I256" s="7">
        <v>42787.25</v>
      </c>
      <c r="J256" t="s">
        <v>2149</v>
      </c>
      <c r="K256">
        <v>1487656800</v>
      </c>
      <c r="L256" s="7">
        <v>42789.25</v>
      </c>
      <c r="M256">
        <v>1487829600</v>
      </c>
      <c r="N256" t="s">
        <v>2122</v>
      </c>
      <c r="O256" t="s">
        <v>2123</v>
      </c>
    </row>
    <row r="257" spans="1:15" x14ac:dyDescent="0.25">
      <c r="A257" t="s">
        <v>562</v>
      </c>
      <c r="B257">
        <v>80500</v>
      </c>
      <c r="C257">
        <v>96735</v>
      </c>
      <c r="D257" s="12">
        <v>120</v>
      </c>
      <c r="E257" t="s">
        <v>20</v>
      </c>
      <c r="F257">
        <v>1697</v>
      </c>
      <c r="G257" s="8">
        <v>57.003500000000003</v>
      </c>
      <c r="H257" t="s">
        <v>21</v>
      </c>
      <c r="I257" s="7">
        <v>40590.25</v>
      </c>
      <c r="J257" t="s">
        <v>2152</v>
      </c>
      <c r="K257">
        <v>1297836000</v>
      </c>
      <c r="L257" s="7">
        <v>40595.25</v>
      </c>
      <c r="M257">
        <v>1298268000</v>
      </c>
      <c r="N257" t="s">
        <v>2110</v>
      </c>
      <c r="O257" t="s">
        <v>2111</v>
      </c>
    </row>
    <row r="258" spans="1:15" x14ac:dyDescent="0.25">
      <c r="A258" t="s">
        <v>564</v>
      </c>
      <c r="B258">
        <v>4100</v>
      </c>
      <c r="C258">
        <v>959</v>
      </c>
      <c r="D258" s="12">
        <v>23</v>
      </c>
      <c r="E258" t="s">
        <v>14</v>
      </c>
      <c r="F258">
        <v>15</v>
      </c>
      <c r="G258" s="8">
        <v>63.933300000000003</v>
      </c>
      <c r="H258" t="s">
        <v>40</v>
      </c>
      <c r="I258" s="7">
        <v>42393.25</v>
      </c>
      <c r="J258" t="s">
        <v>2151</v>
      </c>
      <c r="K258">
        <v>1453615200</v>
      </c>
      <c r="L258" s="7">
        <v>42430.25</v>
      </c>
      <c r="M258">
        <v>1456812000</v>
      </c>
      <c r="N258" t="s">
        <v>2110</v>
      </c>
      <c r="O258" t="s">
        <v>2111</v>
      </c>
    </row>
    <row r="259" spans="1:15" x14ac:dyDescent="0.25">
      <c r="A259" t="s">
        <v>566</v>
      </c>
      <c r="B259">
        <v>5700</v>
      </c>
      <c r="C259">
        <v>8322</v>
      </c>
      <c r="D259" s="12">
        <v>146</v>
      </c>
      <c r="E259" t="s">
        <v>20</v>
      </c>
      <c r="F259">
        <v>92</v>
      </c>
      <c r="G259" s="8">
        <v>90.456500000000005</v>
      </c>
      <c r="H259" t="s">
        <v>21</v>
      </c>
      <c r="I259" s="7">
        <v>41338.25</v>
      </c>
      <c r="J259" t="s">
        <v>2146</v>
      </c>
      <c r="K259">
        <v>1362463200</v>
      </c>
      <c r="L259" s="7">
        <v>41352.208333333336</v>
      </c>
      <c r="M259">
        <v>1363669200</v>
      </c>
      <c r="N259" t="s">
        <v>2114</v>
      </c>
      <c r="O259" t="s">
        <v>2115</v>
      </c>
    </row>
    <row r="260" spans="1:15" x14ac:dyDescent="0.25">
      <c r="A260" t="s">
        <v>568</v>
      </c>
      <c r="B260">
        <v>5000</v>
      </c>
      <c r="C260">
        <v>13424</v>
      </c>
      <c r="D260" s="12">
        <v>268</v>
      </c>
      <c r="E260" t="s">
        <v>20</v>
      </c>
      <c r="F260">
        <v>186</v>
      </c>
      <c r="G260" s="8">
        <v>72.171999999999997</v>
      </c>
      <c r="H260" t="s">
        <v>21</v>
      </c>
      <c r="I260" s="7">
        <v>42712.25</v>
      </c>
      <c r="J260" t="s">
        <v>2151</v>
      </c>
      <c r="K260">
        <v>1481176800</v>
      </c>
      <c r="L260" s="7">
        <v>42732.25</v>
      </c>
      <c r="M260">
        <v>1482904800</v>
      </c>
      <c r="N260" t="s">
        <v>2114</v>
      </c>
      <c r="O260" t="s">
        <v>2115</v>
      </c>
    </row>
    <row r="261" spans="1:15" x14ac:dyDescent="0.25">
      <c r="A261" t="s">
        <v>570</v>
      </c>
      <c r="B261">
        <v>1800</v>
      </c>
      <c r="C261">
        <v>10755</v>
      </c>
      <c r="D261" s="12">
        <v>598</v>
      </c>
      <c r="E261" t="s">
        <v>20</v>
      </c>
      <c r="F261">
        <v>138</v>
      </c>
      <c r="G261" s="8">
        <v>77.934799999999996</v>
      </c>
      <c r="H261" t="s">
        <v>21</v>
      </c>
      <c r="I261" s="7">
        <v>41251.25</v>
      </c>
      <c r="J261" t="s">
        <v>2148</v>
      </c>
      <c r="K261">
        <v>1354946400</v>
      </c>
      <c r="L261" s="7">
        <v>41270.25</v>
      </c>
      <c r="M261">
        <v>1356588000</v>
      </c>
      <c r="N261" t="s">
        <v>2129</v>
      </c>
      <c r="O261" t="s">
        <v>2130</v>
      </c>
    </row>
    <row r="262" spans="1:15" x14ac:dyDescent="0.25">
      <c r="A262" t="s">
        <v>572</v>
      </c>
      <c r="B262">
        <v>6300</v>
      </c>
      <c r="C262">
        <v>9935</v>
      </c>
      <c r="D262" s="12">
        <v>158</v>
      </c>
      <c r="E262" t="s">
        <v>20</v>
      </c>
      <c r="F262">
        <v>261</v>
      </c>
      <c r="G262" s="8">
        <v>38.065100000000001</v>
      </c>
      <c r="H262" t="s">
        <v>21</v>
      </c>
      <c r="I262" s="7">
        <v>41180.208333333336</v>
      </c>
      <c r="J262" t="s">
        <v>2148</v>
      </c>
      <c r="K262">
        <v>1348808400</v>
      </c>
      <c r="L262" s="7">
        <v>41192.208333333336</v>
      </c>
      <c r="M262">
        <v>1349845200</v>
      </c>
      <c r="N262" t="s">
        <v>2110</v>
      </c>
      <c r="O262" t="s">
        <v>2111</v>
      </c>
    </row>
    <row r="263" spans="1:15" x14ac:dyDescent="0.25">
      <c r="A263" t="s">
        <v>574</v>
      </c>
      <c r="B263">
        <v>84300</v>
      </c>
      <c r="C263">
        <v>26303</v>
      </c>
      <c r="D263" s="12">
        <v>31</v>
      </c>
      <c r="E263" t="s">
        <v>14</v>
      </c>
      <c r="F263">
        <v>454</v>
      </c>
      <c r="G263" s="8">
        <v>57.936100000000003</v>
      </c>
      <c r="H263" t="s">
        <v>21</v>
      </c>
      <c r="I263" s="7">
        <v>40415.208333333336</v>
      </c>
      <c r="J263" t="s">
        <v>2150</v>
      </c>
      <c r="K263">
        <v>1282712400</v>
      </c>
      <c r="L263" s="7">
        <v>40419.208333333336</v>
      </c>
      <c r="M263">
        <v>1283058000</v>
      </c>
      <c r="N263" t="s">
        <v>2110</v>
      </c>
      <c r="O263" t="s">
        <v>2111</v>
      </c>
    </row>
    <row r="264" spans="1:15" x14ac:dyDescent="0.25">
      <c r="A264" t="s">
        <v>576</v>
      </c>
      <c r="B264">
        <v>1700</v>
      </c>
      <c r="C264">
        <v>5328</v>
      </c>
      <c r="D264" s="12">
        <v>313</v>
      </c>
      <c r="E264" t="s">
        <v>20</v>
      </c>
      <c r="F264">
        <v>107</v>
      </c>
      <c r="G264" s="8">
        <v>49.794400000000003</v>
      </c>
      <c r="H264" t="s">
        <v>21</v>
      </c>
      <c r="I264" s="7">
        <v>40638.208333333336</v>
      </c>
      <c r="J264" t="s">
        <v>2152</v>
      </c>
      <c r="K264">
        <v>1301979600</v>
      </c>
      <c r="L264" s="7">
        <v>40664.208333333336</v>
      </c>
      <c r="M264">
        <v>1304226000</v>
      </c>
      <c r="N264" t="s">
        <v>2110</v>
      </c>
      <c r="O264" t="s">
        <v>2120</v>
      </c>
    </row>
    <row r="265" spans="1:15" x14ac:dyDescent="0.25">
      <c r="A265" t="s">
        <v>578</v>
      </c>
      <c r="B265">
        <v>2900</v>
      </c>
      <c r="C265">
        <v>10756</v>
      </c>
      <c r="D265" s="12">
        <v>371</v>
      </c>
      <c r="E265" t="s">
        <v>20</v>
      </c>
      <c r="F265">
        <v>199</v>
      </c>
      <c r="G265" s="8">
        <v>54.0503</v>
      </c>
      <c r="H265" t="s">
        <v>21</v>
      </c>
      <c r="I265" s="7">
        <v>40187.25</v>
      </c>
      <c r="J265" t="s">
        <v>2150</v>
      </c>
      <c r="K265">
        <v>1263016800</v>
      </c>
      <c r="L265" s="7">
        <v>40187.25</v>
      </c>
      <c r="M265">
        <v>1263016800</v>
      </c>
      <c r="N265" t="s">
        <v>2129</v>
      </c>
      <c r="O265" t="s">
        <v>2130</v>
      </c>
    </row>
    <row r="266" spans="1:15" x14ac:dyDescent="0.25">
      <c r="A266" t="s">
        <v>580</v>
      </c>
      <c r="B266">
        <v>45600</v>
      </c>
      <c r="C266">
        <v>165375</v>
      </c>
      <c r="D266" s="12">
        <v>363</v>
      </c>
      <c r="E266" t="s">
        <v>20</v>
      </c>
      <c r="F266">
        <v>5512</v>
      </c>
      <c r="G266" s="8">
        <v>30.002700000000001</v>
      </c>
      <c r="H266" t="s">
        <v>21</v>
      </c>
      <c r="I266" s="7">
        <v>41317.25</v>
      </c>
      <c r="J266" t="s">
        <v>2146</v>
      </c>
      <c r="K266">
        <v>1360648800</v>
      </c>
      <c r="L266" s="7">
        <v>41333.25</v>
      </c>
      <c r="M266">
        <v>1362031200</v>
      </c>
      <c r="N266" t="s">
        <v>2114</v>
      </c>
      <c r="O266" t="s">
        <v>2115</v>
      </c>
    </row>
    <row r="267" spans="1:15" x14ac:dyDescent="0.25">
      <c r="A267" t="s">
        <v>582</v>
      </c>
      <c r="B267">
        <v>4900</v>
      </c>
      <c r="C267">
        <v>6031</v>
      </c>
      <c r="D267" s="12">
        <v>123</v>
      </c>
      <c r="E267" t="s">
        <v>20</v>
      </c>
      <c r="F267">
        <v>86</v>
      </c>
      <c r="G267" s="8">
        <v>70.127899999999997</v>
      </c>
      <c r="H267" t="s">
        <v>21</v>
      </c>
      <c r="I267" s="7">
        <v>42372.25</v>
      </c>
      <c r="J267" t="s">
        <v>2151</v>
      </c>
      <c r="K267">
        <v>1451800800</v>
      </c>
      <c r="L267" s="7">
        <v>42416.25</v>
      </c>
      <c r="M267">
        <v>1455602400</v>
      </c>
      <c r="N267" t="s">
        <v>2114</v>
      </c>
      <c r="O267" t="s">
        <v>2115</v>
      </c>
    </row>
    <row r="268" spans="1:15" x14ac:dyDescent="0.25">
      <c r="A268" t="s">
        <v>584</v>
      </c>
      <c r="B268">
        <v>111900</v>
      </c>
      <c r="C268">
        <v>85902</v>
      </c>
      <c r="D268" s="12">
        <v>77</v>
      </c>
      <c r="E268" t="s">
        <v>14</v>
      </c>
      <c r="F268">
        <v>3182</v>
      </c>
      <c r="G268" s="8">
        <v>26.996200000000002</v>
      </c>
      <c r="H268" t="s">
        <v>107</v>
      </c>
      <c r="I268" s="7">
        <v>41950.25</v>
      </c>
      <c r="J268" t="s">
        <v>2145</v>
      </c>
      <c r="K268">
        <v>1415340000</v>
      </c>
      <c r="L268" s="7">
        <v>41983.25</v>
      </c>
      <c r="M268">
        <v>1418191200</v>
      </c>
      <c r="N268" t="s">
        <v>2110</v>
      </c>
      <c r="O268" t="s">
        <v>2133</v>
      </c>
    </row>
    <row r="269" spans="1:15" x14ac:dyDescent="0.25">
      <c r="A269" t="s">
        <v>586</v>
      </c>
      <c r="B269">
        <v>61600</v>
      </c>
      <c r="C269">
        <v>143910</v>
      </c>
      <c r="D269" s="12">
        <v>234</v>
      </c>
      <c r="E269" t="s">
        <v>20</v>
      </c>
      <c r="F269">
        <v>2768</v>
      </c>
      <c r="G269" s="8">
        <v>51.990600000000001</v>
      </c>
      <c r="H269" t="s">
        <v>26</v>
      </c>
      <c r="I269" s="7">
        <v>41206.208333333336</v>
      </c>
      <c r="J269" t="s">
        <v>2148</v>
      </c>
      <c r="K269">
        <v>1351054800</v>
      </c>
      <c r="L269" s="7">
        <v>41222.25</v>
      </c>
      <c r="M269">
        <v>1352440800</v>
      </c>
      <c r="N269" t="s">
        <v>2114</v>
      </c>
      <c r="O269" t="s">
        <v>2115</v>
      </c>
    </row>
    <row r="270" spans="1:15" x14ac:dyDescent="0.25">
      <c r="A270" t="s">
        <v>588</v>
      </c>
      <c r="B270">
        <v>1500</v>
      </c>
      <c r="C270">
        <v>2708</v>
      </c>
      <c r="D270" s="12">
        <v>181</v>
      </c>
      <c r="E270" t="s">
        <v>20</v>
      </c>
      <c r="F270">
        <v>48</v>
      </c>
      <c r="G270" s="8">
        <v>56.416699999999999</v>
      </c>
      <c r="H270" t="s">
        <v>21</v>
      </c>
      <c r="I270" s="7">
        <v>41186.208333333336</v>
      </c>
      <c r="J270" t="s">
        <v>2148</v>
      </c>
      <c r="K270">
        <v>1349326800</v>
      </c>
      <c r="L270" s="7">
        <v>41232.25</v>
      </c>
      <c r="M270">
        <v>1353304800</v>
      </c>
      <c r="N270" t="s">
        <v>2116</v>
      </c>
      <c r="O270" t="s">
        <v>2117</v>
      </c>
    </row>
    <row r="271" spans="1:15" x14ac:dyDescent="0.25">
      <c r="A271" t="s">
        <v>590</v>
      </c>
      <c r="B271">
        <v>3500</v>
      </c>
      <c r="C271">
        <v>8842</v>
      </c>
      <c r="D271" s="12">
        <v>253</v>
      </c>
      <c r="E271" t="s">
        <v>20</v>
      </c>
      <c r="F271">
        <v>87</v>
      </c>
      <c r="G271" s="8">
        <v>101.6322</v>
      </c>
      <c r="H271" t="s">
        <v>21</v>
      </c>
      <c r="I271" s="7">
        <v>43496.25</v>
      </c>
      <c r="J271" t="s">
        <v>2147</v>
      </c>
      <c r="K271">
        <v>1548914400</v>
      </c>
      <c r="L271" s="7">
        <v>43517.25</v>
      </c>
      <c r="M271">
        <v>1550728800</v>
      </c>
      <c r="N271" t="s">
        <v>2116</v>
      </c>
      <c r="O271" t="s">
        <v>2135</v>
      </c>
    </row>
    <row r="272" spans="1:15" hidden="1" x14ac:dyDescent="0.25">
      <c r="A272" t="s">
        <v>592</v>
      </c>
      <c r="B272">
        <v>173900</v>
      </c>
      <c r="C272">
        <v>47260</v>
      </c>
      <c r="D272" s="12">
        <v>27</v>
      </c>
      <c r="E272" t="s">
        <v>2186</v>
      </c>
      <c r="F272">
        <v>1890</v>
      </c>
      <c r="G272" s="8">
        <v>25.005299999999998</v>
      </c>
      <c r="H272" t="s">
        <v>21</v>
      </c>
      <c r="I272" s="7">
        <v>40514.25</v>
      </c>
      <c r="J272" t="s">
        <v>2150</v>
      </c>
      <c r="K272">
        <v>1291269600</v>
      </c>
      <c r="L272" s="7">
        <v>40516.25</v>
      </c>
      <c r="M272">
        <v>1291442400</v>
      </c>
      <c r="N272" t="s">
        <v>2125</v>
      </c>
      <c r="O272" t="s">
        <v>2126</v>
      </c>
    </row>
    <row r="273" spans="1:15" hidden="1" x14ac:dyDescent="0.25">
      <c r="A273" t="s">
        <v>594</v>
      </c>
      <c r="B273">
        <v>153700</v>
      </c>
      <c r="C273">
        <v>1953</v>
      </c>
      <c r="D273" s="12">
        <v>1</v>
      </c>
      <c r="E273" t="s">
        <v>47</v>
      </c>
      <c r="F273">
        <v>61</v>
      </c>
      <c r="G273" s="8">
        <v>32.016399999999997</v>
      </c>
      <c r="H273" t="s">
        <v>21</v>
      </c>
      <c r="I273" s="7">
        <v>42345.25</v>
      </c>
      <c r="J273" t="s">
        <v>2144</v>
      </c>
      <c r="K273">
        <v>1449468000</v>
      </c>
      <c r="L273" s="7">
        <v>42376.25</v>
      </c>
      <c r="M273">
        <v>1452146400</v>
      </c>
      <c r="N273" t="s">
        <v>2129</v>
      </c>
      <c r="O273" t="s">
        <v>2130</v>
      </c>
    </row>
    <row r="274" spans="1:15" x14ac:dyDescent="0.25">
      <c r="A274" t="s">
        <v>596</v>
      </c>
      <c r="B274">
        <v>51100</v>
      </c>
      <c r="C274">
        <v>155349</v>
      </c>
      <c r="D274" s="12">
        <v>304</v>
      </c>
      <c r="E274" t="s">
        <v>20</v>
      </c>
      <c r="F274">
        <v>1894</v>
      </c>
      <c r="G274" s="8">
        <v>82.021600000000007</v>
      </c>
      <c r="H274" t="s">
        <v>21</v>
      </c>
      <c r="I274" s="7">
        <v>43656.208333333336</v>
      </c>
      <c r="J274" t="s">
        <v>2147</v>
      </c>
      <c r="K274">
        <v>1562734800</v>
      </c>
      <c r="L274" s="7">
        <v>43681.208333333336</v>
      </c>
      <c r="M274">
        <v>1564894800</v>
      </c>
      <c r="N274" t="s">
        <v>2114</v>
      </c>
      <c r="O274" t="s">
        <v>2115</v>
      </c>
    </row>
    <row r="275" spans="1:15" x14ac:dyDescent="0.25">
      <c r="A275" t="s">
        <v>598</v>
      </c>
      <c r="B275">
        <v>7800</v>
      </c>
      <c r="C275">
        <v>10704</v>
      </c>
      <c r="D275" s="12">
        <v>137</v>
      </c>
      <c r="E275" t="s">
        <v>20</v>
      </c>
      <c r="F275">
        <v>282</v>
      </c>
      <c r="G275" s="8">
        <v>37.9574</v>
      </c>
      <c r="H275" t="s">
        <v>15</v>
      </c>
      <c r="I275" s="7">
        <v>42995.208333333336</v>
      </c>
      <c r="J275" t="s">
        <v>2149</v>
      </c>
      <c r="K275">
        <v>1505624400</v>
      </c>
      <c r="L275" s="7">
        <v>42998.208333333336</v>
      </c>
      <c r="M275">
        <v>1505883600</v>
      </c>
      <c r="N275" t="s">
        <v>2114</v>
      </c>
      <c r="O275" t="s">
        <v>2115</v>
      </c>
    </row>
    <row r="276" spans="1:15" x14ac:dyDescent="0.25">
      <c r="A276" t="s">
        <v>600</v>
      </c>
      <c r="B276">
        <v>2400</v>
      </c>
      <c r="C276">
        <v>773</v>
      </c>
      <c r="D276" s="12">
        <v>32</v>
      </c>
      <c r="E276" t="s">
        <v>14</v>
      </c>
      <c r="F276">
        <v>15</v>
      </c>
      <c r="G276" s="8">
        <v>51.533299999999997</v>
      </c>
      <c r="H276" t="s">
        <v>21</v>
      </c>
      <c r="I276" s="7">
        <v>43045.25</v>
      </c>
      <c r="J276" t="s">
        <v>2149</v>
      </c>
      <c r="K276">
        <v>1509948000</v>
      </c>
      <c r="L276" s="7">
        <v>43050.25</v>
      </c>
      <c r="M276">
        <v>1510380000</v>
      </c>
      <c r="N276" t="s">
        <v>2114</v>
      </c>
      <c r="O276" t="s">
        <v>2115</v>
      </c>
    </row>
    <row r="277" spans="1:15" x14ac:dyDescent="0.25">
      <c r="A277" t="s">
        <v>602</v>
      </c>
      <c r="B277">
        <v>3900</v>
      </c>
      <c r="C277">
        <v>9419</v>
      </c>
      <c r="D277" s="12">
        <v>242</v>
      </c>
      <c r="E277" t="s">
        <v>20</v>
      </c>
      <c r="F277">
        <v>116</v>
      </c>
      <c r="G277" s="8">
        <v>81.198300000000003</v>
      </c>
      <c r="H277" t="s">
        <v>21</v>
      </c>
      <c r="I277" s="7">
        <v>43561.208333333336</v>
      </c>
      <c r="J277" t="s">
        <v>2147</v>
      </c>
      <c r="K277">
        <v>1554526800</v>
      </c>
      <c r="L277" s="7">
        <v>43569.208333333336</v>
      </c>
      <c r="M277">
        <v>1555218000</v>
      </c>
      <c r="N277" t="s">
        <v>2122</v>
      </c>
      <c r="O277" t="s">
        <v>2134</v>
      </c>
    </row>
    <row r="278" spans="1:15" x14ac:dyDescent="0.25">
      <c r="A278" t="s">
        <v>604</v>
      </c>
      <c r="B278">
        <v>5500</v>
      </c>
      <c r="C278">
        <v>5324</v>
      </c>
      <c r="D278" s="12">
        <v>97</v>
      </c>
      <c r="E278" t="s">
        <v>14</v>
      </c>
      <c r="F278">
        <v>133</v>
      </c>
      <c r="G278" s="8">
        <v>40.030099999999997</v>
      </c>
      <c r="H278" t="s">
        <v>21</v>
      </c>
      <c r="I278" s="7">
        <v>41018.208333333336</v>
      </c>
      <c r="J278" t="s">
        <v>2148</v>
      </c>
      <c r="K278">
        <v>1334811600</v>
      </c>
      <c r="L278" s="7">
        <v>41023.208333333336</v>
      </c>
      <c r="M278">
        <v>1335243600</v>
      </c>
      <c r="N278" t="s">
        <v>2125</v>
      </c>
      <c r="O278" t="s">
        <v>2126</v>
      </c>
    </row>
    <row r="279" spans="1:15" x14ac:dyDescent="0.25">
      <c r="A279" t="s">
        <v>606</v>
      </c>
      <c r="B279">
        <v>700</v>
      </c>
      <c r="C279">
        <v>7465</v>
      </c>
      <c r="D279" s="12">
        <v>1066</v>
      </c>
      <c r="E279" t="s">
        <v>20</v>
      </c>
      <c r="F279">
        <v>83</v>
      </c>
      <c r="G279" s="8">
        <v>89.939800000000005</v>
      </c>
      <c r="H279" t="s">
        <v>21</v>
      </c>
      <c r="I279" s="7">
        <v>40378.208333333336</v>
      </c>
      <c r="J279" t="s">
        <v>2150</v>
      </c>
      <c r="K279">
        <v>1279515600</v>
      </c>
      <c r="L279" s="7">
        <v>40380.208333333336</v>
      </c>
      <c r="M279">
        <v>1279688400</v>
      </c>
      <c r="N279" t="s">
        <v>2114</v>
      </c>
      <c r="O279" t="s">
        <v>2115</v>
      </c>
    </row>
    <row r="280" spans="1:15" x14ac:dyDescent="0.25">
      <c r="A280" t="s">
        <v>608</v>
      </c>
      <c r="B280">
        <v>2700</v>
      </c>
      <c r="C280">
        <v>8799</v>
      </c>
      <c r="D280" s="12">
        <v>326</v>
      </c>
      <c r="E280" t="s">
        <v>20</v>
      </c>
      <c r="F280">
        <v>91</v>
      </c>
      <c r="G280" s="8">
        <v>96.692300000000003</v>
      </c>
      <c r="H280" t="s">
        <v>21</v>
      </c>
      <c r="I280" s="7">
        <v>41239.25</v>
      </c>
      <c r="J280" t="s">
        <v>2148</v>
      </c>
      <c r="K280">
        <v>1353909600</v>
      </c>
      <c r="L280" s="7">
        <v>41264.25</v>
      </c>
      <c r="M280">
        <v>1356069600</v>
      </c>
      <c r="N280" t="s">
        <v>2112</v>
      </c>
      <c r="O280" t="s">
        <v>2113</v>
      </c>
    </row>
    <row r="281" spans="1:15" x14ac:dyDescent="0.25">
      <c r="A281" t="s">
        <v>610</v>
      </c>
      <c r="B281">
        <v>8000</v>
      </c>
      <c r="C281">
        <v>13656</v>
      </c>
      <c r="D281" s="12">
        <v>171</v>
      </c>
      <c r="E281" t="s">
        <v>20</v>
      </c>
      <c r="F281">
        <v>546</v>
      </c>
      <c r="G281" s="8">
        <v>25.010999999999999</v>
      </c>
      <c r="H281" t="s">
        <v>21</v>
      </c>
      <c r="I281" s="7">
        <v>43346.208333333336</v>
      </c>
      <c r="J281" t="s">
        <v>2153</v>
      </c>
      <c r="K281">
        <v>1535950800</v>
      </c>
      <c r="L281" s="7">
        <v>43349.208333333336</v>
      </c>
      <c r="M281">
        <v>1536210000</v>
      </c>
      <c r="N281" t="s">
        <v>2114</v>
      </c>
      <c r="O281" t="s">
        <v>2115</v>
      </c>
    </row>
    <row r="282" spans="1:15" x14ac:dyDescent="0.25">
      <c r="A282" t="s">
        <v>612</v>
      </c>
      <c r="B282">
        <v>2500</v>
      </c>
      <c r="C282">
        <v>14536</v>
      </c>
      <c r="D282" s="12">
        <v>581</v>
      </c>
      <c r="E282" t="s">
        <v>20</v>
      </c>
      <c r="F282">
        <v>393</v>
      </c>
      <c r="G282" s="8">
        <v>36.987299999999998</v>
      </c>
      <c r="H282" t="s">
        <v>21</v>
      </c>
      <c r="I282" s="7">
        <v>43060.25</v>
      </c>
      <c r="J282" t="s">
        <v>2149</v>
      </c>
      <c r="K282">
        <v>1511244000</v>
      </c>
      <c r="L282" s="7">
        <v>43066.25</v>
      </c>
      <c r="M282">
        <v>1511762400</v>
      </c>
      <c r="N282" t="s">
        <v>2116</v>
      </c>
      <c r="O282" t="s">
        <v>2124</v>
      </c>
    </row>
    <row r="283" spans="1:15" x14ac:dyDescent="0.25">
      <c r="A283" t="s">
        <v>614</v>
      </c>
      <c r="B283">
        <v>164500</v>
      </c>
      <c r="C283">
        <v>150552</v>
      </c>
      <c r="D283" s="12">
        <v>92</v>
      </c>
      <c r="E283" t="s">
        <v>14</v>
      </c>
      <c r="F283">
        <v>2062</v>
      </c>
      <c r="G283" s="8">
        <v>73.012600000000006</v>
      </c>
      <c r="H283" t="s">
        <v>21</v>
      </c>
      <c r="I283" s="7">
        <v>40979.25</v>
      </c>
      <c r="J283" t="s">
        <v>2148</v>
      </c>
      <c r="K283">
        <v>1331445600</v>
      </c>
      <c r="L283" s="7">
        <v>41000.208333333336</v>
      </c>
      <c r="M283">
        <v>1333256400</v>
      </c>
      <c r="N283" t="s">
        <v>2114</v>
      </c>
      <c r="O283" t="s">
        <v>2115</v>
      </c>
    </row>
    <row r="284" spans="1:15" x14ac:dyDescent="0.25">
      <c r="A284" t="s">
        <v>616</v>
      </c>
      <c r="B284">
        <v>8400</v>
      </c>
      <c r="C284">
        <v>9076</v>
      </c>
      <c r="D284" s="12">
        <v>108</v>
      </c>
      <c r="E284" t="s">
        <v>20</v>
      </c>
      <c r="F284">
        <v>133</v>
      </c>
      <c r="G284" s="8">
        <v>68.240600000000001</v>
      </c>
      <c r="H284" t="s">
        <v>21</v>
      </c>
      <c r="I284" s="7">
        <v>42701.25</v>
      </c>
      <c r="J284" t="s">
        <v>2151</v>
      </c>
      <c r="K284">
        <v>1480226400</v>
      </c>
      <c r="L284" s="7">
        <v>42707.25</v>
      </c>
      <c r="M284">
        <v>1480744800</v>
      </c>
      <c r="N284" t="s">
        <v>2116</v>
      </c>
      <c r="O284" t="s">
        <v>2135</v>
      </c>
    </row>
    <row r="285" spans="1:15" x14ac:dyDescent="0.25">
      <c r="A285" t="s">
        <v>618</v>
      </c>
      <c r="B285">
        <v>8100</v>
      </c>
      <c r="C285">
        <v>1517</v>
      </c>
      <c r="D285" s="12">
        <v>19</v>
      </c>
      <c r="E285" t="s">
        <v>14</v>
      </c>
      <c r="F285">
        <v>29</v>
      </c>
      <c r="G285" s="8">
        <v>52.310299999999998</v>
      </c>
      <c r="H285" t="s">
        <v>36</v>
      </c>
      <c r="I285" s="7">
        <v>42520.208333333336</v>
      </c>
      <c r="J285" t="s">
        <v>2151</v>
      </c>
      <c r="K285">
        <v>1464584400</v>
      </c>
      <c r="L285" s="7">
        <v>42525.208333333336</v>
      </c>
      <c r="M285">
        <v>1465016400</v>
      </c>
      <c r="N285" t="s">
        <v>2110</v>
      </c>
      <c r="O285" t="s">
        <v>2111</v>
      </c>
    </row>
    <row r="286" spans="1:15" x14ac:dyDescent="0.25">
      <c r="A286" t="s">
        <v>620</v>
      </c>
      <c r="B286">
        <v>9800</v>
      </c>
      <c r="C286">
        <v>8153</v>
      </c>
      <c r="D286" s="12">
        <v>83</v>
      </c>
      <c r="E286" t="s">
        <v>14</v>
      </c>
      <c r="F286">
        <v>132</v>
      </c>
      <c r="G286" s="8">
        <v>61.7652</v>
      </c>
      <c r="H286" t="s">
        <v>21</v>
      </c>
      <c r="I286" s="7">
        <v>41030.208333333336</v>
      </c>
      <c r="J286" t="s">
        <v>2148</v>
      </c>
      <c r="K286">
        <v>1335848400</v>
      </c>
      <c r="L286" s="7">
        <v>41035.208333333336</v>
      </c>
      <c r="M286">
        <v>1336280400</v>
      </c>
      <c r="N286" t="s">
        <v>2112</v>
      </c>
      <c r="O286" t="s">
        <v>2113</v>
      </c>
    </row>
    <row r="287" spans="1:15" x14ac:dyDescent="0.25">
      <c r="A287" t="s">
        <v>622</v>
      </c>
      <c r="B287">
        <v>900</v>
      </c>
      <c r="C287">
        <v>6357</v>
      </c>
      <c r="D287" s="12">
        <v>706</v>
      </c>
      <c r="E287" t="s">
        <v>20</v>
      </c>
      <c r="F287">
        <v>254</v>
      </c>
      <c r="G287" s="8">
        <v>25.0276</v>
      </c>
      <c r="H287" t="s">
        <v>21</v>
      </c>
      <c r="I287" s="7">
        <v>42623.208333333336</v>
      </c>
      <c r="J287" t="s">
        <v>2151</v>
      </c>
      <c r="K287">
        <v>1473483600</v>
      </c>
      <c r="L287" s="7">
        <v>42661.208333333336</v>
      </c>
      <c r="M287">
        <v>1476766800</v>
      </c>
      <c r="N287" t="s">
        <v>2114</v>
      </c>
      <c r="O287" t="s">
        <v>2115</v>
      </c>
    </row>
    <row r="288" spans="1:15" hidden="1" x14ac:dyDescent="0.25">
      <c r="A288" t="s">
        <v>624</v>
      </c>
      <c r="B288">
        <v>112100</v>
      </c>
      <c r="C288">
        <v>19557</v>
      </c>
      <c r="D288" s="12">
        <v>17</v>
      </c>
      <c r="E288" t="s">
        <v>2186</v>
      </c>
      <c r="F288">
        <v>184</v>
      </c>
      <c r="G288" s="8">
        <v>106.288</v>
      </c>
      <c r="H288" t="s">
        <v>21</v>
      </c>
      <c r="I288" s="7">
        <v>42697.25</v>
      </c>
      <c r="J288" t="s">
        <v>2151</v>
      </c>
      <c r="K288">
        <v>1479880800</v>
      </c>
      <c r="L288" s="7">
        <v>42704.25</v>
      </c>
      <c r="M288">
        <v>1480485600</v>
      </c>
      <c r="N288" t="s">
        <v>2114</v>
      </c>
      <c r="O288" t="s">
        <v>2115</v>
      </c>
    </row>
    <row r="289" spans="1:15" x14ac:dyDescent="0.25">
      <c r="A289" t="s">
        <v>626</v>
      </c>
      <c r="B289">
        <v>6300</v>
      </c>
      <c r="C289">
        <v>13213</v>
      </c>
      <c r="D289" s="12">
        <v>210</v>
      </c>
      <c r="E289" t="s">
        <v>20</v>
      </c>
      <c r="F289">
        <v>176</v>
      </c>
      <c r="G289" s="8">
        <v>75.073899999999995</v>
      </c>
      <c r="H289" t="s">
        <v>21</v>
      </c>
      <c r="I289" s="7">
        <v>42122.208333333336</v>
      </c>
      <c r="J289" t="s">
        <v>2144</v>
      </c>
      <c r="K289">
        <v>1430197200</v>
      </c>
      <c r="L289" s="7">
        <v>42122.208333333336</v>
      </c>
      <c r="M289">
        <v>1430197200</v>
      </c>
      <c r="N289" t="s">
        <v>2110</v>
      </c>
      <c r="O289" t="s">
        <v>2118</v>
      </c>
    </row>
    <row r="290" spans="1:15" x14ac:dyDescent="0.25">
      <c r="A290" t="s">
        <v>628</v>
      </c>
      <c r="B290">
        <v>5600</v>
      </c>
      <c r="C290">
        <v>5476</v>
      </c>
      <c r="D290" s="12">
        <v>98</v>
      </c>
      <c r="E290" t="s">
        <v>14</v>
      </c>
      <c r="F290">
        <v>137</v>
      </c>
      <c r="G290" s="8">
        <v>39.970799999999997</v>
      </c>
      <c r="H290" t="s">
        <v>36</v>
      </c>
      <c r="I290" s="7">
        <v>40982.208333333336</v>
      </c>
      <c r="J290" t="s">
        <v>2148</v>
      </c>
      <c r="K290">
        <v>1331701200</v>
      </c>
      <c r="L290" s="7">
        <v>40983.208333333336</v>
      </c>
      <c r="M290">
        <v>1331787600</v>
      </c>
      <c r="N290" t="s">
        <v>2110</v>
      </c>
      <c r="O290" t="s">
        <v>2132</v>
      </c>
    </row>
    <row r="291" spans="1:15" x14ac:dyDescent="0.25">
      <c r="A291" t="s">
        <v>630</v>
      </c>
      <c r="B291">
        <v>800</v>
      </c>
      <c r="C291">
        <v>13474</v>
      </c>
      <c r="D291" s="12">
        <v>1684</v>
      </c>
      <c r="E291" t="s">
        <v>20</v>
      </c>
      <c r="F291">
        <v>337</v>
      </c>
      <c r="G291" s="8">
        <v>39.982199999999999</v>
      </c>
      <c r="H291" t="s">
        <v>15</v>
      </c>
      <c r="I291" s="7">
        <v>42219.208333333336</v>
      </c>
      <c r="J291" t="s">
        <v>2144</v>
      </c>
      <c r="K291">
        <v>1438578000</v>
      </c>
      <c r="L291" s="7">
        <v>42222.208333333336</v>
      </c>
      <c r="M291">
        <v>1438837200</v>
      </c>
      <c r="N291" t="s">
        <v>2114</v>
      </c>
      <c r="O291" t="s">
        <v>2115</v>
      </c>
    </row>
    <row r="292" spans="1:15" x14ac:dyDescent="0.25">
      <c r="A292" t="s">
        <v>632</v>
      </c>
      <c r="B292">
        <v>168600</v>
      </c>
      <c r="C292">
        <v>91722</v>
      </c>
      <c r="D292" s="12">
        <v>54</v>
      </c>
      <c r="E292" t="s">
        <v>14</v>
      </c>
      <c r="F292">
        <v>908</v>
      </c>
      <c r="G292" s="8">
        <v>101.0154</v>
      </c>
      <c r="H292" t="s">
        <v>21</v>
      </c>
      <c r="I292" s="7">
        <v>41404.208333333336</v>
      </c>
      <c r="J292" t="s">
        <v>2146</v>
      </c>
      <c r="K292">
        <v>1368162000</v>
      </c>
      <c r="L292" s="7">
        <v>41436.208333333336</v>
      </c>
      <c r="M292">
        <v>1370926800</v>
      </c>
      <c r="N292" t="s">
        <v>2116</v>
      </c>
      <c r="O292" t="s">
        <v>2117</v>
      </c>
    </row>
    <row r="293" spans="1:15" x14ac:dyDescent="0.25">
      <c r="A293" t="s">
        <v>634</v>
      </c>
      <c r="B293">
        <v>1800</v>
      </c>
      <c r="C293">
        <v>8219</v>
      </c>
      <c r="D293" s="12">
        <v>457</v>
      </c>
      <c r="E293" t="s">
        <v>20</v>
      </c>
      <c r="F293">
        <v>107</v>
      </c>
      <c r="G293" s="8">
        <v>76.813100000000006</v>
      </c>
      <c r="H293" t="s">
        <v>21</v>
      </c>
      <c r="I293" s="7">
        <v>40831.208333333336</v>
      </c>
      <c r="J293" t="s">
        <v>2152</v>
      </c>
      <c r="K293">
        <v>1318654800</v>
      </c>
      <c r="L293" s="7">
        <v>40835.208333333336</v>
      </c>
      <c r="M293">
        <v>1319000400</v>
      </c>
      <c r="N293" t="s">
        <v>2112</v>
      </c>
      <c r="O293" t="s">
        <v>2113</v>
      </c>
    </row>
    <row r="294" spans="1:15" x14ac:dyDescent="0.25">
      <c r="A294" t="s">
        <v>636</v>
      </c>
      <c r="B294">
        <v>7300</v>
      </c>
      <c r="C294">
        <v>717</v>
      </c>
      <c r="D294" s="12">
        <v>10</v>
      </c>
      <c r="E294" t="s">
        <v>14</v>
      </c>
      <c r="F294">
        <v>10</v>
      </c>
      <c r="G294" s="8">
        <v>71.7</v>
      </c>
      <c r="H294" t="s">
        <v>21</v>
      </c>
      <c r="I294" s="7">
        <v>40984.208333333336</v>
      </c>
      <c r="J294" t="s">
        <v>2148</v>
      </c>
      <c r="K294">
        <v>1331874000</v>
      </c>
      <c r="L294" s="7">
        <v>41002.208333333336</v>
      </c>
      <c r="M294">
        <v>1333429200</v>
      </c>
      <c r="N294" t="s">
        <v>2108</v>
      </c>
      <c r="O294" t="s">
        <v>2109</v>
      </c>
    </row>
    <row r="295" spans="1:15" hidden="1" x14ac:dyDescent="0.25">
      <c r="A295" t="s">
        <v>638</v>
      </c>
      <c r="B295">
        <v>6500</v>
      </c>
      <c r="C295">
        <v>1065</v>
      </c>
      <c r="D295" s="12">
        <v>16</v>
      </c>
      <c r="E295" t="s">
        <v>2186</v>
      </c>
      <c r="F295">
        <v>32</v>
      </c>
      <c r="G295" s="8">
        <v>33.281199999999998</v>
      </c>
      <c r="H295" t="s">
        <v>107</v>
      </c>
      <c r="I295" s="7">
        <v>40456.208333333336</v>
      </c>
      <c r="J295" t="s">
        <v>2150</v>
      </c>
      <c r="K295">
        <v>1286254800</v>
      </c>
      <c r="L295" s="7">
        <v>40465.208333333336</v>
      </c>
      <c r="M295">
        <v>1287032400</v>
      </c>
      <c r="N295" t="s">
        <v>2114</v>
      </c>
      <c r="O295" t="s">
        <v>2115</v>
      </c>
    </row>
    <row r="296" spans="1:15" x14ac:dyDescent="0.25">
      <c r="A296" t="s">
        <v>640</v>
      </c>
      <c r="B296">
        <v>600</v>
      </c>
      <c r="C296">
        <v>8038</v>
      </c>
      <c r="D296" s="12">
        <v>1340</v>
      </c>
      <c r="E296" t="s">
        <v>20</v>
      </c>
      <c r="F296">
        <v>183</v>
      </c>
      <c r="G296" s="8">
        <v>43.923499999999997</v>
      </c>
      <c r="H296" t="s">
        <v>21</v>
      </c>
      <c r="I296" s="7">
        <v>43399.208333333336</v>
      </c>
      <c r="J296" t="s">
        <v>2153</v>
      </c>
      <c r="K296">
        <v>1540530000</v>
      </c>
      <c r="L296" s="7">
        <v>43411.25</v>
      </c>
      <c r="M296">
        <v>1541570400</v>
      </c>
      <c r="N296" t="s">
        <v>2114</v>
      </c>
      <c r="O296" t="s">
        <v>2115</v>
      </c>
    </row>
    <row r="297" spans="1:15" x14ac:dyDescent="0.25">
      <c r="A297" t="s">
        <v>642</v>
      </c>
      <c r="B297">
        <v>192900</v>
      </c>
      <c r="C297">
        <v>68769</v>
      </c>
      <c r="D297" s="12">
        <v>36</v>
      </c>
      <c r="E297" t="s">
        <v>14</v>
      </c>
      <c r="F297">
        <v>1910</v>
      </c>
      <c r="G297" s="8">
        <v>36.0047</v>
      </c>
      <c r="H297" t="s">
        <v>98</v>
      </c>
      <c r="I297" s="7">
        <v>41562.208333333336</v>
      </c>
      <c r="J297" t="s">
        <v>2146</v>
      </c>
      <c r="K297">
        <v>1381813200</v>
      </c>
      <c r="L297" s="7">
        <v>41587.25</v>
      </c>
      <c r="M297">
        <v>1383976800</v>
      </c>
      <c r="N297" t="s">
        <v>2114</v>
      </c>
      <c r="O297" t="s">
        <v>2115</v>
      </c>
    </row>
    <row r="298" spans="1:15" x14ac:dyDescent="0.25">
      <c r="A298" t="s">
        <v>644</v>
      </c>
      <c r="B298">
        <v>6100</v>
      </c>
      <c r="C298">
        <v>3352</v>
      </c>
      <c r="D298" s="12">
        <v>55</v>
      </c>
      <c r="E298" t="s">
        <v>14</v>
      </c>
      <c r="F298">
        <v>38</v>
      </c>
      <c r="G298" s="8">
        <v>88.210499999999996</v>
      </c>
      <c r="H298" t="s">
        <v>26</v>
      </c>
      <c r="I298" s="7">
        <v>43493.25</v>
      </c>
      <c r="J298" t="s">
        <v>2147</v>
      </c>
      <c r="K298">
        <v>1548655200</v>
      </c>
      <c r="L298" s="7">
        <v>43515.25</v>
      </c>
      <c r="M298">
        <v>1550556000</v>
      </c>
      <c r="N298" t="s">
        <v>2114</v>
      </c>
      <c r="O298" t="s">
        <v>2115</v>
      </c>
    </row>
    <row r="299" spans="1:15" x14ac:dyDescent="0.25">
      <c r="A299" t="s">
        <v>646</v>
      </c>
      <c r="B299">
        <v>7200</v>
      </c>
      <c r="C299">
        <v>6785</v>
      </c>
      <c r="D299" s="12">
        <v>94</v>
      </c>
      <c r="E299" t="s">
        <v>14</v>
      </c>
      <c r="F299">
        <v>104</v>
      </c>
      <c r="G299" s="8">
        <v>65.240399999999994</v>
      </c>
      <c r="H299" t="s">
        <v>26</v>
      </c>
      <c r="I299" s="7">
        <v>41653.25</v>
      </c>
      <c r="J299" t="s">
        <v>2145</v>
      </c>
      <c r="K299">
        <v>1389679200</v>
      </c>
      <c r="L299" s="7">
        <v>41662.25</v>
      </c>
      <c r="M299">
        <v>1390456800</v>
      </c>
      <c r="N299" t="s">
        <v>2114</v>
      </c>
      <c r="O299" t="s">
        <v>2115</v>
      </c>
    </row>
    <row r="300" spans="1:15" x14ac:dyDescent="0.25">
      <c r="A300" t="s">
        <v>648</v>
      </c>
      <c r="B300">
        <v>3500</v>
      </c>
      <c r="C300">
        <v>5037</v>
      </c>
      <c r="D300" s="12">
        <v>144</v>
      </c>
      <c r="E300" t="s">
        <v>20</v>
      </c>
      <c r="F300">
        <v>72</v>
      </c>
      <c r="G300" s="8">
        <v>69.958299999999994</v>
      </c>
      <c r="H300" t="s">
        <v>21</v>
      </c>
      <c r="I300" s="7">
        <v>42426.25</v>
      </c>
      <c r="J300" t="s">
        <v>2151</v>
      </c>
      <c r="K300">
        <v>1456466400</v>
      </c>
      <c r="L300" s="7">
        <v>42444.208333333336</v>
      </c>
      <c r="M300">
        <v>1458018000</v>
      </c>
      <c r="N300" t="s">
        <v>2110</v>
      </c>
      <c r="O300" t="s">
        <v>2111</v>
      </c>
    </row>
    <row r="301" spans="1:15" x14ac:dyDescent="0.25">
      <c r="A301" t="s">
        <v>650</v>
      </c>
      <c r="B301">
        <v>3800</v>
      </c>
      <c r="C301">
        <v>1954</v>
      </c>
      <c r="D301" s="12">
        <v>51</v>
      </c>
      <c r="E301" t="s">
        <v>14</v>
      </c>
      <c r="F301">
        <v>49</v>
      </c>
      <c r="G301" s="8">
        <v>39.877600000000001</v>
      </c>
      <c r="H301" t="s">
        <v>21</v>
      </c>
      <c r="I301" s="7">
        <v>42432.25</v>
      </c>
      <c r="J301" t="s">
        <v>2151</v>
      </c>
      <c r="K301">
        <v>1456984800</v>
      </c>
      <c r="L301" s="7">
        <v>42488.208333333336</v>
      </c>
      <c r="M301">
        <v>1461819600</v>
      </c>
      <c r="N301" t="s">
        <v>2108</v>
      </c>
      <c r="O301" t="s">
        <v>2109</v>
      </c>
    </row>
    <row r="302" spans="1:15" x14ac:dyDescent="0.25">
      <c r="A302" t="s">
        <v>652</v>
      </c>
      <c r="B302">
        <v>100</v>
      </c>
      <c r="C302">
        <v>5</v>
      </c>
      <c r="D302" s="12">
        <v>5</v>
      </c>
      <c r="E302" t="s">
        <v>14</v>
      </c>
      <c r="F302">
        <v>1</v>
      </c>
      <c r="G302" s="8">
        <v>5</v>
      </c>
      <c r="H302" t="s">
        <v>36</v>
      </c>
      <c r="I302" s="7">
        <v>42977.208333333336</v>
      </c>
      <c r="J302" t="s">
        <v>2149</v>
      </c>
      <c r="K302">
        <v>1504069200</v>
      </c>
      <c r="L302" s="7">
        <v>42978.208333333336</v>
      </c>
      <c r="M302">
        <v>1504155600</v>
      </c>
      <c r="N302" t="s">
        <v>2122</v>
      </c>
      <c r="O302" t="s">
        <v>2123</v>
      </c>
    </row>
    <row r="303" spans="1:15" x14ac:dyDescent="0.25">
      <c r="A303" t="s">
        <v>654</v>
      </c>
      <c r="B303">
        <v>900</v>
      </c>
      <c r="C303">
        <v>12102</v>
      </c>
      <c r="D303" s="12">
        <v>1345</v>
      </c>
      <c r="E303" t="s">
        <v>20</v>
      </c>
      <c r="F303">
        <v>295</v>
      </c>
      <c r="G303" s="8">
        <v>41.023699999999998</v>
      </c>
      <c r="H303" t="s">
        <v>21</v>
      </c>
      <c r="I303" s="7">
        <v>42061.25</v>
      </c>
      <c r="J303" t="s">
        <v>2144</v>
      </c>
      <c r="K303">
        <v>1424930400</v>
      </c>
      <c r="L303" s="7">
        <v>42078.208333333336</v>
      </c>
      <c r="M303">
        <v>1426395600</v>
      </c>
      <c r="N303" t="s">
        <v>2116</v>
      </c>
      <c r="O303" t="s">
        <v>2117</v>
      </c>
    </row>
    <row r="304" spans="1:15" x14ac:dyDescent="0.25">
      <c r="A304" t="s">
        <v>656</v>
      </c>
      <c r="B304">
        <v>76100</v>
      </c>
      <c r="C304">
        <v>24234</v>
      </c>
      <c r="D304" s="12">
        <v>32</v>
      </c>
      <c r="E304" t="s">
        <v>14</v>
      </c>
      <c r="F304">
        <v>245</v>
      </c>
      <c r="G304" s="8">
        <v>98.914299999999997</v>
      </c>
      <c r="H304" t="s">
        <v>21</v>
      </c>
      <c r="I304" s="7">
        <v>43345.208333333336</v>
      </c>
      <c r="J304" t="s">
        <v>2153</v>
      </c>
      <c r="K304">
        <v>1535864400</v>
      </c>
      <c r="L304" s="7">
        <v>43359.208333333336</v>
      </c>
      <c r="M304">
        <v>1537074000</v>
      </c>
      <c r="N304" t="s">
        <v>2114</v>
      </c>
      <c r="O304" t="s">
        <v>2115</v>
      </c>
    </row>
    <row r="305" spans="1:15" x14ac:dyDescent="0.25">
      <c r="A305" t="s">
        <v>658</v>
      </c>
      <c r="B305">
        <v>3400</v>
      </c>
      <c r="C305">
        <v>2809</v>
      </c>
      <c r="D305" s="12">
        <v>83</v>
      </c>
      <c r="E305" t="s">
        <v>14</v>
      </c>
      <c r="F305">
        <v>32</v>
      </c>
      <c r="G305" s="8">
        <v>87.781199999999998</v>
      </c>
      <c r="H305" t="s">
        <v>21</v>
      </c>
      <c r="I305" s="7">
        <v>42376.25</v>
      </c>
      <c r="J305" t="s">
        <v>2151</v>
      </c>
      <c r="K305">
        <v>1452146400</v>
      </c>
      <c r="L305" s="7">
        <v>42381.25</v>
      </c>
      <c r="M305">
        <v>1452578400</v>
      </c>
      <c r="N305" t="s">
        <v>2110</v>
      </c>
      <c r="O305" t="s">
        <v>2120</v>
      </c>
    </row>
    <row r="306" spans="1:15" x14ac:dyDescent="0.25">
      <c r="A306" t="s">
        <v>660</v>
      </c>
      <c r="B306">
        <v>2100</v>
      </c>
      <c r="C306">
        <v>11469</v>
      </c>
      <c r="D306" s="12">
        <v>546</v>
      </c>
      <c r="E306" t="s">
        <v>20</v>
      </c>
      <c r="F306">
        <v>142</v>
      </c>
      <c r="G306" s="8">
        <v>80.767600000000002</v>
      </c>
      <c r="H306" t="s">
        <v>21</v>
      </c>
      <c r="I306" s="7">
        <v>42589.208333333336</v>
      </c>
      <c r="J306" t="s">
        <v>2151</v>
      </c>
      <c r="K306">
        <v>1470546000</v>
      </c>
      <c r="L306" s="7">
        <v>42630.208333333336</v>
      </c>
      <c r="M306">
        <v>1474088400</v>
      </c>
      <c r="N306" t="s">
        <v>2116</v>
      </c>
      <c r="O306" t="s">
        <v>2117</v>
      </c>
    </row>
    <row r="307" spans="1:15" x14ac:dyDescent="0.25">
      <c r="A307" t="s">
        <v>662</v>
      </c>
      <c r="B307">
        <v>2800</v>
      </c>
      <c r="C307">
        <v>8014</v>
      </c>
      <c r="D307" s="12">
        <v>286</v>
      </c>
      <c r="E307" t="s">
        <v>20</v>
      </c>
      <c r="F307">
        <v>85</v>
      </c>
      <c r="G307" s="8">
        <v>94.282399999999996</v>
      </c>
      <c r="H307" t="s">
        <v>21</v>
      </c>
      <c r="I307" s="7">
        <v>42448.208333333336</v>
      </c>
      <c r="J307" t="s">
        <v>2151</v>
      </c>
      <c r="K307">
        <v>1458363600</v>
      </c>
      <c r="L307" s="7">
        <v>42489.208333333336</v>
      </c>
      <c r="M307">
        <v>1461906000</v>
      </c>
      <c r="N307" t="s">
        <v>2114</v>
      </c>
      <c r="O307" t="s">
        <v>2115</v>
      </c>
    </row>
    <row r="308" spans="1:15" x14ac:dyDescent="0.25">
      <c r="A308" t="s">
        <v>664</v>
      </c>
      <c r="B308">
        <v>6500</v>
      </c>
      <c r="C308">
        <v>514</v>
      </c>
      <c r="D308" s="12">
        <v>8</v>
      </c>
      <c r="E308" t="s">
        <v>14</v>
      </c>
      <c r="F308">
        <v>7</v>
      </c>
      <c r="G308" s="8">
        <v>73.428600000000003</v>
      </c>
      <c r="H308" t="s">
        <v>21</v>
      </c>
      <c r="I308" s="7">
        <v>42930.208333333336</v>
      </c>
      <c r="J308" t="s">
        <v>2149</v>
      </c>
      <c r="K308">
        <v>1500008400</v>
      </c>
      <c r="L308" s="7">
        <v>42933.208333333336</v>
      </c>
      <c r="M308">
        <v>1500267600</v>
      </c>
      <c r="N308" t="s">
        <v>2114</v>
      </c>
      <c r="O308" t="s">
        <v>2115</v>
      </c>
    </row>
    <row r="309" spans="1:15" x14ac:dyDescent="0.25">
      <c r="A309" t="s">
        <v>666</v>
      </c>
      <c r="B309">
        <v>32900</v>
      </c>
      <c r="C309">
        <v>43473</v>
      </c>
      <c r="D309" s="12">
        <v>132</v>
      </c>
      <c r="E309" t="s">
        <v>20</v>
      </c>
      <c r="F309">
        <v>659</v>
      </c>
      <c r="G309" s="8">
        <v>65.968100000000007</v>
      </c>
      <c r="H309" t="s">
        <v>36</v>
      </c>
      <c r="I309" s="7">
        <v>41066.208333333336</v>
      </c>
      <c r="J309" t="s">
        <v>2148</v>
      </c>
      <c r="K309">
        <v>1338958800</v>
      </c>
      <c r="L309" s="7">
        <v>41086.208333333336</v>
      </c>
      <c r="M309">
        <v>1340686800</v>
      </c>
      <c r="N309" t="s">
        <v>2122</v>
      </c>
      <c r="O309" t="s">
        <v>2128</v>
      </c>
    </row>
    <row r="310" spans="1:15" x14ac:dyDescent="0.25">
      <c r="A310" t="s">
        <v>668</v>
      </c>
      <c r="B310">
        <v>118200</v>
      </c>
      <c r="C310">
        <v>87560</v>
      </c>
      <c r="D310" s="12">
        <v>74</v>
      </c>
      <c r="E310" t="s">
        <v>14</v>
      </c>
      <c r="F310">
        <v>803</v>
      </c>
      <c r="G310" s="8">
        <v>109.0411</v>
      </c>
      <c r="H310" t="s">
        <v>21</v>
      </c>
      <c r="I310" s="7">
        <v>40651.208333333336</v>
      </c>
      <c r="J310" t="s">
        <v>2152</v>
      </c>
      <c r="K310">
        <v>1303102800</v>
      </c>
      <c r="L310" s="7">
        <v>40652.208333333336</v>
      </c>
      <c r="M310">
        <v>1303189200</v>
      </c>
      <c r="N310" t="s">
        <v>2114</v>
      </c>
      <c r="O310" t="s">
        <v>2115</v>
      </c>
    </row>
    <row r="311" spans="1:15" hidden="1" x14ac:dyDescent="0.25">
      <c r="A311" t="s">
        <v>670</v>
      </c>
      <c r="B311">
        <v>4100</v>
      </c>
      <c r="C311">
        <v>3087</v>
      </c>
      <c r="D311" s="12">
        <v>75</v>
      </c>
      <c r="E311" t="s">
        <v>2186</v>
      </c>
      <c r="F311">
        <v>75</v>
      </c>
      <c r="G311" s="8">
        <v>41.16</v>
      </c>
      <c r="H311" t="s">
        <v>21</v>
      </c>
      <c r="I311" s="7">
        <v>40807.208333333336</v>
      </c>
      <c r="J311" t="s">
        <v>2152</v>
      </c>
      <c r="K311">
        <v>1316581200</v>
      </c>
      <c r="L311" s="7">
        <v>40827.208333333336</v>
      </c>
      <c r="M311">
        <v>1318309200</v>
      </c>
      <c r="N311" t="s">
        <v>2110</v>
      </c>
      <c r="O311" t="s">
        <v>2120</v>
      </c>
    </row>
    <row r="312" spans="1:15" x14ac:dyDescent="0.25">
      <c r="A312" t="s">
        <v>672</v>
      </c>
      <c r="B312">
        <v>7800</v>
      </c>
      <c r="C312">
        <v>1586</v>
      </c>
      <c r="D312" s="12">
        <v>20</v>
      </c>
      <c r="E312" t="s">
        <v>14</v>
      </c>
      <c r="F312">
        <v>16</v>
      </c>
      <c r="G312" s="8">
        <v>99.125</v>
      </c>
      <c r="H312" t="s">
        <v>21</v>
      </c>
      <c r="I312" s="7">
        <v>40277.208333333336</v>
      </c>
      <c r="J312" t="s">
        <v>2150</v>
      </c>
      <c r="K312">
        <v>1270789200</v>
      </c>
      <c r="L312" s="7">
        <v>40293.208333333336</v>
      </c>
      <c r="M312">
        <v>1272171600</v>
      </c>
      <c r="N312" t="s">
        <v>2125</v>
      </c>
      <c r="O312" t="s">
        <v>2126</v>
      </c>
    </row>
    <row r="313" spans="1:15" x14ac:dyDescent="0.25">
      <c r="A313" t="s">
        <v>674</v>
      </c>
      <c r="B313">
        <v>6300</v>
      </c>
      <c r="C313">
        <v>12812</v>
      </c>
      <c r="D313" s="12">
        <v>203</v>
      </c>
      <c r="E313" t="s">
        <v>20</v>
      </c>
      <c r="F313">
        <v>121</v>
      </c>
      <c r="G313" s="8">
        <v>105.8843</v>
      </c>
      <c r="H313" t="s">
        <v>21</v>
      </c>
      <c r="I313" s="7">
        <v>40590.25</v>
      </c>
      <c r="J313" t="s">
        <v>2152</v>
      </c>
      <c r="K313">
        <v>1297836000</v>
      </c>
      <c r="L313" s="7">
        <v>40602.25</v>
      </c>
      <c r="M313">
        <v>1298872800</v>
      </c>
      <c r="N313" t="s">
        <v>2114</v>
      </c>
      <c r="O313" t="s">
        <v>2115</v>
      </c>
    </row>
    <row r="314" spans="1:15" x14ac:dyDescent="0.25">
      <c r="A314" t="s">
        <v>676</v>
      </c>
      <c r="B314">
        <v>59100</v>
      </c>
      <c r="C314">
        <v>183345</v>
      </c>
      <c r="D314" s="12">
        <v>310</v>
      </c>
      <c r="E314" t="s">
        <v>20</v>
      </c>
      <c r="F314">
        <v>3742</v>
      </c>
      <c r="G314" s="8">
        <v>48.996499999999997</v>
      </c>
      <c r="H314" t="s">
        <v>21</v>
      </c>
      <c r="I314" s="7">
        <v>41572.208333333336</v>
      </c>
      <c r="J314" t="s">
        <v>2146</v>
      </c>
      <c r="K314">
        <v>1382677200</v>
      </c>
      <c r="L314" s="7">
        <v>41579.208333333336</v>
      </c>
      <c r="M314">
        <v>1383282000</v>
      </c>
      <c r="N314" t="s">
        <v>2114</v>
      </c>
      <c r="O314" t="s">
        <v>2115</v>
      </c>
    </row>
    <row r="315" spans="1:15" x14ac:dyDescent="0.25">
      <c r="A315" t="s">
        <v>678</v>
      </c>
      <c r="B315">
        <v>2200</v>
      </c>
      <c r="C315">
        <v>8697</v>
      </c>
      <c r="D315" s="12">
        <v>395</v>
      </c>
      <c r="E315" t="s">
        <v>20</v>
      </c>
      <c r="F315">
        <v>223</v>
      </c>
      <c r="G315" s="8">
        <v>39</v>
      </c>
      <c r="H315" t="s">
        <v>21</v>
      </c>
      <c r="I315" s="7">
        <v>40966.25</v>
      </c>
      <c r="J315" t="s">
        <v>2148</v>
      </c>
      <c r="K315">
        <v>1330322400</v>
      </c>
      <c r="L315" s="7">
        <v>40968.25</v>
      </c>
      <c r="M315">
        <v>1330495200</v>
      </c>
      <c r="N315" t="s">
        <v>2110</v>
      </c>
      <c r="O315" t="s">
        <v>2111</v>
      </c>
    </row>
    <row r="316" spans="1:15" x14ac:dyDescent="0.25">
      <c r="A316" t="s">
        <v>680</v>
      </c>
      <c r="B316">
        <v>1400</v>
      </c>
      <c r="C316">
        <v>4126</v>
      </c>
      <c r="D316" s="12">
        <v>295</v>
      </c>
      <c r="E316" t="s">
        <v>20</v>
      </c>
      <c r="F316">
        <v>133</v>
      </c>
      <c r="G316" s="8">
        <v>31.022600000000001</v>
      </c>
      <c r="H316" t="s">
        <v>21</v>
      </c>
      <c r="I316" s="7">
        <v>43536.208333333336</v>
      </c>
      <c r="J316" t="s">
        <v>2147</v>
      </c>
      <c r="K316">
        <v>1552366800</v>
      </c>
      <c r="L316" s="7">
        <v>43541.208333333336</v>
      </c>
      <c r="M316">
        <v>1552798800</v>
      </c>
      <c r="N316" t="s">
        <v>2116</v>
      </c>
      <c r="O316" t="s">
        <v>2117</v>
      </c>
    </row>
    <row r="317" spans="1:15" x14ac:dyDescent="0.25">
      <c r="A317" t="s">
        <v>682</v>
      </c>
      <c r="B317">
        <v>9500</v>
      </c>
      <c r="C317">
        <v>3220</v>
      </c>
      <c r="D317" s="12">
        <v>34</v>
      </c>
      <c r="E317" t="s">
        <v>14</v>
      </c>
      <c r="F317">
        <v>31</v>
      </c>
      <c r="G317" s="8">
        <v>103.871</v>
      </c>
      <c r="H317" t="s">
        <v>21</v>
      </c>
      <c r="I317" s="7">
        <v>41783.208333333336</v>
      </c>
      <c r="J317" t="s">
        <v>2145</v>
      </c>
      <c r="K317">
        <v>1400907600</v>
      </c>
      <c r="L317" s="7">
        <v>41812.208333333336</v>
      </c>
      <c r="M317">
        <v>1403413200</v>
      </c>
      <c r="N317" t="s">
        <v>2114</v>
      </c>
      <c r="O317" t="s">
        <v>2115</v>
      </c>
    </row>
    <row r="318" spans="1:15" x14ac:dyDescent="0.25">
      <c r="A318" t="s">
        <v>684</v>
      </c>
      <c r="B318">
        <v>9600</v>
      </c>
      <c r="C318">
        <v>6401</v>
      </c>
      <c r="D318" s="12">
        <v>67</v>
      </c>
      <c r="E318" t="s">
        <v>14</v>
      </c>
      <c r="F318">
        <v>108</v>
      </c>
      <c r="G318" s="8">
        <v>59.268500000000003</v>
      </c>
      <c r="H318" t="s">
        <v>107</v>
      </c>
      <c r="I318" s="7">
        <v>43788.25</v>
      </c>
      <c r="J318" t="s">
        <v>2147</v>
      </c>
      <c r="K318">
        <v>1574143200</v>
      </c>
      <c r="L318" s="7">
        <v>43789.25</v>
      </c>
      <c r="M318">
        <v>1574229600</v>
      </c>
      <c r="N318" t="s">
        <v>2108</v>
      </c>
      <c r="O318" t="s">
        <v>2109</v>
      </c>
    </row>
    <row r="319" spans="1:15" x14ac:dyDescent="0.25">
      <c r="A319" t="s">
        <v>686</v>
      </c>
      <c r="B319">
        <v>6600</v>
      </c>
      <c r="C319">
        <v>1269</v>
      </c>
      <c r="D319" s="12">
        <v>19</v>
      </c>
      <c r="E319" t="s">
        <v>14</v>
      </c>
      <c r="F319">
        <v>30</v>
      </c>
      <c r="G319" s="8">
        <v>42.3</v>
      </c>
      <c r="H319" t="s">
        <v>21</v>
      </c>
      <c r="I319" s="7">
        <v>42869.208333333336</v>
      </c>
      <c r="J319" t="s">
        <v>2149</v>
      </c>
      <c r="K319">
        <v>1494738000</v>
      </c>
      <c r="L319" s="7">
        <v>42882.208333333336</v>
      </c>
      <c r="M319">
        <v>1495861200</v>
      </c>
      <c r="N319" t="s">
        <v>2114</v>
      </c>
      <c r="O319" t="s">
        <v>2115</v>
      </c>
    </row>
    <row r="320" spans="1:15" x14ac:dyDescent="0.25">
      <c r="A320" t="s">
        <v>688</v>
      </c>
      <c r="B320">
        <v>5700</v>
      </c>
      <c r="C320">
        <v>903</v>
      </c>
      <c r="D320" s="12">
        <v>16</v>
      </c>
      <c r="E320" t="s">
        <v>14</v>
      </c>
      <c r="F320">
        <v>17</v>
      </c>
      <c r="G320" s="8">
        <v>53.117600000000003</v>
      </c>
      <c r="H320" t="s">
        <v>21</v>
      </c>
      <c r="I320" s="7">
        <v>41684.25</v>
      </c>
      <c r="J320" t="s">
        <v>2145</v>
      </c>
      <c r="K320">
        <v>1392357600</v>
      </c>
      <c r="L320" s="7">
        <v>41686.25</v>
      </c>
      <c r="M320">
        <v>1392530400</v>
      </c>
      <c r="N320" t="s">
        <v>2110</v>
      </c>
      <c r="O320" t="s">
        <v>2111</v>
      </c>
    </row>
    <row r="321" spans="1:15" hidden="1" x14ac:dyDescent="0.25">
      <c r="A321" t="s">
        <v>690</v>
      </c>
      <c r="B321">
        <v>8400</v>
      </c>
      <c r="C321">
        <v>3251</v>
      </c>
      <c r="D321" s="12">
        <v>39</v>
      </c>
      <c r="E321" t="s">
        <v>2186</v>
      </c>
      <c r="F321">
        <v>64</v>
      </c>
      <c r="G321" s="8">
        <v>50.796900000000001</v>
      </c>
      <c r="H321" t="s">
        <v>21</v>
      </c>
      <c r="I321" s="7">
        <v>40402.208333333336</v>
      </c>
      <c r="J321" t="s">
        <v>2150</v>
      </c>
      <c r="K321">
        <v>1281589200</v>
      </c>
      <c r="L321" s="7">
        <v>40426.208333333336</v>
      </c>
      <c r="M321">
        <v>1283662800</v>
      </c>
      <c r="N321" t="s">
        <v>2112</v>
      </c>
      <c r="O321" t="s">
        <v>2113</v>
      </c>
    </row>
    <row r="322" spans="1:15" x14ac:dyDescent="0.25">
      <c r="A322" t="s">
        <v>692</v>
      </c>
      <c r="B322">
        <v>84400</v>
      </c>
      <c r="C322">
        <v>8092</v>
      </c>
      <c r="D322" s="12">
        <v>10</v>
      </c>
      <c r="E322" t="s">
        <v>14</v>
      </c>
      <c r="F322">
        <v>80</v>
      </c>
      <c r="G322" s="8">
        <v>101.15</v>
      </c>
      <c r="H322" t="s">
        <v>21</v>
      </c>
      <c r="I322" s="7">
        <v>40673.208333333336</v>
      </c>
      <c r="J322" t="s">
        <v>2152</v>
      </c>
      <c r="K322">
        <v>1305003600</v>
      </c>
      <c r="L322" s="7">
        <v>40682.208333333336</v>
      </c>
      <c r="M322">
        <v>1305781200</v>
      </c>
      <c r="N322" t="s">
        <v>2122</v>
      </c>
      <c r="O322" t="s">
        <v>2128</v>
      </c>
    </row>
    <row r="323" spans="1:15" x14ac:dyDescent="0.25">
      <c r="A323" t="s">
        <v>694</v>
      </c>
      <c r="B323">
        <v>170400</v>
      </c>
      <c r="C323">
        <v>160422</v>
      </c>
      <c r="D323" s="12">
        <v>94</v>
      </c>
      <c r="E323" t="s">
        <v>14</v>
      </c>
      <c r="F323">
        <v>2468</v>
      </c>
      <c r="G323" s="8">
        <v>65.000799999999998</v>
      </c>
      <c r="H323" t="s">
        <v>21</v>
      </c>
      <c r="I323" s="7">
        <v>40634.208333333336</v>
      </c>
      <c r="J323" t="s">
        <v>2152</v>
      </c>
      <c r="K323">
        <v>1301634000</v>
      </c>
      <c r="L323" s="7">
        <v>40642.208333333336</v>
      </c>
      <c r="M323">
        <v>1302325200</v>
      </c>
      <c r="N323" t="s">
        <v>2116</v>
      </c>
      <c r="O323" t="s">
        <v>2127</v>
      </c>
    </row>
    <row r="324" spans="1:15" x14ac:dyDescent="0.25">
      <c r="A324" t="s">
        <v>696</v>
      </c>
      <c r="B324">
        <v>117900</v>
      </c>
      <c r="C324">
        <v>196377</v>
      </c>
      <c r="D324" s="12">
        <v>167</v>
      </c>
      <c r="E324" t="s">
        <v>20</v>
      </c>
      <c r="F324">
        <v>5168</v>
      </c>
      <c r="G324" s="8">
        <v>37.998600000000003</v>
      </c>
      <c r="H324" t="s">
        <v>21</v>
      </c>
      <c r="I324" s="7">
        <v>40507.25</v>
      </c>
      <c r="J324" t="s">
        <v>2150</v>
      </c>
      <c r="K324">
        <v>1290664800</v>
      </c>
      <c r="L324" s="7">
        <v>40520.25</v>
      </c>
      <c r="M324">
        <v>1291788000</v>
      </c>
      <c r="N324" t="s">
        <v>2114</v>
      </c>
      <c r="O324" t="s">
        <v>2115</v>
      </c>
    </row>
    <row r="325" spans="1:15" x14ac:dyDescent="0.25">
      <c r="A325" t="s">
        <v>698</v>
      </c>
      <c r="B325">
        <v>8900</v>
      </c>
      <c r="C325">
        <v>2148</v>
      </c>
      <c r="D325" s="12">
        <v>24</v>
      </c>
      <c r="E325" t="s">
        <v>14</v>
      </c>
      <c r="F325">
        <v>26</v>
      </c>
      <c r="G325" s="8">
        <v>82.615399999999994</v>
      </c>
      <c r="H325" t="s">
        <v>40</v>
      </c>
      <c r="I325" s="7">
        <v>41725.208333333336</v>
      </c>
      <c r="J325" t="s">
        <v>2145</v>
      </c>
      <c r="K325">
        <v>1395896400</v>
      </c>
      <c r="L325" s="7">
        <v>41727.208333333336</v>
      </c>
      <c r="M325">
        <v>1396069200</v>
      </c>
      <c r="N325" t="s">
        <v>2116</v>
      </c>
      <c r="O325" t="s">
        <v>2117</v>
      </c>
    </row>
    <row r="326" spans="1:15" x14ac:dyDescent="0.25">
      <c r="A326" t="s">
        <v>700</v>
      </c>
      <c r="B326">
        <v>7100</v>
      </c>
      <c r="C326">
        <v>11648</v>
      </c>
      <c r="D326" s="12">
        <v>164</v>
      </c>
      <c r="E326" t="s">
        <v>20</v>
      </c>
      <c r="F326">
        <v>307</v>
      </c>
      <c r="G326" s="8">
        <v>37.941400000000002</v>
      </c>
      <c r="H326" t="s">
        <v>21</v>
      </c>
      <c r="I326" s="7">
        <v>42176.208333333336</v>
      </c>
      <c r="J326" t="s">
        <v>2144</v>
      </c>
      <c r="K326">
        <v>1434862800</v>
      </c>
      <c r="L326" s="7">
        <v>42188.208333333336</v>
      </c>
      <c r="M326">
        <v>1435899600</v>
      </c>
      <c r="N326" t="s">
        <v>2114</v>
      </c>
      <c r="O326" t="s">
        <v>2115</v>
      </c>
    </row>
    <row r="327" spans="1:15" x14ac:dyDescent="0.25">
      <c r="A327" t="s">
        <v>702</v>
      </c>
      <c r="B327">
        <v>6500</v>
      </c>
      <c r="C327">
        <v>5897</v>
      </c>
      <c r="D327" s="12">
        <v>91</v>
      </c>
      <c r="E327" t="s">
        <v>14</v>
      </c>
      <c r="F327">
        <v>73</v>
      </c>
      <c r="G327" s="8">
        <v>80.780799999999999</v>
      </c>
      <c r="H327" t="s">
        <v>21</v>
      </c>
      <c r="I327" s="7">
        <v>43267.208333333336</v>
      </c>
      <c r="J327" t="s">
        <v>2153</v>
      </c>
      <c r="K327">
        <v>1529125200</v>
      </c>
      <c r="L327" s="7">
        <v>43290.208333333336</v>
      </c>
      <c r="M327">
        <v>1531112400</v>
      </c>
      <c r="N327" t="s">
        <v>2114</v>
      </c>
      <c r="O327" t="s">
        <v>2115</v>
      </c>
    </row>
    <row r="328" spans="1:15" x14ac:dyDescent="0.25">
      <c r="A328" t="s">
        <v>704</v>
      </c>
      <c r="B328">
        <v>7200</v>
      </c>
      <c r="C328">
        <v>3326</v>
      </c>
      <c r="D328" s="12">
        <v>46</v>
      </c>
      <c r="E328" t="s">
        <v>14</v>
      </c>
      <c r="F328">
        <v>128</v>
      </c>
      <c r="G328" s="8">
        <v>25.984400000000001</v>
      </c>
      <c r="H328" t="s">
        <v>21</v>
      </c>
      <c r="I328" s="7">
        <v>42364.25</v>
      </c>
      <c r="J328" t="s">
        <v>2144</v>
      </c>
      <c r="K328">
        <v>1451109600</v>
      </c>
      <c r="L328" s="7">
        <v>42370.25</v>
      </c>
      <c r="M328">
        <v>1451628000</v>
      </c>
      <c r="N328" t="s">
        <v>2116</v>
      </c>
      <c r="O328" t="s">
        <v>2124</v>
      </c>
    </row>
    <row r="329" spans="1:15" x14ac:dyDescent="0.25">
      <c r="A329" t="s">
        <v>706</v>
      </c>
      <c r="B329">
        <v>2600</v>
      </c>
      <c r="C329">
        <v>1002</v>
      </c>
      <c r="D329" s="12">
        <v>39</v>
      </c>
      <c r="E329" t="s">
        <v>14</v>
      </c>
      <c r="F329">
        <v>33</v>
      </c>
      <c r="G329" s="8">
        <v>30.363600000000002</v>
      </c>
      <c r="H329" t="s">
        <v>21</v>
      </c>
      <c r="I329" s="7">
        <v>43705.208333333336</v>
      </c>
      <c r="J329" t="s">
        <v>2147</v>
      </c>
      <c r="K329">
        <v>1566968400</v>
      </c>
      <c r="L329" s="7">
        <v>43709.208333333336</v>
      </c>
      <c r="M329">
        <v>1567314000</v>
      </c>
      <c r="N329" t="s">
        <v>2114</v>
      </c>
      <c r="O329" t="s">
        <v>2115</v>
      </c>
    </row>
    <row r="330" spans="1:15" x14ac:dyDescent="0.25">
      <c r="A330" t="s">
        <v>708</v>
      </c>
      <c r="B330">
        <v>98700</v>
      </c>
      <c r="C330">
        <v>131826</v>
      </c>
      <c r="D330" s="12">
        <v>134</v>
      </c>
      <c r="E330" t="s">
        <v>20</v>
      </c>
      <c r="F330">
        <v>2441</v>
      </c>
      <c r="G330" s="8">
        <v>54.004899999999999</v>
      </c>
      <c r="H330" t="s">
        <v>21</v>
      </c>
      <c r="I330" s="7">
        <v>43434.25</v>
      </c>
      <c r="J330" t="s">
        <v>2153</v>
      </c>
      <c r="K330">
        <v>1543557600</v>
      </c>
      <c r="L330" s="7">
        <v>43445.25</v>
      </c>
      <c r="M330">
        <v>1544508000</v>
      </c>
      <c r="N330" t="s">
        <v>2110</v>
      </c>
      <c r="O330" t="s">
        <v>2111</v>
      </c>
    </row>
    <row r="331" spans="1:15" hidden="1" x14ac:dyDescent="0.25">
      <c r="A331" t="s">
        <v>710</v>
      </c>
      <c r="B331">
        <v>93800</v>
      </c>
      <c r="C331">
        <v>21477</v>
      </c>
      <c r="D331" s="12">
        <v>23</v>
      </c>
      <c r="E331" t="s">
        <v>47</v>
      </c>
      <c r="F331">
        <v>211</v>
      </c>
      <c r="G331" s="8">
        <v>101.7867</v>
      </c>
      <c r="H331" t="s">
        <v>21</v>
      </c>
      <c r="I331" s="7">
        <v>42716.25</v>
      </c>
      <c r="J331" t="s">
        <v>2151</v>
      </c>
      <c r="K331">
        <v>1481522400</v>
      </c>
      <c r="L331" s="7">
        <v>42727.25</v>
      </c>
      <c r="M331">
        <v>1482472800</v>
      </c>
      <c r="N331" t="s">
        <v>2125</v>
      </c>
      <c r="O331" t="s">
        <v>2126</v>
      </c>
    </row>
    <row r="332" spans="1:15" x14ac:dyDescent="0.25">
      <c r="A332" t="s">
        <v>712</v>
      </c>
      <c r="B332">
        <v>33700</v>
      </c>
      <c r="C332">
        <v>62330</v>
      </c>
      <c r="D332" s="12">
        <v>185</v>
      </c>
      <c r="E332" t="s">
        <v>20</v>
      </c>
      <c r="F332">
        <v>1385</v>
      </c>
      <c r="G332" s="8">
        <v>45.003599999999999</v>
      </c>
      <c r="H332" t="s">
        <v>40</v>
      </c>
      <c r="I332" s="7">
        <v>43077.25</v>
      </c>
      <c r="J332" t="s">
        <v>2149</v>
      </c>
      <c r="K332">
        <v>1512712800</v>
      </c>
      <c r="L332" s="7">
        <v>43078.25</v>
      </c>
      <c r="M332">
        <v>1512799200</v>
      </c>
      <c r="N332" t="s">
        <v>2116</v>
      </c>
      <c r="O332" t="s">
        <v>2117</v>
      </c>
    </row>
    <row r="333" spans="1:15" x14ac:dyDescent="0.25">
      <c r="A333" t="s">
        <v>714</v>
      </c>
      <c r="B333">
        <v>3300</v>
      </c>
      <c r="C333">
        <v>14643</v>
      </c>
      <c r="D333" s="12">
        <v>444</v>
      </c>
      <c r="E333" t="s">
        <v>20</v>
      </c>
      <c r="F333">
        <v>190</v>
      </c>
      <c r="G333" s="8">
        <v>77.068399999999997</v>
      </c>
      <c r="H333" t="s">
        <v>21</v>
      </c>
      <c r="I333" s="7">
        <v>40896.25</v>
      </c>
      <c r="J333" t="s">
        <v>2152</v>
      </c>
      <c r="K333">
        <v>1324274400</v>
      </c>
      <c r="L333" s="7">
        <v>40897.25</v>
      </c>
      <c r="M333">
        <v>1324360800</v>
      </c>
      <c r="N333" t="s">
        <v>2108</v>
      </c>
      <c r="O333" t="s">
        <v>2109</v>
      </c>
    </row>
    <row r="334" spans="1:15" x14ac:dyDescent="0.25">
      <c r="A334" t="s">
        <v>716</v>
      </c>
      <c r="B334">
        <v>20700</v>
      </c>
      <c r="C334">
        <v>41396</v>
      </c>
      <c r="D334" s="12">
        <v>200</v>
      </c>
      <c r="E334" t="s">
        <v>20</v>
      </c>
      <c r="F334">
        <v>470</v>
      </c>
      <c r="G334" s="8">
        <v>88.076599999999999</v>
      </c>
      <c r="H334" t="s">
        <v>21</v>
      </c>
      <c r="I334" s="7">
        <v>41361.208333333336</v>
      </c>
      <c r="J334" t="s">
        <v>2146</v>
      </c>
      <c r="K334">
        <v>1364446800</v>
      </c>
      <c r="L334" s="7">
        <v>41362.208333333336</v>
      </c>
      <c r="M334">
        <v>1364533200</v>
      </c>
      <c r="N334" t="s">
        <v>2112</v>
      </c>
      <c r="O334" t="s">
        <v>2121</v>
      </c>
    </row>
    <row r="335" spans="1:15" x14ac:dyDescent="0.25">
      <c r="A335" t="s">
        <v>718</v>
      </c>
      <c r="B335">
        <v>9600</v>
      </c>
      <c r="C335">
        <v>11900</v>
      </c>
      <c r="D335" s="12">
        <v>124</v>
      </c>
      <c r="E335" t="s">
        <v>20</v>
      </c>
      <c r="F335">
        <v>253</v>
      </c>
      <c r="G335" s="8">
        <v>47.035600000000002</v>
      </c>
      <c r="H335" t="s">
        <v>21</v>
      </c>
      <c r="I335" s="7">
        <v>43424.25</v>
      </c>
      <c r="J335" t="s">
        <v>2153</v>
      </c>
      <c r="K335">
        <v>1542693600</v>
      </c>
      <c r="L335" s="7">
        <v>43452.25</v>
      </c>
      <c r="M335">
        <v>1545112800</v>
      </c>
      <c r="N335" t="s">
        <v>2114</v>
      </c>
      <c r="O335" t="s">
        <v>2115</v>
      </c>
    </row>
    <row r="336" spans="1:15" x14ac:dyDescent="0.25">
      <c r="A336" t="s">
        <v>720</v>
      </c>
      <c r="B336">
        <v>66200</v>
      </c>
      <c r="C336">
        <v>123538</v>
      </c>
      <c r="D336" s="12">
        <v>187</v>
      </c>
      <c r="E336" t="s">
        <v>20</v>
      </c>
      <c r="F336">
        <v>1113</v>
      </c>
      <c r="G336" s="8">
        <v>110.99550000000001</v>
      </c>
      <c r="H336" t="s">
        <v>21</v>
      </c>
      <c r="I336" s="7">
        <v>43110.25</v>
      </c>
      <c r="J336" t="s">
        <v>2153</v>
      </c>
      <c r="K336">
        <v>1515564000</v>
      </c>
      <c r="L336" s="7">
        <v>43117.25</v>
      </c>
      <c r="M336">
        <v>1516168800</v>
      </c>
      <c r="N336" t="s">
        <v>2110</v>
      </c>
      <c r="O336" t="s">
        <v>2111</v>
      </c>
    </row>
    <row r="337" spans="1:15" x14ac:dyDescent="0.25">
      <c r="A337" t="s">
        <v>722</v>
      </c>
      <c r="B337">
        <v>173800</v>
      </c>
      <c r="C337">
        <v>198628</v>
      </c>
      <c r="D337" s="12">
        <v>114</v>
      </c>
      <c r="E337" t="s">
        <v>20</v>
      </c>
      <c r="F337">
        <v>2283</v>
      </c>
      <c r="G337" s="8">
        <v>87.003100000000003</v>
      </c>
      <c r="H337" t="s">
        <v>21</v>
      </c>
      <c r="I337" s="7">
        <v>43784.25</v>
      </c>
      <c r="J337" t="s">
        <v>2147</v>
      </c>
      <c r="K337">
        <v>1573797600</v>
      </c>
      <c r="L337" s="7">
        <v>43797.25</v>
      </c>
      <c r="M337">
        <v>1574920800</v>
      </c>
      <c r="N337" t="s">
        <v>2110</v>
      </c>
      <c r="O337" t="s">
        <v>2111</v>
      </c>
    </row>
    <row r="338" spans="1:15" x14ac:dyDescent="0.25">
      <c r="A338" t="s">
        <v>724</v>
      </c>
      <c r="B338">
        <v>70700</v>
      </c>
      <c r="C338">
        <v>68602</v>
      </c>
      <c r="D338" s="12">
        <v>97</v>
      </c>
      <c r="E338" t="s">
        <v>14</v>
      </c>
      <c r="F338">
        <v>1072</v>
      </c>
      <c r="G338" s="8">
        <v>63.994399999999999</v>
      </c>
      <c r="H338" t="s">
        <v>21</v>
      </c>
      <c r="I338" s="7">
        <v>40527.25</v>
      </c>
      <c r="J338" t="s">
        <v>2150</v>
      </c>
      <c r="K338">
        <v>1292392800</v>
      </c>
      <c r="L338" s="7">
        <v>40528.25</v>
      </c>
      <c r="M338">
        <v>1292479200</v>
      </c>
      <c r="N338" t="s">
        <v>2110</v>
      </c>
      <c r="O338" t="s">
        <v>2111</v>
      </c>
    </row>
    <row r="339" spans="1:15" x14ac:dyDescent="0.25">
      <c r="A339" t="s">
        <v>726</v>
      </c>
      <c r="B339">
        <v>94500</v>
      </c>
      <c r="C339">
        <v>116064</v>
      </c>
      <c r="D339" s="12">
        <v>123</v>
      </c>
      <c r="E339" t="s">
        <v>20</v>
      </c>
      <c r="F339">
        <v>1095</v>
      </c>
      <c r="G339" s="8">
        <v>105.9945</v>
      </c>
      <c r="H339" t="s">
        <v>21</v>
      </c>
      <c r="I339" s="7">
        <v>43780.25</v>
      </c>
      <c r="J339" t="s">
        <v>2147</v>
      </c>
      <c r="K339">
        <v>1573452000</v>
      </c>
      <c r="L339" s="7">
        <v>43781.25</v>
      </c>
      <c r="M339">
        <v>1573538400</v>
      </c>
      <c r="N339" t="s">
        <v>2114</v>
      </c>
      <c r="O339" t="s">
        <v>2115</v>
      </c>
    </row>
    <row r="340" spans="1:15" x14ac:dyDescent="0.25">
      <c r="A340" t="s">
        <v>728</v>
      </c>
      <c r="B340">
        <v>69800</v>
      </c>
      <c r="C340">
        <v>125042</v>
      </c>
      <c r="D340" s="12">
        <v>179</v>
      </c>
      <c r="E340" t="s">
        <v>20</v>
      </c>
      <c r="F340">
        <v>1690</v>
      </c>
      <c r="G340" s="8">
        <v>73.9893</v>
      </c>
      <c r="H340" t="s">
        <v>21</v>
      </c>
      <c r="I340" s="7">
        <v>40821.208333333336</v>
      </c>
      <c r="J340" t="s">
        <v>2152</v>
      </c>
      <c r="K340">
        <v>1317790800</v>
      </c>
      <c r="L340" s="7">
        <v>40851.208333333336</v>
      </c>
      <c r="M340">
        <v>1320382800</v>
      </c>
      <c r="N340" t="s">
        <v>2114</v>
      </c>
      <c r="O340" t="s">
        <v>2115</v>
      </c>
    </row>
    <row r="341" spans="1:15" hidden="1" x14ac:dyDescent="0.25">
      <c r="A341" t="s">
        <v>730</v>
      </c>
      <c r="B341">
        <v>136300</v>
      </c>
      <c r="C341">
        <v>108974</v>
      </c>
      <c r="D341" s="12">
        <v>80</v>
      </c>
      <c r="E341" t="s">
        <v>2186</v>
      </c>
      <c r="F341">
        <v>1297</v>
      </c>
      <c r="G341" s="8">
        <v>84.02</v>
      </c>
      <c r="H341" t="s">
        <v>15</v>
      </c>
      <c r="I341" s="7">
        <v>42949.208333333336</v>
      </c>
      <c r="J341" t="s">
        <v>2149</v>
      </c>
      <c r="K341">
        <v>1501650000</v>
      </c>
      <c r="L341" s="7">
        <v>42963.208333333336</v>
      </c>
      <c r="M341">
        <v>1502859600</v>
      </c>
      <c r="N341" t="s">
        <v>2114</v>
      </c>
      <c r="O341" t="s">
        <v>2115</v>
      </c>
    </row>
    <row r="342" spans="1:15" x14ac:dyDescent="0.25">
      <c r="A342" t="s">
        <v>732</v>
      </c>
      <c r="B342">
        <v>37100</v>
      </c>
      <c r="C342">
        <v>34964</v>
      </c>
      <c r="D342" s="12">
        <v>94</v>
      </c>
      <c r="E342" t="s">
        <v>14</v>
      </c>
      <c r="F342">
        <v>393</v>
      </c>
      <c r="G342" s="8">
        <v>88.966899999999995</v>
      </c>
      <c r="H342" t="s">
        <v>21</v>
      </c>
      <c r="I342" s="7">
        <v>40889.25</v>
      </c>
      <c r="J342" t="s">
        <v>2152</v>
      </c>
      <c r="K342">
        <v>1323669600</v>
      </c>
      <c r="L342" s="7">
        <v>40890.25</v>
      </c>
      <c r="M342">
        <v>1323756000</v>
      </c>
      <c r="N342" t="s">
        <v>2129</v>
      </c>
      <c r="O342" t="s">
        <v>2130</v>
      </c>
    </row>
    <row r="343" spans="1:15" x14ac:dyDescent="0.25">
      <c r="A343" t="s">
        <v>734</v>
      </c>
      <c r="B343">
        <v>114300</v>
      </c>
      <c r="C343">
        <v>96777</v>
      </c>
      <c r="D343" s="12">
        <v>85</v>
      </c>
      <c r="E343" t="s">
        <v>14</v>
      </c>
      <c r="F343">
        <v>1257</v>
      </c>
      <c r="G343" s="8">
        <v>76.990499999999997</v>
      </c>
      <c r="H343" t="s">
        <v>21</v>
      </c>
      <c r="I343" s="7">
        <v>42244.208333333336</v>
      </c>
      <c r="J343" t="s">
        <v>2144</v>
      </c>
      <c r="K343">
        <v>1440738000</v>
      </c>
      <c r="L343" s="7">
        <v>42251.208333333336</v>
      </c>
      <c r="M343">
        <v>1441342800</v>
      </c>
      <c r="N343" t="s">
        <v>2110</v>
      </c>
      <c r="O343" t="s">
        <v>2120</v>
      </c>
    </row>
    <row r="344" spans="1:15" x14ac:dyDescent="0.25">
      <c r="A344" t="s">
        <v>736</v>
      </c>
      <c r="B344">
        <v>47900</v>
      </c>
      <c r="C344">
        <v>31864</v>
      </c>
      <c r="D344" s="12">
        <v>67</v>
      </c>
      <c r="E344" t="s">
        <v>14</v>
      </c>
      <c r="F344">
        <v>328</v>
      </c>
      <c r="G344" s="8">
        <v>97.146299999999997</v>
      </c>
      <c r="H344" t="s">
        <v>21</v>
      </c>
      <c r="I344" s="7">
        <v>41475.208333333336</v>
      </c>
      <c r="J344" t="s">
        <v>2146</v>
      </c>
      <c r="K344">
        <v>1374296400</v>
      </c>
      <c r="L344" s="7">
        <v>41487.208333333336</v>
      </c>
      <c r="M344">
        <v>1375333200</v>
      </c>
      <c r="N344" t="s">
        <v>2114</v>
      </c>
      <c r="O344" t="s">
        <v>2115</v>
      </c>
    </row>
    <row r="345" spans="1:15" x14ac:dyDescent="0.25">
      <c r="A345" t="s">
        <v>738</v>
      </c>
      <c r="B345">
        <v>9000</v>
      </c>
      <c r="C345">
        <v>4853</v>
      </c>
      <c r="D345" s="12">
        <v>54</v>
      </c>
      <c r="E345" t="s">
        <v>14</v>
      </c>
      <c r="F345">
        <v>147</v>
      </c>
      <c r="G345" s="8">
        <v>33.013599999999997</v>
      </c>
      <c r="H345" t="s">
        <v>21</v>
      </c>
      <c r="I345" s="7">
        <v>41597.25</v>
      </c>
      <c r="J345" t="s">
        <v>2146</v>
      </c>
      <c r="K345">
        <v>1384840800</v>
      </c>
      <c r="L345" s="7">
        <v>41650.25</v>
      </c>
      <c r="M345">
        <v>1389420000</v>
      </c>
      <c r="N345" t="s">
        <v>2114</v>
      </c>
      <c r="O345" t="s">
        <v>2115</v>
      </c>
    </row>
    <row r="346" spans="1:15" x14ac:dyDescent="0.25">
      <c r="A346" t="s">
        <v>740</v>
      </c>
      <c r="B346">
        <v>197600</v>
      </c>
      <c r="C346">
        <v>82959</v>
      </c>
      <c r="D346" s="12">
        <v>42</v>
      </c>
      <c r="E346" t="s">
        <v>14</v>
      </c>
      <c r="F346">
        <v>830</v>
      </c>
      <c r="G346" s="8">
        <v>99.950599999999994</v>
      </c>
      <c r="H346" t="s">
        <v>21</v>
      </c>
      <c r="I346" s="7">
        <v>43122.25</v>
      </c>
      <c r="J346" t="s">
        <v>2153</v>
      </c>
      <c r="K346">
        <v>1516600800</v>
      </c>
      <c r="L346" s="7">
        <v>43162.25</v>
      </c>
      <c r="M346">
        <v>1520056800</v>
      </c>
      <c r="N346" t="s">
        <v>2125</v>
      </c>
      <c r="O346" t="s">
        <v>2126</v>
      </c>
    </row>
    <row r="347" spans="1:15" x14ac:dyDescent="0.25">
      <c r="A347" t="s">
        <v>742</v>
      </c>
      <c r="B347">
        <v>157600</v>
      </c>
      <c r="C347">
        <v>23159</v>
      </c>
      <c r="D347" s="12">
        <v>15</v>
      </c>
      <c r="E347" t="s">
        <v>14</v>
      </c>
      <c r="F347">
        <v>331</v>
      </c>
      <c r="G347" s="8">
        <v>69.966800000000006</v>
      </c>
      <c r="H347" t="s">
        <v>40</v>
      </c>
      <c r="I347" s="7">
        <v>42194.208333333336</v>
      </c>
      <c r="J347" t="s">
        <v>2144</v>
      </c>
      <c r="K347">
        <v>1436418000</v>
      </c>
      <c r="L347" s="7">
        <v>42195.208333333336</v>
      </c>
      <c r="M347">
        <v>1436504400</v>
      </c>
      <c r="N347" t="s">
        <v>2116</v>
      </c>
      <c r="O347" t="s">
        <v>2119</v>
      </c>
    </row>
    <row r="348" spans="1:15" x14ac:dyDescent="0.25">
      <c r="A348" t="s">
        <v>744</v>
      </c>
      <c r="B348">
        <v>8000</v>
      </c>
      <c r="C348">
        <v>2758</v>
      </c>
      <c r="D348" s="12">
        <v>34</v>
      </c>
      <c r="E348" t="s">
        <v>14</v>
      </c>
      <c r="F348">
        <v>25</v>
      </c>
      <c r="G348" s="8">
        <v>110.32</v>
      </c>
      <c r="H348" t="s">
        <v>21</v>
      </c>
      <c r="I348" s="7">
        <v>42971.208333333336</v>
      </c>
      <c r="J348" t="s">
        <v>2149</v>
      </c>
      <c r="K348">
        <v>1503550800</v>
      </c>
      <c r="L348" s="7">
        <v>43026.208333333336</v>
      </c>
      <c r="M348">
        <v>1508302800</v>
      </c>
      <c r="N348" t="s">
        <v>2110</v>
      </c>
      <c r="O348" t="s">
        <v>2120</v>
      </c>
    </row>
    <row r="349" spans="1:15" x14ac:dyDescent="0.25">
      <c r="A349" t="s">
        <v>746</v>
      </c>
      <c r="B349">
        <v>900</v>
      </c>
      <c r="C349">
        <v>12607</v>
      </c>
      <c r="D349" s="12">
        <v>1401</v>
      </c>
      <c r="E349" t="s">
        <v>20</v>
      </c>
      <c r="F349">
        <v>191</v>
      </c>
      <c r="G349" s="8">
        <v>66.005200000000002</v>
      </c>
      <c r="H349" t="s">
        <v>21</v>
      </c>
      <c r="I349" s="7">
        <v>42046.25</v>
      </c>
      <c r="J349" t="s">
        <v>2144</v>
      </c>
      <c r="K349">
        <v>1423634400</v>
      </c>
      <c r="L349" s="7">
        <v>42070.25</v>
      </c>
      <c r="M349">
        <v>1425708000</v>
      </c>
      <c r="N349" t="s">
        <v>2112</v>
      </c>
      <c r="O349" t="s">
        <v>2113</v>
      </c>
    </row>
    <row r="350" spans="1:15" x14ac:dyDescent="0.25">
      <c r="A350" t="s">
        <v>748</v>
      </c>
      <c r="B350">
        <v>199000</v>
      </c>
      <c r="C350">
        <v>142823</v>
      </c>
      <c r="D350" s="12">
        <v>72</v>
      </c>
      <c r="E350" t="s">
        <v>14</v>
      </c>
      <c r="F350">
        <v>3483</v>
      </c>
      <c r="G350" s="8">
        <v>41.005699999999997</v>
      </c>
      <c r="H350" t="s">
        <v>21</v>
      </c>
      <c r="I350" s="7">
        <v>42782.25</v>
      </c>
      <c r="J350" t="s">
        <v>2149</v>
      </c>
      <c r="K350">
        <v>1487224800</v>
      </c>
      <c r="L350" s="7">
        <v>42795.25</v>
      </c>
      <c r="M350">
        <v>1488348000</v>
      </c>
      <c r="N350" t="s">
        <v>2108</v>
      </c>
      <c r="O350" t="s">
        <v>2109</v>
      </c>
    </row>
    <row r="351" spans="1:15" x14ac:dyDescent="0.25">
      <c r="A351" t="s">
        <v>750</v>
      </c>
      <c r="B351">
        <v>180800</v>
      </c>
      <c r="C351">
        <v>95958</v>
      </c>
      <c r="D351" s="12">
        <v>53</v>
      </c>
      <c r="E351" t="s">
        <v>14</v>
      </c>
      <c r="F351">
        <v>923</v>
      </c>
      <c r="G351" s="8">
        <v>103.9632</v>
      </c>
      <c r="H351" t="s">
        <v>21</v>
      </c>
      <c r="I351" s="7">
        <v>42930.208333333336</v>
      </c>
      <c r="J351" t="s">
        <v>2149</v>
      </c>
      <c r="K351">
        <v>1500008400</v>
      </c>
      <c r="L351" s="7">
        <v>42960.208333333336</v>
      </c>
      <c r="M351">
        <v>1502600400</v>
      </c>
      <c r="N351" t="s">
        <v>2114</v>
      </c>
      <c r="O351" t="s">
        <v>2115</v>
      </c>
    </row>
    <row r="352" spans="1:15" x14ac:dyDescent="0.25">
      <c r="A352" t="s">
        <v>752</v>
      </c>
      <c r="B352">
        <v>100</v>
      </c>
      <c r="C352">
        <v>5</v>
      </c>
      <c r="D352" s="12">
        <v>5</v>
      </c>
      <c r="E352" t="s">
        <v>14</v>
      </c>
      <c r="F352">
        <v>1</v>
      </c>
      <c r="G352" s="8">
        <v>5</v>
      </c>
      <c r="H352" t="s">
        <v>21</v>
      </c>
      <c r="I352" s="7">
        <v>42144.208333333336</v>
      </c>
      <c r="J352" t="s">
        <v>2144</v>
      </c>
      <c r="K352">
        <v>1432098000</v>
      </c>
      <c r="L352" s="7">
        <v>42162.208333333336</v>
      </c>
      <c r="M352">
        <v>1433653200</v>
      </c>
      <c r="N352" t="s">
        <v>2110</v>
      </c>
      <c r="O352" t="s">
        <v>2133</v>
      </c>
    </row>
    <row r="353" spans="1:15" x14ac:dyDescent="0.25">
      <c r="A353" t="s">
        <v>754</v>
      </c>
      <c r="B353">
        <v>74100</v>
      </c>
      <c r="C353">
        <v>94631</v>
      </c>
      <c r="D353" s="12">
        <v>128</v>
      </c>
      <c r="E353" t="s">
        <v>20</v>
      </c>
      <c r="F353">
        <v>2013</v>
      </c>
      <c r="G353" s="8">
        <v>47.009900000000002</v>
      </c>
      <c r="H353" t="s">
        <v>21</v>
      </c>
      <c r="I353" s="7">
        <v>42240.208333333336</v>
      </c>
      <c r="J353" t="s">
        <v>2144</v>
      </c>
      <c r="K353">
        <v>1440392400</v>
      </c>
      <c r="L353" s="7">
        <v>42254.208333333336</v>
      </c>
      <c r="M353">
        <v>1441602000</v>
      </c>
      <c r="N353" t="s">
        <v>2110</v>
      </c>
      <c r="O353" t="s">
        <v>2111</v>
      </c>
    </row>
    <row r="354" spans="1:15" x14ac:dyDescent="0.25">
      <c r="A354" t="s">
        <v>756</v>
      </c>
      <c r="B354">
        <v>2800</v>
      </c>
      <c r="C354">
        <v>977</v>
      </c>
      <c r="D354" s="12">
        <v>35</v>
      </c>
      <c r="E354" t="s">
        <v>14</v>
      </c>
      <c r="F354">
        <v>33</v>
      </c>
      <c r="G354" s="8">
        <v>29.606100000000001</v>
      </c>
      <c r="H354" t="s">
        <v>15</v>
      </c>
      <c r="I354" s="7">
        <v>42315.25</v>
      </c>
      <c r="J354" t="s">
        <v>2144</v>
      </c>
      <c r="K354">
        <v>1446876000</v>
      </c>
      <c r="L354" s="7">
        <v>42323.25</v>
      </c>
      <c r="M354">
        <v>1447567200</v>
      </c>
      <c r="N354" t="s">
        <v>2114</v>
      </c>
      <c r="O354" t="s">
        <v>2115</v>
      </c>
    </row>
    <row r="355" spans="1:15" x14ac:dyDescent="0.25">
      <c r="A355" t="s">
        <v>758</v>
      </c>
      <c r="B355">
        <v>33600</v>
      </c>
      <c r="C355">
        <v>137961</v>
      </c>
      <c r="D355" s="12">
        <v>411</v>
      </c>
      <c r="E355" t="s">
        <v>20</v>
      </c>
      <c r="F355">
        <v>1703</v>
      </c>
      <c r="G355" s="8">
        <v>81.010599999999997</v>
      </c>
      <c r="H355" t="s">
        <v>21</v>
      </c>
      <c r="I355" s="7">
        <v>43651.208333333336</v>
      </c>
      <c r="J355" t="s">
        <v>2147</v>
      </c>
      <c r="K355">
        <v>1562302800</v>
      </c>
      <c r="L355" s="7">
        <v>43652.208333333336</v>
      </c>
      <c r="M355">
        <v>1562389200</v>
      </c>
      <c r="N355" t="s">
        <v>2114</v>
      </c>
      <c r="O355" t="s">
        <v>2115</v>
      </c>
    </row>
    <row r="356" spans="1:15" x14ac:dyDescent="0.25">
      <c r="A356" t="s">
        <v>760</v>
      </c>
      <c r="B356">
        <v>6100</v>
      </c>
      <c r="C356">
        <v>7548</v>
      </c>
      <c r="D356" s="12">
        <v>124</v>
      </c>
      <c r="E356" t="s">
        <v>20</v>
      </c>
      <c r="F356">
        <v>80</v>
      </c>
      <c r="G356" s="8">
        <v>94.35</v>
      </c>
      <c r="H356" t="s">
        <v>36</v>
      </c>
      <c r="I356" s="7">
        <v>41520.208333333336</v>
      </c>
      <c r="J356" t="s">
        <v>2146</v>
      </c>
      <c r="K356">
        <v>1378184400</v>
      </c>
      <c r="L356" s="7">
        <v>41527.208333333336</v>
      </c>
      <c r="M356">
        <v>1378789200</v>
      </c>
      <c r="N356" t="s">
        <v>2116</v>
      </c>
      <c r="O356" t="s">
        <v>2117</v>
      </c>
    </row>
    <row r="357" spans="1:15" hidden="1" x14ac:dyDescent="0.25">
      <c r="A357" t="s">
        <v>762</v>
      </c>
      <c r="B357">
        <v>3800</v>
      </c>
      <c r="C357">
        <v>2241</v>
      </c>
      <c r="D357" s="12">
        <v>59</v>
      </c>
      <c r="E357" t="s">
        <v>47</v>
      </c>
      <c r="F357">
        <v>86</v>
      </c>
      <c r="G357" s="8">
        <v>26.0581</v>
      </c>
      <c r="H357" t="s">
        <v>21</v>
      </c>
      <c r="I357" s="7">
        <v>42757.25</v>
      </c>
      <c r="J357" t="s">
        <v>2149</v>
      </c>
      <c r="K357">
        <v>1485064800</v>
      </c>
      <c r="L357" s="7">
        <v>42797.25</v>
      </c>
      <c r="M357">
        <v>1488520800</v>
      </c>
      <c r="N357" t="s">
        <v>2112</v>
      </c>
      <c r="O357" t="s">
        <v>2121</v>
      </c>
    </row>
    <row r="358" spans="1:15" x14ac:dyDescent="0.25">
      <c r="A358" t="s">
        <v>764</v>
      </c>
      <c r="B358">
        <v>9300</v>
      </c>
      <c r="C358">
        <v>3431</v>
      </c>
      <c r="D358" s="12">
        <v>37</v>
      </c>
      <c r="E358" t="s">
        <v>14</v>
      </c>
      <c r="F358">
        <v>40</v>
      </c>
      <c r="G358" s="8">
        <v>85.775000000000006</v>
      </c>
      <c r="H358" t="s">
        <v>107</v>
      </c>
      <c r="I358" s="7">
        <v>40922.25</v>
      </c>
      <c r="J358" t="s">
        <v>2148</v>
      </c>
      <c r="K358">
        <v>1326520800</v>
      </c>
      <c r="L358" s="7">
        <v>40931.25</v>
      </c>
      <c r="M358">
        <v>1327298400</v>
      </c>
      <c r="N358" t="s">
        <v>2114</v>
      </c>
      <c r="O358" t="s">
        <v>2115</v>
      </c>
    </row>
    <row r="359" spans="1:15" x14ac:dyDescent="0.25">
      <c r="A359" t="s">
        <v>766</v>
      </c>
      <c r="B359">
        <v>2300</v>
      </c>
      <c r="C359">
        <v>4253</v>
      </c>
      <c r="D359" s="12">
        <v>185</v>
      </c>
      <c r="E359" t="s">
        <v>20</v>
      </c>
      <c r="F359">
        <v>41</v>
      </c>
      <c r="G359" s="8">
        <v>103.7317</v>
      </c>
      <c r="H359" t="s">
        <v>21</v>
      </c>
      <c r="I359" s="7">
        <v>42250.208333333336</v>
      </c>
      <c r="J359" t="s">
        <v>2144</v>
      </c>
      <c r="K359">
        <v>1441256400</v>
      </c>
      <c r="L359" s="7">
        <v>42275.208333333336</v>
      </c>
      <c r="M359">
        <v>1443416400</v>
      </c>
      <c r="N359" t="s">
        <v>2125</v>
      </c>
      <c r="O359" t="s">
        <v>2126</v>
      </c>
    </row>
    <row r="360" spans="1:15" x14ac:dyDescent="0.25">
      <c r="A360" t="s">
        <v>768</v>
      </c>
      <c r="B360">
        <v>9700</v>
      </c>
      <c r="C360">
        <v>1146</v>
      </c>
      <c r="D360" s="12">
        <v>12</v>
      </c>
      <c r="E360" t="s">
        <v>14</v>
      </c>
      <c r="F360">
        <v>23</v>
      </c>
      <c r="G360" s="8">
        <v>49.826099999999997</v>
      </c>
      <c r="H360" t="s">
        <v>15</v>
      </c>
      <c r="I360" s="7">
        <v>43322.208333333336</v>
      </c>
      <c r="J360" t="s">
        <v>2153</v>
      </c>
      <c r="K360">
        <v>1533877200</v>
      </c>
      <c r="L360" s="7">
        <v>43325.208333333336</v>
      </c>
      <c r="M360">
        <v>1534136400</v>
      </c>
      <c r="N360" t="s">
        <v>2129</v>
      </c>
      <c r="O360" t="s">
        <v>2130</v>
      </c>
    </row>
    <row r="361" spans="1:15" x14ac:dyDescent="0.25">
      <c r="A361" t="s">
        <v>770</v>
      </c>
      <c r="B361">
        <v>4000</v>
      </c>
      <c r="C361">
        <v>11948</v>
      </c>
      <c r="D361" s="12">
        <v>299</v>
      </c>
      <c r="E361" t="s">
        <v>20</v>
      </c>
      <c r="F361">
        <v>187</v>
      </c>
      <c r="G361" s="8">
        <v>63.893000000000001</v>
      </c>
      <c r="H361" t="s">
        <v>21</v>
      </c>
      <c r="I361" s="7">
        <v>40782.208333333336</v>
      </c>
      <c r="J361" t="s">
        <v>2152</v>
      </c>
      <c r="K361">
        <v>1314421200</v>
      </c>
      <c r="L361" s="7">
        <v>40789.208333333336</v>
      </c>
      <c r="M361">
        <v>1315026000</v>
      </c>
      <c r="N361" t="s">
        <v>2116</v>
      </c>
      <c r="O361" t="s">
        <v>2124</v>
      </c>
    </row>
    <row r="362" spans="1:15" x14ac:dyDescent="0.25">
      <c r="A362" t="s">
        <v>772</v>
      </c>
      <c r="B362">
        <v>59700</v>
      </c>
      <c r="C362">
        <v>135132</v>
      </c>
      <c r="D362" s="12">
        <v>226</v>
      </c>
      <c r="E362" t="s">
        <v>20</v>
      </c>
      <c r="F362">
        <v>2875</v>
      </c>
      <c r="G362" s="8">
        <v>47.002400000000002</v>
      </c>
      <c r="H362" t="s">
        <v>40</v>
      </c>
      <c r="I362" s="7">
        <v>40544.25</v>
      </c>
      <c r="J362" t="s">
        <v>2152</v>
      </c>
      <c r="K362">
        <v>1293861600</v>
      </c>
      <c r="L362" s="7">
        <v>40558.25</v>
      </c>
      <c r="M362">
        <v>1295071200</v>
      </c>
      <c r="N362" t="s">
        <v>2114</v>
      </c>
      <c r="O362" t="s">
        <v>2115</v>
      </c>
    </row>
    <row r="363" spans="1:15" x14ac:dyDescent="0.25">
      <c r="A363" t="s">
        <v>774</v>
      </c>
      <c r="B363">
        <v>5500</v>
      </c>
      <c r="C363">
        <v>9546</v>
      </c>
      <c r="D363" s="12">
        <v>174</v>
      </c>
      <c r="E363" t="s">
        <v>20</v>
      </c>
      <c r="F363">
        <v>88</v>
      </c>
      <c r="G363" s="8">
        <v>108.4773</v>
      </c>
      <c r="H363" t="s">
        <v>21</v>
      </c>
      <c r="I363" s="7">
        <v>43015.208333333336</v>
      </c>
      <c r="J363" t="s">
        <v>2149</v>
      </c>
      <c r="K363">
        <v>1507352400</v>
      </c>
      <c r="L363" s="7">
        <v>43039.208333333336</v>
      </c>
      <c r="M363">
        <v>1509426000</v>
      </c>
      <c r="N363" t="s">
        <v>2114</v>
      </c>
      <c r="O363" t="s">
        <v>2115</v>
      </c>
    </row>
    <row r="364" spans="1:15" x14ac:dyDescent="0.25">
      <c r="A364" t="s">
        <v>776</v>
      </c>
      <c r="B364">
        <v>3700</v>
      </c>
      <c r="C364">
        <v>13755</v>
      </c>
      <c r="D364" s="12">
        <v>372</v>
      </c>
      <c r="E364" t="s">
        <v>20</v>
      </c>
      <c r="F364">
        <v>191</v>
      </c>
      <c r="G364" s="8">
        <v>72.015699999999995</v>
      </c>
      <c r="H364" t="s">
        <v>21</v>
      </c>
      <c r="I364" s="7">
        <v>40570.25</v>
      </c>
      <c r="J364" t="s">
        <v>2152</v>
      </c>
      <c r="K364">
        <v>1296108000</v>
      </c>
      <c r="L364" s="7">
        <v>40608.25</v>
      </c>
      <c r="M364">
        <v>1299391200</v>
      </c>
      <c r="N364" t="s">
        <v>2110</v>
      </c>
      <c r="O364" t="s">
        <v>2111</v>
      </c>
    </row>
    <row r="365" spans="1:15" x14ac:dyDescent="0.25">
      <c r="A365" t="s">
        <v>778</v>
      </c>
      <c r="B365">
        <v>5200</v>
      </c>
      <c r="C365">
        <v>8330</v>
      </c>
      <c r="D365" s="12">
        <v>160</v>
      </c>
      <c r="E365" t="s">
        <v>20</v>
      </c>
      <c r="F365">
        <v>139</v>
      </c>
      <c r="G365" s="8">
        <v>59.928100000000001</v>
      </c>
      <c r="H365" t="s">
        <v>21</v>
      </c>
      <c r="I365" s="7">
        <v>40904.25</v>
      </c>
      <c r="J365" t="s">
        <v>2152</v>
      </c>
      <c r="K365">
        <v>1324965600</v>
      </c>
      <c r="L365" s="7">
        <v>40905.25</v>
      </c>
      <c r="M365">
        <v>1325052000</v>
      </c>
      <c r="N365" t="s">
        <v>2110</v>
      </c>
      <c r="O365" t="s">
        <v>2111</v>
      </c>
    </row>
    <row r="366" spans="1:15" x14ac:dyDescent="0.25">
      <c r="A366" t="s">
        <v>780</v>
      </c>
      <c r="B366">
        <v>900</v>
      </c>
      <c r="C366">
        <v>14547</v>
      </c>
      <c r="D366" s="12">
        <v>1616</v>
      </c>
      <c r="E366" t="s">
        <v>20</v>
      </c>
      <c r="F366">
        <v>186</v>
      </c>
      <c r="G366" s="8">
        <v>78.209699999999998</v>
      </c>
      <c r="H366" t="s">
        <v>21</v>
      </c>
      <c r="I366" s="7">
        <v>43164.25</v>
      </c>
      <c r="J366" t="s">
        <v>2153</v>
      </c>
      <c r="K366">
        <v>1520229600</v>
      </c>
      <c r="L366" s="7">
        <v>43194.208333333336</v>
      </c>
      <c r="M366">
        <v>1522818000</v>
      </c>
      <c r="N366" t="s">
        <v>2110</v>
      </c>
      <c r="O366" t="s">
        <v>2120</v>
      </c>
    </row>
    <row r="367" spans="1:15" x14ac:dyDescent="0.25">
      <c r="A367" t="s">
        <v>782</v>
      </c>
      <c r="B367">
        <v>1600</v>
      </c>
      <c r="C367">
        <v>11735</v>
      </c>
      <c r="D367" s="12">
        <v>733</v>
      </c>
      <c r="E367" t="s">
        <v>20</v>
      </c>
      <c r="F367">
        <v>112</v>
      </c>
      <c r="G367" s="8">
        <v>104.77679999999999</v>
      </c>
      <c r="H367" t="s">
        <v>26</v>
      </c>
      <c r="I367" s="7">
        <v>42733.25</v>
      </c>
      <c r="J367" t="s">
        <v>2151</v>
      </c>
      <c r="K367">
        <v>1482991200</v>
      </c>
      <c r="L367" s="7">
        <v>42760.25</v>
      </c>
      <c r="M367">
        <v>1485324000</v>
      </c>
      <c r="N367" t="s">
        <v>2114</v>
      </c>
      <c r="O367" t="s">
        <v>2115</v>
      </c>
    </row>
    <row r="368" spans="1:15" x14ac:dyDescent="0.25">
      <c r="A368" t="s">
        <v>784</v>
      </c>
      <c r="B368">
        <v>1800</v>
      </c>
      <c r="C368">
        <v>10658</v>
      </c>
      <c r="D368" s="12">
        <v>592</v>
      </c>
      <c r="E368" t="s">
        <v>20</v>
      </c>
      <c r="F368">
        <v>101</v>
      </c>
      <c r="G368" s="8">
        <v>105.5248</v>
      </c>
      <c r="H368" t="s">
        <v>21</v>
      </c>
      <c r="I368" s="7">
        <v>40546.25</v>
      </c>
      <c r="J368" t="s">
        <v>2152</v>
      </c>
      <c r="K368">
        <v>1294034400</v>
      </c>
      <c r="L368" s="7">
        <v>40547.25</v>
      </c>
      <c r="M368">
        <v>1294120800</v>
      </c>
      <c r="N368" t="s">
        <v>2114</v>
      </c>
      <c r="O368" t="s">
        <v>2115</v>
      </c>
    </row>
    <row r="369" spans="1:15" x14ac:dyDescent="0.25">
      <c r="A369" t="s">
        <v>786</v>
      </c>
      <c r="B369">
        <v>9900</v>
      </c>
      <c r="C369">
        <v>1870</v>
      </c>
      <c r="D369" s="12">
        <v>19</v>
      </c>
      <c r="E369" t="s">
        <v>14</v>
      </c>
      <c r="F369">
        <v>75</v>
      </c>
      <c r="G369" s="8">
        <v>24.933299999999999</v>
      </c>
      <c r="H369" t="s">
        <v>21</v>
      </c>
      <c r="I369" s="7">
        <v>41930.208333333336</v>
      </c>
      <c r="J369" t="s">
        <v>2145</v>
      </c>
      <c r="K369">
        <v>1413608400</v>
      </c>
      <c r="L369" s="7">
        <v>41954.25</v>
      </c>
      <c r="M369">
        <v>1415685600</v>
      </c>
      <c r="N369" t="s">
        <v>2114</v>
      </c>
      <c r="O369" t="s">
        <v>2115</v>
      </c>
    </row>
    <row r="370" spans="1:15" x14ac:dyDescent="0.25">
      <c r="A370" t="s">
        <v>788</v>
      </c>
      <c r="B370">
        <v>5200</v>
      </c>
      <c r="C370">
        <v>14394</v>
      </c>
      <c r="D370" s="12">
        <v>277</v>
      </c>
      <c r="E370" t="s">
        <v>20</v>
      </c>
      <c r="F370">
        <v>206</v>
      </c>
      <c r="G370" s="8">
        <v>69.873800000000003</v>
      </c>
      <c r="H370" t="s">
        <v>40</v>
      </c>
      <c r="I370" s="7">
        <v>40464.208333333336</v>
      </c>
      <c r="J370" t="s">
        <v>2150</v>
      </c>
      <c r="K370">
        <v>1286946000</v>
      </c>
      <c r="L370" s="7">
        <v>40487.208333333336</v>
      </c>
      <c r="M370">
        <v>1288933200</v>
      </c>
      <c r="N370" t="s">
        <v>2116</v>
      </c>
      <c r="O370" t="s">
        <v>2117</v>
      </c>
    </row>
    <row r="371" spans="1:15" x14ac:dyDescent="0.25">
      <c r="A371" t="s">
        <v>790</v>
      </c>
      <c r="B371">
        <v>5400</v>
      </c>
      <c r="C371">
        <v>14743</v>
      </c>
      <c r="D371" s="12">
        <v>273</v>
      </c>
      <c r="E371" t="s">
        <v>20</v>
      </c>
      <c r="F371">
        <v>154</v>
      </c>
      <c r="G371" s="8">
        <v>95.733800000000002</v>
      </c>
      <c r="H371" t="s">
        <v>21</v>
      </c>
      <c r="I371" s="7">
        <v>41308.25</v>
      </c>
      <c r="J371" t="s">
        <v>2146</v>
      </c>
      <c r="K371">
        <v>1359871200</v>
      </c>
      <c r="L371" s="7">
        <v>41347.208333333336</v>
      </c>
      <c r="M371">
        <v>1363237200</v>
      </c>
      <c r="N371" t="s">
        <v>2116</v>
      </c>
      <c r="O371" t="s">
        <v>2135</v>
      </c>
    </row>
    <row r="372" spans="1:15" x14ac:dyDescent="0.25">
      <c r="A372" t="s">
        <v>792</v>
      </c>
      <c r="B372">
        <v>112300</v>
      </c>
      <c r="C372">
        <v>178965</v>
      </c>
      <c r="D372" s="12">
        <v>159</v>
      </c>
      <c r="E372" t="s">
        <v>20</v>
      </c>
      <c r="F372">
        <v>5966</v>
      </c>
      <c r="G372" s="8">
        <v>29.997499999999999</v>
      </c>
      <c r="H372" t="s">
        <v>21</v>
      </c>
      <c r="I372" s="7">
        <v>43570.208333333336</v>
      </c>
      <c r="J372" t="s">
        <v>2147</v>
      </c>
      <c r="K372">
        <v>1555304400</v>
      </c>
      <c r="L372" s="7">
        <v>43576.208333333336</v>
      </c>
      <c r="M372">
        <v>1555822800</v>
      </c>
      <c r="N372" t="s">
        <v>2114</v>
      </c>
      <c r="O372" t="s">
        <v>2115</v>
      </c>
    </row>
    <row r="373" spans="1:15" x14ac:dyDescent="0.25">
      <c r="A373" t="s">
        <v>794</v>
      </c>
      <c r="B373">
        <v>189200</v>
      </c>
      <c r="C373">
        <v>128410</v>
      </c>
      <c r="D373" s="12">
        <v>68</v>
      </c>
      <c r="E373" t="s">
        <v>14</v>
      </c>
      <c r="F373">
        <v>2176</v>
      </c>
      <c r="G373" s="8">
        <v>59.011899999999997</v>
      </c>
      <c r="H373" t="s">
        <v>21</v>
      </c>
      <c r="I373" s="7">
        <v>42043.25</v>
      </c>
      <c r="J373" t="s">
        <v>2144</v>
      </c>
      <c r="K373">
        <v>1423375200</v>
      </c>
      <c r="L373" s="7">
        <v>42094.208333333336</v>
      </c>
      <c r="M373">
        <v>1427778000</v>
      </c>
      <c r="N373" t="s">
        <v>2114</v>
      </c>
      <c r="O373" t="s">
        <v>2115</v>
      </c>
    </row>
    <row r="374" spans="1:15" x14ac:dyDescent="0.25">
      <c r="A374" t="s">
        <v>796</v>
      </c>
      <c r="B374">
        <v>900</v>
      </c>
      <c r="C374">
        <v>14324</v>
      </c>
      <c r="D374" s="12">
        <v>1592</v>
      </c>
      <c r="E374" t="s">
        <v>20</v>
      </c>
      <c r="F374">
        <v>169</v>
      </c>
      <c r="G374" s="8">
        <v>84.757400000000004</v>
      </c>
      <c r="H374" t="s">
        <v>21</v>
      </c>
      <c r="I374" s="7">
        <v>42012.25</v>
      </c>
      <c r="J374" t="s">
        <v>2144</v>
      </c>
      <c r="K374">
        <v>1420696800</v>
      </c>
      <c r="L374" s="7">
        <v>42032.25</v>
      </c>
      <c r="M374">
        <v>1422424800</v>
      </c>
      <c r="N374" t="s">
        <v>2116</v>
      </c>
      <c r="O374" t="s">
        <v>2117</v>
      </c>
    </row>
    <row r="375" spans="1:15" x14ac:dyDescent="0.25">
      <c r="A375" t="s">
        <v>798</v>
      </c>
      <c r="B375">
        <v>22500</v>
      </c>
      <c r="C375">
        <v>164291</v>
      </c>
      <c r="D375" s="12">
        <v>730</v>
      </c>
      <c r="E375" t="s">
        <v>20</v>
      </c>
      <c r="F375">
        <v>2106</v>
      </c>
      <c r="G375" s="8">
        <v>78.010900000000007</v>
      </c>
      <c r="H375" t="s">
        <v>21</v>
      </c>
      <c r="I375" s="7">
        <v>42964.208333333336</v>
      </c>
      <c r="J375" t="s">
        <v>2149</v>
      </c>
      <c r="K375">
        <v>1502946000</v>
      </c>
      <c r="L375" s="7">
        <v>42972.208333333336</v>
      </c>
      <c r="M375">
        <v>1503637200</v>
      </c>
      <c r="N375" t="s">
        <v>2114</v>
      </c>
      <c r="O375" t="s">
        <v>2115</v>
      </c>
    </row>
    <row r="376" spans="1:15" x14ac:dyDescent="0.25">
      <c r="A376" t="s">
        <v>800</v>
      </c>
      <c r="B376">
        <v>167400</v>
      </c>
      <c r="C376">
        <v>22073</v>
      </c>
      <c r="D376" s="12">
        <v>13</v>
      </c>
      <c r="E376" t="s">
        <v>14</v>
      </c>
      <c r="F376">
        <v>441</v>
      </c>
      <c r="G376" s="8">
        <v>50.052199999999999</v>
      </c>
      <c r="H376" t="s">
        <v>21</v>
      </c>
      <c r="I376" s="7">
        <v>43476.25</v>
      </c>
      <c r="J376" t="s">
        <v>2147</v>
      </c>
      <c r="K376">
        <v>1547186400</v>
      </c>
      <c r="L376" s="7">
        <v>43481.25</v>
      </c>
      <c r="M376">
        <v>1547618400</v>
      </c>
      <c r="N376" t="s">
        <v>2116</v>
      </c>
      <c r="O376" t="s">
        <v>2117</v>
      </c>
    </row>
    <row r="377" spans="1:15" x14ac:dyDescent="0.25">
      <c r="A377" t="s">
        <v>802</v>
      </c>
      <c r="B377">
        <v>2700</v>
      </c>
      <c r="C377">
        <v>1479</v>
      </c>
      <c r="D377" s="12">
        <v>55</v>
      </c>
      <c r="E377" t="s">
        <v>14</v>
      </c>
      <c r="F377">
        <v>25</v>
      </c>
      <c r="G377" s="8">
        <v>59.16</v>
      </c>
      <c r="H377" t="s">
        <v>21</v>
      </c>
      <c r="I377" s="7">
        <v>42293.208333333336</v>
      </c>
      <c r="J377" t="s">
        <v>2144</v>
      </c>
      <c r="K377">
        <v>1444971600</v>
      </c>
      <c r="L377" s="7">
        <v>42350.25</v>
      </c>
      <c r="M377">
        <v>1449900000</v>
      </c>
      <c r="N377" t="s">
        <v>2110</v>
      </c>
      <c r="O377" t="s">
        <v>2120</v>
      </c>
    </row>
    <row r="378" spans="1:15" x14ac:dyDescent="0.25">
      <c r="A378" t="s">
        <v>804</v>
      </c>
      <c r="B378">
        <v>3400</v>
      </c>
      <c r="C378">
        <v>12275</v>
      </c>
      <c r="D378" s="12">
        <v>361</v>
      </c>
      <c r="E378" t="s">
        <v>20</v>
      </c>
      <c r="F378">
        <v>131</v>
      </c>
      <c r="G378" s="8">
        <v>93.702299999999994</v>
      </c>
      <c r="H378" t="s">
        <v>21</v>
      </c>
      <c r="I378" s="7">
        <v>41826.208333333336</v>
      </c>
      <c r="J378" t="s">
        <v>2145</v>
      </c>
      <c r="K378">
        <v>1404622800</v>
      </c>
      <c r="L378" s="7">
        <v>41832.208333333336</v>
      </c>
      <c r="M378">
        <v>1405141200</v>
      </c>
      <c r="N378" t="s">
        <v>2110</v>
      </c>
      <c r="O378" t="s">
        <v>2111</v>
      </c>
    </row>
    <row r="379" spans="1:15" x14ac:dyDescent="0.25">
      <c r="A379" t="s">
        <v>806</v>
      </c>
      <c r="B379">
        <v>49700</v>
      </c>
      <c r="C379">
        <v>5098</v>
      </c>
      <c r="D379" s="12">
        <v>10</v>
      </c>
      <c r="E379" t="s">
        <v>14</v>
      </c>
      <c r="F379">
        <v>127</v>
      </c>
      <c r="G379" s="8">
        <v>40.1417</v>
      </c>
      <c r="H379" t="s">
        <v>21</v>
      </c>
      <c r="I379" s="7">
        <v>43760.208333333336</v>
      </c>
      <c r="J379" t="s">
        <v>2147</v>
      </c>
      <c r="K379">
        <v>1571720400</v>
      </c>
      <c r="L379" s="7">
        <v>43774.25</v>
      </c>
      <c r="M379">
        <v>1572933600</v>
      </c>
      <c r="N379" t="s">
        <v>2114</v>
      </c>
      <c r="O379" t="s">
        <v>2115</v>
      </c>
    </row>
    <row r="380" spans="1:15" x14ac:dyDescent="0.25">
      <c r="A380" t="s">
        <v>808</v>
      </c>
      <c r="B380">
        <v>178200</v>
      </c>
      <c r="C380">
        <v>24882</v>
      </c>
      <c r="D380" s="12">
        <v>14</v>
      </c>
      <c r="E380" t="s">
        <v>14</v>
      </c>
      <c r="F380">
        <v>355</v>
      </c>
      <c r="G380" s="8">
        <v>70.090100000000007</v>
      </c>
      <c r="H380" t="s">
        <v>21</v>
      </c>
      <c r="I380" s="7">
        <v>43241.208333333336</v>
      </c>
      <c r="J380" t="s">
        <v>2153</v>
      </c>
      <c r="K380">
        <v>1526878800</v>
      </c>
      <c r="L380" s="7">
        <v>43279.208333333336</v>
      </c>
      <c r="M380">
        <v>1530162000</v>
      </c>
      <c r="N380" t="s">
        <v>2116</v>
      </c>
      <c r="O380" t="s">
        <v>2117</v>
      </c>
    </row>
    <row r="381" spans="1:15" x14ac:dyDescent="0.25">
      <c r="A381" t="s">
        <v>810</v>
      </c>
      <c r="B381">
        <v>7200</v>
      </c>
      <c r="C381">
        <v>2912</v>
      </c>
      <c r="D381" s="12">
        <v>40</v>
      </c>
      <c r="E381" t="s">
        <v>14</v>
      </c>
      <c r="F381">
        <v>44</v>
      </c>
      <c r="G381" s="8">
        <v>66.181799999999996</v>
      </c>
      <c r="H381" t="s">
        <v>40</v>
      </c>
      <c r="I381" s="7">
        <v>40843.208333333336</v>
      </c>
      <c r="J381" t="s">
        <v>2152</v>
      </c>
      <c r="K381">
        <v>1319691600</v>
      </c>
      <c r="L381" s="7">
        <v>40857.25</v>
      </c>
      <c r="M381">
        <v>1320904800</v>
      </c>
      <c r="N381" t="s">
        <v>2114</v>
      </c>
      <c r="O381" t="s">
        <v>2115</v>
      </c>
    </row>
    <row r="382" spans="1:15" x14ac:dyDescent="0.25">
      <c r="A382" t="s">
        <v>812</v>
      </c>
      <c r="B382">
        <v>2500</v>
      </c>
      <c r="C382">
        <v>4008</v>
      </c>
      <c r="D382" s="12">
        <v>160</v>
      </c>
      <c r="E382" t="s">
        <v>20</v>
      </c>
      <c r="F382">
        <v>84</v>
      </c>
      <c r="G382" s="8">
        <v>47.714300000000001</v>
      </c>
      <c r="H382" t="s">
        <v>21</v>
      </c>
      <c r="I382" s="7">
        <v>41448.208333333336</v>
      </c>
      <c r="J382" t="s">
        <v>2146</v>
      </c>
      <c r="K382">
        <v>1371963600</v>
      </c>
      <c r="L382" s="7">
        <v>41453.208333333336</v>
      </c>
      <c r="M382">
        <v>1372395600</v>
      </c>
      <c r="N382" t="s">
        <v>2114</v>
      </c>
      <c r="O382" t="s">
        <v>2115</v>
      </c>
    </row>
    <row r="383" spans="1:15" x14ac:dyDescent="0.25">
      <c r="A383" t="s">
        <v>814</v>
      </c>
      <c r="B383">
        <v>5300</v>
      </c>
      <c r="C383">
        <v>9749</v>
      </c>
      <c r="D383" s="12">
        <v>184</v>
      </c>
      <c r="E383" t="s">
        <v>20</v>
      </c>
      <c r="F383">
        <v>155</v>
      </c>
      <c r="G383" s="8">
        <v>62.896799999999999</v>
      </c>
      <c r="H383" t="s">
        <v>21</v>
      </c>
      <c r="I383" s="7">
        <v>42163.208333333336</v>
      </c>
      <c r="J383" t="s">
        <v>2144</v>
      </c>
      <c r="K383">
        <v>1433739600</v>
      </c>
      <c r="L383" s="7">
        <v>42209.208333333336</v>
      </c>
      <c r="M383">
        <v>1437714000</v>
      </c>
      <c r="N383" t="s">
        <v>2114</v>
      </c>
      <c r="O383" t="s">
        <v>2115</v>
      </c>
    </row>
    <row r="384" spans="1:15" x14ac:dyDescent="0.25">
      <c r="A384" t="s">
        <v>816</v>
      </c>
      <c r="B384">
        <v>9100</v>
      </c>
      <c r="C384">
        <v>5803</v>
      </c>
      <c r="D384" s="12">
        <v>64</v>
      </c>
      <c r="E384" t="s">
        <v>14</v>
      </c>
      <c r="F384">
        <v>67</v>
      </c>
      <c r="G384" s="8">
        <v>86.611900000000006</v>
      </c>
      <c r="H384" t="s">
        <v>21</v>
      </c>
      <c r="I384" s="7">
        <v>43024.208333333336</v>
      </c>
      <c r="J384" t="s">
        <v>2149</v>
      </c>
      <c r="K384">
        <v>1508130000</v>
      </c>
      <c r="L384" s="7">
        <v>43043.208333333336</v>
      </c>
      <c r="M384">
        <v>1509771600</v>
      </c>
      <c r="N384" t="s">
        <v>2129</v>
      </c>
      <c r="O384" t="s">
        <v>2130</v>
      </c>
    </row>
    <row r="385" spans="1:15" x14ac:dyDescent="0.25">
      <c r="A385" t="s">
        <v>818</v>
      </c>
      <c r="B385">
        <v>6300</v>
      </c>
      <c r="C385">
        <v>14199</v>
      </c>
      <c r="D385" s="12">
        <v>225</v>
      </c>
      <c r="E385" t="s">
        <v>20</v>
      </c>
      <c r="F385">
        <v>189</v>
      </c>
      <c r="G385" s="8">
        <v>75.126999999999995</v>
      </c>
      <c r="H385" t="s">
        <v>21</v>
      </c>
      <c r="I385" s="7">
        <v>43509.25</v>
      </c>
      <c r="J385" t="s">
        <v>2147</v>
      </c>
      <c r="K385">
        <v>1550037600</v>
      </c>
      <c r="L385" s="7">
        <v>43515.25</v>
      </c>
      <c r="M385">
        <v>1550556000</v>
      </c>
      <c r="N385" t="s">
        <v>2108</v>
      </c>
      <c r="O385" t="s">
        <v>2109</v>
      </c>
    </row>
    <row r="386" spans="1:15" x14ac:dyDescent="0.25">
      <c r="A386" t="s">
        <v>820</v>
      </c>
      <c r="B386">
        <v>114400</v>
      </c>
      <c r="C386">
        <v>196779</v>
      </c>
      <c r="D386" s="12">
        <v>172</v>
      </c>
      <c r="E386" t="s">
        <v>20</v>
      </c>
      <c r="F386">
        <v>4799</v>
      </c>
      <c r="G386" s="8">
        <v>41.004199999999997</v>
      </c>
      <c r="H386" t="s">
        <v>21</v>
      </c>
      <c r="I386" s="7">
        <v>42776.25</v>
      </c>
      <c r="J386" t="s">
        <v>2149</v>
      </c>
      <c r="K386">
        <v>1486706400</v>
      </c>
      <c r="L386" s="7">
        <v>42803.25</v>
      </c>
      <c r="M386">
        <v>1489039200</v>
      </c>
      <c r="N386" t="s">
        <v>2116</v>
      </c>
      <c r="O386" t="s">
        <v>2117</v>
      </c>
    </row>
    <row r="387" spans="1:15" x14ac:dyDescent="0.25">
      <c r="A387" t="s">
        <v>822</v>
      </c>
      <c r="B387">
        <v>38900</v>
      </c>
      <c r="C387">
        <v>56859</v>
      </c>
      <c r="D387" s="12">
        <v>146</v>
      </c>
      <c r="E387" t="s">
        <v>20</v>
      </c>
      <c r="F387">
        <v>1137</v>
      </c>
      <c r="G387" s="8">
        <v>50.007899999999999</v>
      </c>
      <c r="H387" t="s">
        <v>21</v>
      </c>
      <c r="I387" s="7">
        <v>43553.208333333336</v>
      </c>
      <c r="J387" t="s">
        <v>2147</v>
      </c>
      <c r="K387">
        <v>1553835600</v>
      </c>
      <c r="L387" s="7">
        <v>43585.208333333336</v>
      </c>
      <c r="M387">
        <v>1556600400</v>
      </c>
      <c r="N387" t="s">
        <v>2122</v>
      </c>
      <c r="O387" t="s">
        <v>2123</v>
      </c>
    </row>
    <row r="388" spans="1:15" x14ac:dyDescent="0.25">
      <c r="A388" t="s">
        <v>824</v>
      </c>
      <c r="B388">
        <v>135500</v>
      </c>
      <c r="C388">
        <v>103554</v>
      </c>
      <c r="D388" s="12">
        <v>76</v>
      </c>
      <c r="E388" t="s">
        <v>14</v>
      </c>
      <c r="F388">
        <v>1068</v>
      </c>
      <c r="G388" s="8">
        <v>96.960700000000003</v>
      </c>
      <c r="H388" t="s">
        <v>21</v>
      </c>
      <c r="I388" s="7">
        <v>40355.208333333336</v>
      </c>
      <c r="J388" t="s">
        <v>2150</v>
      </c>
      <c r="K388">
        <v>1277528400</v>
      </c>
      <c r="L388" s="7">
        <v>40367.208333333336</v>
      </c>
      <c r="M388">
        <v>1278565200</v>
      </c>
      <c r="N388" t="s">
        <v>2114</v>
      </c>
      <c r="O388" t="s">
        <v>2115</v>
      </c>
    </row>
    <row r="389" spans="1:15" x14ac:dyDescent="0.25">
      <c r="A389" t="s">
        <v>826</v>
      </c>
      <c r="B389">
        <v>109000</v>
      </c>
      <c r="C389">
        <v>42795</v>
      </c>
      <c r="D389" s="12">
        <v>39</v>
      </c>
      <c r="E389" t="s">
        <v>14</v>
      </c>
      <c r="F389">
        <v>424</v>
      </c>
      <c r="G389" s="8">
        <v>100.9316</v>
      </c>
      <c r="H389" t="s">
        <v>21</v>
      </c>
      <c r="I389" s="7">
        <v>41072.208333333336</v>
      </c>
      <c r="J389" t="s">
        <v>2148</v>
      </c>
      <c r="K389">
        <v>1339477200</v>
      </c>
      <c r="L389" s="7">
        <v>41077.208333333336</v>
      </c>
      <c r="M389">
        <v>1339909200</v>
      </c>
      <c r="N389" t="s">
        <v>2112</v>
      </c>
      <c r="O389" t="s">
        <v>2121</v>
      </c>
    </row>
    <row r="390" spans="1:15" hidden="1" x14ac:dyDescent="0.25">
      <c r="A390" t="s">
        <v>828</v>
      </c>
      <c r="B390">
        <v>114800</v>
      </c>
      <c r="C390">
        <v>12938</v>
      </c>
      <c r="D390" s="12">
        <v>11</v>
      </c>
      <c r="E390" t="s">
        <v>2186</v>
      </c>
      <c r="F390">
        <v>145</v>
      </c>
      <c r="G390" s="8">
        <v>89.227599999999995</v>
      </c>
      <c r="H390" t="s">
        <v>98</v>
      </c>
      <c r="I390" s="7">
        <v>40912.25</v>
      </c>
      <c r="J390" t="s">
        <v>2148</v>
      </c>
      <c r="K390">
        <v>1325656800</v>
      </c>
      <c r="L390" s="7">
        <v>40914.25</v>
      </c>
      <c r="M390">
        <v>1325829600</v>
      </c>
      <c r="N390" t="s">
        <v>2110</v>
      </c>
      <c r="O390" t="s">
        <v>2120</v>
      </c>
    </row>
    <row r="391" spans="1:15" x14ac:dyDescent="0.25">
      <c r="A391" t="s">
        <v>830</v>
      </c>
      <c r="B391">
        <v>83000</v>
      </c>
      <c r="C391">
        <v>101352</v>
      </c>
      <c r="D391" s="12">
        <v>122</v>
      </c>
      <c r="E391" t="s">
        <v>20</v>
      </c>
      <c r="F391">
        <v>1152</v>
      </c>
      <c r="G391" s="8">
        <v>87.979200000000006</v>
      </c>
      <c r="H391" t="s">
        <v>21</v>
      </c>
      <c r="I391" s="7">
        <v>40479.208333333336</v>
      </c>
      <c r="J391" t="s">
        <v>2150</v>
      </c>
      <c r="K391">
        <v>1288242000</v>
      </c>
      <c r="L391" s="7">
        <v>40506.25</v>
      </c>
      <c r="M391">
        <v>1290578400</v>
      </c>
      <c r="N391" t="s">
        <v>2114</v>
      </c>
      <c r="O391" t="s">
        <v>2115</v>
      </c>
    </row>
    <row r="392" spans="1:15" x14ac:dyDescent="0.25">
      <c r="A392" t="s">
        <v>832</v>
      </c>
      <c r="B392">
        <v>2400</v>
      </c>
      <c r="C392">
        <v>4477</v>
      </c>
      <c r="D392" s="12">
        <v>187</v>
      </c>
      <c r="E392" t="s">
        <v>20</v>
      </c>
      <c r="F392">
        <v>50</v>
      </c>
      <c r="G392" s="8">
        <v>89.54</v>
      </c>
      <c r="H392" t="s">
        <v>21</v>
      </c>
      <c r="I392" s="7">
        <v>41530.208333333336</v>
      </c>
      <c r="J392" t="s">
        <v>2146</v>
      </c>
      <c r="K392">
        <v>1379048400</v>
      </c>
      <c r="L392" s="7">
        <v>41545.208333333336</v>
      </c>
      <c r="M392">
        <v>1380344400</v>
      </c>
      <c r="N392" t="s">
        <v>2129</v>
      </c>
      <c r="O392" t="s">
        <v>2130</v>
      </c>
    </row>
    <row r="393" spans="1:15" x14ac:dyDescent="0.25">
      <c r="A393" t="s">
        <v>834</v>
      </c>
      <c r="B393">
        <v>60400</v>
      </c>
      <c r="C393">
        <v>4393</v>
      </c>
      <c r="D393" s="12">
        <v>7</v>
      </c>
      <c r="E393" t="s">
        <v>14</v>
      </c>
      <c r="F393">
        <v>151</v>
      </c>
      <c r="G393" s="8">
        <v>29.092700000000001</v>
      </c>
      <c r="H393" t="s">
        <v>21</v>
      </c>
      <c r="I393" s="7">
        <v>41653.25</v>
      </c>
      <c r="J393" t="s">
        <v>2145</v>
      </c>
      <c r="K393">
        <v>1389679200</v>
      </c>
      <c r="L393" s="7">
        <v>41655.25</v>
      </c>
      <c r="M393">
        <v>1389852000</v>
      </c>
      <c r="N393" t="s">
        <v>2122</v>
      </c>
      <c r="O393" t="s">
        <v>2123</v>
      </c>
    </row>
    <row r="394" spans="1:15" x14ac:dyDescent="0.25">
      <c r="A394" t="s">
        <v>836</v>
      </c>
      <c r="B394">
        <v>102900</v>
      </c>
      <c r="C394">
        <v>67546</v>
      </c>
      <c r="D394" s="12">
        <v>66</v>
      </c>
      <c r="E394" t="s">
        <v>14</v>
      </c>
      <c r="F394">
        <v>1608</v>
      </c>
      <c r="G394" s="8">
        <v>42.0062</v>
      </c>
      <c r="H394" t="s">
        <v>21</v>
      </c>
      <c r="I394" s="7">
        <v>40549.25</v>
      </c>
      <c r="J394" t="s">
        <v>2152</v>
      </c>
      <c r="K394">
        <v>1294293600</v>
      </c>
      <c r="L394" s="7">
        <v>40551.25</v>
      </c>
      <c r="M394">
        <v>1294466400</v>
      </c>
      <c r="N394" t="s">
        <v>2112</v>
      </c>
      <c r="O394" t="s">
        <v>2121</v>
      </c>
    </row>
    <row r="395" spans="1:15" x14ac:dyDescent="0.25">
      <c r="A395" t="s">
        <v>838</v>
      </c>
      <c r="B395">
        <v>62800</v>
      </c>
      <c r="C395">
        <v>143788</v>
      </c>
      <c r="D395" s="12">
        <v>229</v>
      </c>
      <c r="E395" t="s">
        <v>20</v>
      </c>
      <c r="F395">
        <v>3059</v>
      </c>
      <c r="G395" s="8">
        <v>47.004899999999999</v>
      </c>
      <c r="H395" t="s">
        <v>15</v>
      </c>
      <c r="I395" s="7">
        <v>42933.208333333336</v>
      </c>
      <c r="J395" t="s">
        <v>2149</v>
      </c>
      <c r="K395">
        <v>1500267600</v>
      </c>
      <c r="L395" s="7">
        <v>42934.208333333336</v>
      </c>
      <c r="M395">
        <v>1500354000</v>
      </c>
      <c r="N395" t="s">
        <v>2110</v>
      </c>
      <c r="O395" t="s">
        <v>2133</v>
      </c>
    </row>
    <row r="396" spans="1:15" x14ac:dyDescent="0.25">
      <c r="A396" t="s">
        <v>840</v>
      </c>
      <c r="B396">
        <v>800</v>
      </c>
      <c r="C396">
        <v>3755</v>
      </c>
      <c r="D396" s="12">
        <v>469</v>
      </c>
      <c r="E396" t="s">
        <v>20</v>
      </c>
      <c r="F396">
        <v>34</v>
      </c>
      <c r="G396" s="8">
        <v>110.44119999999999</v>
      </c>
      <c r="H396" t="s">
        <v>21</v>
      </c>
      <c r="I396" s="7">
        <v>41484.208333333336</v>
      </c>
      <c r="J396" t="s">
        <v>2146</v>
      </c>
      <c r="K396">
        <v>1375074000</v>
      </c>
      <c r="L396" s="7">
        <v>41494.208333333336</v>
      </c>
      <c r="M396">
        <v>1375938000</v>
      </c>
      <c r="N396" t="s">
        <v>2116</v>
      </c>
      <c r="O396" t="s">
        <v>2117</v>
      </c>
    </row>
    <row r="397" spans="1:15" x14ac:dyDescent="0.25">
      <c r="A397" t="s">
        <v>295</v>
      </c>
      <c r="B397">
        <v>7100</v>
      </c>
      <c r="C397">
        <v>9238</v>
      </c>
      <c r="D397" s="12">
        <v>130</v>
      </c>
      <c r="E397" t="s">
        <v>20</v>
      </c>
      <c r="F397">
        <v>220</v>
      </c>
      <c r="G397" s="8">
        <v>41.990900000000003</v>
      </c>
      <c r="H397" t="s">
        <v>21</v>
      </c>
      <c r="I397" s="7">
        <v>40885.25</v>
      </c>
      <c r="J397" t="s">
        <v>2152</v>
      </c>
      <c r="K397">
        <v>1323324000</v>
      </c>
      <c r="L397" s="7">
        <v>40886.25</v>
      </c>
      <c r="M397">
        <v>1323410400</v>
      </c>
      <c r="N397" t="s">
        <v>2114</v>
      </c>
      <c r="O397" t="s">
        <v>2115</v>
      </c>
    </row>
    <row r="398" spans="1:15" x14ac:dyDescent="0.25">
      <c r="A398" t="s">
        <v>843</v>
      </c>
      <c r="B398">
        <v>46100</v>
      </c>
      <c r="C398">
        <v>77012</v>
      </c>
      <c r="D398" s="12">
        <v>167</v>
      </c>
      <c r="E398" t="s">
        <v>20</v>
      </c>
      <c r="F398">
        <v>1604</v>
      </c>
      <c r="G398" s="8">
        <v>48.012500000000003</v>
      </c>
      <c r="H398" t="s">
        <v>26</v>
      </c>
      <c r="I398" s="7">
        <v>43378.208333333336</v>
      </c>
      <c r="J398" t="s">
        <v>2153</v>
      </c>
      <c r="K398">
        <v>1538715600</v>
      </c>
      <c r="L398" s="7">
        <v>43386.208333333336</v>
      </c>
      <c r="M398">
        <v>1539406800</v>
      </c>
      <c r="N398" t="s">
        <v>2116</v>
      </c>
      <c r="O398" t="s">
        <v>2119</v>
      </c>
    </row>
    <row r="399" spans="1:15" x14ac:dyDescent="0.25">
      <c r="A399" t="s">
        <v>845</v>
      </c>
      <c r="B399">
        <v>8100</v>
      </c>
      <c r="C399">
        <v>14083</v>
      </c>
      <c r="D399" s="12">
        <v>174</v>
      </c>
      <c r="E399" t="s">
        <v>20</v>
      </c>
      <c r="F399">
        <v>454</v>
      </c>
      <c r="G399" s="8">
        <v>31.0198</v>
      </c>
      <c r="H399" t="s">
        <v>21</v>
      </c>
      <c r="I399" s="7">
        <v>41417.208333333336</v>
      </c>
      <c r="J399" t="s">
        <v>2146</v>
      </c>
      <c r="K399">
        <v>1369285200</v>
      </c>
      <c r="L399" s="7">
        <v>41423.208333333336</v>
      </c>
      <c r="M399">
        <v>1369803600</v>
      </c>
      <c r="N399" t="s">
        <v>2110</v>
      </c>
      <c r="O399" t="s">
        <v>2111</v>
      </c>
    </row>
    <row r="400" spans="1:15" x14ac:dyDescent="0.25">
      <c r="A400" t="s">
        <v>847</v>
      </c>
      <c r="B400">
        <v>1700</v>
      </c>
      <c r="C400">
        <v>12202</v>
      </c>
      <c r="D400" s="12">
        <v>718</v>
      </c>
      <c r="E400" t="s">
        <v>20</v>
      </c>
      <c r="F400">
        <v>123</v>
      </c>
      <c r="G400" s="8">
        <v>99.203299999999999</v>
      </c>
      <c r="H400" t="s">
        <v>107</v>
      </c>
      <c r="I400" s="7">
        <v>43228.208333333336</v>
      </c>
      <c r="J400" t="s">
        <v>2153</v>
      </c>
      <c r="K400">
        <v>1525755600</v>
      </c>
      <c r="L400" s="7">
        <v>43230.208333333336</v>
      </c>
      <c r="M400">
        <v>1525928400</v>
      </c>
      <c r="N400" t="s">
        <v>2116</v>
      </c>
      <c r="O400" t="s">
        <v>2124</v>
      </c>
    </row>
    <row r="401" spans="1:15" x14ac:dyDescent="0.25">
      <c r="A401" t="s">
        <v>849</v>
      </c>
      <c r="B401">
        <v>97300</v>
      </c>
      <c r="C401">
        <v>62127</v>
      </c>
      <c r="D401" s="12">
        <v>64</v>
      </c>
      <c r="E401" t="s">
        <v>14</v>
      </c>
      <c r="F401">
        <v>941</v>
      </c>
      <c r="G401" s="8">
        <v>66.022300000000001</v>
      </c>
      <c r="H401" t="s">
        <v>21</v>
      </c>
      <c r="I401" s="7">
        <v>40576.25</v>
      </c>
      <c r="J401" t="s">
        <v>2152</v>
      </c>
      <c r="K401">
        <v>1296626400</v>
      </c>
      <c r="L401" s="7">
        <v>40583.25</v>
      </c>
      <c r="M401">
        <v>1297231200</v>
      </c>
      <c r="N401" t="s">
        <v>2110</v>
      </c>
      <c r="O401" t="s">
        <v>2120</v>
      </c>
    </row>
    <row r="402" spans="1:15" x14ac:dyDescent="0.25">
      <c r="A402" t="s">
        <v>851</v>
      </c>
      <c r="B402">
        <v>100</v>
      </c>
      <c r="C402">
        <v>2</v>
      </c>
      <c r="D402" s="12">
        <v>2</v>
      </c>
      <c r="E402" t="s">
        <v>14</v>
      </c>
      <c r="F402">
        <v>1</v>
      </c>
      <c r="G402" s="8">
        <v>2</v>
      </c>
      <c r="H402" t="s">
        <v>21</v>
      </c>
      <c r="I402" s="7">
        <v>41502.208333333336</v>
      </c>
      <c r="J402" t="s">
        <v>2146</v>
      </c>
      <c r="K402">
        <v>1376629200</v>
      </c>
      <c r="L402" s="7">
        <v>41524.208333333336</v>
      </c>
      <c r="M402">
        <v>1378530000</v>
      </c>
      <c r="N402" t="s">
        <v>2129</v>
      </c>
      <c r="O402" t="s">
        <v>2130</v>
      </c>
    </row>
    <row r="403" spans="1:15" x14ac:dyDescent="0.25">
      <c r="A403" t="s">
        <v>853</v>
      </c>
      <c r="B403">
        <v>900</v>
      </c>
      <c r="C403">
        <v>13772</v>
      </c>
      <c r="D403" s="12">
        <v>1530</v>
      </c>
      <c r="E403" t="s">
        <v>20</v>
      </c>
      <c r="F403">
        <v>299</v>
      </c>
      <c r="G403" s="8">
        <v>46.060200000000002</v>
      </c>
      <c r="H403" t="s">
        <v>21</v>
      </c>
      <c r="I403" s="7">
        <v>43765.208333333336</v>
      </c>
      <c r="J403" t="s">
        <v>2147</v>
      </c>
      <c r="K403">
        <v>1572152400</v>
      </c>
      <c r="L403" s="7">
        <v>43765.208333333336</v>
      </c>
      <c r="M403">
        <v>1572152400</v>
      </c>
      <c r="N403" t="s">
        <v>2114</v>
      </c>
      <c r="O403" t="s">
        <v>2115</v>
      </c>
    </row>
    <row r="404" spans="1:15" x14ac:dyDescent="0.25">
      <c r="A404" t="s">
        <v>855</v>
      </c>
      <c r="B404">
        <v>7300</v>
      </c>
      <c r="C404">
        <v>2946</v>
      </c>
      <c r="D404" s="12">
        <v>40</v>
      </c>
      <c r="E404" t="s">
        <v>14</v>
      </c>
      <c r="F404">
        <v>40</v>
      </c>
      <c r="G404" s="8">
        <v>73.650000000000006</v>
      </c>
      <c r="H404" t="s">
        <v>21</v>
      </c>
      <c r="I404" s="7">
        <v>40914.25</v>
      </c>
      <c r="J404" t="s">
        <v>2148</v>
      </c>
      <c r="K404">
        <v>1325829600</v>
      </c>
      <c r="L404" s="7">
        <v>40961.25</v>
      </c>
      <c r="M404">
        <v>1329890400</v>
      </c>
      <c r="N404" t="s">
        <v>2116</v>
      </c>
      <c r="O404" t="s">
        <v>2127</v>
      </c>
    </row>
    <row r="405" spans="1:15" x14ac:dyDescent="0.25">
      <c r="A405" t="s">
        <v>857</v>
      </c>
      <c r="B405">
        <v>195800</v>
      </c>
      <c r="C405">
        <v>168820</v>
      </c>
      <c r="D405" s="12">
        <v>86</v>
      </c>
      <c r="E405" t="s">
        <v>14</v>
      </c>
      <c r="F405">
        <v>3015</v>
      </c>
      <c r="G405" s="8">
        <v>55.993400000000001</v>
      </c>
      <c r="H405" t="s">
        <v>15</v>
      </c>
      <c r="I405" s="7">
        <v>40310.208333333336</v>
      </c>
      <c r="J405" t="s">
        <v>2150</v>
      </c>
      <c r="K405">
        <v>1273640400</v>
      </c>
      <c r="L405" s="7">
        <v>40346.208333333336</v>
      </c>
      <c r="M405">
        <v>1276750800</v>
      </c>
      <c r="N405" t="s">
        <v>2114</v>
      </c>
      <c r="O405" t="s">
        <v>2115</v>
      </c>
    </row>
    <row r="406" spans="1:15" x14ac:dyDescent="0.25">
      <c r="A406" t="s">
        <v>859</v>
      </c>
      <c r="B406">
        <v>48900</v>
      </c>
      <c r="C406">
        <v>154321</v>
      </c>
      <c r="D406" s="12">
        <v>316</v>
      </c>
      <c r="E406" t="s">
        <v>20</v>
      </c>
      <c r="F406">
        <v>2237</v>
      </c>
      <c r="G406" s="8">
        <v>68.985699999999994</v>
      </c>
      <c r="H406" t="s">
        <v>21</v>
      </c>
      <c r="I406" s="7">
        <v>43053.25</v>
      </c>
      <c r="J406" t="s">
        <v>2149</v>
      </c>
      <c r="K406">
        <v>1510639200</v>
      </c>
      <c r="L406" s="7">
        <v>43056.25</v>
      </c>
      <c r="M406">
        <v>1510898400</v>
      </c>
      <c r="N406" t="s">
        <v>2114</v>
      </c>
      <c r="O406" t="s">
        <v>2115</v>
      </c>
    </row>
    <row r="407" spans="1:15" x14ac:dyDescent="0.25">
      <c r="A407" t="s">
        <v>861</v>
      </c>
      <c r="B407">
        <v>29600</v>
      </c>
      <c r="C407">
        <v>26527</v>
      </c>
      <c r="D407" s="12">
        <v>90</v>
      </c>
      <c r="E407" t="s">
        <v>14</v>
      </c>
      <c r="F407">
        <v>435</v>
      </c>
      <c r="G407" s="8">
        <v>60.9816</v>
      </c>
      <c r="H407" t="s">
        <v>21</v>
      </c>
      <c r="I407" s="7">
        <v>43255.208333333336</v>
      </c>
      <c r="J407" t="s">
        <v>2153</v>
      </c>
      <c r="K407">
        <v>1528088400</v>
      </c>
      <c r="L407" s="7">
        <v>43305.208333333336</v>
      </c>
      <c r="M407">
        <v>1532408400</v>
      </c>
      <c r="N407" t="s">
        <v>2114</v>
      </c>
      <c r="O407" t="s">
        <v>2115</v>
      </c>
    </row>
    <row r="408" spans="1:15" x14ac:dyDescent="0.25">
      <c r="A408" t="s">
        <v>863</v>
      </c>
      <c r="B408">
        <v>39300</v>
      </c>
      <c r="C408">
        <v>71583</v>
      </c>
      <c r="D408" s="12">
        <v>182</v>
      </c>
      <c r="E408" t="s">
        <v>20</v>
      </c>
      <c r="F408">
        <v>645</v>
      </c>
      <c r="G408" s="8">
        <v>110.98139999999999</v>
      </c>
      <c r="H408" t="s">
        <v>21</v>
      </c>
      <c r="I408" s="7">
        <v>41304.25</v>
      </c>
      <c r="J408" t="s">
        <v>2146</v>
      </c>
      <c r="K408">
        <v>1359525600</v>
      </c>
      <c r="L408" s="7">
        <v>41316.25</v>
      </c>
      <c r="M408">
        <v>1360562400</v>
      </c>
      <c r="N408" t="s">
        <v>2116</v>
      </c>
      <c r="O408" t="s">
        <v>2117</v>
      </c>
    </row>
    <row r="409" spans="1:15" x14ac:dyDescent="0.25">
      <c r="A409" t="s">
        <v>865</v>
      </c>
      <c r="B409">
        <v>3400</v>
      </c>
      <c r="C409">
        <v>12100</v>
      </c>
      <c r="D409" s="12">
        <v>356</v>
      </c>
      <c r="E409" t="s">
        <v>20</v>
      </c>
      <c r="F409">
        <v>484</v>
      </c>
      <c r="G409" s="8">
        <v>25</v>
      </c>
      <c r="H409" t="s">
        <v>36</v>
      </c>
      <c r="I409" s="7">
        <v>43751.208333333336</v>
      </c>
      <c r="J409" t="s">
        <v>2147</v>
      </c>
      <c r="K409">
        <v>1570942800</v>
      </c>
      <c r="L409" s="7">
        <v>43758.208333333336</v>
      </c>
      <c r="M409">
        <v>1571547600</v>
      </c>
      <c r="N409" t="s">
        <v>2114</v>
      </c>
      <c r="O409" t="s">
        <v>2115</v>
      </c>
    </row>
    <row r="410" spans="1:15" x14ac:dyDescent="0.25">
      <c r="A410" t="s">
        <v>867</v>
      </c>
      <c r="B410">
        <v>9200</v>
      </c>
      <c r="C410">
        <v>12129</v>
      </c>
      <c r="D410" s="12">
        <v>132</v>
      </c>
      <c r="E410" t="s">
        <v>20</v>
      </c>
      <c r="F410">
        <v>154</v>
      </c>
      <c r="G410" s="8">
        <v>78.759699999999995</v>
      </c>
      <c r="H410" t="s">
        <v>15</v>
      </c>
      <c r="I410" s="7">
        <v>42541.208333333336</v>
      </c>
      <c r="J410" t="s">
        <v>2151</v>
      </c>
      <c r="K410">
        <v>1466398800</v>
      </c>
      <c r="L410" s="7">
        <v>42561.208333333336</v>
      </c>
      <c r="M410">
        <v>1468126800</v>
      </c>
      <c r="N410" t="s">
        <v>2116</v>
      </c>
      <c r="O410" t="s">
        <v>2117</v>
      </c>
    </row>
    <row r="411" spans="1:15" x14ac:dyDescent="0.25">
      <c r="A411" t="s">
        <v>243</v>
      </c>
      <c r="B411">
        <v>135600</v>
      </c>
      <c r="C411">
        <v>62804</v>
      </c>
      <c r="D411" s="12">
        <v>46</v>
      </c>
      <c r="E411" t="s">
        <v>14</v>
      </c>
      <c r="F411">
        <v>714</v>
      </c>
      <c r="G411" s="8">
        <v>87.960800000000006</v>
      </c>
      <c r="H411" t="s">
        <v>21</v>
      </c>
      <c r="I411" s="7">
        <v>42843.208333333336</v>
      </c>
      <c r="J411" t="s">
        <v>2149</v>
      </c>
      <c r="K411">
        <v>1492491600</v>
      </c>
      <c r="L411" s="7">
        <v>42847.208333333336</v>
      </c>
      <c r="M411">
        <v>1492837200</v>
      </c>
      <c r="N411" t="s">
        <v>2110</v>
      </c>
      <c r="O411" t="s">
        <v>2111</v>
      </c>
    </row>
    <row r="412" spans="1:15" hidden="1" x14ac:dyDescent="0.25">
      <c r="A412" t="s">
        <v>870</v>
      </c>
      <c r="B412">
        <v>153700</v>
      </c>
      <c r="C412">
        <v>55536</v>
      </c>
      <c r="D412" s="12">
        <v>36</v>
      </c>
      <c r="E412" t="s">
        <v>47</v>
      </c>
      <c r="F412">
        <v>1111</v>
      </c>
      <c r="G412" s="8">
        <v>49.987400000000001</v>
      </c>
      <c r="H412" t="s">
        <v>21</v>
      </c>
      <c r="I412" s="7">
        <v>42122.208333333336</v>
      </c>
      <c r="J412" t="s">
        <v>2144</v>
      </c>
      <c r="K412">
        <v>1430197200</v>
      </c>
      <c r="L412" s="7">
        <v>42122.208333333336</v>
      </c>
      <c r="M412">
        <v>1430197200</v>
      </c>
      <c r="N412" t="s">
        <v>2125</v>
      </c>
      <c r="O412" t="s">
        <v>2136</v>
      </c>
    </row>
    <row r="413" spans="1:15" x14ac:dyDescent="0.25">
      <c r="A413" t="s">
        <v>872</v>
      </c>
      <c r="B413">
        <v>7800</v>
      </c>
      <c r="C413">
        <v>8161</v>
      </c>
      <c r="D413" s="12">
        <v>105</v>
      </c>
      <c r="E413" t="s">
        <v>20</v>
      </c>
      <c r="F413">
        <v>82</v>
      </c>
      <c r="G413" s="8">
        <v>99.5244</v>
      </c>
      <c r="H413" t="s">
        <v>21</v>
      </c>
      <c r="I413" s="7">
        <v>42884.208333333336</v>
      </c>
      <c r="J413" t="s">
        <v>2149</v>
      </c>
      <c r="K413">
        <v>1496034000</v>
      </c>
      <c r="L413" s="7">
        <v>42886.208333333336</v>
      </c>
      <c r="M413">
        <v>1496206800</v>
      </c>
      <c r="N413" t="s">
        <v>2114</v>
      </c>
      <c r="O413" t="s">
        <v>2115</v>
      </c>
    </row>
    <row r="414" spans="1:15" x14ac:dyDescent="0.25">
      <c r="A414" t="s">
        <v>874</v>
      </c>
      <c r="B414">
        <v>2100</v>
      </c>
      <c r="C414">
        <v>14046</v>
      </c>
      <c r="D414" s="12">
        <v>669</v>
      </c>
      <c r="E414" t="s">
        <v>20</v>
      </c>
      <c r="F414">
        <v>134</v>
      </c>
      <c r="G414" s="8">
        <v>104.82089999999999</v>
      </c>
      <c r="H414" t="s">
        <v>21</v>
      </c>
      <c r="I414" s="7">
        <v>41642.25</v>
      </c>
      <c r="J414" t="s">
        <v>2145</v>
      </c>
      <c r="K414">
        <v>1388728800</v>
      </c>
      <c r="L414" s="7">
        <v>41652.25</v>
      </c>
      <c r="M414">
        <v>1389592800</v>
      </c>
      <c r="N414" t="s">
        <v>2122</v>
      </c>
      <c r="O414" t="s">
        <v>2128</v>
      </c>
    </row>
    <row r="415" spans="1:15" hidden="1" x14ac:dyDescent="0.25">
      <c r="A415" t="s">
        <v>876</v>
      </c>
      <c r="B415">
        <v>189500</v>
      </c>
      <c r="C415">
        <v>117628</v>
      </c>
      <c r="D415" s="12">
        <v>62</v>
      </c>
      <c r="E415" t="s">
        <v>47</v>
      </c>
      <c r="F415">
        <v>1089</v>
      </c>
      <c r="G415" s="8">
        <v>108.0147</v>
      </c>
      <c r="H415" t="s">
        <v>21</v>
      </c>
      <c r="I415" s="7">
        <v>43431.25</v>
      </c>
      <c r="J415" t="s">
        <v>2153</v>
      </c>
      <c r="K415">
        <v>1543298400</v>
      </c>
      <c r="L415" s="7">
        <v>43458.25</v>
      </c>
      <c r="M415">
        <v>1545631200</v>
      </c>
      <c r="N415" t="s">
        <v>2116</v>
      </c>
      <c r="O415" t="s">
        <v>2124</v>
      </c>
    </row>
    <row r="416" spans="1:15" x14ac:dyDescent="0.25">
      <c r="A416" t="s">
        <v>878</v>
      </c>
      <c r="B416">
        <v>188200</v>
      </c>
      <c r="C416">
        <v>159405</v>
      </c>
      <c r="D416" s="12">
        <v>85</v>
      </c>
      <c r="E416" t="s">
        <v>14</v>
      </c>
      <c r="F416">
        <v>5497</v>
      </c>
      <c r="G416" s="8">
        <v>28.9985</v>
      </c>
      <c r="H416" t="s">
        <v>21</v>
      </c>
      <c r="I416" s="7">
        <v>40288.208333333336</v>
      </c>
      <c r="J416" t="s">
        <v>2150</v>
      </c>
      <c r="K416">
        <v>1271739600</v>
      </c>
      <c r="L416" s="7">
        <v>40296.208333333336</v>
      </c>
      <c r="M416">
        <v>1272430800</v>
      </c>
      <c r="N416" t="s">
        <v>2108</v>
      </c>
      <c r="O416" t="s">
        <v>2109</v>
      </c>
    </row>
    <row r="417" spans="1:15" x14ac:dyDescent="0.25">
      <c r="A417" t="s">
        <v>880</v>
      </c>
      <c r="B417">
        <v>113500</v>
      </c>
      <c r="C417">
        <v>12552</v>
      </c>
      <c r="D417" s="12">
        <v>11</v>
      </c>
      <c r="E417" t="s">
        <v>14</v>
      </c>
      <c r="F417">
        <v>418</v>
      </c>
      <c r="G417" s="8">
        <v>30.028700000000001</v>
      </c>
      <c r="H417" t="s">
        <v>21</v>
      </c>
      <c r="I417" s="7">
        <v>40921.25</v>
      </c>
      <c r="J417" t="s">
        <v>2148</v>
      </c>
      <c r="K417">
        <v>1326434400</v>
      </c>
      <c r="L417" s="7">
        <v>40938.25</v>
      </c>
      <c r="M417">
        <v>1327903200</v>
      </c>
      <c r="N417" t="s">
        <v>2114</v>
      </c>
      <c r="O417" t="s">
        <v>2115</v>
      </c>
    </row>
    <row r="418" spans="1:15" x14ac:dyDescent="0.25">
      <c r="A418" t="s">
        <v>882</v>
      </c>
      <c r="B418">
        <v>134600</v>
      </c>
      <c r="C418">
        <v>59007</v>
      </c>
      <c r="D418" s="12">
        <v>44</v>
      </c>
      <c r="E418" t="s">
        <v>14</v>
      </c>
      <c r="F418">
        <v>1439</v>
      </c>
      <c r="G418" s="8">
        <v>41.005600000000001</v>
      </c>
      <c r="H418" t="s">
        <v>21</v>
      </c>
      <c r="I418" s="7">
        <v>40560.25</v>
      </c>
      <c r="J418" t="s">
        <v>2152</v>
      </c>
      <c r="K418">
        <v>1295244000</v>
      </c>
      <c r="L418" s="7">
        <v>40569.25</v>
      </c>
      <c r="M418">
        <v>1296021600</v>
      </c>
      <c r="N418" t="s">
        <v>2116</v>
      </c>
      <c r="O418" t="s">
        <v>2117</v>
      </c>
    </row>
    <row r="419" spans="1:15" x14ac:dyDescent="0.25">
      <c r="A419" t="s">
        <v>884</v>
      </c>
      <c r="B419">
        <v>1700</v>
      </c>
      <c r="C419">
        <v>943</v>
      </c>
      <c r="D419" s="12">
        <v>55</v>
      </c>
      <c r="E419" t="s">
        <v>14</v>
      </c>
      <c r="F419">
        <v>15</v>
      </c>
      <c r="G419" s="8">
        <v>62.866700000000002</v>
      </c>
      <c r="H419" t="s">
        <v>21</v>
      </c>
      <c r="I419" s="7">
        <v>43407.208333333336</v>
      </c>
      <c r="J419" t="s">
        <v>2153</v>
      </c>
      <c r="K419">
        <v>1541221200</v>
      </c>
      <c r="L419" s="7">
        <v>43431.25</v>
      </c>
      <c r="M419">
        <v>1543298400</v>
      </c>
      <c r="N419" t="s">
        <v>2114</v>
      </c>
      <c r="O419" t="s">
        <v>2115</v>
      </c>
    </row>
    <row r="420" spans="1:15" x14ac:dyDescent="0.25">
      <c r="A420" t="s">
        <v>105</v>
      </c>
      <c r="B420">
        <v>163700</v>
      </c>
      <c r="C420">
        <v>93963</v>
      </c>
      <c r="D420" s="12">
        <v>57</v>
      </c>
      <c r="E420" t="s">
        <v>14</v>
      </c>
      <c r="F420">
        <v>1999</v>
      </c>
      <c r="G420" s="8">
        <v>47.005000000000003</v>
      </c>
      <c r="H420" t="s">
        <v>15</v>
      </c>
      <c r="I420" s="7">
        <v>41035.208333333336</v>
      </c>
      <c r="J420" t="s">
        <v>2148</v>
      </c>
      <c r="K420">
        <v>1336280400</v>
      </c>
      <c r="L420" s="7">
        <v>41036.208333333336</v>
      </c>
      <c r="M420">
        <v>1336366800</v>
      </c>
      <c r="N420" t="s">
        <v>2116</v>
      </c>
      <c r="O420" t="s">
        <v>2117</v>
      </c>
    </row>
    <row r="421" spans="1:15" x14ac:dyDescent="0.25">
      <c r="A421" t="s">
        <v>887</v>
      </c>
      <c r="B421">
        <v>113800</v>
      </c>
      <c r="C421">
        <v>140469</v>
      </c>
      <c r="D421" s="12">
        <v>123</v>
      </c>
      <c r="E421" t="s">
        <v>20</v>
      </c>
      <c r="F421">
        <v>5203</v>
      </c>
      <c r="G421" s="8">
        <v>26.997699999999998</v>
      </c>
      <c r="H421" t="s">
        <v>21</v>
      </c>
      <c r="I421" s="7">
        <v>40899.25</v>
      </c>
      <c r="J421" t="s">
        <v>2152</v>
      </c>
      <c r="K421">
        <v>1324533600</v>
      </c>
      <c r="L421" s="7">
        <v>40905.25</v>
      </c>
      <c r="M421">
        <v>1325052000</v>
      </c>
      <c r="N421" t="s">
        <v>2112</v>
      </c>
      <c r="O421" t="s">
        <v>2113</v>
      </c>
    </row>
    <row r="422" spans="1:15" x14ac:dyDescent="0.25">
      <c r="A422" t="s">
        <v>889</v>
      </c>
      <c r="B422">
        <v>5000</v>
      </c>
      <c r="C422">
        <v>6423</v>
      </c>
      <c r="D422" s="12">
        <v>128</v>
      </c>
      <c r="E422" t="s">
        <v>20</v>
      </c>
      <c r="F422">
        <v>94</v>
      </c>
      <c r="G422" s="8">
        <v>68.329800000000006</v>
      </c>
      <c r="H422" t="s">
        <v>21</v>
      </c>
      <c r="I422" s="7">
        <v>42911.208333333336</v>
      </c>
      <c r="J422" t="s">
        <v>2149</v>
      </c>
      <c r="K422">
        <v>1498366800</v>
      </c>
      <c r="L422" s="7">
        <v>42925.208333333336</v>
      </c>
      <c r="M422">
        <v>1499576400</v>
      </c>
      <c r="N422" t="s">
        <v>2114</v>
      </c>
      <c r="O422" t="s">
        <v>2115</v>
      </c>
    </row>
    <row r="423" spans="1:15" x14ac:dyDescent="0.25">
      <c r="A423" t="s">
        <v>891</v>
      </c>
      <c r="B423">
        <v>9400</v>
      </c>
      <c r="C423">
        <v>6015</v>
      </c>
      <c r="D423" s="12">
        <v>64</v>
      </c>
      <c r="E423" t="s">
        <v>14</v>
      </c>
      <c r="F423">
        <v>118</v>
      </c>
      <c r="G423" s="8">
        <v>50.974600000000002</v>
      </c>
      <c r="H423" t="s">
        <v>21</v>
      </c>
      <c r="I423" s="7">
        <v>42915.208333333336</v>
      </c>
      <c r="J423" t="s">
        <v>2149</v>
      </c>
      <c r="K423">
        <v>1498712400</v>
      </c>
      <c r="L423" s="7">
        <v>42945.208333333336</v>
      </c>
      <c r="M423">
        <v>1501304400</v>
      </c>
      <c r="N423" t="s">
        <v>2112</v>
      </c>
      <c r="O423" t="s">
        <v>2121</v>
      </c>
    </row>
    <row r="424" spans="1:15" x14ac:dyDescent="0.25">
      <c r="A424" t="s">
        <v>893</v>
      </c>
      <c r="B424">
        <v>8700</v>
      </c>
      <c r="C424">
        <v>11075</v>
      </c>
      <c r="D424" s="12">
        <v>127</v>
      </c>
      <c r="E424" t="s">
        <v>20</v>
      </c>
      <c r="F424">
        <v>205</v>
      </c>
      <c r="G424" s="8">
        <v>54.0244</v>
      </c>
      <c r="H424" t="s">
        <v>21</v>
      </c>
      <c r="I424" s="7">
        <v>40285.208333333336</v>
      </c>
      <c r="J424" t="s">
        <v>2150</v>
      </c>
      <c r="K424">
        <v>1271480400</v>
      </c>
      <c r="L424" s="7">
        <v>40305.208333333336</v>
      </c>
      <c r="M424">
        <v>1273208400</v>
      </c>
      <c r="N424" t="s">
        <v>2114</v>
      </c>
      <c r="O424" t="s">
        <v>2115</v>
      </c>
    </row>
    <row r="425" spans="1:15" x14ac:dyDescent="0.25">
      <c r="A425" t="s">
        <v>895</v>
      </c>
      <c r="B425">
        <v>147800</v>
      </c>
      <c r="C425">
        <v>15723</v>
      </c>
      <c r="D425" s="12">
        <v>11</v>
      </c>
      <c r="E425" t="s">
        <v>14</v>
      </c>
      <c r="F425">
        <v>162</v>
      </c>
      <c r="G425" s="8">
        <v>97.055599999999998</v>
      </c>
      <c r="H425" t="s">
        <v>21</v>
      </c>
      <c r="I425" s="7">
        <v>40808.208333333336</v>
      </c>
      <c r="J425" t="s">
        <v>2152</v>
      </c>
      <c r="K425">
        <v>1316667600</v>
      </c>
      <c r="L425" s="7">
        <v>40810.208333333336</v>
      </c>
      <c r="M425">
        <v>1316840400</v>
      </c>
      <c r="N425" t="s">
        <v>2108</v>
      </c>
      <c r="O425" t="s">
        <v>2109</v>
      </c>
    </row>
    <row r="426" spans="1:15" x14ac:dyDescent="0.25">
      <c r="A426" t="s">
        <v>897</v>
      </c>
      <c r="B426">
        <v>5100</v>
      </c>
      <c r="C426">
        <v>2064</v>
      </c>
      <c r="D426" s="12">
        <v>40</v>
      </c>
      <c r="E426" t="s">
        <v>14</v>
      </c>
      <c r="F426">
        <v>83</v>
      </c>
      <c r="G426" s="8">
        <v>24.8675</v>
      </c>
      <c r="H426" t="s">
        <v>21</v>
      </c>
      <c r="I426" s="7">
        <v>43208.208333333336</v>
      </c>
      <c r="J426" t="s">
        <v>2153</v>
      </c>
      <c r="K426">
        <v>1524027600</v>
      </c>
      <c r="L426" s="7">
        <v>43214.208333333336</v>
      </c>
      <c r="M426">
        <v>1524546000</v>
      </c>
      <c r="N426" t="s">
        <v>2110</v>
      </c>
      <c r="O426" t="s">
        <v>2120</v>
      </c>
    </row>
    <row r="427" spans="1:15" x14ac:dyDescent="0.25">
      <c r="A427" t="s">
        <v>899</v>
      </c>
      <c r="B427">
        <v>2700</v>
      </c>
      <c r="C427">
        <v>7767</v>
      </c>
      <c r="D427" s="12">
        <v>288</v>
      </c>
      <c r="E427" t="s">
        <v>20</v>
      </c>
      <c r="F427">
        <v>92</v>
      </c>
      <c r="G427" s="8">
        <v>84.423900000000003</v>
      </c>
      <c r="H427" t="s">
        <v>21</v>
      </c>
      <c r="I427" s="7">
        <v>42213.208333333336</v>
      </c>
      <c r="J427" t="s">
        <v>2144</v>
      </c>
      <c r="K427">
        <v>1438059600</v>
      </c>
      <c r="L427" s="7">
        <v>42219.208333333336</v>
      </c>
      <c r="M427">
        <v>1438578000</v>
      </c>
      <c r="N427" t="s">
        <v>2129</v>
      </c>
      <c r="O427" t="s">
        <v>2130</v>
      </c>
    </row>
    <row r="428" spans="1:15" x14ac:dyDescent="0.25">
      <c r="A428" t="s">
        <v>901</v>
      </c>
      <c r="B428">
        <v>1800</v>
      </c>
      <c r="C428">
        <v>10313</v>
      </c>
      <c r="D428" s="12">
        <v>573</v>
      </c>
      <c r="E428" t="s">
        <v>20</v>
      </c>
      <c r="F428">
        <v>219</v>
      </c>
      <c r="G428" s="8">
        <v>47.091299999999997</v>
      </c>
      <c r="H428" t="s">
        <v>21</v>
      </c>
      <c r="I428" s="7">
        <v>41332.25</v>
      </c>
      <c r="J428" t="s">
        <v>2146</v>
      </c>
      <c r="K428">
        <v>1361944800</v>
      </c>
      <c r="L428" s="7">
        <v>41339.25</v>
      </c>
      <c r="M428">
        <v>1362549600</v>
      </c>
      <c r="N428" t="s">
        <v>2114</v>
      </c>
      <c r="O428" t="s">
        <v>2115</v>
      </c>
    </row>
    <row r="429" spans="1:15" x14ac:dyDescent="0.25">
      <c r="A429" t="s">
        <v>903</v>
      </c>
      <c r="B429">
        <v>174500</v>
      </c>
      <c r="C429">
        <v>197018</v>
      </c>
      <c r="D429" s="12">
        <v>113</v>
      </c>
      <c r="E429" t="s">
        <v>20</v>
      </c>
      <c r="F429">
        <v>2526</v>
      </c>
      <c r="G429" s="8">
        <v>77.995999999999995</v>
      </c>
      <c r="H429" t="s">
        <v>21</v>
      </c>
      <c r="I429" s="7">
        <v>41895.208333333336</v>
      </c>
      <c r="J429" t="s">
        <v>2145</v>
      </c>
      <c r="K429">
        <v>1410584400</v>
      </c>
      <c r="L429" s="7">
        <v>41927.208333333336</v>
      </c>
      <c r="M429">
        <v>1413349200</v>
      </c>
      <c r="N429" t="s">
        <v>2114</v>
      </c>
      <c r="O429" t="s">
        <v>2115</v>
      </c>
    </row>
    <row r="430" spans="1:15" x14ac:dyDescent="0.25">
      <c r="A430" t="s">
        <v>905</v>
      </c>
      <c r="B430">
        <v>101400</v>
      </c>
      <c r="C430">
        <v>47037</v>
      </c>
      <c r="D430" s="12">
        <v>46</v>
      </c>
      <c r="E430" t="s">
        <v>14</v>
      </c>
      <c r="F430">
        <v>747</v>
      </c>
      <c r="G430" s="8">
        <v>62.9679</v>
      </c>
      <c r="H430" t="s">
        <v>21</v>
      </c>
      <c r="I430" s="7">
        <v>40585.25</v>
      </c>
      <c r="J430" t="s">
        <v>2152</v>
      </c>
      <c r="K430">
        <v>1297404000</v>
      </c>
      <c r="L430" s="7">
        <v>40592.25</v>
      </c>
      <c r="M430">
        <v>1298008800</v>
      </c>
      <c r="N430" t="s">
        <v>2116</v>
      </c>
      <c r="O430" t="s">
        <v>2124</v>
      </c>
    </row>
    <row r="431" spans="1:15" hidden="1" x14ac:dyDescent="0.25">
      <c r="A431" t="s">
        <v>907</v>
      </c>
      <c r="B431">
        <v>191000</v>
      </c>
      <c r="C431">
        <v>173191</v>
      </c>
      <c r="D431" s="12">
        <v>91</v>
      </c>
      <c r="E431" t="s">
        <v>2186</v>
      </c>
      <c r="F431">
        <v>2138</v>
      </c>
      <c r="G431" s="8">
        <v>81.006100000000004</v>
      </c>
      <c r="H431" t="s">
        <v>21</v>
      </c>
      <c r="I431" s="7">
        <v>41680.25</v>
      </c>
      <c r="J431" t="s">
        <v>2145</v>
      </c>
      <c r="K431">
        <v>1392012000</v>
      </c>
      <c r="L431" s="7">
        <v>41708.208333333336</v>
      </c>
      <c r="M431">
        <v>1394427600</v>
      </c>
      <c r="N431" t="s">
        <v>2129</v>
      </c>
      <c r="O431" t="s">
        <v>2130</v>
      </c>
    </row>
    <row r="432" spans="1:15" x14ac:dyDescent="0.25">
      <c r="A432" t="s">
        <v>909</v>
      </c>
      <c r="B432">
        <v>8100</v>
      </c>
      <c r="C432">
        <v>5487</v>
      </c>
      <c r="D432" s="12">
        <v>68</v>
      </c>
      <c r="E432" t="s">
        <v>14</v>
      </c>
      <c r="F432">
        <v>84</v>
      </c>
      <c r="G432" s="8">
        <v>65.321399999999997</v>
      </c>
      <c r="H432" t="s">
        <v>21</v>
      </c>
      <c r="I432" s="7">
        <v>43737.208333333336</v>
      </c>
      <c r="J432" t="s">
        <v>2147</v>
      </c>
      <c r="K432">
        <v>1569733200</v>
      </c>
      <c r="L432" s="7">
        <v>43771.208333333336</v>
      </c>
      <c r="M432">
        <v>1572670800</v>
      </c>
      <c r="N432" t="s">
        <v>2114</v>
      </c>
      <c r="O432" t="s">
        <v>2115</v>
      </c>
    </row>
    <row r="433" spans="1:15" x14ac:dyDescent="0.25">
      <c r="A433" t="s">
        <v>911</v>
      </c>
      <c r="B433">
        <v>5100</v>
      </c>
      <c r="C433">
        <v>9817</v>
      </c>
      <c r="D433" s="12">
        <v>192</v>
      </c>
      <c r="E433" t="s">
        <v>20</v>
      </c>
      <c r="F433">
        <v>94</v>
      </c>
      <c r="G433" s="8">
        <v>104.4362</v>
      </c>
      <c r="H433" t="s">
        <v>21</v>
      </c>
      <c r="I433" s="7">
        <v>43273.208333333336</v>
      </c>
      <c r="J433" t="s">
        <v>2153</v>
      </c>
      <c r="K433">
        <v>1529643600</v>
      </c>
      <c r="L433" s="7">
        <v>43290.208333333336</v>
      </c>
      <c r="M433">
        <v>1531112400</v>
      </c>
      <c r="N433" t="s">
        <v>2114</v>
      </c>
      <c r="O433" t="s">
        <v>2115</v>
      </c>
    </row>
    <row r="434" spans="1:15" x14ac:dyDescent="0.25">
      <c r="A434" t="s">
        <v>913</v>
      </c>
      <c r="B434">
        <v>7700</v>
      </c>
      <c r="C434">
        <v>6369</v>
      </c>
      <c r="D434" s="12">
        <v>83</v>
      </c>
      <c r="E434" t="s">
        <v>14</v>
      </c>
      <c r="F434">
        <v>91</v>
      </c>
      <c r="G434" s="8">
        <v>69.989000000000004</v>
      </c>
      <c r="H434" t="s">
        <v>21</v>
      </c>
      <c r="I434" s="7">
        <v>41761.208333333336</v>
      </c>
      <c r="J434" t="s">
        <v>2145</v>
      </c>
      <c r="K434">
        <v>1399006800</v>
      </c>
      <c r="L434" s="7">
        <v>41781.208333333336</v>
      </c>
      <c r="M434">
        <v>1400734800</v>
      </c>
      <c r="N434" t="s">
        <v>2114</v>
      </c>
      <c r="O434" t="s">
        <v>2115</v>
      </c>
    </row>
    <row r="435" spans="1:15" x14ac:dyDescent="0.25">
      <c r="A435" t="s">
        <v>915</v>
      </c>
      <c r="B435">
        <v>121400</v>
      </c>
      <c r="C435">
        <v>65755</v>
      </c>
      <c r="D435" s="12">
        <v>54</v>
      </c>
      <c r="E435" t="s">
        <v>14</v>
      </c>
      <c r="F435">
        <v>792</v>
      </c>
      <c r="G435" s="8">
        <v>83.024000000000001</v>
      </c>
      <c r="H435" t="s">
        <v>21</v>
      </c>
      <c r="I435" s="7">
        <v>41603.25</v>
      </c>
      <c r="J435" t="s">
        <v>2146</v>
      </c>
      <c r="K435">
        <v>1385359200</v>
      </c>
      <c r="L435" s="7">
        <v>41619.25</v>
      </c>
      <c r="M435">
        <v>1386741600</v>
      </c>
      <c r="N435" t="s">
        <v>2116</v>
      </c>
      <c r="O435" t="s">
        <v>2117</v>
      </c>
    </row>
    <row r="436" spans="1:15" hidden="1" x14ac:dyDescent="0.25">
      <c r="A436" t="s">
        <v>917</v>
      </c>
      <c r="B436">
        <v>5400</v>
      </c>
      <c r="C436">
        <v>903</v>
      </c>
      <c r="D436" s="12">
        <v>17</v>
      </c>
      <c r="E436" t="s">
        <v>2186</v>
      </c>
      <c r="F436">
        <v>10</v>
      </c>
      <c r="G436" s="8">
        <v>90.3</v>
      </c>
      <c r="H436" t="s">
        <v>15</v>
      </c>
      <c r="I436" s="7">
        <v>42705.25</v>
      </c>
      <c r="J436" t="s">
        <v>2151</v>
      </c>
      <c r="K436">
        <v>1480572000</v>
      </c>
      <c r="L436" s="7">
        <v>42719.25</v>
      </c>
      <c r="M436">
        <v>1481781600</v>
      </c>
      <c r="N436" t="s">
        <v>2114</v>
      </c>
      <c r="O436" t="s">
        <v>2115</v>
      </c>
    </row>
    <row r="437" spans="1:15" x14ac:dyDescent="0.25">
      <c r="A437" t="s">
        <v>919</v>
      </c>
      <c r="B437">
        <v>152400</v>
      </c>
      <c r="C437">
        <v>178120</v>
      </c>
      <c r="D437" s="12">
        <v>117</v>
      </c>
      <c r="E437" t="s">
        <v>20</v>
      </c>
      <c r="F437">
        <v>1713</v>
      </c>
      <c r="G437" s="8">
        <v>103.9813</v>
      </c>
      <c r="H437" t="s">
        <v>107</v>
      </c>
      <c r="I437" s="7">
        <v>41988.25</v>
      </c>
      <c r="J437" t="s">
        <v>2145</v>
      </c>
      <c r="K437">
        <v>1418623200</v>
      </c>
      <c r="L437" s="7">
        <v>42000.25</v>
      </c>
      <c r="M437">
        <v>1419660000</v>
      </c>
      <c r="N437" t="s">
        <v>2114</v>
      </c>
      <c r="O437" t="s">
        <v>2115</v>
      </c>
    </row>
    <row r="438" spans="1:15" x14ac:dyDescent="0.25">
      <c r="A438" t="s">
        <v>921</v>
      </c>
      <c r="B438">
        <v>1300</v>
      </c>
      <c r="C438">
        <v>13678</v>
      </c>
      <c r="D438" s="12">
        <v>1052</v>
      </c>
      <c r="E438" t="s">
        <v>20</v>
      </c>
      <c r="F438">
        <v>249</v>
      </c>
      <c r="G438" s="8">
        <v>54.931699999999999</v>
      </c>
      <c r="H438" t="s">
        <v>21</v>
      </c>
      <c r="I438" s="7">
        <v>43575.208333333336</v>
      </c>
      <c r="J438" t="s">
        <v>2147</v>
      </c>
      <c r="K438">
        <v>1555736400</v>
      </c>
      <c r="L438" s="7">
        <v>43576.208333333336</v>
      </c>
      <c r="M438">
        <v>1555822800</v>
      </c>
      <c r="N438" t="s">
        <v>2110</v>
      </c>
      <c r="O438" t="s">
        <v>2133</v>
      </c>
    </row>
    <row r="439" spans="1:15" x14ac:dyDescent="0.25">
      <c r="A439" t="s">
        <v>923</v>
      </c>
      <c r="B439">
        <v>8100</v>
      </c>
      <c r="C439">
        <v>9969</v>
      </c>
      <c r="D439" s="12">
        <v>123</v>
      </c>
      <c r="E439" t="s">
        <v>20</v>
      </c>
      <c r="F439">
        <v>192</v>
      </c>
      <c r="G439" s="8">
        <v>51.921900000000001</v>
      </c>
      <c r="H439" t="s">
        <v>21</v>
      </c>
      <c r="I439" s="7">
        <v>42260.208333333336</v>
      </c>
      <c r="J439" t="s">
        <v>2144</v>
      </c>
      <c r="K439">
        <v>1442120400</v>
      </c>
      <c r="L439" s="7">
        <v>42263.208333333336</v>
      </c>
      <c r="M439">
        <v>1442379600</v>
      </c>
      <c r="N439" t="s">
        <v>2116</v>
      </c>
      <c r="O439" t="s">
        <v>2124</v>
      </c>
    </row>
    <row r="440" spans="1:15" x14ac:dyDescent="0.25">
      <c r="A440" t="s">
        <v>925</v>
      </c>
      <c r="B440">
        <v>8300</v>
      </c>
      <c r="C440">
        <v>14827</v>
      </c>
      <c r="D440" s="12">
        <v>179</v>
      </c>
      <c r="E440" t="s">
        <v>20</v>
      </c>
      <c r="F440">
        <v>247</v>
      </c>
      <c r="G440" s="8">
        <v>60.028300000000002</v>
      </c>
      <c r="H440" t="s">
        <v>21</v>
      </c>
      <c r="I440" s="7">
        <v>41337.25</v>
      </c>
      <c r="J440" t="s">
        <v>2146</v>
      </c>
      <c r="K440">
        <v>1362376800</v>
      </c>
      <c r="L440" s="7">
        <v>41367.208333333336</v>
      </c>
      <c r="M440">
        <v>1364965200</v>
      </c>
      <c r="N440" t="s">
        <v>2114</v>
      </c>
      <c r="O440" t="s">
        <v>2115</v>
      </c>
    </row>
    <row r="441" spans="1:15" x14ac:dyDescent="0.25">
      <c r="A441" t="s">
        <v>927</v>
      </c>
      <c r="B441">
        <v>28400</v>
      </c>
      <c r="C441">
        <v>100900</v>
      </c>
      <c r="D441" s="12">
        <v>355</v>
      </c>
      <c r="E441" t="s">
        <v>20</v>
      </c>
      <c r="F441">
        <v>2293</v>
      </c>
      <c r="G441" s="8">
        <v>44.003500000000003</v>
      </c>
      <c r="H441" t="s">
        <v>21</v>
      </c>
      <c r="I441" s="7">
        <v>42680.208333333336</v>
      </c>
      <c r="J441" t="s">
        <v>2151</v>
      </c>
      <c r="K441">
        <v>1478408400</v>
      </c>
      <c r="L441" s="7">
        <v>42687.25</v>
      </c>
      <c r="M441">
        <v>1479016800</v>
      </c>
      <c r="N441" t="s">
        <v>2116</v>
      </c>
      <c r="O441" t="s">
        <v>2138</v>
      </c>
    </row>
    <row r="442" spans="1:15" x14ac:dyDescent="0.25">
      <c r="A442" t="s">
        <v>929</v>
      </c>
      <c r="B442">
        <v>102500</v>
      </c>
      <c r="C442">
        <v>165954</v>
      </c>
      <c r="D442" s="12">
        <v>162</v>
      </c>
      <c r="E442" t="s">
        <v>20</v>
      </c>
      <c r="F442">
        <v>3131</v>
      </c>
      <c r="G442" s="8">
        <v>53.003500000000003</v>
      </c>
      <c r="H442" t="s">
        <v>21</v>
      </c>
      <c r="I442" s="7">
        <v>42916.208333333336</v>
      </c>
      <c r="J442" t="s">
        <v>2149</v>
      </c>
      <c r="K442">
        <v>1498798800</v>
      </c>
      <c r="L442" s="7">
        <v>42926.208333333336</v>
      </c>
      <c r="M442">
        <v>1499662800</v>
      </c>
      <c r="N442" t="s">
        <v>2116</v>
      </c>
      <c r="O442" t="s">
        <v>2135</v>
      </c>
    </row>
    <row r="443" spans="1:15" x14ac:dyDescent="0.25">
      <c r="A443" t="s">
        <v>931</v>
      </c>
      <c r="B443">
        <v>7000</v>
      </c>
      <c r="C443">
        <v>1744</v>
      </c>
      <c r="D443" s="12">
        <v>25</v>
      </c>
      <c r="E443" t="s">
        <v>14</v>
      </c>
      <c r="F443">
        <v>32</v>
      </c>
      <c r="G443" s="8">
        <v>54.5</v>
      </c>
      <c r="H443" t="s">
        <v>21</v>
      </c>
      <c r="I443" s="7">
        <v>41025.208333333336</v>
      </c>
      <c r="J443" t="s">
        <v>2148</v>
      </c>
      <c r="K443">
        <v>1335416400</v>
      </c>
      <c r="L443" s="7">
        <v>41053.208333333336</v>
      </c>
      <c r="M443">
        <v>1337835600</v>
      </c>
      <c r="N443" t="s">
        <v>2112</v>
      </c>
      <c r="O443" t="s">
        <v>2121</v>
      </c>
    </row>
    <row r="444" spans="1:15" x14ac:dyDescent="0.25">
      <c r="A444" t="s">
        <v>933</v>
      </c>
      <c r="B444">
        <v>5400</v>
      </c>
      <c r="C444">
        <v>10731</v>
      </c>
      <c r="D444" s="12">
        <v>199</v>
      </c>
      <c r="E444" t="s">
        <v>20</v>
      </c>
      <c r="F444">
        <v>143</v>
      </c>
      <c r="G444" s="8">
        <v>75.042000000000002</v>
      </c>
      <c r="H444" t="s">
        <v>107</v>
      </c>
      <c r="I444" s="7">
        <v>42980.208333333336</v>
      </c>
      <c r="J444" t="s">
        <v>2149</v>
      </c>
      <c r="K444">
        <v>1504328400</v>
      </c>
      <c r="L444" s="7">
        <v>42996.208333333336</v>
      </c>
      <c r="M444">
        <v>1505710800</v>
      </c>
      <c r="N444" t="s">
        <v>2114</v>
      </c>
      <c r="O444" t="s">
        <v>2115</v>
      </c>
    </row>
    <row r="445" spans="1:15" hidden="1" x14ac:dyDescent="0.25">
      <c r="A445" t="s">
        <v>935</v>
      </c>
      <c r="B445">
        <v>9300</v>
      </c>
      <c r="C445">
        <v>3232</v>
      </c>
      <c r="D445" s="12">
        <v>35</v>
      </c>
      <c r="E445" t="s">
        <v>2186</v>
      </c>
      <c r="F445">
        <v>90</v>
      </c>
      <c r="G445" s="8">
        <v>35.911099999999998</v>
      </c>
      <c r="H445" t="s">
        <v>21</v>
      </c>
      <c r="I445" s="7">
        <v>40451.208333333336</v>
      </c>
      <c r="J445" t="s">
        <v>2150</v>
      </c>
      <c r="K445">
        <v>1285822800</v>
      </c>
      <c r="L445" s="7">
        <v>40470.208333333336</v>
      </c>
      <c r="M445">
        <v>1287464400</v>
      </c>
      <c r="N445" t="s">
        <v>2114</v>
      </c>
      <c r="O445" t="s">
        <v>2115</v>
      </c>
    </row>
    <row r="446" spans="1:15" x14ac:dyDescent="0.25">
      <c r="A446" t="s">
        <v>748</v>
      </c>
      <c r="B446">
        <v>6200</v>
      </c>
      <c r="C446">
        <v>10938</v>
      </c>
      <c r="D446" s="12">
        <v>176</v>
      </c>
      <c r="E446" t="s">
        <v>20</v>
      </c>
      <c r="F446">
        <v>296</v>
      </c>
      <c r="G446" s="8">
        <v>36.9527</v>
      </c>
      <c r="H446" t="s">
        <v>21</v>
      </c>
      <c r="I446" s="7">
        <v>40748.208333333336</v>
      </c>
      <c r="J446" t="s">
        <v>2152</v>
      </c>
      <c r="K446">
        <v>1311483600</v>
      </c>
      <c r="L446" s="7">
        <v>40750.208333333336</v>
      </c>
      <c r="M446">
        <v>1311656400</v>
      </c>
      <c r="N446" t="s">
        <v>2110</v>
      </c>
      <c r="O446" t="s">
        <v>2120</v>
      </c>
    </row>
    <row r="447" spans="1:15" x14ac:dyDescent="0.25">
      <c r="A447" t="s">
        <v>938</v>
      </c>
      <c r="B447">
        <v>2100</v>
      </c>
      <c r="C447">
        <v>10739</v>
      </c>
      <c r="D447" s="12">
        <v>511</v>
      </c>
      <c r="E447" t="s">
        <v>20</v>
      </c>
      <c r="F447">
        <v>170</v>
      </c>
      <c r="G447" s="8">
        <v>63.1706</v>
      </c>
      <c r="H447" t="s">
        <v>21</v>
      </c>
      <c r="I447" s="7">
        <v>40515.25</v>
      </c>
      <c r="J447" t="s">
        <v>2150</v>
      </c>
      <c r="K447">
        <v>1291356000</v>
      </c>
      <c r="L447" s="7">
        <v>40536.25</v>
      </c>
      <c r="M447">
        <v>1293170400</v>
      </c>
      <c r="N447" t="s">
        <v>2114</v>
      </c>
      <c r="O447" t="s">
        <v>2115</v>
      </c>
    </row>
    <row r="448" spans="1:15" x14ac:dyDescent="0.25">
      <c r="A448" t="s">
        <v>940</v>
      </c>
      <c r="B448">
        <v>6800</v>
      </c>
      <c r="C448">
        <v>5579</v>
      </c>
      <c r="D448" s="12">
        <v>82</v>
      </c>
      <c r="E448" t="s">
        <v>14</v>
      </c>
      <c r="F448">
        <v>186</v>
      </c>
      <c r="G448" s="8">
        <v>29.994599999999998</v>
      </c>
      <c r="H448" t="s">
        <v>21</v>
      </c>
      <c r="I448" s="7">
        <v>41261.25</v>
      </c>
      <c r="J448" t="s">
        <v>2148</v>
      </c>
      <c r="K448">
        <v>1355810400</v>
      </c>
      <c r="L448" s="7">
        <v>41263.25</v>
      </c>
      <c r="M448">
        <v>1355983200</v>
      </c>
      <c r="N448" t="s">
        <v>2112</v>
      </c>
      <c r="O448" t="s">
        <v>2121</v>
      </c>
    </row>
    <row r="449" spans="1:15" hidden="1" x14ac:dyDescent="0.25">
      <c r="A449" t="s">
        <v>942</v>
      </c>
      <c r="B449">
        <v>155200</v>
      </c>
      <c r="C449">
        <v>37754</v>
      </c>
      <c r="D449" s="12">
        <v>24</v>
      </c>
      <c r="E449" t="s">
        <v>2186</v>
      </c>
      <c r="F449">
        <v>439</v>
      </c>
      <c r="G449" s="8">
        <v>86</v>
      </c>
      <c r="H449" t="s">
        <v>40</v>
      </c>
      <c r="I449" s="7">
        <v>43088.25</v>
      </c>
      <c r="J449" t="s">
        <v>2149</v>
      </c>
      <c r="K449">
        <v>1513663200</v>
      </c>
      <c r="L449" s="7">
        <v>43104.25</v>
      </c>
      <c r="M449">
        <v>1515045600</v>
      </c>
      <c r="N449" t="s">
        <v>2116</v>
      </c>
      <c r="O449" t="s">
        <v>2135</v>
      </c>
    </row>
    <row r="450" spans="1:15" x14ac:dyDescent="0.25">
      <c r="A450" t="s">
        <v>944</v>
      </c>
      <c r="B450">
        <v>89900</v>
      </c>
      <c r="C450">
        <v>45384</v>
      </c>
      <c r="D450" s="12">
        <v>50</v>
      </c>
      <c r="E450" t="s">
        <v>14</v>
      </c>
      <c r="F450">
        <v>605</v>
      </c>
      <c r="G450" s="8">
        <v>75.014899999999997</v>
      </c>
      <c r="H450" t="s">
        <v>21</v>
      </c>
      <c r="I450" s="7">
        <v>41378.208333333336</v>
      </c>
      <c r="J450" t="s">
        <v>2146</v>
      </c>
      <c r="K450">
        <v>1365915600</v>
      </c>
      <c r="L450" s="7">
        <v>41380.208333333336</v>
      </c>
      <c r="M450">
        <v>1366088400</v>
      </c>
      <c r="N450" t="s">
        <v>2125</v>
      </c>
      <c r="O450" t="s">
        <v>2126</v>
      </c>
    </row>
    <row r="451" spans="1:15" x14ac:dyDescent="0.25">
      <c r="A451" t="s">
        <v>946</v>
      </c>
      <c r="B451">
        <v>900</v>
      </c>
      <c r="C451">
        <v>8703</v>
      </c>
      <c r="D451" s="12">
        <v>967</v>
      </c>
      <c r="E451" t="s">
        <v>20</v>
      </c>
      <c r="F451">
        <v>86</v>
      </c>
      <c r="G451" s="8">
        <v>101.1977</v>
      </c>
      <c r="H451" t="s">
        <v>36</v>
      </c>
      <c r="I451" s="7">
        <v>43530.25</v>
      </c>
      <c r="J451" t="s">
        <v>2147</v>
      </c>
      <c r="K451">
        <v>1551852000</v>
      </c>
      <c r="L451" s="7">
        <v>43547.208333333336</v>
      </c>
      <c r="M451">
        <v>1553317200</v>
      </c>
      <c r="N451" t="s">
        <v>2125</v>
      </c>
      <c r="O451" t="s">
        <v>2126</v>
      </c>
    </row>
    <row r="452" spans="1:15" x14ac:dyDescent="0.25">
      <c r="A452" t="s">
        <v>948</v>
      </c>
      <c r="B452">
        <v>100</v>
      </c>
      <c r="C452">
        <v>4</v>
      </c>
      <c r="D452" s="12">
        <v>4</v>
      </c>
      <c r="E452" t="s">
        <v>14</v>
      </c>
      <c r="F452">
        <v>1</v>
      </c>
      <c r="G452" s="8">
        <v>4</v>
      </c>
      <c r="H452" t="s">
        <v>15</v>
      </c>
      <c r="I452" s="7">
        <v>43394.208333333336</v>
      </c>
      <c r="J452" t="s">
        <v>2153</v>
      </c>
      <c r="K452">
        <v>1540098000</v>
      </c>
      <c r="L452" s="7">
        <v>43417.25</v>
      </c>
      <c r="M452">
        <v>1542088800</v>
      </c>
      <c r="N452" t="s">
        <v>2116</v>
      </c>
      <c r="O452" t="s">
        <v>2124</v>
      </c>
    </row>
    <row r="453" spans="1:15" x14ac:dyDescent="0.25">
      <c r="A453" t="s">
        <v>950</v>
      </c>
      <c r="B453">
        <v>148400</v>
      </c>
      <c r="C453">
        <v>182302</v>
      </c>
      <c r="D453" s="12">
        <v>123</v>
      </c>
      <c r="E453" t="s">
        <v>20</v>
      </c>
      <c r="F453">
        <v>6286</v>
      </c>
      <c r="G453" s="8">
        <v>29.001300000000001</v>
      </c>
      <c r="H453" t="s">
        <v>21</v>
      </c>
      <c r="I453" s="7">
        <v>42935.208333333336</v>
      </c>
      <c r="J453" t="s">
        <v>2149</v>
      </c>
      <c r="K453">
        <v>1500440400</v>
      </c>
      <c r="L453" s="7">
        <v>42966.208333333336</v>
      </c>
      <c r="M453">
        <v>1503118800</v>
      </c>
      <c r="N453" t="s">
        <v>2110</v>
      </c>
      <c r="O453" t="s">
        <v>2111</v>
      </c>
    </row>
    <row r="454" spans="1:15" x14ac:dyDescent="0.25">
      <c r="A454" t="s">
        <v>952</v>
      </c>
      <c r="B454">
        <v>4800</v>
      </c>
      <c r="C454">
        <v>3045</v>
      </c>
      <c r="D454" s="12">
        <v>63</v>
      </c>
      <c r="E454" t="s">
        <v>14</v>
      </c>
      <c r="F454">
        <v>31</v>
      </c>
      <c r="G454" s="8">
        <v>98.225800000000007</v>
      </c>
      <c r="H454" t="s">
        <v>21</v>
      </c>
      <c r="I454" s="7">
        <v>40365.208333333336</v>
      </c>
      <c r="J454" t="s">
        <v>2150</v>
      </c>
      <c r="K454">
        <v>1278392400</v>
      </c>
      <c r="L454" s="7">
        <v>40366.208333333336</v>
      </c>
      <c r="M454">
        <v>1278478800</v>
      </c>
      <c r="N454" t="s">
        <v>2116</v>
      </c>
      <c r="O454" t="s">
        <v>2119</v>
      </c>
    </row>
    <row r="455" spans="1:15" x14ac:dyDescent="0.25">
      <c r="A455" t="s">
        <v>954</v>
      </c>
      <c r="B455">
        <v>182400</v>
      </c>
      <c r="C455">
        <v>102749</v>
      </c>
      <c r="D455" s="12">
        <v>56</v>
      </c>
      <c r="E455" t="s">
        <v>14</v>
      </c>
      <c r="F455">
        <v>1181</v>
      </c>
      <c r="G455" s="8">
        <v>87.0017</v>
      </c>
      <c r="H455" t="s">
        <v>21</v>
      </c>
      <c r="I455" s="7">
        <v>42705.25</v>
      </c>
      <c r="J455" t="s">
        <v>2151</v>
      </c>
      <c r="K455">
        <v>1480572000</v>
      </c>
      <c r="L455" s="7">
        <v>42746.25</v>
      </c>
      <c r="M455">
        <v>1484114400</v>
      </c>
      <c r="N455" t="s">
        <v>2116</v>
      </c>
      <c r="O455" t="s">
        <v>2138</v>
      </c>
    </row>
    <row r="456" spans="1:15" x14ac:dyDescent="0.25">
      <c r="A456" t="s">
        <v>956</v>
      </c>
      <c r="B456">
        <v>4000</v>
      </c>
      <c r="C456">
        <v>1763</v>
      </c>
      <c r="D456" s="12">
        <v>44</v>
      </c>
      <c r="E456" t="s">
        <v>14</v>
      </c>
      <c r="F456">
        <v>39</v>
      </c>
      <c r="G456" s="8">
        <v>45.205100000000002</v>
      </c>
      <c r="H456" t="s">
        <v>21</v>
      </c>
      <c r="I456" s="7">
        <v>41568.208333333336</v>
      </c>
      <c r="J456" t="s">
        <v>2146</v>
      </c>
      <c r="K456">
        <v>1382331600</v>
      </c>
      <c r="L456" s="7">
        <v>41604.25</v>
      </c>
      <c r="M456">
        <v>1385445600</v>
      </c>
      <c r="N456" t="s">
        <v>2116</v>
      </c>
      <c r="O456" t="s">
        <v>2119</v>
      </c>
    </row>
    <row r="457" spans="1:15" x14ac:dyDescent="0.25">
      <c r="A457" t="s">
        <v>958</v>
      </c>
      <c r="B457">
        <v>116500</v>
      </c>
      <c r="C457">
        <v>137904</v>
      </c>
      <c r="D457" s="12">
        <v>118</v>
      </c>
      <c r="E457" t="s">
        <v>20</v>
      </c>
      <c r="F457">
        <v>3727</v>
      </c>
      <c r="G457" s="8">
        <v>37.001300000000001</v>
      </c>
      <c r="H457" t="s">
        <v>21</v>
      </c>
      <c r="I457" s="7">
        <v>40809.208333333336</v>
      </c>
      <c r="J457" t="s">
        <v>2152</v>
      </c>
      <c r="K457">
        <v>1316754000</v>
      </c>
      <c r="L457" s="7">
        <v>40832.208333333336</v>
      </c>
      <c r="M457">
        <v>1318741200</v>
      </c>
      <c r="N457" t="s">
        <v>2114</v>
      </c>
      <c r="O457" t="s">
        <v>2115</v>
      </c>
    </row>
    <row r="458" spans="1:15" x14ac:dyDescent="0.25">
      <c r="A458" t="s">
        <v>960</v>
      </c>
      <c r="B458">
        <v>146400</v>
      </c>
      <c r="C458">
        <v>152438</v>
      </c>
      <c r="D458" s="12">
        <v>104</v>
      </c>
      <c r="E458" t="s">
        <v>20</v>
      </c>
      <c r="F458">
        <v>1605</v>
      </c>
      <c r="G458" s="8">
        <v>94.976900000000001</v>
      </c>
      <c r="H458" t="s">
        <v>21</v>
      </c>
      <c r="I458" s="7">
        <v>43141.25</v>
      </c>
      <c r="J458" t="s">
        <v>2153</v>
      </c>
      <c r="K458">
        <v>1518242400</v>
      </c>
      <c r="L458" s="7">
        <v>43141.25</v>
      </c>
      <c r="M458">
        <v>1518242400</v>
      </c>
      <c r="N458" t="s">
        <v>2110</v>
      </c>
      <c r="O458" t="s">
        <v>2120</v>
      </c>
    </row>
    <row r="459" spans="1:15" x14ac:dyDescent="0.25">
      <c r="A459" t="s">
        <v>962</v>
      </c>
      <c r="B459">
        <v>5000</v>
      </c>
      <c r="C459">
        <v>1332</v>
      </c>
      <c r="D459" s="12">
        <v>27</v>
      </c>
      <c r="E459" t="s">
        <v>14</v>
      </c>
      <c r="F459">
        <v>46</v>
      </c>
      <c r="G459" s="8">
        <v>28.956499999999998</v>
      </c>
      <c r="H459" t="s">
        <v>21</v>
      </c>
      <c r="I459" s="7">
        <v>42657.208333333336</v>
      </c>
      <c r="J459" t="s">
        <v>2151</v>
      </c>
      <c r="K459">
        <v>1476421200</v>
      </c>
      <c r="L459" s="7">
        <v>42659.208333333336</v>
      </c>
      <c r="M459">
        <v>1476594000</v>
      </c>
      <c r="N459" t="s">
        <v>2114</v>
      </c>
      <c r="O459" t="s">
        <v>2115</v>
      </c>
    </row>
    <row r="460" spans="1:15" x14ac:dyDescent="0.25">
      <c r="A460" t="s">
        <v>964</v>
      </c>
      <c r="B460">
        <v>33800</v>
      </c>
      <c r="C460">
        <v>118706</v>
      </c>
      <c r="D460" s="12">
        <v>351</v>
      </c>
      <c r="E460" t="s">
        <v>20</v>
      </c>
      <c r="F460">
        <v>2120</v>
      </c>
      <c r="G460" s="8">
        <v>55.993400000000001</v>
      </c>
      <c r="H460" t="s">
        <v>21</v>
      </c>
      <c r="I460" s="7">
        <v>40265.208333333336</v>
      </c>
      <c r="J460" t="s">
        <v>2150</v>
      </c>
      <c r="K460">
        <v>1269752400</v>
      </c>
      <c r="L460" s="7">
        <v>40309.208333333336</v>
      </c>
      <c r="M460">
        <v>1273554000</v>
      </c>
      <c r="N460" t="s">
        <v>2114</v>
      </c>
      <c r="O460" t="s">
        <v>2115</v>
      </c>
    </row>
    <row r="461" spans="1:15" x14ac:dyDescent="0.25">
      <c r="A461" t="s">
        <v>966</v>
      </c>
      <c r="B461">
        <v>6300</v>
      </c>
      <c r="C461">
        <v>5674</v>
      </c>
      <c r="D461" s="12">
        <v>90</v>
      </c>
      <c r="E461" t="s">
        <v>14</v>
      </c>
      <c r="F461">
        <v>105</v>
      </c>
      <c r="G461" s="8">
        <v>54.0381</v>
      </c>
      <c r="H461" t="s">
        <v>21</v>
      </c>
      <c r="I461" s="7">
        <v>42001.25</v>
      </c>
      <c r="J461" t="s">
        <v>2145</v>
      </c>
      <c r="K461">
        <v>1419746400</v>
      </c>
      <c r="L461" s="7">
        <v>42026.25</v>
      </c>
      <c r="M461">
        <v>1421906400</v>
      </c>
      <c r="N461" t="s">
        <v>2116</v>
      </c>
      <c r="O461" t="s">
        <v>2117</v>
      </c>
    </row>
    <row r="462" spans="1:15" x14ac:dyDescent="0.25">
      <c r="A462" t="s">
        <v>968</v>
      </c>
      <c r="B462">
        <v>2400</v>
      </c>
      <c r="C462">
        <v>4119</v>
      </c>
      <c r="D462" s="12">
        <v>172</v>
      </c>
      <c r="E462" t="s">
        <v>20</v>
      </c>
      <c r="F462">
        <v>50</v>
      </c>
      <c r="G462" s="8">
        <v>82.38</v>
      </c>
      <c r="H462" t="s">
        <v>21</v>
      </c>
      <c r="I462" s="7">
        <v>40399.208333333336</v>
      </c>
      <c r="J462" t="s">
        <v>2150</v>
      </c>
      <c r="K462">
        <v>1281330000</v>
      </c>
      <c r="L462" s="7">
        <v>40402.208333333336</v>
      </c>
      <c r="M462">
        <v>1281589200</v>
      </c>
      <c r="N462" t="s">
        <v>2114</v>
      </c>
      <c r="O462" t="s">
        <v>2115</v>
      </c>
    </row>
    <row r="463" spans="1:15" x14ac:dyDescent="0.25">
      <c r="A463" t="s">
        <v>970</v>
      </c>
      <c r="B463">
        <v>98800</v>
      </c>
      <c r="C463">
        <v>139354</v>
      </c>
      <c r="D463" s="12">
        <v>141</v>
      </c>
      <c r="E463" t="s">
        <v>20</v>
      </c>
      <c r="F463">
        <v>2080</v>
      </c>
      <c r="G463" s="8">
        <v>66.997100000000003</v>
      </c>
      <c r="H463" t="s">
        <v>21</v>
      </c>
      <c r="I463" s="7">
        <v>41757.208333333336</v>
      </c>
      <c r="J463" t="s">
        <v>2145</v>
      </c>
      <c r="K463">
        <v>1398661200</v>
      </c>
      <c r="L463" s="7">
        <v>41777.208333333336</v>
      </c>
      <c r="M463">
        <v>1400389200</v>
      </c>
      <c r="N463" t="s">
        <v>2116</v>
      </c>
      <c r="O463" t="s">
        <v>2119</v>
      </c>
    </row>
    <row r="464" spans="1:15" x14ac:dyDescent="0.25">
      <c r="A464" t="s">
        <v>972</v>
      </c>
      <c r="B464">
        <v>188800</v>
      </c>
      <c r="C464">
        <v>57734</v>
      </c>
      <c r="D464" s="12">
        <v>31</v>
      </c>
      <c r="E464" t="s">
        <v>14</v>
      </c>
      <c r="F464">
        <v>535</v>
      </c>
      <c r="G464" s="8">
        <v>107.914</v>
      </c>
      <c r="H464" t="s">
        <v>21</v>
      </c>
      <c r="I464" s="7">
        <v>41304.25</v>
      </c>
      <c r="J464" t="s">
        <v>2146</v>
      </c>
      <c r="K464">
        <v>1359525600</v>
      </c>
      <c r="L464" s="7">
        <v>41342.25</v>
      </c>
      <c r="M464">
        <v>1362808800</v>
      </c>
      <c r="N464" t="s">
        <v>2125</v>
      </c>
      <c r="O464" t="s">
        <v>2136</v>
      </c>
    </row>
    <row r="465" spans="1:15" x14ac:dyDescent="0.25">
      <c r="A465" t="s">
        <v>974</v>
      </c>
      <c r="B465">
        <v>134300</v>
      </c>
      <c r="C465">
        <v>145265</v>
      </c>
      <c r="D465" s="12">
        <v>108</v>
      </c>
      <c r="E465" t="s">
        <v>20</v>
      </c>
      <c r="F465">
        <v>2105</v>
      </c>
      <c r="G465" s="8">
        <v>69.009500000000003</v>
      </c>
      <c r="H465" t="s">
        <v>21</v>
      </c>
      <c r="I465" s="7">
        <v>41639.25</v>
      </c>
      <c r="J465" t="s">
        <v>2146</v>
      </c>
      <c r="K465">
        <v>1388469600</v>
      </c>
      <c r="L465" s="7">
        <v>41643.25</v>
      </c>
      <c r="M465">
        <v>1388815200</v>
      </c>
      <c r="N465" t="s">
        <v>2116</v>
      </c>
      <c r="O465" t="s">
        <v>2124</v>
      </c>
    </row>
    <row r="466" spans="1:15" x14ac:dyDescent="0.25">
      <c r="A466" t="s">
        <v>976</v>
      </c>
      <c r="B466">
        <v>71200</v>
      </c>
      <c r="C466">
        <v>95020</v>
      </c>
      <c r="D466" s="12">
        <v>133</v>
      </c>
      <c r="E466" t="s">
        <v>20</v>
      </c>
      <c r="F466">
        <v>2436</v>
      </c>
      <c r="G466" s="8">
        <v>39.006599999999999</v>
      </c>
      <c r="H466" t="s">
        <v>21</v>
      </c>
      <c r="I466" s="7">
        <v>43142.25</v>
      </c>
      <c r="J466" t="s">
        <v>2153</v>
      </c>
      <c r="K466">
        <v>1518328800</v>
      </c>
      <c r="L466" s="7">
        <v>43156.25</v>
      </c>
      <c r="M466">
        <v>1519538400</v>
      </c>
      <c r="N466" t="s">
        <v>2114</v>
      </c>
      <c r="O466" t="s">
        <v>2115</v>
      </c>
    </row>
    <row r="467" spans="1:15" x14ac:dyDescent="0.25">
      <c r="A467" t="s">
        <v>978</v>
      </c>
      <c r="B467">
        <v>4700</v>
      </c>
      <c r="C467">
        <v>8829</v>
      </c>
      <c r="D467" s="12">
        <v>188</v>
      </c>
      <c r="E467" t="s">
        <v>20</v>
      </c>
      <c r="F467">
        <v>80</v>
      </c>
      <c r="G467" s="8">
        <v>110.3625</v>
      </c>
      <c r="H467" t="s">
        <v>21</v>
      </c>
      <c r="I467" s="7">
        <v>43127.25</v>
      </c>
      <c r="J467" t="s">
        <v>2153</v>
      </c>
      <c r="K467">
        <v>1517032800</v>
      </c>
      <c r="L467" s="7">
        <v>43136.25</v>
      </c>
      <c r="M467">
        <v>1517810400</v>
      </c>
      <c r="N467" t="s">
        <v>2122</v>
      </c>
      <c r="O467" t="s">
        <v>2134</v>
      </c>
    </row>
    <row r="468" spans="1:15" x14ac:dyDescent="0.25">
      <c r="A468" t="s">
        <v>980</v>
      </c>
      <c r="B468">
        <v>1200</v>
      </c>
      <c r="C468">
        <v>3984</v>
      </c>
      <c r="D468" s="12">
        <v>332</v>
      </c>
      <c r="E468" t="s">
        <v>20</v>
      </c>
      <c r="F468">
        <v>42</v>
      </c>
      <c r="G468" s="8">
        <v>94.857100000000003</v>
      </c>
      <c r="H468" t="s">
        <v>21</v>
      </c>
      <c r="I468" s="7">
        <v>41409.208333333336</v>
      </c>
      <c r="J468" t="s">
        <v>2146</v>
      </c>
      <c r="K468">
        <v>1368594000</v>
      </c>
      <c r="L468" s="7">
        <v>41432.208333333336</v>
      </c>
      <c r="M468">
        <v>1370581200</v>
      </c>
      <c r="N468" t="s">
        <v>2112</v>
      </c>
      <c r="O468" t="s">
        <v>2121</v>
      </c>
    </row>
    <row r="469" spans="1:15" x14ac:dyDescent="0.25">
      <c r="A469" t="s">
        <v>982</v>
      </c>
      <c r="B469">
        <v>1400</v>
      </c>
      <c r="C469">
        <v>8053</v>
      </c>
      <c r="D469" s="12">
        <v>575</v>
      </c>
      <c r="E469" t="s">
        <v>20</v>
      </c>
      <c r="F469">
        <v>139</v>
      </c>
      <c r="G469" s="8">
        <v>57.935299999999998</v>
      </c>
      <c r="H469" t="s">
        <v>15</v>
      </c>
      <c r="I469" s="7">
        <v>42331.25</v>
      </c>
      <c r="J469" t="s">
        <v>2144</v>
      </c>
      <c r="K469">
        <v>1448258400</v>
      </c>
      <c r="L469" s="7">
        <v>42338.25</v>
      </c>
      <c r="M469">
        <v>1448863200</v>
      </c>
      <c r="N469" t="s">
        <v>2112</v>
      </c>
      <c r="O469" t="s">
        <v>2113</v>
      </c>
    </row>
    <row r="470" spans="1:15" x14ac:dyDescent="0.25">
      <c r="A470" t="s">
        <v>984</v>
      </c>
      <c r="B470">
        <v>4000</v>
      </c>
      <c r="C470">
        <v>1620</v>
      </c>
      <c r="D470" s="12">
        <v>40</v>
      </c>
      <c r="E470" t="s">
        <v>14</v>
      </c>
      <c r="F470">
        <v>16</v>
      </c>
      <c r="G470" s="8">
        <v>101.25</v>
      </c>
      <c r="H470" t="s">
        <v>21</v>
      </c>
      <c r="I470" s="7">
        <v>43569.208333333336</v>
      </c>
      <c r="J470" t="s">
        <v>2147</v>
      </c>
      <c r="K470">
        <v>1555218000</v>
      </c>
      <c r="L470" s="7">
        <v>43585.208333333336</v>
      </c>
      <c r="M470">
        <v>1556600400</v>
      </c>
      <c r="N470" t="s">
        <v>2114</v>
      </c>
      <c r="O470" t="s">
        <v>2115</v>
      </c>
    </row>
    <row r="471" spans="1:15" x14ac:dyDescent="0.25">
      <c r="A471" t="s">
        <v>986</v>
      </c>
      <c r="B471">
        <v>5600</v>
      </c>
      <c r="C471">
        <v>10328</v>
      </c>
      <c r="D471" s="12">
        <v>184</v>
      </c>
      <c r="E471" t="s">
        <v>20</v>
      </c>
      <c r="F471">
        <v>159</v>
      </c>
      <c r="G471" s="8">
        <v>64.956000000000003</v>
      </c>
      <c r="H471" t="s">
        <v>21</v>
      </c>
      <c r="I471" s="7">
        <v>42142.208333333336</v>
      </c>
      <c r="J471" t="s">
        <v>2144</v>
      </c>
      <c r="K471">
        <v>1431925200</v>
      </c>
      <c r="L471" s="7">
        <v>42144.208333333336</v>
      </c>
      <c r="M471">
        <v>1432098000</v>
      </c>
      <c r="N471" t="s">
        <v>2116</v>
      </c>
      <c r="O471" t="s">
        <v>2119</v>
      </c>
    </row>
    <row r="472" spans="1:15" x14ac:dyDescent="0.25">
      <c r="A472" t="s">
        <v>988</v>
      </c>
      <c r="B472">
        <v>3600</v>
      </c>
      <c r="C472">
        <v>10289</v>
      </c>
      <c r="D472" s="12">
        <v>286</v>
      </c>
      <c r="E472" t="s">
        <v>20</v>
      </c>
      <c r="F472">
        <v>381</v>
      </c>
      <c r="G472" s="8">
        <v>27.005199999999999</v>
      </c>
      <c r="H472" t="s">
        <v>21</v>
      </c>
      <c r="I472" s="7">
        <v>42716.25</v>
      </c>
      <c r="J472" t="s">
        <v>2151</v>
      </c>
      <c r="K472">
        <v>1481522400</v>
      </c>
      <c r="L472" s="7">
        <v>42723.25</v>
      </c>
      <c r="M472">
        <v>1482127200</v>
      </c>
      <c r="N472" t="s">
        <v>2112</v>
      </c>
      <c r="O472" t="s">
        <v>2121</v>
      </c>
    </row>
    <row r="473" spans="1:15" x14ac:dyDescent="0.25">
      <c r="A473" t="s">
        <v>446</v>
      </c>
      <c r="B473">
        <v>3100</v>
      </c>
      <c r="C473">
        <v>9889</v>
      </c>
      <c r="D473" s="12">
        <v>319</v>
      </c>
      <c r="E473" t="s">
        <v>20</v>
      </c>
      <c r="F473">
        <v>194</v>
      </c>
      <c r="G473" s="8">
        <v>50.974200000000003</v>
      </c>
      <c r="H473" t="s">
        <v>40</v>
      </c>
      <c r="I473" s="7">
        <v>41031.208333333336</v>
      </c>
      <c r="J473" t="s">
        <v>2148</v>
      </c>
      <c r="K473">
        <v>1335934800</v>
      </c>
      <c r="L473" s="7">
        <v>41031.208333333336</v>
      </c>
      <c r="M473">
        <v>1335934800</v>
      </c>
      <c r="N473" t="s">
        <v>2108</v>
      </c>
      <c r="O473" t="s">
        <v>2109</v>
      </c>
    </row>
    <row r="474" spans="1:15" x14ac:dyDescent="0.25">
      <c r="A474" t="s">
        <v>991</v>
      </c>
      <c r="B474">
        <v>153800</v>
      </c>
      <c r="C474">
        <v>60342</v>
      </c>
      <c r="D474" s="12">
        <v>39</v>
      </c>
      <c r="E474" t="s">
        <v>14</v>
      </c>
      <c r="F474">
        <v>575</v>
      </c>
      <c r="G474" s="8">
        <v>104.9426</v>
      </c>
      <c r="H474" t="s">
        <v>21</v>
      </c>
      <c r="I474" s="7">
        <v>43535.208333333336</v>
      </c>
      <c r="J474" t="s">
        <v>2147</v>
      </c>
      <c r="K474">
        <v>1552280400</v>
      </c>
      <c r="L474" s="7">
        <v>43589.208333333336</v>
      </c>
      <c r="M474">
        <v>1556946000</v>
      </c>
      <c r="N474" t="s">
        <v>2110</v>
      </c>
      <c r="O474" t="s">
        <v>2111</v>
      </c>
    </row>
    <row r="475" spans="1:15" x14ac:dyDescent="0.25">
      <c r="A475" t="s">
        <v>993</v>
      </c>
      <c r="B475">
        <v>5000</v>
      </c>
      <c r="C475">
        <v>8907</v>
      </c>
      <c r="D475" s="12">
        <v>178</v>
      </c>
      <c r="E475" t="s">
        <v>20</v>
      </c>
      <c r="F475">
        <v>106</v>
      </c>
      <c r="G475" s="8">
        <v>84.028300000000002</v>
      </c>
      <c r="H475" t="s">
        <v>21</v>
      </c>
      <c r="I475" s="7">
        <v>43277.208333333336</v>
      </c>
      <c r="J475" t="s">
        <v>2153</v>
      </c>
      <c r="K475">
        <v>1529989200</v>
      </c>
      <c r="L475" s="7">
        <v>43278.208333333336</v>
      </c>
      <c r="M475">
        <v>1530075600</v>
      </c>
      <c r="N475" t="s">
        <v>2110</v>
      </c>
      <c r="O475" t="s">
        <v>2118</v>
      </c>
    </row>
    <row r="476" spans="1:15" x14ac:dyDescent="0.25">
      <c r="A476" t="s">
        <v>995</v>
      </c>
      <c r="B476">
        <v>4000</v>
      </c>
      <c r="C476">
        <v>14606</v>
      </c>
      <c r="D476" s="12">
        <v>365</v>
      </c>
      <c r="E476" t="s">
        <v>20</v>
      </c>
      <c r="F476">
        <v>142</v>
      </c>
      <c r="G476" s="8">
        <v>102.8592</v>
      </c>
      <c r="H476" t="s">
        <v>21</v>
      </c>
      <c r="I476" s="7">
        <v>41989.25</v>
      </c>
      <c r="J476" t="s">
        <v>2145</v>
      </c>
      <c r="K476">
        <v>1418709600</v>
      </c>
      <c r="L476" s="7">
        <v>41990.25</v>
      </c>
      <c r="M476">
        <v>1418796000</v>
      </c>
      <c r="N476" t="s">
        <v>2116</v>
      </c>
      <c r="O476" t="s">
        <v>2135</v>
      </c>
    </row>
    <row r="477" spans="1:15" x14ac:dyDescent="0.25">
      <c r="A477" t="s">
        <v>997</v>
      </c>
      <c r="B477">
        <v>7400</v>
      </c>
      <c r="C477">
        <v>8432</v>
      </c>
      <c r="D477" s="12">
        <v>114</v>
      </c>
      <c r="E477" t="s">
        <v>20</v>
      </c>
      <c r="F477">
        <v>211</v>
      </c>
      <c r="G477" s="8">
        <v>39.9621</v>
      </c>
      <c r="H477" t="s">
        <v>21</v>
      </c>
      <c r="I477" s="7">
        <v>41450.208333333336</v>
      </c>
      <c r="J477" t="s">
        <v>2146</v>
      </c>
      <c r="K477">
        <v>1372136400</v>
      </c>
      <c r="L477" s="7">
        <v>41454.208333333336</v>
      </c>
      <c r="M477">
        <v>1372482000</v>
      </c>
      <c r="N477" t="s">
        <v>2122</v>
      </c>
      <c r="O477" t="s">
        <v>2134</v>
      </c>
    </row>
    <row r="478" spans="1:15" x14ac:dyDescent="0.25">
      <c r="A478" t="s">
        <v>999</v>
      </c>
      <c r="B478">
        <v>191500</v>
      </c>
      <c r="C478">
        <v>57122</v>
      </c>
      <c r="D478" s="12">
        <v>30</v>
      </c>
      <c r="E478" t="s">
        <v>14</v>
      </c>
      <c r="F478">
        <v>1120</v>
      </c>
      <c r="G478" s="8">
        <v>51.001800000000003</v>
      </c>
      <c r="H478" t="s">
        <v>21</v>
      </c>
      <c r="I478" s="7">
        <v>43322.208333333336</v>
      </c>
      <c r="J478" t="s">
        <v>2153</v>
      </c>
      <c r="K478">
        <v>1533877200</v>
      </c>
      <c r="L478" s="7">
        <v>43328.208333333336</v>
      </c>
      <c r="M478">
        <v>1534395600</v>
      </c>
      <c r="N478" t="s">
        <v>2122</v>
      </c>
      <c r="O478" t="s">
        <v>2128</v>
      </c>
    </row>
    <row r="479" spans="1:15" x14ac:dyDescent="0.25">
      <c r="A479" t="s">
        <v>1001</v>
      </c>
      <c r="B479">
        <v>8500</v>
      </c>
      <c r="C479">
        <v>4613</v>
      </c>
      <c r="D479" s="12">
        <v>54</v>
      </c>
      <c r="E479" t="s">
        <v>14</v>
      </c>
      <c r="F479">
        <v>113</v>
      </c>
      <c r="G479" s="8">
        <v>40.823</v>
      </c>
      <c r="H479" t="s">
        <v>21</v>
      </c>
      <c r="I479" s="7">
        <v>40720.208333333336</v>
      </c>
      <c r="J479" t="s">
        <v>2152</v>
      </c>
      <c r="K479">
        <v>1309064400</v>
      </c>
      <c r="L479" s="7">
        <v>40747.208333333336</v>
      </c>
      <c r="M479">
        <v>1311397200</v>
      </c>
      <c r="N479" t="s">
        <v>2116</v>
      </c>
      <c r="O479" t="s">
        <v>2138</v>
      </c>
    </row>
    <row r="480" spans="1:15" x14ac:dyDescent="0.25">
      <c r="A480" t="s">
        <v>1003</v>
      </c>
      <c r="B480">
        <v>68800</v>
      </c>
      <c r="C480">
        <v>162603</v>
      </c>
      <c r="D480" s="12">
        <v>236</v>
      </c>
      <c r="E480" t="s">
        <v>20</v>
      </c>
      <c r="F480">
        <v>2756</v>
      </c>
      <c r="G480" s="8">
        <v>58.999600000000001</v>
      </c>
      <c r="H480" t="s">
        <v>21</v>
      </c>
      <c r="I480" s="7">
        <v>42072.208333333336</v>
      </c>
      <c r="J480" t="s">
        <v>2144</v>
      </c>
      <c r="K480">
        <v>1425877200</v>
      </c>
      <c r="L480" s="7">
        <v>42084.208333333336</v>
      </c>
      <c r="M480">
        <v>1426914000</v>
      </c>
      <c r="N480" t="s">
        <v>2112</v>
      </c>
      <c r="O480" t="s">
        <v>2121</v>
      </c>
    </row>
    <row r="481" spans="1:15" x14ac:dyDescent="0.25">
      <c r="A481" t="s">
        <v>1005</v>
      </c>
      <c r="B481">
        <v>2400</v>
      </c>
      <c r="C481">
        <v>12310</v>
      </c>
      <c r="D481" s="12">
        <v>513</v>
      </c>
      <c r="E481" t="s">
        <v>20</v>
      </c>
      <c r="F481">
        <v>173</v>
      </c>
      <c r="G481" s="8">
        <v>71.156099999999995</v>
      </c>
      <c r="H481" t="s">
        <v>40</v>
      </c>
      <c r="I481" s="7">
        <v>42945.208333333336</v>
      </c>
      <c r="J481" t="s">
        <v>2149</v>
      </c>
      <c r="K481">
        <v>1501304400</v>
      </c>
      <c r="L481" s="7">
        <v>42947.208333333336</v>
      </c>
      <c r="M481">
        <v>1501477200</v>
      </c>
      <c r="N481" t="s">
        <v>2108</v>
      </c>
      <c r="O481" t="s">
        <v>2109</v>
      </c>
    </row>
    <row r="482" spans="1:15" x14ac:dyDescent="0.25">
      <c r="A482" t="s">
        <v>1007</v>
      </c>
      <c r="B482">
        <v>8600</v>
      </c>
      <c r="C482">
        <v>8656</v>
      </c>
      <c r="D482" s="12">
        <v>101</v>
      </c>
      <c r="E482" t="s">
        <v>20</v>
      </c>
      <c r="F482">
        <v>87</v>
      </c>
      <c r="G482" s="8">
        <v>99.494299999999996</v>
      </c>
      <c r="H482" t="s">
        <v>21</v>
      </c>
      <c r="I482" s="7">
        <v>40248.25</v>
      </c>
      <c r="J482" t="s">
        <v>2150</v>
      </c>
      <c r="K482">
        <v>1268287200</v>
      </c>
      <c r="L482" s="7">
        <v>40257.208333333336</v>
      </c>
      <c r="M482">
        <v>1269061200</v>
      </c>
      <c r="N482" t="s">
        <v>2129</v>
      </c>
      <c r="O482" t="s">
        <v>2130</v>
      </c>
    </row>
    <row r="483" spans="1:15" x14ac:dyDescent="0.25">
      <c r="A483" t="s">
        <v>1009</v>
      </c>
      <c r="B483">
        <v>196600</v>
      </c>
      <c r="C483">
        <v>159931</v>
      </c>
      <c r="D483" s="12">
        <v>81</v>
      </c>
      <c r="E483" t="s">
        <v>14</v>
      </c>
      <c r="F483">
        <v>1538</v>
      </c>
      <c r="G483" s="8">
        <v>103.9863</v>
      </c>
      <c r="H483" t="s">
        <v>21</v>
      </c>
      <c r="I483" s="7">
        <v>41913.208333333336</v>
      </c>
      <c r="J483" t="s">
        <v>2145</v>
      </c>
      <c r="K483">
        <v>1412139600</v>
      </c>
      <c r="L483" s="7">
        <v>41955.25</v>
      </c>
      <c r="M483">
        <v>1415772000</v>
      </c>
      <c r="N483" t="s">
        <v>2114</v>
      </c>
      <c r="O483" t="s">
        <v>2115</v>
      </c>
    </row>
    <row r="484" spans="1:15" x14ac:dyDescent="0.25">
      <c r="A484" t="s">
        <v>1011</v>
      </c>
      <c r="B484">
        <v>4200</v>
      </c>
      <c r="C484">
        <v>689</v>
      </c>
      <c r="D484" s="12">
        <v>16</v>
      </c>
      <c r="E484" t="s">
        <v>14</v>
      </c>
      <c r="F484">
        <v>9</v>
      </c>
      <c r="G484" s="8">
        <v>76.555599999999998</v>
      </c>
      <c r="H484" t="s">
        <v>21</v>
      </c>
      <c r="I484" s="7">
        <v>40963.25</v>
      </c>
      <c r="J484" t="s">
        <v>2148</v>
      </c>
      <c r="K484">
        <v>1330063200</v>
      </c>
      <c r="L484" s="7">
        <v>40974.25</v>
      </c>
      <c r="M484">
        <v>1331013600</v>
      </c>
      <c r="N484" t="s">
        <v>2122</v>
      </c>
      <c r="O484" t="s">
        <v>2128</v>
      </c>
    </row>
    <row r="485" spans="1:15" x14ac:dyDescent="0.25">
      <c r="A485" t="s">
        <v>1013</v>
      </c>
      <c r="B485">
        <v>91400</v>
      </c>
      <c r="C485">
        <v>48236</v>
      </c>
      <c r="D485" s="12">
        <v>53</v>
      </c>
      <c r="E485" t="s">
        <v>14</v>
      </c>
      <c r="F485">
        <v>554</v>
      </c>
      <c r="G485" s="8">
        <v>87.068600000000004</v>
      </c>
      <c r="H485" t="s">
        <v>21</v>
      </c>
      <c r="I485" s="7">
        <v>43811.25</v>
      </c>
      <c r="J485" t="s">
        <v>2147</v>
      </c>
      <c r="K485">
        <v>1576130400</v>
      </c>
      <c r="L485" s="7">
        <v>43818.25</v>
      </c>
      <c r="M485">
        <v>1576735200</v>
      </c>
      <c r="N485" t="s">
        <v>2114</v>
      </c>
      <c r="O485" t="s">
        <v>2115</v>
      </c>
    </row>
    <row r="486" spans="1:15" x14ac:dyDescent="0.25">
      <c r="A486" t="s">
        <v>1015</v>
      </c>
      <c r="B486">
        <v>29600</v>
      </c>
      <c r="C486">
        <v>77021</v>
      </c>
      <c r="D486" s="12">
        <v>260</v>
      </c>
      <c r="E486" t="s">
        <v>20</v>
      </c>
      <c r="F486">
        <v>1572</v>
      </c>
      <c r="G486" s="8">
        <v>48.9955</v>
      </c>
      <c r="H486" t="s">
        <v>40</v>
      </c>
      <c r="I486" s="7">
        <v>41855.208333333336</v>
      </c>
      <c r="J486" t="s">
        <v>2145</v>
      </c>
      <c r="K486">
        <v>1407128400</v>
      </c>
      <c r="L486" s="7">
        <v>41904.208333333336</v>
      </c>
      <c r="M486">
        <v>1411362000</v>
      </c>
      <c r="N486" t="s">
        <v>2108</v>
      </c>
      <c r="O486" t="s">
        <v>2109</v>
      </c>
    </row>
    <row r="487" spans="1:15" x14ac:dyDescent="0.25">
      <c r="A487" t="s">
        <v>1017</v>
      </c>
      <c r="B487">
        <v>90600</v>
      </c>
      <c r="C487">
        <v>27844</v>
      </c>
      <c r="D487" s="12">
        <v>31</v>
      </c>
      <c r="E487" t="s">
        <v>14</v>
      </c>
      <c r="F487">
        <v>648</v>
      </c>
      <c r="G487" s="8">
        <v>42.969099999999997</v>
      </c>
      <c r="H487" t="s">
        <v>40</v>
      </c>
      <c r="I487" s="7">
        <v>43626.208333333336</v>
      </c>
      <c r="J487" t="s">
        <v>2147</v>
      </c>
      <c r="K487">
        <v>1560142800</v>
      </c>
      <c r="L487" s="7">
        <v>43667.208333333336</v>
      </c>
      <c r="M487">
        <v>1563685200</v>
      </c>
      <c r="N487" t="s">
        <v>2114</v>
      </c>
      <c r="O487" t="s">
        <v>2115</v>
      </c>
    </row>
    <row r="488" spans="1:15" x14ac:dyDescent="0.25">
      <c r="A488" t="s">
        <v>1019</v>
      </c>
      <c r="B488">
        <v>5200</v>
      </c>
      <c r="C488">
        <v>702</v>
      </c>
      <c r="D488" s="12">
        <v>14</v>
      </c>
      <c r="E488" t="s">
        <v>14</v>
      </c>
      <c r="F488">
        <v>21</v>
      </c>
      <c r="G488" s="8">
        <v>33.428600000000003</v>
      </c>
      <c r="H488" t="s">
        <v>40</v>
      </c>
      <c r="I488" s="7">
        <v>43168.25</v>
      </c>
      <c r="J488" t="s">
        <v>2153</v>
      </c>
      <c r="K488">
        <v>1520575200</v>
      </c>
      <c r="L488" s="7">
        <v>43183.208333333336</v>
      </c>
      <c r="M488">
        <v>1521867600</v>
      </c>
      <c r="N488" t="s">
        <v>2122</v>
      </c>
      <c r="O488" t="s">
        <v>2134</v>
      </c>
    </row>
    <row r="489" spans="1:15" x14ac:dyDescent="0.25">
      <c r="A489" t="s">
        <v>1021</v>
      </c>
      <c r="B489">
        <v>110300</v>
      </c>
      <c r="C489">
        <v>197024</v>
      </c>
      <c r="D489" s="12">
        <v>179</v>
      </c>
      <c r="E489" t="s">
        <v>20</v>
      </c>
      <c r="F489">
        <v>2346</v>
      </c>
      <c r="G489" s="8">
        <v>83.982900000000001</v>
      </c>
      <c r="H489" t="s">
        <v>21</v>
      </c>
      <c r="I489" s="7">
        <v>42845.208333333336</v>
      </c>
      <c r="J489" t="s">
        <v>2149</v>
      </c>
      <c r="K489">
        <v>1492664400</v>
      </c>
      <c r="L489" s="7">
        <v>42878.208333333336</v>
      </c>
      <c r="M489">
        <v>1495515600</v>
      </c>
      <c r="N489" t="s">
        <v>2114</v>
      </c>
      <c r="O489" t="s">
        <v>2115</v>
      </c>
    </row>
    <row r="490" spans="1:15" x14ac:dyDescent="0.25">
      <c r="A490" t="s">
        <v>1023</v>
      </c>
      <c r="B490">
        <v>5300</v>
      </c>
      <c r="C490">
        <v>11663</v>
      </c>
      <c r="D490" s="12">
        <v>220</v>
      </c>
      <c r="E490" t="s">
        <v>20</v>
      </c>
      <c r="F490">
        <v>115</v>
      </c>
      <c r="G490" s="8">
        <v>101.4174</v>
      </c>
      <c r="H490" t="s">
        <v>21</v>
      </c>
      <c r="I490" s="7">
        <v>42403.25</v>
      </c>
      <c r="J490" t="s">
        <v>2151</v>
      </c>
      <c r="K490">
        <v>1454479200</v>
      </c>
      <c r="L490" s="7">
        <v>42420.25</v>
      </c>
      <c r="M490">
        <v>1455948000</v>
      </c>
      <c r="N490" t="s">
        <v>2114</v>
      </c>
      <c r="O490" t="s">
        <v>2115</v>
      </c>
    </row>
    <row r="491" spans="1:15" x14ac:dyDescent="0.25">
      <c r="A491" t="s">
        <v>1025</v>
      </c>
      <c r="B491">
        <v>9200</v>
      </c>
      <c r="C491">
        <v>9339</v>
      </c>
      <c r="D491" s="12">
        <v>102</v>
      </c>
      <c r="E491" t="s">
        <v>20</v>
      </c>
      <c r="F491">
        <v>85</v>
      </c>
      <c r="G491" s="8">
        <v>109.8706</v>
      </c>
      <c r="H491" t="s">
        <v>107</v>
      </c>
      <c r="I491" s="7">
        <v>40406.208333333336</v>
      </c>
      <c r="J491" t="s">
        <v>2150</v>
      </c>
      <c r="K491">
        <v>1281934800</v>
      </c>
      <c r="L491" s="7">
        <v>40411.208333333336</v>
      </c>
      <c r="M491">
        <v>1282366800</v>
      </c>
      <c r="N491" t="s">
        <v>2112</v>
      </c>
      <c r="O491" t="s">
        <v>2121</v>
      </c>
    </row>
    <row r="492" spans="1:15" x14ac:dyDescent="0.25">
      <c r="A492" t="s">
        <v>1027</v>
      </c>
      <c r="B492">
        <v>2400</v>
      </c>
      <c r="C492">
        <v>4596</v>
      </c>
      <c r="D492" s="12">
        <v>192</v>
      </c>
      <c r="E492" t="s">
        <v>20</v>
      </c>
      <c r="F492">
        <v>144</v>
      </c>
      <c r="G492" s="8">
        <v>31.916699999999999</v>
      </c>
      <c r="H492" t="s">
        <v>21</v>
      </c>
      <c r="I492" s="7">
        <v>43786.25</v>
      </c>
      <c r="J492" t="s">
        <v>2147</v>
      </c>
      <c r="K492">
        <v>1573970400</v>
      </c>
      <c r="L492" s="7">
        <v>43793.25</v>
      </c>
      <c r="M492">
        <v>1574575200</v>
      </c>
      <c r="N492" t="s">
        <v>2139</v>
      </c>
      <c r="O492" t="s">
        <v>2140</v>
      </c>
    </row>
    <row r="493" spans="1:15" x14ac:dyDescent="0.25">
      <c r="A493" t="s">
        <v>1030</v>
      </c>
      <c r="B493">
        <v>56800</v>
      </c>
      <c r="C493">
        <v>173437</v>
      </c>
      <c r="D493" s="12">
        <v>305</v>
      </c>
      <c r="E493" t="s">
        <v>20</v>
      </c>
      <c r="F493">
        <v>2443</v>
      </c>
      <c r="G493" s="8">
        <v>70.993499999999997</v>
      </c>
      <c r="H493" t="s">
        <v>21</v>
      </c>
      <c r="I493" s="7">
        <v>41456.208333333336</v>
      </c>
      <c r="J493" t="s">
        <v>2146</v>
      </c>
      <c r="K493">
        <v>1372654800</v>
      </c>
      <c r="L493" s="7">
        <v>41482.208333333336</v>
      </c>
      <c r="M493">
        <v>1374901200</v>
      </c>
      <c r="N493" t="s">
        <v>2108</v>
      </c>
      <c r="O493" t="s">
        <v>2109</v>
      </c>
    </row>
    <row r="494" spans="1:15" hidden="1" x14ac:dyDescent="0.25">
      <c r="A494" t="s">
        <v>1032</v>
      </c>
      <c r="B494">
        <v>191000</v>
      </c>
      <c r="C494">
        <v>45831</v>
      </c>
      <c r="D494" s="12">
        <v>24</v>
      </c>
      <c r="E494" t="s">
        <v>2186</v>
      </c>
      <c r="F494">
        <v>595</v>
      </c>
      <c r="G494" s="8">
        <v>77.026899999999998</v>
      </c>
      <c r="H494" t="s">
        <v>21</v>
      </c>
      <c r="I494" s="7">
        <v>40336.208333333336</v>
      </c>
      <c r="J494" t="s">
        <v>2150</v>
      </c>
      <c r="K494">
        <v>1275886800</v>
      </c>
      <c r="L494" s="7">
        <v>40371.208333333336</v>
      </c>
      <c r="M494">
        <v>1278910800</v>
      </c>
      <c r="N494" t="s">
        <v>2116</v>
      </c>
      <c r="O494" t="s">
        <v>2127</v>
      </c>
    </row>
    <row r="495" spans="1:15" x14ac:dyDescent="0.25">
      <c r="A495" t="s">
        <v>1034</v>
      </c>
      <c r="B495">
        <v>900</v>
      </c>
      <c r="C495">
        <v>6514</v>
      </c>
      <c r="D495" s="12">
        <v>724</v>
      </c>
      <c r="E495" t="s">
        <v>20</v>
      </c>
      <c r="F495">
        <v>64</v>
      </c>
      <c r="G495" s="8">
        <v>101.7812</v>
      </c>
      <c r="H495" t="s">
        <v>21</v>
      </c>
      <c r="I495" s="7">
        <v>43645.208333333336</v>
      </c>
      <c r="J495" t="s">
        <v>2147</v>
      </c>
      <c r="K495">
        <v>1561784400</v>
      </c>
      <c r="L495" s="7">
        <v>43658.208333333336</v>
      </c>
      <c r="M495">
        <v>1562907600</v>
      </c>
      <c r="N495" t="s">
        <v>2129</v>
      </c>
      <c r="O495" t="s">
        <v>2130</v>
      </c>
    </row>
    <row r="496" spans="1:15" x14ac:dyDescent="0.25">
      <c r="A496" t="s">
        <v>1036</v>
      </c>
      <c r="B496">
        <v>2500</v>
      </c>
      <c r="C496">
        <v>13684</v>
      </c>
      <c r="D496" s="12">
        <v>547</v>
      </c>
      <c r="E496" t="s">
        <v>20</v>
      </c>
      <c r="F496">
        <v>268</v>
      </c>
      <c r="G496" s="8">
        <v>51.059699999999999</v>
      </c>
      <c r="H496" t="s">
        <v>21</v>
      </c>
      <c r="I496" s="7">
        <v>40990.208333333336</v>
      </c>
      <c r="J496" t="s">
        <v>2148</v>
      </c>
      <c r="K496">
        <v>1332392400</v>
      </c>
      <c r="L496" s="7">
        <v>40991.208333333336</v>
      </c>
      <c r="M496">
        <v>1332478800</v>
      </c>
      <c r="N496" t="s">
        <v>2112</v>
      </c>
      <c r="O496" t="s">
        <v>2121</v>
      </c>
    </row>
    <row r="497" spans="1:15" x14ac:dyDescent="0.25">
      <c r="A497" t="s">
        <v>1038</v>
      </c>
      <c r="B497">
        <v>3200</v>
      </c>
      <c r="C497">
        <v>13264</v>
      </c>
      <c r="D497" s="12">
        <v>414</v>
      </c>
      <c r="E497" t="s">
        <v>20</v>
      </c>
      <c r="F497">
        <v>195</v>
      </c>
      <c r="G497" s="8">
        <v>68.020499999999998</v>
      </c>
      <c r="H497" t="s">
        <v>36</v>
      </c>
      <c r="I497" s="7">
        <v>41800.208333333336</v>
      </c>
      <c r="J497" t="s">
        <v>2145</v>
      </c>
      <c r="K497">
        <v>1402376400</v>
      </c>
      <c r="L497" s="7">
        <v>41804.208333333336</v>
      </c>
      <c r="M497">
        <v>1402722000</v>
      </c>
      <c r="N497" t="s">
        <v>2114</v>
      </c>
      <c r="O497" t="s">
        <v>2115</v>
      </c>
    </row>
    <row r="498" spans="1:15" x14ac:dyDescent="0.25">
      <c r="A498" t="s">
        <v>1040</v>
      </c>
      <c r="B498">
        <v>183800</v>
      </c>
      <c r="C498">
        <v>1667</v>
      </c>
      <c r="D498" s="12">
        <v>1</v>
      </c>
      <c r="E498" t="s">
        <v>14</v>
      </c>
      <c r="F498">
        <v>54</v>
      </c>
      <c r="G498" s="8">
        <v>30.8704</v>
      </c>
      <c r="H498" t="s">
        <v>21</v>
      </c>
      <c r="I498" s="7">
        <v>42876.208333333336</v>
      </c>
      <c r="J498" t="s">
        <v>2149</v>
      </c>
      <c r="K498">
        <v>1495342800</v>
      </c>
      <c r="L498" s="7">
        <v>42893.208333333336</v>
      </c>
      <c r="M498">
        <v>1496811600</v>
      </c>
      <c r="N498" t="s">
        <v>2116</v>
      </c>
      <c r="O498" t="s">
        <v>2124</v>
      </c>
    </row>
    <row r="499" spans="1:15" x14ac:dyDescent="0.25">
      <c r="A499" t="s">
        <v>1042</v>
      </c>
      <c r="B499">
        <v>9800</v>
      </c>
      <c r="C499">
        <v>3349</v>
      </c>
      <c r="D499" s="12">
        <v>34</v>
      </c>
      <c r="E499" t="s">
        <v>14</v>
      </c>
      <c r="F499">
        <v>120</v>
      </c>
      <c r="G499" s="8">
        <v>27.908300000000001</v>
      </c>
      <c r="H499" t="s">
        <v>21</v>
      </c>
      <c r="I499" s="7">
        <v>42724.25</v>
      </c>
      <c r="J499" t="s">
        <v>2151</v>
      </c>
      <c r="K499">
        <v>1482213600</v>
      </c>
      <c r="L499" s="7">
        <v>42724.25</v>
      </c>
      <c r="M499">
        <v>1482213600</v>
      </c>
      <c r="N499" t="s">
        <v>2112</v>
      </c>
      <c r="O499" t="s">
        <v>2121</v>
      </c>
    </row>
    <row r="500" spans="1:15" x14ac:dyDescent="0.25">
      <c r="A500" t="s">
        <v>1044</v>
      </c>
      <c r="B500">
        <v>193400</v>
      </c>
      <c r="C500">
        <v>46317</v>
      </c>
      <c r="D500" s="12">
        <v>24</v>
      </c>
      <c r="E500" t="s">
        <v>14</v>
      </c>
      <c r="F500">
        <v>579</v>
      </c>
      <c r="G500" s="8">
        <v>79.994799999999998</v>
      </c>
      <c r="H500" t="s">
        <v>36</v>
      </c>
      <c r="I500" s="7">
        <v>42005.25</v>
      </c>
      <c r="J500" t="s">
        <v>2144</v>
      </c>
      <c r="K500">
        <v>1420092000</v>
      </c>
      <c r="L500" s="7">
        <v>42007.25</v>
      </c>
      <c r="M500">
        <v>1420264800</v>
      </c>
      <c r="N500" t="s">
        <v>2112</v>
      </c>
      <c r="O500" t="s">
        <v>2113</v>
      </c>
    </row>
    <row r="501" spans="1:15" x14ac:dyDescent="0.25">
      <c r="A501" t="s">
        <v>1046</v>
      </c>
      <c r="B501">
        <v>163800</v>
      </c>
      <c r="C501">
        <v>78743</v>
      </c>
      <c r="D501" s="12">
        <v>48</v>
      </c>
      <c r="E501" t="s">
        <v>14</v>
      </c>
      <c r="F501">
        <v>2072</v>
      </c>
      <c r="G501" s="8">
        <v>38.003399999999999</v>
      </c>
      <c r="H501" t="s">
        <v>21</v>
      </c>
      <c r="I501" s="7">
        <v>42444.208333333336</v>
      </c>
      <c r="J501" t="s">
        <v>2151</v>
      </c>
      <c r="K501">
        <v>1458018000</v>
      </c>
      <c r="L501" s="7">
        <v>42449.208333333336</v>
      </c>
      <c r="M501">
        <v>1458450000</v>
      </c>
      <c r="N501" t="s">
        <v>2116</v>
      </c>
      <c r="O501" t="s">
        <v>2117</v>
      </c>
    </row>
    <row r="502" spans="1:15" x14ac:dyDescent="0.25">
      <c r="A502" t="s">
        <v>1048</v>
      </c>
      <c r="B502">
        <v>100</v>
      </c>
      <c r="C502">
        <v>0</v>
      </c>
      <c r="D502" s="12">
        <v>0</v>
      </c>
      <c r="E502" t="s">
        <v>14</v>
      </c>
      <c r="F502">
        <v>0</v>
      </c>
      <c r="G502" s="8">
        <v>0</v>
      </c>
      <c r="H502" t="s">
        <v>21</v>
      </c>
      <c r="I502" s="7">
        <v>41395.208333333336</v>
      </c>
      <c r="J502" t="s">
        <v>2146</v>
      </c>
      <c r="K502">
        <v>1367384400</v>
      </c>
      <c r="L502" s="7">
        <v>41423.208333333336</v>
      </c>
      <c r="M502">
        <v>1369803600</v>
      </c>
      <c r="N502" t="s">
        <v>2114</v>
      </c>
      <c r="O502" t="s">
        <v>2115</v>
      </c>
    </row>
    <row r="503" spans="1:15" x14ac:dyDescent="0.25">
      <c r="A503" t="s">
        <v>1050</v>
      </c>
      <c r="B503">
        <v>153600</v>
      </c>
      <c r="C503">
        <v>107743</v>
      </c>
      <c r="D503" s="12">
        <v>70</v>
      </c>
      <c r="E503" t="s">
        <v>14</v>
      </c>
      <c r="F503">
        <v>1796</v>
      </c>
      <c r="G503" s="8">
        <v>59.990499999999997</v>
      </c>
      <c r="H503" t="s">
        <v>21</v>
      </c>
      <c r="I503" s="7">
        <v>41345.208333333336</v>
      </c>
      <c r="J503" t="s">
        <v>2146</v>
      </c>
      <c r="K503">
        <v>1363064400</v>
      </c>
      <c r="L503" s="7">
        <v>41347.208333333336</v>
      </c>
      <c r="M503">
        <v>1363237200</v>
      </c>
      <c r="N503" t="s">
        <v>2116</v>
      </c>
      <c r="O503" t="s">
        <v>2117</v>
      </c>
    </row>
    <row r="504" spans="1:15" x14ac:dyDescent="0.25">
      <c r="A504" t="s">
        <v>477</v>
      </c>
      <c r="B504">
        <v>1300</v>
      </c>
      <c r="C504">
        <v>6889</v>
      </c>
      <c r="D504" s="12">
        <v>530</v>
      </c>
      <c r="E504" t="s">
        <v>20</v>
      </c>
      <c r="F504">
        <v>186</v>
      </c>
      <c r="G504" s="8">
        <v>37.037599999999998</v>
      </c>
      <c r="H504" t="s">
        <v>26</v>
      </c>
      <c r="I504" s="7">
        <v>41117.208333333336</v>
      </c>
      <c r="J504" t="s">
        <v>2148</v>
      </c>
      <c r="K504">
        <v>1343365200</v>
      </c>
      <c r="L504" s="7">
        <v>41146.208333333336</v>
      </c>
      <c r="M504">
        <v>1345870800</v>
      </c>
      <c r="N504" t="s">
        <v>2125</v>
      </c>
      <c r="O504" t="s">
        <v>2126</v>
      </c>
    </row>
    <row r="505" spans="1:15" x14ac:dyDescent="0.25">
      <c r="A505" t="s">
        <v>1053</v>
      </c>
      <c r="B505">
        <v>25500</v>
      </c>
      <c r="C505">
        <v>45983</v>
      </c>
      <c r="D505" s="12">
        <v>180</v>
      </c>
      <c r="E505" t="s">
        <v>20</v>
      </c>
      <c r="F505">
        <v>460</v>
      </c>
      <c r="G505" s="8">
        <v>99.962999999999994</v>
      </c>
      <c r="H505" t="s">
        <v>21</v>
      </c>
      <c r="I505" s="7">
        <v>42186.208333333336</v>
      </c>
      <c r="J505" t="s">
        <v>2144</v>
      </c>
      <c r="K505">
        <v>1435726800</v>
      </c>
      <c r="L505" s="7">
        <v>42206.208333333336</v>
      </c>
      <c r="M505">
        <v>1437454800</v>
      </c>
      <c r="N505" t="s">
        <v>2116</v>
      </c>
      <c r="O505" t="s">
        <v>2119</v>
      </c>
    </row>
    <row r="506" spans="1:15" x14ac:dyDescent="0.25">
      <c r="A506" t="s">
        <v>1055</v>
      </c>
      <c r="B506">
        <v>7500</v>
      </c>
      <c r="C506">
        <v>6924</v>
      </c>
      <c r="D506" s="12">
        <v>92</v>
      </c>
      <c r="E506" t="s">
        <v>14</v>
      </c>
      <c r="F506">
        <v>62</v>
      </c>
      <c r="G506" s="8">
        <v>111.67740000000001</v>
      </c>
      <c r="H506" t="s">
        <v>107</v>
      </c>
      <c r="I506" s="7">
        <v>42142.208333333336</v>
      </c>
      <c r="J506" t="s">
        <v>2144</v>
      </c>
      <c r="K506">
        <v>1431925200</v>
      </c>
      <c r="L506" s="7">
        <v>42143.208333333336</v>
      </c>
      <c r="M506">
        <v>1432011600</v>
      </c>
      <c r="N506" t="s">
        <v>2110</v>
      </c>
      <c r="O506" t="s">
        <v>2111</v>
      </c>
    </row>
    <row r="507" spans="1:15" x14ac:dyDescent="0.25">
      <c r="A507" t="s">
        <v>1057</v>
      </c>
      <c r="B507">
        <v>89900</v>
      </c>
      <c r="C507">
        <v>12497</v>
      </c>
      <c r="D507" s="12">
        <v>14</v>
      </c>
      <c r="E507" t="s">
        <v>14</v>
      </c>
      <c r="F507">
        <v>347</v>
      </c>
      <c r="G507" s="8">
        <v>36.014400000000002</v>
      </c>
      <c r="H507" t="s">
        <v>21</v>
      </c>
      <c r="I507" s="7">
        <v>41341.25</v>
      </c>
      <c r="J507" t="s">
        <v>2146</v>
      </c>
      <c r="K507">
        <v>1362722400</v>
      </c>
      <c r="L507" s="7">
        <v>41383.208333333336</v>
      </c>
      <c r="M507">
        <v>1366347600</v>
      </c>
      <c r="N507" t="s">
        <v>2122</v>
      </c>
      <c r="O507" t="s">
        <v>2131</v>
      </c>
    </row>
    <row r="508" spans="1:15" x14ac:dyDescent="0.25">
      <c r="A508" t="s">
        <v>1059</v>
      </c>
      <c r="B508">
        <v>18000</v>
      </c>
      <c r="C508">
        <v>166874</v>
      </c>
      <c r="D508" s="12">
        <v>927</v>
      </c>
      <c r="E508" t="s">
        <v>20</v>
      </c>
      <c r="F508">
        <v>2528</v>
      </c>
      <c r="G508" s="8">
        <v>66.010300000000001</v>
      </c>
      <c r="H508" t="s">
        <v>21</v>
      </c>
      <c r="I508" s="7">
        <v>43062.25</v>
      </c>
      <c r="J508" t="s">
        <v>2149</v>
      </c>
      <c r="K508">
        <v>1511416800</v>
      </c>
      <c r="L508" s="7">
        <v>43079.25</v>
      </c>
      <c r="M508">
        <v>1512885600</v>
      </c>
      <c r="N508" t="s">
        <v>2114</v>
      </c>
      <c r="O508" t="s">
        <v>2115</v>
      </c>
    </row>
    <row r="509" spans="1:15" x14ac:dyDescent="0.25">
      <c r="A509" t="s">
        <v>1061</v>
      </c>
      <c r="B509">
        <v>2100</v>
      </c>
      <c r="C509">
        <v>837</v>
      </c>
      <c r="D509" s="12">
        <v>40</v>
      </c>
      <c r="E509" t="s">
        <v>14</v>
      </c>
      <c r="F509">
        <v>19</v>
      </c>
      <c r="G509" s="8">
        <v>44.052599999999998</v>
      </c>
      <c r="H509" t="s">
        <v>21</v>
      </c>
      <c r="I509" s="7">
        <v>41373.208333333336</v>
      </c>
      <c r="J509" t="s">
        <v>2146</v>
      </c>
      <c r="K509">
        <v>1365483600</v>
      </c>
      <c r="L509" s="7">
        <v>41422.208333333336</v>
      </c>
      <c r="M509">
        <v>1369717200</v>
      </c>
      <c r="N509" t="s">
        <v>2112</v>
      </c>
      <c r="O509" t="s">
        <v>2113</v>
      </c>
    </row>
    <row r="510" spans="1:15" x14ac:dyDescent="0.25">
      <c r="A510" t="s">
        <v>1063</v>
      </c>
      <c r="B510">
        <v>172700</v>
      </c>
      <c r="C510">
        <v>193820</v>
      </c>
      <c r="D510" s="12">
        <v>112</v>
      </c>
      <c r="E510" t="s">
        <v>20</v>
      </c>
      <c r="F510">
        <v>3657</v>
      </c>
      <c r="G510" s="8">
        <v>52.999699999999997</v>
      </c>
      <c r="H510" t="s">
        <v>21</v>
      </c>
      <c r="I510" s="7">
        <v>43310.208333333336</v>
      </c>
      <c r="J510" t="s">
        <v>2153</v>
      </c>
      <c r="K510">
        <v>1532840400</v>
      </c>
      <c r="L510" s="7">
        <v>43331.208333333336</v>
      </c>
      <c r="M510">
        <v>1534654800</v>
      </c>
      <c r="N510" t="s">
        <v>2114</v>
      </c>
      <c r="O510" t="s">
        <v>2115</v>
      </c>
    </row>
    <row r="511" spans="1:15" x14ac:dyDescent="0.25">
      <c r="A511" t="s">
        <v>398</v>
      </c>
      <c r="B511">
        <v>168500</v>
      </c>
      <c r="C511">
        <v>119510</v>
      </c>
      <c r="D511" s="12">
        <v>71</v>
      </c>
      <c r="E511" t="s">
        <v>14</v>
      </c>
      <c r="F511">
        <v>1258</v>
      </c>
      <c r="G511" s="8">
        <v>95</v>
      </c>
      <c r="H511" t="s">
        <v>21</v>
      </c>
      <c r="I511" s="7">
        <v>41034.208333333336</v>
      </c>
      <c r="J511" t="s">
        <v>2148</v>
      </c>
      <c r="K511">
        <v>1336194000</v>
      </c>
      <c r="L511" s="7">
        <v>41044.208333333336</v>
      </c>
      <c r="M511">
        <v>1337058000</v>
      </c>
      <c r="N511" t="s">
        <v>2114</v>
      </c>
      <c r="O511" t="s">
        <v>2115</v>
      </c>
    </row>
    <row r="512" spans="1:15" x14ac:dyDescent="0.25">
      <c r="A512" t="s">
        <v>1066</v>
      </c>
      <c r="B512">
        <v>7800</v>
      </c>
      <c r="C512">
        <v>9289</v>
      </c>
      <c r="D512" s="12">
        <v>119</v>
      </c>
      <c r="E512" t="s">
        <v>20</v>
      </c>
      <c r="F512">
        <v>131</v>
      </c>
      <c r="G512" s="8">
        <v>70.9084</v>
      </c>
      <c r="H512" t="s">
        <v>26</v>
      </c>
      <c r="I512" s="7">
        <v>43251.208333333336</v>
      </c>
      <c r="J512" t="s">
        <v>2153</v>
      </c>
      <c r="K512">
        <v>1527742800</v>
      </c>
      <c r="L512" s="7">
        <v>43275.208333333336</v>
      </c>
      <c r="M512">
        <v>1529816400</v>
      </c>
      <c r="N512" t="s">
        <v>2116</v>
      </c>
      <c r="O512" t="s">
        <v>2119</v>
      </c>
    </row>
    <row r="513" spans="1:15" x14ac:dyDescent="0.25">
      <c r="A513" t="s">
        <v>1068</v>
      </c>
      <c r="B513">
        <v>147800</v>
      </c>
      <c r="C513">
        <v>35498</v>
      </c>
      <c r="D513" s="12">
        <v>24</v>
      </c>
      <c r="E513" t="s">
        <v>14</v>
      </c>
      <c r="F513">
        <v>362</v>
      </c>
      <c r="G513" s="8">
        <v>98.0608</v>
      </c>
      <c r="H513" t="s">
        <v>21</v>
      </c>
      <c r="I513" s="7">
        <v>43671.208333333336</v>
      </c>
      <c r="J513" t="s">
        <v>2147</v>
      </c>
      <c r="K513">
        <v>1564030800</v>
      </c>
      <c r="L513" s="7">
        <v>43681.208333333336</v>
      </c>
      <c r="M513">
        <v>1564894800</v>
      </c>
      <c r="N513" t="s">
        <v>2114</v>
      </c>
      <c r="O513" t="s">
        <v>2115</v>
      </c>
    </row>
    <row r="514" spans="1:15" x14ac:dyDescent="0.25">
      <c r="A514" t="s">
        <v>1070</v>
      </c>
      <c r="B514">
        <v>9100</v>
      </c>
      <c r="C514">
        <v>12678</v>
      </c>
      <c r="D514" s="12">
        <v>139</v>
      </c>
      <c r="E514" t="s">
        <v>20</v>
      </c>
      <c r="F514">
        <v>239</v>
      </c>
      <c r="G514" s="8">
        <v>53.045999999999999</v>
      </c>
      <c r="H514" t="s">
        <v>21</v>
      </c>
      <c r="I514" s="7">
        <v>41825.208333333336</v>
      </c>
      <c r="J514" t="s">
        <v>2145</v>
      </c>
      <c r="K514">
        <v>1404536400</v>
      </c>
      <c r="L514" s="7">
        <v>41826.208333333336</v>
      </c>
      <c r="M514">
        <v>1404622800</v>
      </c>
      <c r="N514" t="s">
        <v>2125</v>
      </c>
      <c r="O514" t="s">
        <v>2126</v>
      </c>
    </row>
    <row r="515" spans="1:15" hidden="1" x14ac:dyDescent="0.25">
      <c r="A515" t="s">
        <v>1072</v>
      </c>
      <c r="B515">
        <v>8300</v>
      </c>
      <c r="C515">
        <v>3260</v>
      </c>
      <c r="D515" s="12">
        <v>39</v>
      </c>
      <c r="E515" t="s">
        <v>2186</v>
      </c>
      <c r="F515">
        <v>35</v>
      </c>
      <c r="G515" s="8">
        <v>93.142899999999997</v>
      </c>
      <c r="H515" t="s">
        <v>21</v>
      </c>
      <c r="I515" s="7">
        <v>40430.208333333336</v>
      </c>
      <c r="J515" t="s">
        <v>2150</v>
      </c>
      <c r="K515">
        <v>1284008400</v>
      </c>
      <c r="L515" s="7">
        <v>40432.208333333336</v>
      </c>
      <c r="M515">
        <v>1284181200</v>
      </c>
      <c r="N515" t="s">
        <v>2116</v>
      </c>
      <c r="O515" t="s">
        <v>2135</v>
      </c>
    </row>
    <row r="516" spans="1:15" hidden="1" x14ac:dyDescent="0.25">
      <c r="A516" t="s">
        <v>1074</v>
      </c>
      <c r="B516">
        <v>138700</v>
      </c>
      <c r="C516">
        <v>31123</v>
      </c>
      <c r="D516" s="12">
        <v>22</v>
      </c>
      <c r="E516" t="s">
        <v>2186</v>
      </c>
      <c r="F516">
        <v>528</v>
      </c>
      <c r="G516" s="8">
        <v>58.945099999999996</v>
      </c>
      <c r="H516" t="s">
        <v>98</v>
      </c>
      <c r="I516" s="7">
        <v>41614.25</v>
      </c>
      <c r="J516" t="s">
        <v>2146</v>
      </c>
      <c r="K516">
        <v>1386309600</v>
      </c>
      <c r="L516" s="7">
        <v>41619.25</v>
      </c>
      <c r="M516">
        <v>1386741600</v>
      </c>
      <c r="N516" t="s">
        <v>2110</v>
      </c>
      <c r="O516" t="s">
        <v>2111</v>
      </c>
    </row>
    <row r="517" spans="1:15" x14ac:dyDescent="0.25">
      <c r="A517" t="s">
        <v>1076</v>
      </c>
      <c r="B517">
        <v>8600</v>
      </c>
      <c r="C517">
        <v>4797</v>
      </c>
      <c r="D517" s="12">
        <v>56</v>
      </c>
      <c r="E517" t="s">
        <v>14</v>
      </c>
      <c r="F517">
        <v>133</v>
      </c>
      <c r="G517" s="8">
        <v>36.067700000000002</v>
      </c>
      <c r="H517" t="s">
        <v>15</v>
      </c>
      <c r="I517" s="7">
        <v>40900.25</v>
      </c>
      <c r="J517" t="s">
        <v>2152</v>
      </c>
      <c r="K517">
        <v>1324620000</v>
      </c>
      <c r="L517" s="7">
        <v>40902.25</v>
      </c>
      <c r="M517">
        <v>1324792800</v>
      </c>
      <c r="N517" t="s">
        <v>2114</v>
      </c>
      <c r="O517" t="s">
        <v>2115</v>
      </c>
    </row>
    <row r="518" spans="1:15" x14ac:dyDescent="0.25">
      <c r="A518" t="s">
        <v>1078</v>
      </c>
      <c r="B518">
        <v>125400</v>
      </c>
      <c r="C518">
        <v>53324</v>
      </c>
      <c r="D518" s="12">
        <v>43</v>
      </c>
      <c r="E518" t="s">
        <v>14</v>
      </c>
      <c r="F518">
        <v>846</v>
      </c>
      <c r="G518" s="8">
        <v>63.030700000000003</v>
      </c>
      <c r="H518" t="s">
        <v>21</v>
      </c>
      <c r="I518" s="7">
        <v>40396.208333333336</v>
      </c>
      <c r="J518" t="s">
        <v>2150</v>
      </c>
      <c r="K518">
        <v>1281070800</v>
      </c>
      <c r="L518" s="7">
        <v>40434.208333333336</v>
      </c>
      <c r="M518">
        <v>1284354000</v>
      </c>
      <c r="N518" t="s">
        <v>2122</v>
      </c>
      <c r="O518" t="s">
        <v>2123</v>
      </c>
    </row>
    <row r="519" spans="1:15" x14ac:dyDescent="0.25">
      <c r="A519" t="s">
        <v>1080</v>
      </c>
      <c r="B519">
        <v>5900</v>
      </c>
      <c r="C519">
        <v>6608</v>
      </c>
      <c r="D519" s="12">
        <v>112</v>
      </c>
      <c r="E519" t="s">
        <v>20</v>
      </c>
      <c r="F519">
        <v>78</v>
      </c>
      <c r="G519" s="8">
        <v>84.7179</v>
      </c>
      <c r="H519" t="s">
        <v>21</v>
      </c>
      <c r="I519" s="7">
        <v>42860.208333333336</v>
      </c>
      <c r="J519" t="s">
        <v>2149</v>
      </c>
      <c r="K519">
        <v>1493960400</v>
      </c>
      <c r="L519" s="7">
        <v>42865.208333333336</v>
      </c>
      <c r="M519">
        <v>1494392400</v>
      </c>
      <c r="N519" t="s">
        <v>2108</v>
      </c>
      <c r="O519" t="s">
        <v>2109</v>
      </c>
    </row>
    <row r="520" spans="1:15" x14ac:dyDescent="0.25">
      <c r="A520" t="s">
        <v>1082</v>
      </c>
      <c r="B520">
        <v>8800</v>
      </c>
      <c r="C520">
        <v>622</v>
      </c>
      <c r="D520" s="12">
        <v>7</v>
      </c>
      <c r="E520" t="s">
        <v>14</v>
      </c>
      <c r="F520">
        <v>10</v>
      </c>
      <c r="G520" s="8">
        <v>62.2</v>
      </c>
      <c r="H520" t="s">
        <v>21</v>
      </c>
      <c r="I520" s="7">
        <v>43154.25</v>
      </c>
      <c r="J520" t="s">
        <v>2153</v>
      </c>
      <c r="K520">
        <v>1519365600</v>
      </c>
      <c r="L520" s="7">
        <v>43156.25</v>
      </c>
      <c r="M520">
        <v>1519538400</v>
      </c>
      <c r="N520" t="s">
        <v>2116</v>
      </c>
      <c r="O520" t="s">
        <v>2124</v>
      </c>
    </row>
    <row r="521" spans="1:15" x14ac:dyDescent="0.25">
      <c r="A521" t="s">
        <v>1084</v>
      </c>
      <c r="B521">
        <v>177700</v>
      </c>
      <c r="C521">
        <v>180802</v>
      </c>
      <c r="D521" s="12">
        <v>102</v>
      </c>
      <c r="E521" t="s">
        <v>20</v>
      </c>
      <c r="F521">
        <v>1773</v>
      </c>
      <c r="G521" s="8">
        <v>101.9752</v>
      </c>
      <c r="H521" t="s">
        <v>21</v>
      </c>
      <c r="I521" s="7">
        <v>42012.25</v>
      </c>
      <c r="J521" t="s">
        <v>2144</v>
      </c>
      <c r="K521">
        <v>1420696800</v>
      </c>
      <c r="L521" s="7">
        <v>42026.25</v>
      </c>
      <c r="M521">
        <v>1421906400</v>
      </c>
      <c r="N521" t="s">
        <v>2110</v>
      </c>
      <c r="O521" t="s">
        <v>2111</v>
      </c>
    </row>
    <row r="522" spans="1:15" x14ac:dyDescent="0.25">
      <c r="A522" t="s">
        <v>1086</v>
      </c>
      <c r="B522">
        <v>800</v>
      </c>
      <c r="C522">
        <v>3406</v>
      </c>
      <c r="D522" s="12">
        <v>426</v>
      </c>
      <c r="E522" t="s">
        <v>20</v>
      </c>
      <c r="F522">
        <v>32</v>
      </c>
      <c r="G522" s="8">
        <v>106.4375</v>
      </c>
      <c r="H522" t="s">
        <v>21</v>
      </c>
      <c r="I522" s="7">
        <v>43574.208333333336</v>
      </c>
      <c r="J522" t="s">
        <v>2147</v>
      </c>
      <c r="K522">
        <v>1555650000</v>
      </c>
      <c r="L522" s="7">
        <v>43577.208333333336</v>
      </c>
      <c r="M522">
        <v>1555909200</v>
      </c>
      <c r="N522" t="s">
        <v>2114</v>
      </c>
      <c r="O522" t="s">
        <v>2115</v>
      </c>
    </row>
    <row r="523" spans="1:15" x14ac:dyDescent="0.25">
      <c r="A523" t="s">
        <v>1088</v>
      </c>
      <c r="B523">
        <v>7600</v>
      </c>
      <c r="C523">
        <v>11061</v>
      </c>
      <c r="D523" s="12">
        <v>146</v>
      </c>
      <c r="E523" t="s">
        <v>20</v>
      </c>
      <c r="F523">
        <v>369</v>
      </c>
      <c r="G523" s="8">
        <v>29.9756</v>
      </c>
      <c r="H523" t="s">
        <v>21</v>
      </c>
      <c r="I523" s="7">
        <v>42605.208333333336</v>
      </c>
      <c r="J523" t="s">
        <v>2151</v>
      </c>
      <c r="K523">
        <v>1471928400</v>
      </c>
      <c r="L523" s="7">
        <v>42611.208333333336</v>
      </c>
      <c r="M523">
        <v>1472446800</v>
      </c>
      <c r="N523" t="s">
        <v>2116</v>
      </c>
      <c r="O523" t="s">
        <v>2119</v>
      </c>
    </row>
    <row r="524" spans="1:15" x14ac:dyDescent="0.25">
      <c r="A524" t="s">
        <v>1089</v>
      </c>
      <c r="B524">
        <v>50500</v>
      </c>
      <c r="C524">
        <v>16389</v>
      </c>
      <c r="D524" s="12">
        <v>32</v>
      </c>
      <c r="E524" t="s">
        <v>14</v>
      </c>
      <c r="F524">
        <v>191</v>
      </c>
      <c r="G524" s="8">
        <v>85.806299999999993</v>
      </c>
      <c r="H524" t="s">
        <v>21</v>
      </c>
      <c r="I524" s="7">
        <v>41093.208333333336</v>
      </c>
      <c r="J524" t="s">
        <v>2148</v>
      </c>
      <c r="K524">
        <v>1341291600</v>
      </c>
      <c r="L524" s="7">
        <v>41105.208333333336</v>
      </c>
      <c r="M524">
        <v>1342328400</v>
      </c>
      <c r="N524" t="s">
        <v>2116</v>
      </c>
      <c r="O524" t="s">
        <v>2127</v>
      </c>
    </row>
    <row r="525" spans="1:15" x14ac:dyDescent="0.25">
      <c r="A525" t="s">
        <v>1091</v>
      </c>
      <c r="B525">
        <v>900</v>
      </c>
      <c r="C525">
        <v>6303</v>
      </c>
      <c r="D525" s="12">
        <v>700</v>
      </c>
      <c r="E525" t="s">
        <v>20</v>
      </c>
      <c r="F525">
        <v>89</v>
      </c>
      <c r="G525" s="8">
        <v>70.8202</v>
      </c>
      <c r="H525" t="s">
        <v>21</v>
      </c>
      <c r="I525" s="7">
        <v>40241.25</v>
      </c>
      <c r="J525" t="s">
        <v>2150</v>
      </c>
      <c r="K525">
        <v>1267682400</v>
      </c>
      <c r="L525" s="7">
        <v>40246.25</v>
      </c>
      <c r="M525">
        <v>1268114400</v>
      </c>
      <c r="N525" t="s">
        <v>2116</v>
      </c>
      <c r="O525" t="s">
        <v>2127</v>
      </c>
    </row>
    <row r="526" spans="1:15" x14ac:dyDescent="0.25">
      <c r="A526" t="s">
        <v>1093</v>
      </c>
      <c r="B526">
        <v>96700</v>
      </c>
      <c r="C526">
        <v>81136</v>
      </c>
      <c r="D526" s="12">
        <v>84</v>
      </c>
      <c r="E526" t="s">
        <v>14</v>
      </c>
      <c r="F526">
        <v>1979</v>
      </c>
      <c r="G526" s="8">
        <v>40.9985</v>
      </c>
      <c r="H526" t="s">
        <v>21</v>
      </c>
      <c r="I526" s="7">
        <v>40294.208333333336</v>
      </c>
      <c r="J526" t="s">
        <v>2150</v>
      </c>
      <c r="K526">
        <v>1272258000</v>
      </c>
      <c r="L526" s="7">
        <v>40307.208333333336</v>
      </c>
      <c r="M526">
        <v>1273381200</v>
      </c>
      <c r="N526" t="s">
        <v>2114</v>
      </c>
      <c r="O526" t="s">
        <v>2115</v>
      </c>
    </row>
    <row r="527" spans="1:15" x14ac:dyDescent="0.25">
      <c r="A527" t="s">
        <v>1095</v>
      </c>
      <c r="B527">
        <v>2100</v>
      </c>
      <c r="C527">
        <v>1768</v>
      </c>
      <c r="D527" s="12">
        <v>84</v>
      </c>
      <c r="E527" t="s">
        <v>14</v>
      </c>
      <c r="F527">
        <v>63</v>
      </c>
      <c r="G527" s="8">
        <v>28.063500000000001</v>
      </c>
      <c r="H527" t="s">
        <v>21</v>
      </c>
      <c r="I527" s="7">
        <v>40505.25</v>
      </c>
      <c r="J527" t="s">
        <v>2150</v>
      </c>
      <c r="K527">
        <v>1290492000</v>
      </c>
      <c r="L527" s="7">
        <v>40509.25</v>
      </c>
      <c r="M527">
        <v>1290837600</v>
      </c>
      <c r="N527" t="s">
        <v>2112</v>
      </c>
      <c r="O527" t="s">
        <v>2121</v>
      </c>
    </row>
    <row r="528" spans="1:15" x14ac:dyDescent="0.25">
      <c r="A528" t="s">
        <v>1097</v>
      </c>
      <c r="B528">
        <v>8300</v>
      </c>
      <c r="C528">
        <v>12944</v>
      </c>
      <c r="D528" s="12">
        <v>156</v>
      </c>
      <c r="E528" t="s">
        <v>20</v>
      </c>
      <c r="F528">
        <v>147</v>
      </c>
      <c r="G528" s="8">
        <v>88.054400000000001</v>
      </c>
      <c r="H528" t="s">
        <v>21</v>
      </c>
      <c r="I528" s="7">
        <v>42364.25</v>
      </c>
      <c r="J528" t="s">
        <v>2144</v>
      </c>
      <c r="K528">
        <v>1451109600</v>
      </c>
      <c r="L528" s="7">
        <v>42401.25</v>
      </c>
      <c r="M528">
        <v>1454306400</v>
      </c>
      <c r="N528" t="s">
        <v>2114</v>
      </c>
      <c r="O528" t="s">
        <v>2115</v>
      </c>
    </row>
    <row r="529" spans="1:15" x14ac:dyDescent="0.25">
      <c r="A529" t="s">
        <v>1099</v>
      </c>
      <c r="B529">
        <v>189200</v>
      </c>
      <c r="C529">
        <v>188480</v>
      </c>
      <c r="D529" s="12">
        <v>100</v>
      </c>
      <c r="E529" t="s">
        <v>14</v>
      </c>
      <c r="F529">
        <v>6080</v>
      </c>
      <c r="G529" s="8">
        <v>31</v>
      </c>
      <c r="H529" t="s">
        <v>15</v>
      </c>
      <c r="I529" s="7">
        <v>42405.25</v>
      </c>
      <c r="J529" t="s">
        <v>2151</v>
      </c>
      <c r="K529">
        <v>1454652000</v>
      </c>
      <c r="L529" s="7">
        <v>42441.25</v>
      </c>
      <c r="M529">
        <v>1457762400</v>
      </c>
      <c r="N529" t="s">
        <v>2116</v>
      </c>
      <c r="O529" t="s">
        <v>2124</v>
      </c>
    </row>
    <row r="530" spans="1:15" x14ac:dyDescent="0.25">
      <c r="A530" t="s">
        <v>1101</v>
      </c>
      <c r="B530">
        <v>9000</v>
      </c>
      <c r="C530">
        <v>7227</v>
      </c>
      <c r="D530" s="12">
        <v>80</v>
      </c>
      <c r="E530" t="s">
        <v>14</v>
      </c>
      <c r="F530">
        <v>80</v>
      </c>
      <c r="G530" s="8">
        <v>90.337500000000006</v>
      </c>
      <c r="H530" t="s">
        <v>40</v>
      </c>
      <c r="I530" s="7">
        <v>41601.25</v>
      </c>
      <c r="J530" t="s">
        <v>2146</v>
      </c>
      <c r="K530">
        <v>1385186400</v>
      </c>
      <c r="L530" s="7">
        <v>41646.25</v>
      </c>
      <c r="M530">
        <v>1389074400</v>
      </c>
      <c r="N530" t="s">
        <v>2110</v>
      </c>
      <c r="O530" t="s">
        <v>2120</v>
      </c>
    </row>
    <row r="531" spans="1:15" x14ac:dyDescent="0.25">
      <c r="A531" t="s">
        <v>1103</v>
      </c>
      <c r="B531">
        <v>5100</v>
      </c>
      <c r="C531">
        <v>574</v>
      </c>
      <c r="D531" s="12">
        <v>11</v>
      </c>
      <c r="E531" t="s">
        <v>14</v>
      </c>
      <c r="F531">
        <v>9</v>
      </c>
      <c r="G531" s="8">
        <v>63.777799999999999</v>
      </c>
      <c r="H531" t="s">
        <v>21</v>
      </c>
      <c r="I531" s="7">
        <v>41769.208333333336</v>
      </c>
      <c r="J531" t="s">
        <v>2145</v>
      </c>
      <c r="K531">
        <v>1399698000</v>
      </c>
      <c r="L531" s="7">
        <v>41797.208333333336</v>
      </c>
      <c r="M531">
        <v>1402117200</v>
      </c>
      <c r="N531" t="s">
        <v>2125</v>
      </c>
      <c r="O531" t="s">
        <v>2126</v>
      </c>
    </row>
    <row r="532" spans="1:15" x14ac:dyDescent="0.25">
      <c r="A532" t="s">
        <v>1105</v>
      </c>
      <c r="B532">
        <v>105000</v>
      </c>
      <c r="C532">
        <v>96328</v>
      </c>
      <c r="D532" s="12">
        <v>92</v>
      </c>
      <c r="E532" t="s">
        <v>14</v>
      </c>
      <c r="F532">
        <v>1784</v>
      </c>
      <c r="G532" s="8">
        <v>53.9955</v>
      </c>
      <c r="H532" t="s">
        <v>21</v>
      </c>
      <c r="I532" s="7">
        <v>40421.208333333336</v>
      </c>
      <c r="J532" t="s">
        <v>2150</v>
      </c>
      <c r="K532">
        <v>1283230800</v>
      </c>
      <c r="L532" s="7">
        <v>40435.208333333336</v>
      </c>
      <c r="M532">
        <v>1284440400</v>
      </c>
      <c r="N532" t="s">
        <v>2122</v>
      </c>
      <c r="O532" t="s">
        <v>2128</v>
      </c>
    </row>
    <row r="533" spans="1:15" hidden="1" x14ac:dyDescent="0.25">
      <c r="A533" t="s">
        <v>1107</v>
      </c>
      <c r="B533">
        <v>186700</v>
      </c>
      <c r="C533">
        <v>178338</v>
      </c>
      <c r="D533" s="12">
        <v>96</v>
      </c>
      <c r="E533" t="s">
        <v>47</v>
      </c>
      <c r="F533">
        <v>3640</v>
      </c>
      <c r="G533" s="8">
        <v>48.994</v>
      </c>
      <c r="H533" t="s">
        <v>98</v>
      </c>
      <c r="I533" s="7">
        <v>41589.25</v>
      </c>
      <c r="J533" t="s">
        <v>2146</v>
      </c>
      <c r="K533">
        <v>1384149600</v>
      </c>
      <c r="L533" s="7">
        <v>41645.25</v>
      </c>
      <c r="M533">
        <v>1388988000</v>
      </c>
      <c r="N533" t="s">
        <v>2125</v>
      </c>
      <c r="O533" t="s">
        <v>2126</v>
      </c>
    </row>
    <row r="534" spans="1:15" x14ac:dyDescent="0.25">
      <c r="A534" t="s">
        <v>1109</v>
      </c>
      <c r="B534">
        <v>1600</v>
      </c>
      <c r="C534">
        <v>8046</v>
      </c>
      <c r="D534" s="12">
        <v>503</v>
      </c>
      <c r="E534" t="s">
        <v>20</v>
      </c>
      <c r="F534">
        <v>126</v>
      </c>
      <c r="G534" s="8">
        <v>63.857100000000003</v>
      </c>
      <c r="H534" t="s">
        <v>15</v>
      </c>
      <c r="I534" s="7">
        <v>43125.25</v>
      </c>
      <c r="J534" t="s">
        <v>2153</v>
      </c>
      <c r="K534">
        <v>1516860000</v>
      </c>
      <c r="L534" s="7">
        <v>43126.25</v>
      </c>
      <c r="M534">
        <v>1516946400</v>
      </c>
      <c r="N534" t="s">
        <v>2114</v>
      </c>
      <c r="O534" t="s">
        <v>2115</v>
      </c>
    </row>
    <row r="535" spans="1:15" x14ac:dyDescent="0.25">
      <c r="A535" t="s">
        <v>1111</v>
      </c>
      <c r="B535">
        <v>115600</v>
      </c>
      <c r="C535">
        <v>184086</v>
      </c>
      <c r="D535" s="12">
        <v>159</v>
      </c>
      <c r="E535" t="s">
        <v>20</v>
      </c>
      <c r="F535">
        <v>2218</v>
      </c>
      <c r="G535" s="8">
        <v>82.996399999999994</v>
      </c>
      <c r="H535" t="s">
        <v>40</v>
      </c>
      <c r="I535" s="7">
        <v>41479.208333333336</v>
      </c>
      <c r="J535" t="s">
        <v>2146</v>
      </c>
      <c r="K535">
        <v>1374642000</v>
      </c>
      <c r="L535" s="7">
        <v>41515.208333333336</v>
      </c>
      <c r="M535">
        <v>1377752400</v>
      </c>
      <c r="N535" t="s">
        <v>2110</v>
      </c>
      <c r="O535" t="s">
        <v>2120</v>
      </c>
    </row>
    <row r="536" spans="1:15" x14ac:dyDescent="0.25">
      <c r="A536" t="s">
        <v>1113</v>
      </c>
      <c r="B536">
        <v>89100</v>
      </c>
      <c r="C536">
        <v>13385</v>
      </c>
      <c r="D536" s="12">
        <v>15</v>
      </c>
      <c r="E536" t="s">
        <v>14</v>
      </c>
      <c r="F536">
        <v>243</v>
      </c>
      <c r="G536" s="8">
        <v>55.082299999999996</v>
      </c>
      <c r="H536" t="s">
        <v>21</v>
      </c>
      <c r="I536" s="7">
        <v>43329.208333333336</v>
      </c>
      <c r="J536" t="s">
        <v>2153</v>
      </c>
      <c r="K536">
        <v>1534482000</v>
      </c>
      <c r="L536" s="7">
        <v>43330.208333333336</v>
      </c>
      <c r="M536">
        <v>1534568400</v>
      </c>
      <c r="N536" t="s">
        <v>2116</v>
      </c>
      <c r="O536" t="s">
        <v>2119</v>
      </c>
    </row>
    <row r="537" spans="1:15" x14ac:dyDescent="0.25">
      <c r="A537" t="s">
        <v>1115</v>
      </c>
      <c r="B537">
        <v>2600</v>
      </c>
      <c r="C537">
        <v>12533</v>
      </c>
      <c r="D537" s="12">
        <v>482</v>
      </c>
      <c r="E537" t="s">
        <v>20</v>
      </c>
      <c r="F537">
        <v>202</v>
      </c>
      <c r="G537" s="8">
        <v>62.044600000000003</v>
      </c>
      <c r="H537" t="s">
        <v>107</v>
      </c>
      <c r="I537" s="7">
        <v>43259.208333333336</v>
      </c>
      <c r="J537" t="s">
        <v>2153</v>
      </c>
      <c r="K537">
        <v>1528434000</v>
      </c>
      <c r="L537" s="7">
        <v>43261.208333333336</v>
      </c>
      <c r="M537">
        <v>1528606800</v>
      </c>
      <c r="N537" t="s">
        <v>2114</v>
      </c>
      <c r="O537" t="s">
        <v>2115</v>
      </c>
    </row>
    <row r="538" spans="1:15" x14ac:dyDescent="0.25">
      <c r="A538" t="s">
        <v>1117</v>
      </c>
      <c r="B538">
        <v>9800</v>
      </c>
      <c r="C538">
        <v>14697</v>
      </c>
      <c r="D538" s="12">
        <v>150</v>
      </c>
      <c r="E538" t="s">
        <v>20</v>
      </c>
      <c r="F538">
        <v>140</v>
      </c>
      <c r="G538" s="8">
        <v>104.9786</v>
      </c>
      <c r="H538" t="s">
        <v>107</v>
      </c>
      <c r="I538" s="7">
        <v>40414.208333333336</v>
      </c>
      <c r="J538" t="s">
        <v>2150</v>
      </c>
      <c r="K538">
        <v>1282626000</v>
      </c>
      <c r="L538" s="7">
        <v>40440.208333333336</v>
      </c>
      <c r="M538">
        <v>1284872400</v>
      </c>
      <c r="N538" t="s">
        <v>2122</v>
      </c>
      <c r="O538" t="s">
        <v>2128</v>
      </c>
    </row>
    <row r="539" spans="1:15" x14ac:dyDescent="0.25">
      <c r="A539" t="s">
        <v>1119</v>
      </c>
      <c r="B539">
        <v>84400</v>
      </c>
      <c r="C539">
        <v>98935</v>
      </c>
      <c r="D539" s="12">
        <v>117</v>
      </c>
      <c r="E539" t="s">
        <v>20</v>
      </c>
      <c r="F539">
        <v>1052</v>
      </c>
      <c r="G539" s="8">
        <v>94.044700000000006</v>
      </c>
      <c r="H539" t="s">
        <v>36</v>
      </c>
      <c r="I539" s="7">
        <v>43342.208333333336</v>
      </c>
      <c r="J539" t="s">
        <v>2153</v>
      </c>
      <c r="K539">
        <v>1535605200</v>
      </c>
      <c r="L539" s="7">
        <v>43365.208333333336</v>
      </c>
      <c r="M539">
        <v>1537592400</v>
      </c>
      <c r="N539" t="s">
        <v>2116</v>
      </c>
      <c r="O539" t="s">
        <v>2117</v>
      </c>
    </row>
    <row r="540" spans="1:15" x14ac:dyDescent="0.25">
      <c r="A540" t="s">
        <v>1121</v>
      </c>
      <c r="B540">
        <v>151300</v>
      </c>
      <c r="C540">
        <v>57034</v>
      </c>
      <c r="D540" s="12">
        <v>38</v>
      </c>
      <c r="E540" t="s">
        <v>14</v>
      </c>
      <c r="F540">
        <v>1296</v>
      </c>
      <c r="G540" s="8">
        <v>44.0077</v>
      </c>
      <c r="H540" t="s">
        <v>21</v>
      </c>
      <c r="I540" s="7">
        <v>41539.208333333336</v>
      </c>
      <c r="J540" t="s">
        <v>2146</v>
      </c>
      <c r="K540">
        <v>1379826000</v>
      </c>
      <c r="L540" s="7">
        <v>41555.208333333336</v>
      </c>
      <c r="M540">
        <v>1381208400</v>
      </c>
      <c r="N540" t="s">
        <v>2125</v>
      </c>
      <c r="O540" t="s">
        <v>2136</v>
      </c>
    </row>
    <row r="541" spans="1:15" x14ac:dyDescent="0.25">
      <c r="A541" t="s">
        <v>1123</v>
      </c>
      <c r="B541">
        <v>9800</v>
      </c>
      <c r="C541">
        <v>7120</v>
      </c>
      <c r="D541" s="12">
        <v>73</v>
      </c>
      <c r="E541" t="s">
        <v>14</v>
      </c>
      <c r="F541">
        <v>77</v>
      </c>
      <c r="G541" s="8">
        <v>92.467500000000001</v>
      </c>
      <c r="H541" t="s">
        <v>21</v>
      </c>
      <c r="I541" s="7">
        <v>43647.208333333336</v>
      </c>
      <c r="J541" t="s">
        <v>2147</v>
      </c>
      <c r="K541">
        <v>1561957200</v>
      </c>
      <c r="L541" s="7">
        <v>43653.208333333336</v>
      </c>
      <c r="M541">
        <v>1562475600</v>
      </c>
      <c r="N541" t="s">
        <v>2108</v>
      </c>
      <c r="O541" t="s">
        <v>2109</v>
      </c>
    </row>
    <row r="542" spans="1:15" x14ac:dyDescent="0.25">
      <c r="A542" t="s">
        <v>1125</v>
      </c>
      <c r="B542">
        <v>5300</v>
      </c>
      <c r="C542">
        <v>14097</v>
      </c>
      <c r="D542" s="12">
        <v>266</v>
      </c>
      <c r="E542" t="s">
        <v>20</v>
      </c>
      <c r="F542">
        <v>247</v>
      </c>
      <c r="G542" s="8">
        <v>57.072899999999997</v>
      </c>
      <c r="H542" t="s">
        <v>21</v>
      </c>
      <c r="I542" s="7">
        <v>43225.208333333336</v>
      </c>
      <c r="J542" t="s">
        <v>2153</v>
      </c>
      <c r="K542">
        <v>1525496400</v>
      </c>
      <c r="L542" s="7">
        <v>43247.208333333336</v>
      </c>
      <c r="M542">
        <v>1527397200</v>
      </c>
      <c r="N542" t="s">
        <v>2129</v>
      </c>
      <c r="O542" t="s">
        <v>2130</v>
      </c>
    </row>
    <row r="543" spans="1:15" x14ac:dyDescent="0.25">
      <c r="A543" t="s">
        <v>1127</v>
      </c>
      <c r="B543">
        <v>178000</v>
      </c>
      <c r="C543">
        <v>43086</v>
      </c>
      <c r="D543" s="12">
        <v>24</v>
      </c>
      <c r="E543" t="s">
        <v>14</v>
      </c>
      <c r="F543">
        <v>395</v>
      </c>
      <c r="G543" s="8">
        <v>109.07850000000001</v>
      </c>
      <c r="H543" t="s">
        <v>107</v>
      </c>
      <c r="I543" s="7">
        <v>42165.208333333336</v>
      </c>
      <c r="J543" t="s">
        <v>2144</v>
      </c>
      <c r="K543">
        <v>1433912400</v>
      </c>
      <c r="L543" s="7">
        <v>42191.208333333336</v>
      </c>
      <c r="M543">
        <v>1436158800</v>
      </c>
      <c r="N543" t="s">
        <v>2125</v>
      </c>
      <c r="O543" t="s">
        <v>2136</v>
      </c>
    </row>
    <row r="544" spans="1:15" x14ac:dyDescent="0.25">
      <c r="A544" t="s">
        <v>1129</v>
      </c>
      <c r="B544">
        <v>77000</v>
      </c>
      <c r="C544">
        <v>1930</v>
      </c>
      <c r="D544" s="12">
        <v>3</v>
      </c>
      <c r="E544" t="s">
        <v>14</v>
      </c>
      <c r="F544">
        <v>49</v>
      </c>
      <c r="G544" s="8">
        <v>39.387799999999999</v>
      </c>
      <c r="H544" t="s">
        <v>40</v>
      </c>
      <c r="I544" s="7">
        <v>42391.25</v>
      </c>
      <c r="J544" t="s">
        <v>2151</v>
      </c>
      <c r="K544">
        <v>1453442400</v>
      </c>
      <c r="L544" s="7">
        <v>42421.25</v>
      </c>
      <c r="M544">
        <v>1456034400</v>
      </c>
      <c r="N544" t="s">
        <v>2110</v>
      </c>
      <c r="O544" t="s">
        <v>2120</v>
      </c>
    </row>
    <row r="545" spans="1:15" x14ac:dyDescent="0.25">
      <c r="A545" t="s">
        <v>1131</v>
      </c>
      <c r="B545">
        <v>84900</v>
      </c>
      <c r="C545">
        <v>13864</v>
      </c>
      <c r="D545" s="12">
        <v>16</v>
      </c>
      <c r="E545" t="s">
        <v>14</v>
      </c>
      <c r="F545">
        <v>180</v>
      </c>
      <c r="G545" s="8">
        <v>77.022199999999998</v>
      </c>
      <c r="H545" t="s">
        <v>21</v>
      </c>
      <c r="I545" s="7">
        <v>41528.208333333336</v>
      </c>
      <c r="J545" t="s">
        <v>2146</v>
      </c>
      <c r="K545">
        <v>1378875600</v>
      </c>
      <c r="L545" s="7">
        <v>41543.208333333336</v>
      </c>
      <c r="M545">
        <v>1380171600</v>
      </c>
      <c r="N545" t="s">
        <v>2125</v>
      </c>
      <c r="O545" t="s">
        <v>2126</v>
      </c>
    </row>
    <row r="546" spans="1:15" x14ac:dyDescent="0.25">
      <c r="A546" t="s">
        <v>1133</v>
      </c>
      <c r="B546">
        <v>2800</v>
      </c>
      <c r="C546">
        <v>7742</v>
      </c>
      <c r="D546" s="12">
        <v>276</v>
      </c>
      <c r="E546" t="s">
        <v>20</v>
      </c>
      <c r="F546">
        <v>84</v>
      </c>
      <c r="G546" s="8">
        <v>92.166700000000006</v>
      </c>
      <c r="H546" t="s">
        <v>21</v>
      </c>
      <c r="I546" s="7">
        <v>42377.25</v>
      </c>
      <c r="J546" t="s">
        <v>2151</v>
      </c>
      <c r="K546">
        <v>1452232800</v>
      </c>
      <c r="L546" s="7">
        <v>42390.25</v>
      </c>
      <c r="M546">
        <v>1453356000</v>
      </c>
      <c r="N546" t="s">
        <v>2110</v>
      </c>
      <c r="O546" t="s">
        <v>2111</v>
      </c>
    </row>
    <row r="547" spans="1:15" x14ac:dyDescent="0.25">
      <c r="A547" t="s">
        <v>1135</v>
      </c>
      <c r="B547">
        <v>184800</v>
      </c>
      <c r="C547">
        <v>164109</v>
      </c>
      <c r="D547" s="12">
        <v>89</v>
      </c>
      <c r="E547" t="s">
        <v>14</v>
      </c>
      <c r="F547">
        <v>2690</v>
      </c>
      <c r="G547" s="8">
        <v>61.007100000000001</v>
      </c>
      <c r="H547" t="s">
        <v>21</v>
      </c>
      <c r="I547" s="7">
        <v>43824.25</v>
      </c>
      <c r="J547" t="s">
        <v>2147</v>
      </c>
      <c r="K547">
        <v>1577253600</v>
      </c>
      <c r="L547" s="7">
        <v>43844.25</v>
      </c>
      <c r="M547">
        <v>1578981600</v>
      </c>
      <c r="N547" t="s">
        <v>2114</v>
      </c>
      <c r="O547" t="s">
        <v>2115</v>
      </c>
    </row>
    <row r="548" spans="1:15" x14ac:dyDescent="0.25">
      <c r="A548" t="s">
        <v>1137</v>
      </c>
      <c r="B548">
        <v>4200</v>
      </c>
      <c r="C548">
        <v>6870</v>
      </c>
      <c r="D548" s="12">
        <v>164</v>
      </c>
      <c r="E548" t="s">
        <v>20</v>
      </c>
      <c r="F548">
        <v>88</v>
      </c>
      <c r="G548" s="8">
        <v>78.068200000000004</v>
      </c>
      <c r="H548" t="s">
        <v>21</v>
      </c>
      <c r="I548" s="7">
        <v>43360.208333333336</v>
      </c>
      <c r="J548" t="s">
        <v>2153</v>
      </c>
      <c r="K548">
        <v>1537160400</v>
      </c>
      <c r="L548" s="7">
        <v>43363.208333333336</v>
      </c>
      <c r="M548">
        <v>1537419600</v>
      </c>
      <c r="N548" t="s">
        <v>2114</v>
      </c>
      <c r="O548" t="s">
        <v>2115</v>
      </c>
    </row>
    <row r="549" spans="1:15" x14ac:dyDescent="0.25">
      <c r="A549" t="s">
        <v>1139</v>
      </c>
      <c r="B549">
        <v>1300</v>
      </c>
      <c r="C549">
        <v>12597</v>
      </c>
      <c r="D549" s="12">
        <v>969</v>
      </c>
      <c r="E549" t="s">
        <v>20</v>
      </c>
      <c r="F549">
        <v>156</v>
      </c>
      <c r="G549" s="8">
        <v>80.75</v>
      </c>
      <c r="H549" t="s">
        <v>21</v>
      </c>
      <c r="I549" s="7">
        <v>42029.25</v>
      </c>
      <c r="J549" t="s">
        <v>2144</v>
      </c>
      <c r="K549">
        <v>1422165600</v>
      </c>
      <c r="L549" s="7">
        <v>42041.25</v>
      </c>
      <c r="M549">
        <v>1423202400</v>
      </c>
      <c r="N549" t="s">
        <v>2116</v>
      </c>
      <c r="O549" t="s">
        <v>2119</v>
      </c>
    </row>
    <row r="550" spans="1:15" x14ac:dyDescent="0.25">
      <c r="A550" t="s">
        <v>1141</v>
      </c>
      <c r="B550">
        <v>66100</v>
      </c>
      <c r="C550">
        <v>179074</v>
      </c>
      <c r="D550" s="12">
        <v>271</v>
      </c>
      <c r="E550" t="s">
        <v>20</v>
      </c>
      <c r="F550">
        <v>2985</v>
      </c>
      <c r="G550" s="8">
        <v>59.991300000000003</v>
      </c>
      <c r="H550" t="s">
        <v>21</v>
      </c>
      <c r="I550" s="7">
        <v>42461.208333333336</v>
      </c>
      <c r="J550" t="s">
        <v>2151</v>
      </c>
      <c r="K550">
        <v>1459486800</v>
      </c>
      <c r="L550" s="7">
        <v>42474.208333333336</v>
      </c>
      <c r="M550">
        <v>1460610000</v>
      </c>
      <c r="N550" t="s">
        <v>2114</v>
      </c>
      <c r="O550" t="s">
        <v>2115</v>
      </c>
    </row>
    <row r="551" spans="1:15" x14ac:dyDescent="0.25">
      <c r="A551" t="s">
        <v>1143</v>
      </c>
      <c r="B551">
        <v>29500</v>
      </c>
      <c r="C551">
        <v>83843</v>
      </c>
      <c r="D551" s="12">
        <v>284</v>
      </c>
      <c r="E551" t="s">
        <v>20</v>
      </c>
      <c r="F551">
        <v>762</v>
      </c>
      <c r="G551" s="8">
        <v>110.03019999999999</v>
      </c>
      <c r="H551" t="s">
        <v>21</v>
      </c>
      <c r="I551" s="7">
        <v>41422.208333333336</v>
      </c>
      <c r="J551" t="s">
        <v>2146</v>
      </c>
      <c r="K551">
        <v>1369717200</v>
      </c>
      <c r="L551" s="7">
        <v>41431.208333333336</v>
      </c>
      <c r="M551">
        <v>1370494800</v>
      </c>
      <c r="N551" t="s">
        <v>2112</v>
      </c>
      <c r="O551" t="s">
        <v>2121</v>
      </c>
    </row>
    <row r="552" spans="1:15" hidden="1" x14ac:dyDescent="0.25">
      <c r="A552" t="s">
        <v>1145</v>
      </c>
      <c r="B552">
        <v>100</v>
      </c>
      <c r="C552">
        <v>4</v>
      </c>
      <c r="D552" s="12">
        <v>4</v>
      </c>
      <c r="E552" t="s">
        <v>2186</v>
      </c>
      <c r="F552">
        <v>1</v>
      </c>
      <c r="G552" s="8">
        <v>4</v>
      </c>
      <c r="H552" t="s">
        <v>98</v>
      </c>
      <c r="I552" s="7">
        <v>40968.25</v>
      </c>
      <c r="J552" t="s">
        <v>2148</v>
      </c>
      <c r="K552">
        <v>1330495200</v>
      </c>
      <c r="L552" s="7">
        <v>40989.208333333336</v>
      </c>
      <c r="M552">
        <v>1332306000</v>
      </c>
      <c r="N552" t="s">
        <v>2110</v>
      </c>
      <c r="O552" t="s">
        <v>2120</v>
      </c>
    </row>
    <row r="553" spans="1:15" x14ac:dyDescent="0.25">
      <c r="A553" t="s">
        <v>1147</v>
      </c>
      <c r="B553">
        <v>180100</v>
      </c>
      <c r="C553">
        <v>105598</v>
      </c>
      <c r="D553" s="12">
        <v>59</v>
      </c>
      <c r="E553" t="s">
        <v>14</v>
      </c>
      <c r="F553">
        <v>2779</v>
      </c>
      <c r="G553" s="8">
        <v>37.998600000000003</v>
      </c>
      <c r="H553" t="s">
        <v>26</v>
      </c>
      <c r="I553" s="7">
        <v>41993.25</v>
      </c>
      <c r="J553" t="s">
        <v>2145</v>
      </c>
      <c r="K553">
        <v>1419055200</v>
      </c>
      <c r="L553" s="7">
        <v>42033.25</v>
      </c>
      <c r="M553">
        <v>1422511200</v>
      </c>
      <c r="N553" t="s">
        <v>2112</v>
      </c>
      <c r="O553" t="s">
        <v>2113</v>
      </c>
    </row>
    <row r="554" spans="1:15" x14ac:dyDescent="0.25">
      <c r="A554" t="s">
        <v>1149</v>
      </c>
      <c r="B554">
        <v>9000</v>
      </c>
      <c r="C554">
        <v>8866</v>
      </c>
      <c r="D554" s="12">
        <v>99</v>
      </c>
      <c r="E554" t="s">
        <v>14</v>
      </c>
      <c r="F554">
        <v>92</v>
      </c>
      <c r="G554" s="8">
        <v>96.369600000000005</v>
      </c>
      <c r="H554" t="s">
        <v>21</v>
      </c>
      <c r="I554" s="7">
        <v>42700.25</v>
      </c>
      <c r="J554" t="s">
        <v>2151</v>
      </c>
      <c r="K554">
        <v>1480140000</v>
      </c>
      <c r="L554" s="7">
        <v>42702.25</v>
      </c>
      <c r="M554">
        <v>1480312800</v>
      </c>
      <c r="N554" t="s">
        <v>2114</v>
      </c>
      <c r="O554" t="s">
        <v>2115</v>
      </c>
    </row>
    <row r="555" spans="1:15" x14ac:dyDescent="0.25">
      <c r="A555" t="s">
        <v>1151</v>
      </c>
      <c r="B555">
        <v>170600</v>
      </c>
      <c r="C555">
        <v>75022</v>
      </c>
      <c r="D555" s="12">
        <v>44</v>
      </c>
      <c r="E555" t="s">
        <v>14</v>
      </c>
      <c r="F555">
        <v>1028</v>
      </c>
      <c r="G555" s="8">
        <v>72.9786</v>
      </c>
      <c r="H555" t="s">
        <v>21</v>
      </c>
      <c r="I555" s="7">
        <v>40545.25</v>
      </c>
      <c r="J555" t="s">
        <v>2152</v>
      </c>
      <c r="K555">
        <v>1293948000</v>
      </c>
      <c r="L555" s="7">
        <v>40546.25</v>
      </c>
      <c r="M555">
        <v>1294034400</v>
      </c>
      <c r="N555" t="s">
        <v>2110</v>
      </c>
      <c r="O555" t="s">
        <v>2111</v>
      </c>
    </row>
    <row r="556" spans="1:15" x14ac:dyDescent="0.25">
      <c r="A556" t="s">
        <v>1153</v>
      </c>
      <c r="B556">
        <v>9500</v>
      </c>
      <c r="C556">
        <v>14408</v>
      </c>
      <c r="D556" s="12">
        <v>152</v>
      </c>
      <c r="E556" t="s">
        <v>20</v>
      </c>
      <c r="F556">
        <v>554</v>
      </c>
      <c r="G556" s="8">
        <v>26.007200000000001</v>
      </c>
      <c r="H556" t="s">
        <v>15</v>
      </c>
      <c r="I556" s="7">
        <v>42723.25</v>
      </c>
      <c r="J556" t="s">
        <v>2151</v>
      </c>
      <c r="K556">
        <v>1482127200</v>
      </c>
      <c r="L556" s="7">
        <v>42729.25</v>
      </c>
      <c r="M556">
        <v>1482645600</v>
      </c>
      <c r="N556" t="s">
        <v>2110</v>
      </c>
      <c r="O556" t="s">
        <v>2120</v>
      </c>
    </row>
    <row r="557" spans="1:15" x14ac:dyDescent="0.25">
      <c r="A557" t="s">
        <v>1155</v>
      </c>
      <c r="B557">
        <v>6300</v>
      </c>
      <c r="C557">
        <v>14089</v>
      </c>
      <c r="D557" s="12">
        <v>224</v>
      </c>
      <c r="E557" t="s">
        <v>20</v>
      </c>
      <c r="F557">
        <v>135</v>
      </c>
      <c r="G557" s="8">
        <v>104.363</v>
      </c>
      <c r="H557" t="s">
        <v>36</v>
      </c>
      <c r="I557" s="7">
        <v>41731.208333333336</v>
      </c>
      <c r="J557" t="s">
        <v>2145</v>
      </c>
      <c r="K557">
        <v>1396414800</v>
      </c>
      <c r="L557" s="7">
        <v>41762.208333333336</v>
      </c>
      <c r="M557">
        <v>1399093200</v>
      </c>
      <c r="N557" t="s">
        <v>2110</v>
      </c>
      <c r="O557" t="s">
        <v>2111</v>
      </c>
    </row>
    <row r="558" spans="1:15" x14ac:dyDescent="0.25">
      <c r="A558" t="s">
        <v>442</v>
      </c>
      <c r="B558">
        <v>5200</v>
      </c>
      <c r="C558">
        <v>12467</v>
      </c>
      <c r="D558" s="12">
        <v>240</v>
      </c>
      <c r="E558" t="s">
        <v>20</v>
      </c>
      <c r="F558">
        <v>122</v>
      </c>
      <c r="G558" s="8">
        <v>102.1885</v>
      </c>
      <c r="H558" t="s">
        <v>21</v>
      </c>
      <c r="I558" s="7">
        <v>40792.208333333336</v>
      </c>
      <c r="J558" t="s">
        <v>2152</v>
      </c>
      <c r="K558">
        <v>1315285200</v>
      </c>
      <c r="L558" s="7">
        <v>40799.208333333336</v>
      </c>
      <c r="M558">
        <v>1315890000</v>
      </c>
      <c r="N558" t="s">
        <v>2122</v>
      </c>
      <c r="O558" t="s">
        <v>2134</v>
      </c>
    </row>
    <row r="559" spans="1:15" x14ac:dyDescent="0.25">
      <c r="A559" t="s">
        <v>1158</v>
      </c>
      <c r="B559">
        <v>6000</v>
      </c>
      <c r="C559">
        <v>11960</v>
      </c>
      <c r="D559" s="12">
        <v>199</v>
      </c>
      <c r="E559" t="s">
        <v>20</v>
      </c>
      <c r="F559">
        <v>221</v>
      </c>
      <c r="G559" s="8">
        <v>54.117600000000003</v>
      </c>
      <c r="H559" t="s">
        <v>21</v>
      </c>
      <c r="I559" s="7">
        <v>42279.208333333336</v>
      </c>
      <c r="J559" t="s">
        <v>2144</v>
      </c>
      <c r="K559">
        <v>1443762000</v>
      </c>
      <c r="L559" s="7">
        <v>42282.208333333336</v>
      </c>
      <c r="M559">
        <v>1444021200</v>
      </c>
      <c r="N559" t="s">
        <v>2116</v>
      </c>
      <c r="O559" t="s">
        <v>2138</v>
      </c>
    </row>
    <row r="560" spans="1:15" x14ac:dyDescent="0.25">
      <c r="A560" t="s">
        <v>1160</v>
      </c>
      <c r="B560">
        <v>5800</v>
      </c>
      <c r="C560">
        <v>7966</v>
      </c>
      <c r="D560" s="12">
        <v>137</v>
      </c>
      <c r="E560" t="s">
        <v>20</v>
      </c>
      <c r="F560">
        <v>126</v>
      </c>
      <c r="G560" s="8">
        <v>63.222200000000001</v>
      </c>
      <c r="H560" t="s">
        <v>21</v>
      </c>
      <c r="I560" s="7">
        <v>42424.25</v>
      </c>
      <c r="J560" t="s">
        <v>2151</v>
      </c>
      <c r="K560">
        <v>1456293600</v>
      </c>
      <c r="L560" s="7">
        <v>42467.208333333336</v>
      </c>
      <c r="M560">
        <v>1460005200</v>
      </c>
      <c r="N560" t="s">
        <v>2114</v>
      </c>
      <c r="O560" t="s">
        <v>2115</v>
      </c>
    </row>
    <row r="561" spans="1:15" x14ac:dyDescent="0.25">
      <c r="A561" t="s">
        <v>1162</v>
      </c>
      <c r="B561">
        <v>105300</v>
      </c>
      <c r="C561">
        <v>106321</v>
      </c>
      <c r="D561" s="12">
        <v>101</v>
      </c>
      <c r="E561" t="s">
        <v>20</v>
      </c>
      <c r="F561">
        <v>1022</v>
      </c>
      <c r="G561" s="8">
        <v>104.03230000000001</v>
      </c>
      <c r="H561" t="s">
        <v>21</v>
      </c>
      <c r="I561" s="7">
        <v>42584.208333333336</v>
      </c>
      <c r="J561" t="s">
        <v>2151</v>
      </c>
      <c r="K561">
        <v>1470114000</v>
      </c>
      <c r="L561" s="7">
        <v>42591.208333333336</v>
      </c>
      <c r="M561">
        <v>1470718800</v>
      </c>
      <c r="N561" t="s">
        <v>2114</v>
      </c>
      <c r="O561" t="s">
        <v>2115</v>
      </c>
    </row>
    <row r="562" spans="1:15" x14ac:dyDescent="0.25">
      <c r="A562" t="s">
        <v>1164</v>
      </c>
      <c r="B562">
        <v>20000</v>
      </c>
      <c r="C562">
        <v>158832</v>
      </c>
      <c r="D562" s="12">
        <v>794</v>
      </c>
      <c r="E562" t="s">
        <v>20</v>
      </c>
      <c r="F562">
        <v>3177</v>
      </c>
      <c r="G562" s="8">
        <v>49.994300000000003</v>
      </c>
      <c r="H562" t="s">
        <v>21</v>
      </c>
      <c r="I562" s="7">
        <v>40865.25</v>
      </c>
      <c r="J562" t="s">
        <v>2152</v>
      </c>
      <c r="K562">
        <v>1321596000</v>
      </c>
      <c r="L562" s="7">
        <v>40905.25</v>
      </c>
      <c r="M562">
        <v>1325052000</v>
      </c>
      <c r="N562" t="s">
        <v>2116</v>
      </c>
      <c r="O562" t="s">
        <v>2124</v>
      </c>
    </row>
    <row r="563" spans="1:15" x14ac:dyDescent="0.25">
      <c r="A563" t="s">
        <v>1166</v>
      </c>
      <c r="B563">
        <v>3000</v>
      </c>
      <c r="C563">
        <v>11091</v>
      </c>
      <c r="D563" s="12">
        <v>370</v>
      </c>
      <c r="E563" t="s">
        <v>20</v>
      </c>
      <c r="F563">
        <v>198</v>
      </c>
      <c r="G563" s="8">
        <v>56.0152</v>
      </c>
      <c r="H563" t="s">
        <v>98</v>
      </c>
      <c r="I563" s="7">
        <v>40833.208333333336</v>
      </c>
      <c r="J563" t="s">
        <v>2152</v>
      </c>
      <c r="K563">
        <v>1318827600</v>
      </c>
      <c r="L563" s="7">
        <v>40835.208333333336</v>
      </c>
      <c r="M563">
        <v>1319000400</v>
      </c>
      <c r="N563" t="s">
        <v>2114</v>
      </c>
      <c r="O563" t="s">
        <v>2115</v>
      </c>
    </row>
    <row r="564" spans="1:15" x14ac:dyDescent="0.25">
      <c r="A564" t="s">
        <v>1168</v>
      </c>
      <c r="B564">
        <v>9900</v>
      </c>
      <c r="C564">
        <v>1269</v>
      </c>
      <c r="D564" s="12">
        <v>13</v>
      </c>
      <c r="E564" t="s">
        <v>14</v>
      </c>
      <c r="F564">
        <v>26</v>
      </c>
      <c r="G564" s="8">
        <v>48.807699999999997</v>
      </c>
      <c r="H564" t="s">
        <v>98</v>
      </c>
      <c r="I564" s="7">
        <v>43536.208333333336</v>
      </c>
      <c r="J564" t="s">
        <v>2147</v>
      </c>
      <c r="K564">
        <v>1552366800</v>
      </c>
      <c r="L564" s="7">
        <v>43538.208333333336</v>
      </c>
      <c r="M564">
        <v>1552539600</v>
      </c>
      <c r="N564" t="s">
        <v>2110</v>
      </c>
      <c r="O564" t="s">
        <v>2111</v>
      </c>
    </row>
    <row r="565" spans="1:15" x14ac:dyDescent="0.25">
      <c r="A565" t="s">
        <v>1170</v>
      </c>
      <c r="B565">
        <v>3700</v>
      </c>
      <c r="C565">
        <v>5107</v>
      </c>
      <c r="D565" s="12">
        <v>138</v>
      </c>
      <c r="E565" t="s">
        <v>20</v>
      </c>
      <c r="F565">
        <v>85</v>
      </c>
      <c r="G565" s="8">
        <v>60.0824</v>
      </c>
      <c r="H565" t="s">
        <v>26</v>
      </c>
      <c r="I565" s="7">
        <v>43417.25</v>
      </c>
      <c r="J565" t="s">
        <v>2153</v>
      </c>
      <c r="K565">
        <v>1542088800</v>
      </c>
      <c r="L565" s="7">
        <v>43437.25</v>
      </c>
      <c r="M565">
        <v>1543816800</v>
      </c>
      <c r="N565" t="s">
        <v>2116</v>
      </c>
      <c r="O565" t="s">
        <v>2117</v>
      </c>
    </row>
    <row r="566" spans="1:15" x14ac:dyDescent="0.25">
      <c r="A566" t="s">
        <v>1172</v>
      </c>
      <c r="B566">
        <v>168700</v>
      </c>
      <c r="C566">
        <v>141393</v>
      </c>
      <c r="D566" s="12">
        <v>84</v>
      </c>
      <c r="E566" t="s">
        <v>14</v>
      </c>
      <c r="F566">
        <v>1790</v>
      </c>
      <c r="G566" s="8">
        <v>78.990499999999997</v>
      </c>
      <c r="H566" t="s">
        <v>21</v>
      </c>
      <c r="I566" s="7">
        <v>42078.208333333336</v>
      </c>
      <c r="J566" t="s">
        <v>2144</v>
      </c>
      <c r="K566">
        <v>1426395600</v>
      </c>
      <c r="L566" s="7">
        <v>42086.208333333336</v>
      </c>
      <c r="M566">
        <v>1427086800</v>
      </c>
      <c r="N566" t="s">
        <v>2114</v>
      </c>
      <c r="O566" t="s">
        <v>2115</v>
      </c>
    </row>
    <row r="567" spans="1:15" x14ac:dyDescent="0.25">
      <c r="A567" t="s">
        <v>1174</v>
      </c>
      <c r="B567">
        <v>94900</v>
      </c>
      <c r="C567">
        <v>194166</v>
      </c>
      <c r="D567" s="12">
        <v>205</v>
      </c>
      <c r="E567" t="s">
        <v>20</v>
      </c>
      <c r="F567">
        <v>3596</v>
      </c>
      <c r="G567" s="8">
        <v>53.994999999999997</v>
      </c>
      <c r="H567" t="s">
        <v>21</v>
      </c>
      <c r="I567" s="7">
        <v>40862.25</v>
      </c>
      <c r="J567" t="s">
        <v>2152</v>
      </c>
      <c r="K567">
        <v>1321336800</v>
      </c>
      <c r="L567" s="7">
        <v>40882.25</v>
      </c>
      <c r="M567">
        <v>1323064800</v>
      </c>
      <c r="N567" t="s">
        <v>2114</v>
      </c>
      <c r="O567" t="s">
        <v>2115</v>
      </c>
    </row>
    <row r="568" spans="1:15" x14ac:dyDescent="0.25">
      <c r="A568" t="s">
        <v>1176</v>
      </c>
      <c r="B568">
        <v>9300</v>
      </c>
      <c r="C568">
        <v>4124</v>
      </c>
      <c r="D568" s="12">
        <v>44</v>
      </c>
      <c r="E568" t="s">
        <v>14</v>
      </c>
      <c r="F568">
        <v>37</v>
      </c>
      <c r="G568" s="8">
        <v>111.45950000000001</v>
      </c>
      <c r="H568" t="s">
        <v>21</v>
      </c>
      <c r="I568" s="7">
        <v>42424.25</v>
      </c>
      <c r="J568" t="s">
        <v>2151</v>
      </c>
      <c r="K568">
        <v>1456293600</v>
      </c>
      <c r="L568" s="7">
        <v>42447.208333333336</v>
      </c>
      <c r="M568">
        <v>1458277200</v>
      </c>
      <c r="N568" t="s">
        <v>2110</v>
      </c>
      <c r="O568" t="s">
        <v>2118</v>
      </c>
    </row>
    <row r="569" spans="1:15" x14ac:dyDescent="0.25">
      <c r="A569" t="s">
        <v>1178</v>
      </c>
      <c r="B569">
        <v>6800</v>
      </c>
      <c r="C569">
        <v>14865</v>
      </c>
      <c r="D569" s="12">
        <v>219</v>
      </c>
      <c r="E569" t="s">
        <v>20</v>
      </c>
      <c r="F569">
        <v>244</v>
      </c>
      <c r="G569" s="8">
        <v>60.9221</v>
      </c>
      <c r="H569" t="s">
        <v>21</v>
      </c>
      <c r="I569" s="7">
        <v>41830.208333333336</v>
      </c>
      <c r="J569" t="s">
        <v>2145</v>
      </c>
      <c r="K569">
        <v>1404968400</v>
      </c>
      <c r="L569" s="7">
        <v>41832.208333333336</v>
      </c>
      <c r="M569">
        <v>1405141200</v>
      </c>
      <c r="N569" t="s">
        <v>2110</v>
      </c>
      <c r="O569" t="s">
        <v>2111</v>
      </c>
    </row>
    <row r="570" spans="1:15" x14ac:dyDescent="0.25">
      <c r="A570" t="s">
        <v>1180</v>
      </c>
      <c r="B570">
        <v>72400</v>
      </c>
      <c r="C570">
        <v>134688</v>
      </c>
      <c r="D570" s="12">
        <v>186</v>
      </c>
      <c r="E570" t="s">
        <v>20</v>
      </c>
      <c r="F570">
        <v>5180</v>
      </c>
      <c r="G570" s="8">
        <v>26.0015</v>
      </c>
      <c r="H570" t="s">
        <v>21</v>
      </c>
      <c r="I570" s="7">
        <v>40374.208333333336</v>
      </c>
      <c r="J570" t="s">
        <v>2150</v>
      </c>
      <c r="K570">
        <v>1279170000</v>
      </c>
      <c r="L570" s="7">
        <v>40419.208333333336</v>
      </c>
      <c r="M570">
        <v>1283058000</v>
      </c>
      <c r="N570" t="s">
        <v>2114</v>
      </c>
      <c r="O570" t="s">
        <v>2115</v>
      </c>
    </row>
    <row r="571" spans="1:15" x14ac:dyDescent="0.25">
      <c r="A571" t="s">
        <v>1182</v>
      </c>
      <c r="B571">
        <v>20100</v>
      </c>
      <c r="C571">
        <v>47705</v>
      </c>
      <c r="D571" s="12">
        <v>237</v>
      </c>
      <c r="E571" t="s">
        <v>20</v>
      </c>
      <c r="F571">
        <v>589</v>
      </c>
      <c r="G571" s="8">
        <v>80.993200000000002</v>
      </c>
      <c r="H571" t="s">
        <v>107</v>
      </c>
      <c r="I571" s="7">
        <v>40554.25</v>
      </c>
      <c r="J571" t="s">
        <v>2152</v>
      </c>
      <c r="K571">
        <v>1294725600</v>
      </c>
      <c r="L571" s="7">
        <v>40566.25</v>
      </c>
      <c r="M571">
        <v>1295762400</v>
      </c>
      <c r="N571" t="s">
        <v>2116</v>
      </c>
      <c r="O571" t="s">
        <v>2124</v>
      </c>
    </row>
    <row r="572" spans="1:15" x14ac:dyDescent="0.25">
      <c r="A572" t="s">
        <v>1184</v>
      </c>
      <c r="B572">
        <v>31200</v>
      </c>
      <c r="C572">
        <v>95364</v>
      </c>
      <c r="D572" s="12">
        <v>306</v>
      </c>
      <c r="E572" t="s">
        <v>20</v>
      </c>
      <c r="F572">
        <v>2725</v>
      </c>
      <c r="G572" s="8">
        <v>34.996000000000002</v>
      </c>
      <c r="H572" t="s">
        <v>21</v>
      </c>
      <c r="I572" s="7">
        <v>41993.25</v>
      </c>
      <c r="J572" t="s">
        <v>2145</v>
      </c>
      <c r="K572">
        <v>1419055200</v>
      </c>
      <c r="L572" s="7">
        <v>41999.25</v>
      </c>
      <c r="M572">
        <v>1419573600</v>
      </c>
      <c r="N572" t="s">
        <v>2110</v>
      </c>
      <c r="O572" t="s">
        <v>2111</v>
      </c>
    </row>
    <row r="573" spans="1:15" x14ac:dyDescent="0.25">
      <c r="A573" t="s">
        <v>1186</v>
      </c>
      <c r="B573">
        <v>3500</v>
      </c>
      <c r="C573">
        <v>3295</v>
      </c>
      <c r="D573" s="12">
        <v>94</v>
      </c>
      <c r="E573" t="s">
        <v>14</v>
      </c>
      <c r="F573">
        <v>35</v>
      </c>
      <c r="G573" s="8">
        <v>94.142899999999997</v>
      </c>
      <c r="H573" t="s">
        <v>107</v>
      </c>
      <c r="I573" s="7">
        <v>42174.208333333336</v>
      </c>
      <c r="J573" t="s">
        <v>2144</v>
      </c>
      <c r="K573">
        <v>1434690000</v>
      </c>
      <c r="L573" s="7">
        <v>42221.208333333336</v>
      </c>
      <c r="M573">
        <v>1438750800</v>
      </c>
      <c r="N573" t="s">
        <v>2116</v>
      </c>
      <c r="O573" t="s">
        <v>2127</v>
      </c>
    </row>
    <row r="574" spans="1:15" hidden="1" x14ac:dyDescent="0.25">
      <c r="A574" t="s">
        <v>1188</v>
      </c>
      <c r="B574">
        <v>9000</v>
      </c>
      <c r="C574">
        <v>4896</v>
      </c>
      <c r="D574" s="12">
        <v>54</v>
      </c>
      <c r="E574" t="s">
        <v>2186</v>
      </c>
      <c r="F574">
        <v>94</v>
      </c>
      <c r="G574" s="8">
        <v>52.085099999999997</v>
      </c>
      <c r="H574" t="s">
        <v>21</v>
      </c>
      <c r="I574" s="7">
        <v>42275.208333333336</v>
      </c>
      <c r="J574" t="s">
        <v>2144</v>
      </c>
      <c r="K574">
        <v>1443416400</v>
      </c>
      <c r="L574" s="7">
        <v>42291.208333333336</v>
      </c>
      <c r="M574">
        <v>1444798800</v>
      </c>
      <c r="N574" t="s">
        <v>2110</v>
      </c>
      <c r="O574" t="s">
        <v>2111</v>
      </c>
    </row>
    <row r="575" spans="1:15" x14ac:dyDescent="0.25">
      <c r="A575" t="s">
        <v>1190</v>
      </c>
      <c r="B575">
        <v>6700</v>
      </c>
      <c r="C575">
        <v>7496</v>
      </c>
      <c r="D575" s="12">
        <v>112</v>
      </c>
      <c r="E575" t="s">
        <v>20</v>
      </c>
      <c r="F575">
        <v>300</v>
      </c>
      <c r="G575" s="8">
        <v>24.986699999999999</v>
      </c>
      <c r="H575" t="s">
        <v>21</v>
      </c>
      <c r="I575" s="7">
        <v>41761.208333333336</v>
      </c>
      <c r="J575" t="s">
        <v>2145</v>
      </c>
      <c r="K575">
        <v>1399006800</v>
      </c>
      <c r="L575" s="7">
        <v>41763.208333333336</v>
      </c>
      <c r="M575">
        <v>1399179600</v>
      </c>
      <c r="N575" t="s">
        <v>2139</v>
      </c>
      <c r="O575" t="s">
        <v>2140</v>
      </c>
    </row>
    <row r="576" spans="1:15" x14ac:dyDescent="0.25">
      <c r="A576" t="s">
        <v>1192</v>
      </c>
      <c r="B576">
        <v>2700</v>
      </c>
      <c r="C576">
        <v>9967</v>
      </c>
      <c r="D576" s="12">
        <v>369</v>
      </c>
      <c r="E576" t="s">
        <v>20</v>
      </c>
      <c r="F576">
        <v>144</v>
      </c>
      <c r="G576" s="8">
        <v>69.215299999999999</v>
      </c>
      <c r="H576" t="s">
        <v>21</v>
      </c>
      <c r="I576" s="7">
        <v>43806.25</v>
      </c>
      <c r="J576" t="s">
        <v>2147</v>
      </c>
      <c r="K576">
        <v>1575698400</v>
      </c>
      <c r="L576" s="7">
        <v>43816.25</v>
      </c>
      <c r="M576">
        <v>1576562400</v>
      </c>
      <c r="N576" t="s">
        <v>2108</v>
      </c>
      <c r="O576" t="s">
        <v>2109</v>
      </c>
    </row>
    <row r="577" spans="1:15" x14ac:dyDescent="0.25">
      <c r="A577" t="s">
        <v>1194</v>
      </c>
      <c r="B577">
        <v>83300</v>
      </c>
      <c r="C577">
        <v>52421</v>
      </c>
      <c r="D577" s="12">
        <v>63</v>
      </c>
      <c r="E577" t="s">
        <v>14</v>
      </c>
      <c r="F577">
        <v>558</v>
      </c>
      <c r="G577" s="8">
        <v>93.944400000000002</v>
      </c>
      <c r="H577" t="s">
        <v>21</v>
      </c>
      <c r="I577" s="7">
        <v>41779.208333333336</v>
      </c>
      <c r="J577" t="s">
        <v>2145</v>
      </c>
      <c r="K577">
        <v>1400562000</v>
      </c>
      <c r="L577" s="7">
        <v>41782.208333333336</v>
      </c>
      <c r="M577">
        <v>1400821200</v>
      </c>
      <c r="N577" t="s">
        <v>2114</v>
      </c>
      <c r="O577" t="s">
        <v>2115</v>
      </c>
    </row>
    <row r="578" spans="1:15" x14ac:dyDescent="0.25">
      <c r="A578" t="s">
        <v>1196</v>
      </c>
      <c r="B578">
        <v>9700</v>
      </c>
      <c r="C578">
        <v>6298</v>
      </c>
      <c r="D578" s="12">
        <v>65</v>
      </c>
      <c r="E578" t="s">
        <v>14</v>
      </c>
      <c r="F578">
        <v>64</v>
      </c>
      <c r="G578" s="8">
        <v>98.406199999999998</v>
      </c>
      <c r="H578" t="s">
        <v>21</v>
      </c>
      <c r="I578" s="7">
        <v>43040.208333333336</v>
      </c>
      <c r="J578" t="s">
        <v>2149</v>
      </c>
      <c r="K578">
        <v>1509512400</v>
      </c>
      <c r="L578" s="7">
        <v>43057.25</v>
      </c>
      <c r="M578">
        <v>1510984800</v>
      </c>
      <c r="N578" t="s">
        <v>2114</v>
      </c>
      <c r="O578" t="s">
        <v>2115</v>
      </c>
    </row>
    <row r="579" spans="1:15" hidden="1" x14ac:dyDescent="0.25">
      <c r="A579" t="s">
        <v>1198</v>
      </c>
      <c r="B579">
        <v>8200</v>
      </c>
      <c r="C579">
        <v>1546</v>
      </c>
      <c r="D579" s="12">
        <v>19</v>
      </c>
      <c r="E579" t="s">
        <v>2186</v>
      </c>
      <c r="F579">
        <v>37</v>
      </c>
      <c r="G579" s="8">
        <v>41.783799999999999</v>
      </c>
      <c r="H579" t="s">
        <v>21</v>
      </c>
      <c r="I579" s="7">
        <v>40613.25</v>
      </c>
      <c r="J579" t="s">
        <v>2152</v>
      </c>
      <c r="K579">
        <v>1299823200</v>
      </c>
      <c r="L579" s="7">
        <v>40639.208333333336</v>
      </c>
      <c r="M579">
        <v>1302066000</v>
      </c>
      <c r="N579" t="s">
        <v>2110</v>
      </c>
      <c r="O579" t="s">
        <v>2133</v>
      </c>
    </row>
    <row r="580" spans="1:15" x14ac:dyDescent="0.25">
      <c r="A580" t="s">
        <v>1200</v>
      </c>
      <c r="B580">
        <v>96500</v>
      </c>
      <c r="C580">
        <v>16168</v>
      </c>
      <c r="D580" s="12">
        <v>17</v>
      </c>
      <c r="E580" t="s">
        <v>14</v>
      </c>
      <c r="F580">
        <v>245</v>
      </c>
      <c r="G580" s="8">
        <v>65.991799999999998</v>
      </c>
      <c r="H580" t="s">
        <v>21</v>
      </c>
      <c r="I580" s="7">
        <v>40878.25</v>
      </c>
      <c r="J580" t="s">
        <v>2152</v>
      </c>
      <c r="K580">
        <v>1322719200</v>
      </c>
      <c r="L580" s="7">
        <v>40881.25</v>
      </c>
      <c r="M580">
        <v>1322978400</v>
      </c>
      <c r="N580" t="s">
        <v>2116</v>
      </c>
      <c r="O580" t="s">
        <v>2138</v>
      </c>
    </row>
    <row r="581" spans="1:15" x14ac:dyDescent="0.25">
      <c r="A581" t="s">
        <v>1202</v>
      </c>
      <c r="B581">
        <v>6200</v>
      </c>
      <c r="C581">
        <v>6269</v>
      </c>
      <c r="D581" s="12">
        <v>101</v>
      </c>
      <c r="E581" t="s">
        <v>20</v>
      </c>
      <c r="F581">
        <v>87</v>
      </c>
      <c r="G581" s="8">
        <v>72.057500000000005</v>
      </c>
      <c r="H581" t="s">
        <v>21</v>
      </c>
      <c r="I581" s="7">
        <v>40762.208333333336</v>
      </c>
      <c r="J581" t="s">
        <v>2152</v>
      </c>
      <c r="K581">
        <v>1312693200</v>
      </c>
      <c r="L581" s="7">
        <v>40774.208333333336</v>
      </c>
      <c r="M581">
        <v>1313730000</v>
      </c>
      <c r="N581" t="s">
        <v>2110</v>
      </c>
      <c r="O581" t="s">
        <v>2133</v>
      </c>
    </row>
    <row r="582" spans="1:15" x14ac:dyDescent="0.25">
      <c r="A582" t="s">
        <v>556</v>
      </c>
      <c r="B582">
        <v>43800</v>
      </c>
      <c r="C582">
        <v>149578</v>
      </c>
      <c r="D582" s="12">
        <v>342</v>
      </c>
      <c r="E582" t="s">
        <v>20</v>
      </c>
      <c r="F582">
        <v>3116</v>
      </c>
      <c r="G582" s="8">
        <v>48.0032</v>
      </c>
      <c r="H582" t="s">
        <v>21</v>
      </c>
      <c r="I582" s="7">
        <v>41696.25</v>
      </c>
      <c r="J582" t="s">
        <v>2145</v>
      </c>
      <c r="K582">
        <v>1393394400</v>
      </c>
      <c r="L582" s="7">
        <v>41704.25</v>
      </c>
      <c r="M582">
        <v>1394085600</v>
      </c>
      <c r="N582" t="s">
        <v>2114</v>
      </c>
      <c r="O582" t="s">
        <v>2115</v>
      </c>
    </row>
    <row r="583" spans="1:15" x14ac:dyDescent="0.25">
      <c r="A583" t="s">
        <v>1205</v>
      </c>
      <c r="B583">
        <v>6000</v>
      </c>
      <c r="C583">
        <v>3841</v>
      </c>
      <c r="D583" s="12">
        <v>64</v>
      </c>
      <c r="E583" t="s">
        <v>14</v>
      </c>
      <c r="F583">
        <v>71</v>
      </c>
      <c r="G583" s="8">
        <v>54.098599999999998</v>
      </c>
      <c r="H583" t="s">
        <v>21</v>
      </c>
      <c r="I583" s="7">
        <v>40662.208333333336</v>
      </c>
      <c r="J583" t="s">
        <v>2152</v>
      </c>
      <c r="K583">
        <v>1304053200</v>
      </c>
      <c r="L583" s="7">
        <v>40677.208333333336</v>
      </c>
      <c r="M583">
        <v>1305349200</v>
      </c>
      <c r="N583" t="s">
        <v>2112</v>
      </c>
      <c r="O583" t="s">
        <v>2113</v>
      </c>
    </row>
    <row r="584" spans="1:15" x14ac:dyDescent="0.25">
      <c r="A584" t="s">
        <v>1207</v>
      </c>
      <c r="B584">
        <v>8700</v>
      </c>
      <c r="C584">
        <v>4531</v>
      </c>
      <c r="D584" s="12">
        <v>52</v>
      </c>
      <c r="E584" t="s">
        <v>14</v>
      </c>
      <c r="F584">
        <v>42</v>
      </c>
      <c r="G584" s="8">
        <v>107.881</v>
      </c>
      <c r="H584" t="s">
        <v>21</v>
      </c>
      <c r="I584" s="7">
        <v>42165.208333333336</v>
      </c>
      <c r="J584" t="s">
        <v>2144</v>
      </c>
      <c r="K584">
        <v>1433912400</v>
      </c>
      <c r="L584" s="7">
        <v>42170.208333333336</v>
      </c>
      <c r="M584">
        <v>1434344400</v>
      </c>
      <c r="N584" t="s">
        <v>2125</v>
      </c>
      <c r="O584" t="s">
        <v>2126</v>
      </c>
    </row>
    <row r="585" spans="1:15" x14ac:dyDescent="0.25">
      <c r="A585" t="s">
        <v>1209</v>
      </c>
      <c r="B585">
        <v>18900</v>
      </c>
      <c r="C585">
        <v>60934</v>
      </c>
      <c r="D585" s="12">
        <v>322</v>
      </c>
      <c r="E585" t="s">
        <v>20</v>
      </c>
      <c r="F585">
        <v>909</v>
      </c>
      <c r="G585" s="8">
        <v>67.034099999999995</v>
      </c>
      <c r="H585" t="s">
        <v>21</v>
      </c>
      <c r="I585" s="7">
        <v>40959.25</v>
      </c>
      <c r="J585" t="s">
        <v>2148</v>
      </c>
      <c r="K585">
        <v>1329717600</v>
      </c>
      <c r="L585" s="7">
        <v>40976.25</v>
      </c>
      <c r="M585">
        <v>1331186400</v>
      </c>
      <c r="N585" t="s">
        <v>2116</v>
      </c>
      <c r="O585" t="s">
        <v>2117</v>
      </c>
    </row>
    <row r="586" spans="1:15" x14ac:dyDescent="0.25">
      <c r="A586" t="s">
        <v>45</v>
      </c>
      <c r="B586">
        <v>86400</v>
      </c>
      <c r="C586">
        <v>103255</v>
      </c>
      <c r="D586" s="12">
        <v>120</v>
      </c>
      <c r="E586" t="s">
        <v>20</v>
      </c>
      <c r="F586">
        <v>1613</v>
      </c>
      <c r="G586" s="8">
        <v>64.014300000000006</v>
      </c>
      <c r="H586" t="s">
        <v>21</v>
      </c>
      <c r="I586" s="7">
        <v>41024.208333333336</v>
      </c>
      <c r="J586" t="s">
        <v>2148</v>
      </c>
      <c r="K586">
        <v>1335330000</v>
      </c>
      <c r="L586" s="7">
        <v>41038.208333333336</v>
      </c>
      <c r="M586">
        <v>1336539600</v>
      </c>
      <c r="N586" t="s">
        <v>2112</v>
      </c>
      <c r="O586" t="s">
        <v>2113</v>
      </c>
    </row>
    <row r="587" spans="1:15" x14ac:dyDescent="0.25">
      <c r="A587" t="s">
        <v>1212</v>
      </c>
      <c r="B587">
        <v>8900</v>
      </c>
      <c r="C587">
        <v>13065</v>
      </c>
      <c r="D587" s="12">
        <v>147</v>
      </c>
      <c r="E587" t="s">
        <v>20</v>
      </c>
      <c r="F587">
        <v>136</v>
      </c>
      <c r="G587" s="8">
        <v>96.066199999999995</v>
      </c>
      <c r="H587" t="s">
        <v>21</v>
      </c>
      <c r="I587" s="7">
        <v>40255.208333333336</v>
      </c>
      <c r="J587" t="s">
        <v>2150</v>
      </c>
      <c r="K587">
        <v>1268888400</v>
      </c>
      <c r="L587" s="7">
        <v>40265.208333333336</v>
      </c>
      <c r="M587">
        <v>1269752400</v>
      </c>
      <c r="N587" t="s">
        <v>2122</v>
      </c>
      <c r="O587" t="s">
        <v>2134</v>
      </c>
    </row>
    <row r="588" spans="1:15" x14ac:dyDescent="0.25">
      <c r="A588" t="s">
        <v>1214</v>
      </c>
      <c r="B588">
        <v>700</v>
      </c>
      <c r="C588">
        <v>6654</v>
      </c>
      <c r="D588" s="12">
        <v>951</v>
      </c>
      <c r="E588" t="s">
        <v>20</v>
      </c>
      <c r="F588">
        <v>130</v>
      </c>
      <c r="G588" s="8">
        <v>51.184600000000003</v>
      </c>
      <c r="H588" t="s">
        <v>21</v>
      </c>
      <c r="I588" s="7">
        <v>40499.25</v>
      </c>
      <c r="J588" t="s">
        <v>2150</v>
      </c>
      <c r="K588">
        <v>1289973600</v>
      </c>
      <c r="L588" s="7">
        <v>40518.25</v>
      </c>
      <c r="M588">
        <v>1291615200</v>
      </c>
      <c r="N588" t="s">
        <v>2110</v>
      </c>
      <c r="O588" t="s">
        <v>2111</v>
      </c>
    </row>
    <row r="589" spans="1:15" x14ac:dyDescent="0.25">
      <c r="A589" t="s">
        <v>1216</v>
      </c>
      <c r="B589">
        <v>9400</v>
      </c>
      <c r="C589">
        <v>6852</v>
      </c>
      <c r="D589" s="12">
        <v>73</v>
      </c>
      <c r="E589" t="s">
        <v>14</v>
      </c>
      <c r="F589">
        <v>156</v>
      </c>
      <c r="G589" s="8">
        <v>43.923099999999998</v>
      </c>
      <c r="H589" t="s">
        <v>15</v>
      </c>
      <c r="I589" s="7">
        <v>43484.25</v>
      </c>
      <c r="J589" t="s">
        <v>2147</v>
      </c>
      <c r="K589">
        <v>1547877600</v>
      </c>
      <c r="L589" s="7">
        <v>43536.208333333336</v>
      </c>
      <c r="M589">
        <v>1552366800</v>
      </c>
      <c r="N589" t="s">
        <v>2108</v>
      </c>
      <c r="O589" t="s">
        <v>2109</v>
      </c>
    </row>
    <row r="590" spans="1:15" x14ac:dyDescent="0.25">
      <c r="A590" t="s">
        <v>1218</v>
      </c>
      <c r="B590">
        <v>157600</v>
      </c>
      <c r="C590">
        <v>124517</v>
      </c>
      <c r="D590" s="12">
        <v>79</v>
      </c>
      <c r="E590" t="s">
        <v>14</v>
      </c>
      <c r="F590">
        <v>1368</v>
      </c>
      <c r="G590" s="8">
        <v>91.021199999999993</v>
      </c>
      <c r="H590" t="s">
        <v>40</v>
      </c>
      <c r="I590" s="7">
        <v>40262.208333333336</v>
      </c>
      <c r="J590" t="s">
        <v>2150</v>
      </c>
      <c r="K590">
        <v>1269493200</v>
      </c>
      <c r="L590" s="7">
        <v>40293.208333333336</v>
      </c>
      <c r="M590">
        <v>1272171600</v>
      </c>
      <c r="N590" t="s">
        <v>2114</v>
      </c>
      <c r="O590" t="s">
        <v>2115</v>
      </c>
    </row>
    <row r="591" spans="1:15" x14ac:dyDescent="0.25">
      <c r="A591" t="s">
        <v>1220</v>
      </c>
      <c r="B591">
        <v>7900</v>
      </c>
      <c r="C591">
        <v>5113</v>
      </c>
      <c r="D591" s="12">
        <v>65</v>
      </c>
      <c r="E591" t="s">
        <v>14</v>
      </c>
      <c r="F591">
        <v>102</v>
      </c>
      <c r="G591" s="8">
        <v>50.127499999999998</v>
      </c>
      <c r="H591" t="s">
        <v>21</v>
      </c>
      <c r="I591" s="7">
        <v>42190.208333333336</v>
      </c>
      <c r="J591" t="s">
        <v>2144</v>
      </c>
      <c r="K591">
        <v>1436072400</v>
      </c>
      <c r="L591" s="7">
        <v>42197.208333333336</v>
      </c>
      <c r="M591">
        <v>1436677200</v>
      </c>
      <c r="N591" t="s">
        <v>2116</v>
      </c>
      <c r="O591" t="s">
        <v>2117</v>
      </c>
    </row>
    <row r="592" spans="1:15" x14ac:dyDescent="0.25">
      <c r="A592" t="s">
        <v>1222</v>
      </c>
      <c r="B592">
        <v>7100</v>
      </c>
      <c r="C592">
        <v>5824</v>
      </c>
      <c r="D592" s="12">
        <v>82</v>
      </c>
      <c r="E592" t="s">
        <v>14</v>
      </c>
      <c r="F592">
        <v>86</v>
      </c>
      <c r="G592" s="8">
        <v>67.7209</v>
      </c>
      <c r="H592" t="s">
        <v>26</v>
      </c>
      <c r="I592" s="7">
        <v>41994.25</v>
      </c>
      <c r="J592" t="s">
        <v>2145</v>
      </c>
      <c r="K592">
        <v>1419141600</v>
      </c>
      <c r="L592" s="7">
        <v>42005.25</v>
      </c>
      <c r="M592">
        <v>1420092000</v>
      </c>
      <c r="N592" t="s">
        <v>2122</v>
      </c>
      <c r="O592" t="s">
        <v>2131</v>
      </c>
    </row>
    <row r="593" spans="1:15" x14ac:dyDescent="0.25">
      <c r="A593" t="s">
        <v>1224</v>
      </c>
      <c r="B593">
        <v>600</v>
      </c>
      <c r="C593">
        <v>6226</v>
      </c>
      <c r="D593" s="12">
        <v>1038</v>
      </c>
      <c r="E593" t="s">
        <v>20</v>
      </c>
      <c r="F593">
        <v>102</v>
      </c>
      <c r="G593" s="8">
        <v>61.039200000000001</v>
      </c>
      <c r="H593" t="s">
        <v>21</v>
      </c>
      <c r="I593" s="7">
        <v>40373.208333333336</v>
      </c>
      <c r="J593" t="s">
        <v>2150</v>
      </c>
      <c r="K593">
        <v>1279083600</v>
      </c>
      <c r="L593" s="7">
        <v>40383.208333333336</v>
      </c>
      <c r="M593">
        <v>1279947600</v>
      </c>
      <c r="N593" t="s">
        <v>2125</v>
      </c>
      <c r="O593" t="s">
        <v>2126</v>
      </c>
    </row>
    <row r="594" spans="1:15" x14ac:dyDescent="0.25">
      <c r="A594" t="s">
        <v>1226</v>
      </c>
      <c r="B594">
        <v>156800</v>
      </c>
      <c r="C594">
        <v>20243</v>
      </c>
      <c r="D594" s="12">
        <v>13</v>
      </c>
      <c r="E594" t="s">
        <v>14</v>
      </c>
      <c r="F594">
        <v>253</v>
      </c>
      <c r="G594" s="8">
        <v>80.011899999999997</v>
      </c>
      <c r="H594" t="s">
        <v>21</v>
      </c>
      <c r="I594" s="7">
        <v>41789.208333333336</v>
      </c>
      <c r="J594" t="s">
        <v>2145</v>
      </c>
      <c r="K594">
        <v>1401426000</v>
      </c>
      <c r="L594" s="7">
        <v>41798.208333333336</v>
      </c>
      <c r="M594">
        <v>1402203600</v>
      </c>
      <c r="N594" t="s">
        <v>2114</v>
      </c>
      <c r="O594" t="s">
        <v>2115</v>
      </c>
    </row>
    <row r="595" spans="1:15" x14ac:dyDescent="0.25">
      <c r="A595" t="s">
        <v>1228</v>
      </c>
      <c r="B595">
        <v>121600</v>
      </c>
      <c r="C595">
        <v>188288</v>
      </c>
      <c r="D595" s="12">
        <v>155</v>
      </c>
      <c r="E595" t="s">
        <v>20</v>
      </c>
      <c r="F595">
        <v>4006</v>
      </c>
      <c r="G595" s="8">
        <v>47.0015</v>
      </c>
      <c r="H595" t="s">
        <v>21</v>
      </c>
      <c r="I595" s="7">
        <v>41724.208333333336</v>
      </c>
      <c r="J595" t="s">
        <v>2145</v>
      </c>
      <c r="K595">
        <v>1395810000</v>
      </c>
      <c r="L595" s="7">
        <v>41737.208333333336</v>
      </c>
      <c r="M595">
        <v>1396933200</v>
      </c>
      <c r="N595" t="s">
        <v>2116</v>
      </c>
      <c r="O595" t="s">
        <v>2124</v>
      </c>
    </row>
    <row r="596" spans="1:15" x14ac:dyDescent="0.25">
      <c r="A596" t="s">
        <v>1230</v>
      </c>
      <c r="B596">
        <v>157300</v>
      </c>
      <c r="C596">
        <v>11167</v>
      </c>
      <c r="D596" s="12">
        <v>7</v>
      </c>
      <c r="E596" t="s">
        <v>14</v>
      </c>
      <c r="F596">
        <v>157</v>
      </c>
      <c r="G596" s="8">
        <v>71.127399999999994</v>
      </c>
      <c r="H596" t="s">
        <v>21</v>
      </c>
      <c r="I596" s="7">
        <v>42548.208333333336</v>
      </c>
      <c r="J596" t="s">
        <v>2151</v>
      </c>
      <c r="K596">
        <v>1467003600</v>
      </c>
      <c r="L596" s="7">
        <v>42551.208333333336</v>
      </c>
      <c r="M596">
        <v>1467262800</v>
      </c>
      <c r="N596" t="s">
        <v>2114</v>
      </c>
      <c r="O596" t="s">
        <v>2115</v>
      </c>
    </row>
    <row r="597" spans="1:15" x14ac:dyDescent="0.25">
      <c r="A597" t="s">
        <v>1232</v>
      </c>
      <c r="B597">
        <v>70300</v>
      </c>
      <c r="C597">
        <v>146595</v>
      </c>
      <c r="D597" s="12">
        <v>209</v>
      </c>
      <c r="E597" t="s">
        <v>20</v>
      </c>
      <c r="F597">
        <v>1629</v>
      </c>
      <c r="G597" s="8">
        <v>89.990799999999993</v>
      </c>
      <c r="H597" t="s">
        <v>21</v>
      </c>
      <c r="I597" s="7">
        <v>40253.208333333336</v>
      </c>
      <c r="J597" t="s">
        <v>2150</v>
      </c>
      <c r="K597">
        <v>1268715600</v>
      </c>
      <c r="L597" s="7">
        <v>40274.208333333336</v>
      </c>
      <c r="M597">
        <v>1270530000</v>
      </c>
      <c r="N597" t="s">
        <v>2114</v>
      </c>
      <c r="O597" t="s">
        <v>2115</v>
      </c>
    </row>
    <row r="598" spans="1:15" x14ac:dyDescent="0.25">
      <c r="A598" t="s">
        <v>1234</v>
      </c>
      <c r="B598">
        <v>7900</v>
      </c>
      <c r="C598">
        <v>7875</v>
      </c>
      <c r="D598" s="12">
        <v>100</v>
      </c>
      <c r="E598" t="s">
        <v>14</v>
      </c>
      <c r="F598">
        <v>183</v>
      </c>
      <c r="G598" s="8">
        <v>43.032800000000002</v>
      </c>
      <c r="H598" t="s">
        <v>21</v>
      </c>
      <c r="I598" s="7">
        <v>42434.25</v>
      </c>
      <c r="J598" t="s">
        <v>2151</v>
      </c>
      <c r="K598">
        <v>1457157600</v>
      </c>
      <c r="L598" s="7">
        <v>42441.25</v>
      </c>
      <c r="M598">
        <v>1457762400</v>
      </c>
      <c r="N598" t="s">
        <v>2116</v>
      </c>
      <c r="O598" t="s">
        <v>2119</v>
      </c>
    </row>
    <row r="599" spans="1:15" x14ac:dyDescent="0.25">
      <c r="A599" t="s">
        <v>1236</v>
      </c>
      <c r="B599">
        <v>73800</v>
      </c>
      <c r="C599">
        <v>148779</v>
      </c>
      <c r="D599" s="12">
        <v>202</v>
      </c>
      <c r="E599" t="s">
        <v>20</v>
      </c>
      <c r="F599">
        <v>2188</v>
      </c>
      <c r="G599" s="8">
        <v>67.997699999999995</v>
      </c>
      <c r="H599" t="s">
        <v>21</v>
      </c>
      <c r="I599" s="7">
        <v>43786.25</v>
      </c>
      <c r="J599" t="s">
        <v>2147</v>
      </c>
      <c r="K599">
        <v>1573970400</v>
      </c>
      <c r="L599" s="7">
        <v>43804.25</v>
      </c>
      <c r="M599">
        <v>1575525600</v>
      </c>
      <c r="N599" t="s">
        <v>2114</v>
      </c>
      <c r="O599" t="s">
        <v>2115</v>
      </c>
    </row>
    <row r="600" spans="1:15" x14ac:dyDescent="0.25">
      <c r="A600" t="s">
        <v>1238</v>
      </c>
      <c r="B600">
        <v>108500</v>
      </c>
      <c r="C600">
        <v>175868</v>
      </c>
      <c r="D600" s="12">
        <v>162</v>
      </c>
      <c r="E600" t="s">
        <v>20</v>
      </c>
      <c r="F600">
        <v>2409</v>
      </c>
      <c r="G600" s="8">
        <v>73.004599999999996</v>
      </c>
      <c r="H600" t="s">
        <v>107</v>
      </c>
      <c r="I600" s="7">
        <v>40344.208333333336</v>
      </c>
      <c r="J600" t="s">
        <v>2150</v>
      </c>
      <c r="K600">
        <v>1276578000</v>
      </c>
      <c r="L600" s="7">
        <v>40373.208333333336</v>
      </c>
      <c r="M600">
        <v>1279083600</v>
      </c>
      <c r="N600" t="s">
        <v>2110</v>
      </c>
      <c r="O600" t="s">
        <v>2111</v>
      </c>
    </row>
    <row r="601" spans="1:15" x14ac:dyDescent="0.25">
      <c r="A601" t="s">
        <v>1240</v>
      </c>
      <c r="B601">
        <v>140300</v>
      </c>
      <c r="C601">
        <v>5112</v>
      </c>
      <c r="D601" s="12">
        <v>4</v>
      </c>
      <c r="E601" t="s">
        <v>14</v>
      </c>
      <c r="F601">
        <v>82</v>
      </c>
      <c r="G601" s="8">
        <v>62.341500000000003</v>
      </c>
      <c r="H601" t="s">
        <v>36</v>
      </c>
      <c r="I601" s="7">
        <v>42047.25</v>
      </c>
      <c r="J601" t="s">
        <v>2144</v>
      </c>
      <c r="K601">
        <v>1423720800</v>
      </c>
      <c r="L601" s="7">
        <v>42055.25</v>
      </c>
      <c r="M601">
        <v>1424412000</v>
      </c>
      <c r="N601" t="s">
        <v>2116</v>
      </c>
      <c r="O601" t="s">
        <v>2117</v>
      </c>
    </row>
    <row r="602" spans="1:15" x14ac:dyDescent="0.25">
      <c r="A602" t="s">
        <v>1242</v>
      </c>
      <c r="B602">
        <v>100</v>
      </c>
      <c r="C602">
        <v>5</v>
      </c>
      <c r="D602" s="12">
        <v>5</v>
      </c>
      <c r="E602" t="s">
        <v>14</v>
      </c>
      <c r="F602">
        <v>1</v>
      </c>
      <c r="G602" s="8">
        <v>5</v>
      </c>
      <c r="H602" t="s">
        <v>40</v>
      </c>
      <c r="I602" s="7">
        <v>41485.208333333336</v>
      </c>
      <c r="J602" t="s">
        <v>2146</v>
      </c>
      <c r="K602">
        <v>1375160400</v>
      </c>
      <c r="L602" s="7">
        <v>41497.208333333336</v>
      </c>
      <c r="M602">
        <v>1376197200</v>
      </c>
      <c r="N602" t="s">
        <v>2108</v>
      </c>
      <c r="O602" t="s">
        <v>2109</v>
      </c>
    </row>
    <row r="603" spans="1:15" x14ac:dyDescent="0.25">
      <c r="A603" t="s">
        <v>1244</v>
      </c>
      <c r="B603">
        <v>6300</v>
      </c>
      <c r="C603">
        <v>13018</v>
      </c>
      <c r="D603" s="12">
        <v>207</v>
      </c>
      <c r="E603" t="s">
        <v>20</v>
      </c>
      <c r="F603">
        <v>194</v>
      </c>
      <c r="G603" s="8">
        <v>67.103099999999998</v>
      </c>
      <c r="H603" t="s">
        <v>21</v>
      </c>
      <c r="I603" s="7">
        <v>41789.208333333336</v>
      </c>
      <c r="J603" t="s">
        <v>2145</v>
      </c>
      <c r="K603">
        <v>1401426000</v>
      </c>
      <c r="L603" s="7">
        <v>41806.208333333336</v>
      </c>
      <c r="M603">
        <v>1402894800</v>
      </c>
      <c r="N603" t="s">
        <v>2112</v>
      </c>
      <c r="O603" t="s">
        <v>2121</v>
      </c>
    </row>
    <row r="604" spans="1:15" x14ac:dyDescent="0.25">
      <c r="A604" t="s">
        <v>1246</v>
      </c>
      <c r="B604">
        <v>71100</v>
      </c>
      <c r="C604">
        <v>91176</v>
      </c>
      <c r="D604" s="12">
        <v>128</v>
      </c>
      <c r="E604" t="s">
        <v>20</v>
      </c>
      <c r="F604">
        <v>1140</v>
      </c>
      <c r="G604" s="8">
        <v>79.978899999999996</v>
      </c>
      <c r="H604" t="s">
        <v>21</v>
      </c>
      <c r="I604" s="7">
        <v>42160.208333333336</v>
      </c>
      <c r="J604" t="s">
        <v>2144</v>
      </c>
      <c r="K604">
        <v>1433480400</v>
      </c>
      <c r="L604" s="7">
        <v>42171.208333333336</v>
      </c>
      <c r="M604">
        <v>1434430800</v>
      </c>
      <c r="N604" t="s">
        <v>2114</v>
      </c>
      <c r="O604" t="s">
        <v>2115</v>
      </c>
    </row>
    <row r="605" spans="1:15" x14ac:dyDescent="0.25">
      <c r="A605" t="s">
        <v>1248</v>
      </c>
      <c r="B605">
        <v>5300</v>
      </c>
      <c r="C605">
        <v>6342</v>
      </c>
      <c r="D605" s="12">
        <v>120</v>
      </c>
      <c r="E605" t="s">
        <v>20</v>
      </c>
      <c r="F605">
        <v>102</v>
      </c>
      <c r="G605" s="8">
        <v>62.176499999999997</v>
      </c>
      <c r="H605" t="s">
        <v>21</v>
      </c>
      <c r="I605" s="7">
        <v>43573.208333333336</v>
      </c>
      <c r="J605" t="s">
        <v>2147</v>
      </c>
      <c r="K605">
        <v>1555563600</v>
      </c>
      <c r="L605" s="7">
        <v>43600.208333333336</v>
      </c>
      <c r="M605">
        <v>1557896400</v>
      </c>
      <c r="N605" t="s">
        <v>2114</v>
      </c>
      <c r="O605" t="s">
        <v>2115</v>
      </c>
    </row>
    <row r="606" spans="1:15" x14ac:dyDescent="0.25">
      <c r="A606" t="s">
        <v>1250</v>
      </c>
      <c r="B606">
        <v>88700</v>
      </c>
      <c r="C606">
        <v>151438</v>
      </c>
      <c r="D606" s="12">
        <v>171</v>
      </c>
      <c r="E606" t="s">
        <v>20</v>
      </c>
      <c r="F606">
        <v>2857</v>
      </c>
      <c r="G606" s="8">
        <v>53.006</v>
      </c>
      <c r="H606" t="s">
        <v>21</v>
      </c>
      <c r="I606" s="7">
        <v>40565.25</v>
      </c>
      <c r="J606" t="s">
        <v>2152</v>
      </c>
      <c r="K606">
        <v>1295676000</v>
      </c>
      <c r="L606" s="7">
        <v>40586.25</v>
      </c>
      <c r="M606">
        <v>1297490400</v>
      </c>
      <c r="N606" t="s">
        <v>2114</v>
      </c>
      <c r="O606" t="s">
        <v>2115</v>
      </c>
    </row>
    <row r="607" spans="1:15" x14ac:dyDescent="0.25">
      <c r="A607" t="s">
        <v>1252</v>
      </c>
      <c r="B607">
        <v>3300</v>
      </c>
      <c r="C607">
        <v>6178</v>
      </c>
      <c r="D607" s="12">
        <v>187</v>
      </c>
      <c r="E607" t="s">
        <v>20</v>
      </c>
      <c r="F607">
        <v>107</v>
      </c>
      <c r="G607" s="8">
        <v>57.738300000000002</v>
      </c>
      <c r="H607" t="s">
        <v>21</v>
      </c>
      <c r="I607" s="7">
        <v>42280.208333333336</v>
      </c>
      <c r="J607" t="s">
        <v>2144</v>
      </c>
      <c r="K607">
        <v>1443848400</v>
      </c>
      <c r="L607" s="7">
        <v>42321.25</v>
      </c>
      <c r="M607">
        <v>1447394400</v>
      </c>
      <c r="N607" t="s">
        <v>2122</v>
      </c>
      <c r="O607" t="s">
        <v>2123</v>
      </c>
    </row>
    <row r="608" spans="1:15" x14ac:dyDescent="0.25">
      <c r="A608" t="s">
        <v>1254</v>
      </c>
      <c r="B608">
        <v>3400</v>
      </c>
      <c r="C608">
        <v>6405</v>
      </c>
      <c r="D608" s="12">
        <v>188</v>
      </c>
      <c r="E608" t="s">
        <v>20</v>
      </c>
      <c r="F608">
        <v>160</v>
      </c>
      <c r="G608" s="8">
        <v>40.031199999999998</v>
      </c>
      <c r="H608" t="s">
        <v>40</v>
      </c>
      <c r="I608" s="7">
        <v>42436.25</v>
      </c>
      <c r="J608" t="s">
        <v>2151</v>
      </c>
      <c r="K608">
        <v>1457330400</v>
      </c>
      <c r="L608" s="7">
        <v>42447.208333333336</v>
      </c>
      <c r="M608">
        <v>1458277200</v>
      </c>
      <c r="N608" t="s">
        <v>2110</v>
      </c>
      <c r="O608" t="s">
        <v>2111</v>
      </c>
    </row>
    <row r="609" spans="1:15" x14ac:dyDescent="0.25">
      <c r="A609" t="s">
        <v>1256</v>
      </c>
      <c r="B609">
        <v>137600</v>
      </c>
      <c r="C609">
        <v>180667</v>
      </c>
      <c r="D609" s="12">
        <v>131</v>
      </c>
      <c r="E609" t="s">
        <v>20</v>
      </c>
      <c r="F609">
        <v>2230</v>
      </c>
      <c r="G609" s="8">
        <v>81.016599999999997</v>
      </c>
      <c r="H609" t="s">
        <v>21</v>
      </c>
      <c r="I609" s="7">
        <v>41721.208333333336</v>
      </c>
      <c r="J609" t="s">
        <v>2145</v>
      </c>
      <c r="K609">
        <v>1395550800</v>
      </c>
      <c r="L609" s="7">
        <v>41723.208333333336</v>
      </c>
      <c r="M609">
        <v>1395723600</v>
      </c>
      <c r="N609" t="s">
        <v>2108</v>
      </c>
      <c r="O609" t="s">
        <v>2109</v>
      </c>
    </row>
    <row r="610" spans="1:15" x14ac:dyDescent="0.25">
      <c r="A610" t="s">
        <v>1258</v>
      </c>
      <c r="B610">
        <v>3900</v>
      </c>
      <c r="C610">
        <v>11075</v>
      </c>
      <c r="D610" s="12">
        <v>284</v>
      </c>
      <c r="E610" t="s">
        <v>20</v>
      </c>
      <c r="F610">
        <v>316</v>
      </c>
      <c r="G610" s="8">
        <v>35.047499999999999</v>
      </c>
      <c r="H610" t="s">
        <v>21</v>
      </c>
      <c r="I610" s="7">
        <v>43530.25</v>
      </c>
      <c r="J610" t="s">
        <v>2147</v>
      </c>
      <c r="K610">
        <v>1551852000</v>
      </c>
      <c r="L610" s="7">
        <v>43534.25</v>
      </c>
      <c r="M610">
        <v>1552197600</v>
      </c>
      <c r="N610" t="s">
        <v>2110</v>
      </c>
      <c r="O610" t="s">
        <v>2133</v>
      </c>
    </row>
    <row r="611" spans="1:15" x14ac:dyDescent="0.25">
      <c r="A611" t="s">
        <v>1260</v>
      </c>
      <c r="B611">
        <v>10000</v>
      </c>
      <c r="C611">
        <v>12042</v>
      </c>
      <c r="D611" s="12">
        <v>120</v>
      </c>
      <c r="E611" t="s">
        <v>20</v>
      </c>
      <c r="F611">
        <v>117</v>
      </c>
      <c r="G611" s="8">
        <v>102.92310000000001</v>
      </c>
      <c r="H611" t="s">
        <v>21</v>
      </c>
      <c r="I611" s="7">
        <v>43481.25</v>
      </c>
      <c r="J611" t="s">
        <v>2147</v>
      </c>
      <c r="K611">
        <v>1547618400</v>
      </c>
      <c r="L611" s="7">
        <v>43498.25</v>
      </c>
      <c r="M611">
        <v>1549087200</v>
      </c>
      <c r="N611" t="s">
        <v>2116</v>
      </c>
      <c r="O611" t="s">
        <v>2138</v>
      </c>
    </row>
    <row r="612" spans="1:15" x14ac:dyDescent="0.25">
      <c r="A612" t="s">
        <v>1262</v>
      </c>
      <c r="B612">
        <v>42800</v>
      </c>
      <c r="C612">
        <v>179356</v>
      </c>
      <c r="D612" s="12">
        <v>419</v>
      </c>
      <c r="E612" t="s">
        <v>20</v>
      </c>
      <c r="F612">
        <v>6406</v>
      </c>
      <c r="G612" s="8">
        <v>27.998100000000001</v>
      </c>
      <c r="H612" t="s">
        <v>21</v>
      </c>
      <c r="I612" s="7">
        <v>41259.25</v>
      </c>
      <c r="J612" t="s">
        <v>2148</v>
      </c>
      <c r="K612">
        <v>1355637600</v>
      </c>
      <c r="L612" s="7">
        <v>41273.25</v>
      </c>
      <c r="M612">
        <v>1356847200</v>
      </c>
      <c r="N612" t="s">
        <v>2114</v>
      </c>
      <c r="O612" t="s">
        <v>2115</v>
      </c>
    </row>
    <row r="613" spans="1:15" hidden="1" x14ac:dyDescent="0.25">
      <c r="A613" t="s">
        <v>1264</v>
      </c>
      <c r="B613">
        <v>8200</v>
      </c>
      <c r="C613">
        <v>1136</v>
      </c>
      <c r="D613" s="12">
        <v>14</v>
      </c>
      <c r="E613" t="s">
        <v>2186</v>
      </c>
      <c r="F613">
        <v>15</v>
      </c>
      <c r="G613" s="8">
        <v>75.7333</v>
      </c>
      <c r="H613" t="s">
        <v>21</v>
      </c>
      <c r="I613" s="7">
        <v>41480.208333333336</v>
      </c>
      <c r="J613" t="s">
        <v>2146</v>
      </c>
      <c r="K613">
        <v>1374728400</v>
      </c>
      <c r="L613" s="7">
        <v>41492.208333333336</v>
      </c>
      <c r="M613">
        <v>1375765200</v>
      </c>
      <c r="N613" t="s">
        <v>2114</v>
      </c>
      <c r="O613" t="s">
        <v>2115</v>
      </c>
    </row>
    <row r="614" spans="1:15" x14ac:dyDescent="0.25">
      <c r="A614" t="s">
        <v>1266</v>
      </c>
      <c r="B614">
        <v>6200</v>
      </c>
      <c r="C614">
        <v>8645</v>
      </c>
      <c r="D614" s="12">
        <v>139</v>
      </c>
      <c r="E614" t="s">
        <v>20</v>
      </c>
      <c r="F614">
        <v>192</v>
      </c>
      <c r="G614" s="8">
        <v>45.026000000000003</v>
      </c>
      <c r="H614" t="s">
        <v>21</v>
      </c>
      <c r="I614" s="7">
        <v>40474.208333333336</v>
      </c>
      <c r="J614" t="s">
        <v>2150</v>
      </c>
      <c r="K614">
        <v>1287810000</v>
      </c>
      <c r="L614" s="7">
        <v>40497.25</v>
      </c>
      <c r="M614">
        <v>1289800800</v>
      </c>
      <c r="N614" t="s">
        <v>2110</v>
      </c>
      <c r="O614" t="s">
        <v>2118</v>
      </c>
    </row>
    <row r="615" spans="1:15" x14ac:dyDescent="0.25">
      <c r="A615" t="s">
        <v>1268</v>
      </c>
      <c r="B615">
        <v>1100</v>
      </c>
      <c r="C615">
        <v>1914</v>
      </c>
      <c r="D615" s="12">
        <v>174</v>
      </c>
      <c r="E615" t="s">
        <v>20</v>
      </c>
      <c r="F615">
        <v>26</v>
      </c>
      <c r="G615" s="8">
        <v>73.615399999999994</v>
      </c>
      <c r="H615" t="s">
        <v>15</v>
      </c>
      <c r="I615" s="7">
        <v>42973.208333333336</v>
      </c>
      <c r="J615" t="s">
        <v>2149</v>
      </c>
      <c r="K615">
        <v>1503723600</v>
      </c>
      <c r="L615" s="7">
        <v>42982.208333333336</v>
      </c>
      <c r="M615">
        <v>1504501200</v>
      </c>
      <c r="N615" t="s">
        <v>2114</v>
      </c>
      <c r="O615" t="s">
        <v>2115</v>
      </c>
    </row>
    <row r="616" spans="1:15" x14ac:dyDescent="0.25">
      <c r="A616" t="s">
        <v>1270</v>
      </c>
      <c r="B616">
        <v>26500</v>
      </c>
      <c r="C616">
        <v>41205</v>
      </c>
      <c r="D616" s="12">
        <v>155</v>
      </c>
      <c r="E616" t="s">
        <v>20</v>
      </c>
      <c r="F616">
        <v>723</v>
      </c>
      <c r="G616" s="8">
        <v>56.991700000000002</v>
      </c>
      <c r="H616" t="s">
        <v>21</v>
      </c>
      <c r="I616" s="7">
        <v>42746.25</v>
      </c>
      <c r="J616" t="s">
        <v>2149</v>
      </c>
      <c r="K616">
        <v>1484114400</v>
      </c>
      <c r="L616" s="7">
        <v>42764.25</v>
      </c>
      <c r="M616">
        <v>1485669600</v>
      </c>
      <c r="N616" t="s">
        <v>2114</v>
      </c>
      <c r="O616" t="s">
        <v>2115</v>
      </c>
    </row>
    <row r="617" spans="1:15" x14ac:dyDescent="0.25">
      <c r="A617" t="s">
        <v>1272</v>
      </c>
      <c r="B617">
        <v>8500</v>
      </c>
      <c r="C617">
        <v>14488</v>
      </c>
      <c r="D617" s="12">
        <v>170</v>
      </c>
      <c r="E617" t="s">
        <v>20</v>
      </c>
      <c r="F617">
        <v>170</v>
      </c>
      <c r="G617" s="8">
        <v>85.223500000000001</v>
      </c>
      <c r="H617" t="s">
        <v>107</v>
      </c>
      <c r="I617" s="7">
        <v>42489.208333333336</v>
      </c>
      <c r="J617" t="s">
        <v>2151</v>
      </c>
      <c r="K617">
        <v>1461906000</v>
      </c>
      <c r="L617" s="7">
        <v>42499.208333333336</v>
      </c>
      <c r="M617">
        <v>1462770000</v>
      </c>
      <c r="N617" t="s">
        <v>2114</v>
      </c>
      <c r="O617" t="s">
        <v>2115</v>
      </c>
    </row>
    <row r="618" spans="1:15" x14ac:dyDescent="0.25">
      <c r="A618" t="s">
        <v>1274</v>
      </c>
      <c r="B618">
        <v>6400</v>
      </c>
      <c r="C618">
        <v>12129</v>
      </c>
      <c r="D618" s="12">
        <v>190</v>
      </c>
      <c r="E618" t="s">
        <v>20</v>
      </c>
      <c r="F618">
        <v>238</v>
      </c>
      <c r="G618" s="8">
        <v>50.962200000000003</v>
      </c>
      <c r="H618" t="s">
        <v>40</v>
      </c>
      <c r="I618" s="7">
        <v>41537.208333333336</v>
      </c>
      <c r="J618" t="s">
        <v>2146</v>
      </c>
      <c r="K618">
        <v>1379653200</v>
      </c>
      <c r="L618" s="7">
        <v>41538.208333333336</v>
      </c>
      <c r="M618">
        <v>1379739600</v>
      </c>
      <c r="N618" t="s">
        <v>2110</v>
      </c>
      <c r="O618" t="s">
        <v>2120</v>
      </c>
    </row>
    <row r="619" spans="1:15" x14ac:dyDescent="0.25">
      <c r="A619" t="s">
        <v>1276</v>
      </c>
      <c r="B619">
        <v>1400</v>
      </c>
      <c r="C619">
        <v>3496</v>
      </c>
      <c r="D619" s="12">
        <v>250</v>
      </c>
      <c r="E619" t="s">
        <v>20</v>
      </c>
      <c r="F619">
        <v>55</v>
      </c>
      <c r="G619" s="8">
        <v>63.563600000000001</v>
      </c>
      <c r="H619" t="s">
        <v>21</v>
      </c>
      <c r="I619" s="7">
        <v>41794.208333333336</v>
      </c>
      <c r="J619" t="s">
        <v>2145</v>
      </c>
      <c r="K619">
        <v>1401858000</v>
      </c>
      <c r="L619" s="7">
        <v>41804.208333333336</v>
      </c>
      <c r="M619">
        <v>1402722000</v>
      </c>
      <c r="N619" t="s">
        <v>2114</v>
      </c>
      <c r="O619" t="s">
        <v>2115</v>
      </c>
    </row>
    <row r="620" spans="1:15" x14ac:dyDescent="0.25">
      <c r="A620" t="s">
        <v>1278</v>
      </c>
      <c r="B620">
        <v>198600</v>
      </c>
      <c r="C620">
        <v>97037</v>
      </c>
      <c r="D620" s="12">
        <v>49</v>
      </c>
      <c r="E620" t="s">
        <v>14</v>
      </c>
      <c r="F620">
        <v>1198</v>
      </c>
      <c r="G620" s="8">
        <v>80.999200000000002</v>
      </c>
      <c r="H620" t="s">
        <v>21</v>
      </c>
      <c r="I620" s="7">
        <v>41396.208333333336</v>
      </c>
      <c r="J620" t="s">
        <v>2146</v>
      </c>
      <c r="K620">
        <v>1367470800</v>
      </c>
      <c r="L620" s="7">
        <v>41417.208333333336</v>
      </c>
      <c r="M620">
        <v>1369285200</v>
      </c>
      <c r="N620" t="s">
        <v>2122</v>
      </c>
      <c r="O620" t="s">
        <v>2123</v>
      </c>
    </row>
    <row r="621" spans="1:15" x14ac:dyDescent="0.25">
      <c r="A621" t="s">
        <v>1280</v>
      </c>
      <c r="B621">
        <v>195900</v>
      </c>
      <c r="C621">
        <v>55757</v>
      </c>
      <c r="D621" s="12">
        <v>28</v>
      </c>
      <c r="E621" t="s">
        <v>14</v>
      </c>
      <c r="F621">
        <v>648</v>
      </c>
      <c r="G621" s="8">
        <v>86.044799999999995</v>
      </c>
      <c r="H621" t="s">
        <v>21</v>
      </c>
      <c r="I621" s="7">
        <v>40669.208333333336</v>
      </c>
      <c r="J621" t="s">
        <v>2152</v>
      </c>
      <c r="K621">
        <v>1304658000</v>
      </c>
      <c r="L621" s="7">
        <v>40670.208333333336</v>
      </c>
      <c r="M621">
        <v>1304744400</v>
      </c>
      <c r="N621" t="s">
        <v>2114</v>
      </c>
      <c r="O621" t="s">
        <v>2115</v>
      </c>
    </row>
    <row r="622" spans="1:15" x14ac:dyDescent="0.25">
      <c r="A622" t="s">
        <v>1282</v>
      </c>
      <c r="B622">
        <v>4300</v>
      </c>
      <c r="C622">
        <v>11525</v>
      </c>
      <c r="D622" s="12">
        <v>268</v>
      </c>
      <c r="E622" t="s">
        <v>20</v>
      </c>
      <c r="F622">
        <v>128</v>
      </c>
      <c r="G622" s="8">
        <v>90.039100000000005</v>
      </c>
      <c r="H622" t="s">
        <v>26</v>
      </c>
      <c r="I622" s="7">
        <v>42559.208333333336</v>
      </c>
      <c r="J622" t="s">
        <v>2151</v>
      </c>
      <c r="K622">
        <v>1467954000</v>
      </c>
      <c r="L622" s="7">
        <v>42563.208333333336</v>
      </c>
      <c r="M622">
        <v>1468299600</v>
      </c>
      <c r="N622" t="s">
        <v>2129</v>
      </c>
      <c r="O622" t="s">
        <v>2130</v>
      </c>
    </row>
    <row r="623" spans="1:15" x14ac:dyDescent="0.25">
      <c r="A623" t="s">
        <v>1284</v>
      </c>
      <c r="B623">
        <v>25600</v>
      </c>
      <c r="C623">
        <v>158669</v>
      </c>
      <c r="D623" s="12">
        <v>620</v>
      </c>
      <c r="E623" t="s">
        <v>20</v>
      </c>
      <c r="F623">
        <v>2144</v>
      </c>
      <c r="G623" s="8">
        <v>74.006100000000004</v>
      </c>
      <c r="H623" t="s">
        <v>21</v>
      </c>
      <c r="I623" s="7">
        <v>42626.208333333336</v>
      </c>
      <c r="J623" t="s">
        <v>2151</v>
      </c>
      <c r="K623">
        <v>1473742800</v>
      </c>
      <c r="L623" s="7">
        <v>42631.208333333336</v>
      </c>
      <c r="M623">
        <v>1474174800</v>
      </c>
      <c r="N623" t="s">
        <v>2114</v>
      </c>
      <c r="O623" t="s">
        <v>2115</v>
      </c>
    </row>
    <row r="624" spans="1:15" x14ac:dyDescent="0.25">
      <c r="A624" t="s">
        <v>1286</v>
      </c>
      <c r="B624">
        <v>189000</v>
      </c>
      <c r="C624">
        <v>5916</v>
      </c>
      <c r="D624" s="12">
        <v>3</v>
      </c>
      <c r="E624" t="s">
        <v>14</v>
      </c>
      <c r="F624">
        <v>64</v>
      </c>
      <c r="G624" s="8">
        <v>92.4375</v>
      </c>
      <c r="H624" t="s">
        <v>21</v>
      </c>
      <c r="I624" s="7">
        <v>43205.208333333336</v>
      </c>
      <c r="J624" t="s">
        <v>2153</v>
      </c>
      <c r="K624">
        <v>1523768400</v>
      </c>
      <c r="L624" s="7">
        <v>43231.208333333336</v>
      </c>
      <c r="M624">
        <v>1526014800</v>
      </c>
      <c r="N624" t="s">
        <v>2110</v>
      </c>
      <c r="O624" t="s">
        <v>2120</v>
      </c>
    </row>
    <row r="625" spans="1:15" x14ac:dyDescent="0.25">
      <c r="A625" t="s">
        <v>1288</v>
      </c>
      <c r="B625">
        <v>94300</v>
      </c>
      <c r="C625">
        <v>150806</v>
      </c>
      <c r="D625" s="12">
        <v>160</v>
      </c>
      <c r="E625" t="s">
        <v>20</v>
      </c>
      <c r="F625">
        <v>2693</v>
      </c>
      <c r="G625" s="8">
        <v>55.999299999999998</v>
      </c>
      <c r="H625" t="s">
        <v>40</v>
      </c>
      <c r="I625" s="7">
        <v>42201.208333333336</v>
      </c>
      <c r="J625" t="s">
        <v>2144</v>
      </c>
      <c r="K625">
        <v>1437022800</v>
      </c>
      <c r="L625" s="7">
        <v>42206.208333333336</v>
      </c>
      <c r="M625">
        <v>1437454800</v>
      </c>
      <c r="N625" t="s">
        <v>2114</v>
      </c>
      <c r="O625" t="s">
        <v>2115</v>
      </c>
    </row>
    <row r="626" spans="1:15" x14ac:dyDescent="0.25">
      <c r="A626" t="s">
        <v>1290</v>
      </c>
      <c r="B626">
        <v>5100</v>
      </c>
      <c r="C626">
        <v>14249</v>
      </c>
      <c r="D626" s="12">
        <v>279</v>
      </c>
      <c r="E626" t="s">
        <v>20</v>
      </c>
      <c r="F626">
        <v>432</v>
      </c>
      <c r="G626" s="8">
        <v>32.983800000000002</v>
      </c>
      <c r="H626" t="s">
        <v>21</v>
      </c>
      <c r="I626" s="7">
        <v>42029.25</v>
      </c>
      <c r="J626" t="s">
        <v>2144</v>
      </c>
      <c r="K626">
        <v>1422165600</v>
      </c>
      <c r="L626" s="7">
        <v>42035.25</v>
      </c>
      <c r="M626">
        <v>1422684000</v>
      </c>
      <c r="N626" t="s">
        <v>2129</v>
      </c>
      <c r="O626" t="s">
        <v>2130</v>
      </c>
    </row>
    <row r="627" spans="1:15" x14ac:dyDescent="0.25">
      <c r="A627" t="s">
        <v>1292</v>
      </c>
      <c r="B627">
        <v>7500</v>
      </c>
      <c r="C627">
        <v>5803</v>
      </c>
      <c r="D627" s="12">
        <v>77</v>
      </c>
      <c r="E627" t="s">
        <v>14</v>
      </c>
      <c r="F627">
        <v>62</v>
      </c>
      <c r="G627" s="8">
        <v>93.596800000000002</v>
      </c>
      <c r="H627" t="s">
        <v>21</v>
      </c>
      <c r="I627" s="7">
        <v>43857.25</v>
      </c>
      <c r="J627" t="s">
        <v>2154</v>
      </c>
      <c r="K627">
        <v>1580104800</v>
      </c>
      <c r="L627" s="7">
        <v>43871.25</v>
      </c>
      <c r="M627">
        <v>1581314400</v>
      </c>
      <c r="N627" t="s">
        <v>2114</v>
      </c>
      <c r="O627" t="s">
        <v>2115</v>
      </c>
    </row>
    <row r="628" spans="1:15" x14ac:dyDescent="0.25">
      <c r="A628" t="s">
        <v>1294</v>
      </c>
      <c r="B628">
        <v>6400</v>
      </c>
      <c r="C628">
        <v>13205</v>
      </c>
      <c r="D628" s="12">
        <v>206</v>
      </c>
      <c r="E628" t="s">
        <v>20</v>
      </c>
      <c r="F628">
        <v>189</v>
      </c>
      <c r="G628" s="8">
        <v>69.867699999999999</v>
      </c>
      <c r="H628" t="s">
        <v>21</v>
      </c>
      <c r="I628" s="7">
        <v>40449.208333333336</v>
      </c>
      <c r="J628" t="s">
        <v>2150</v>
      </c>
      <c r="K628">
        <v>1285650000</v>
      </c>
      <c r="L628" s="7">
        <v>40458.208333333336</v>
      </c>
      <c r="M628">
        <v>1286427600</v>
      </c>
      <c r="N628" t="s">
        <v>2114</v>
      </c>
      <c r="O628" t="s">
        <v>2115</v>
      </c>
    </row>
    <row r="629" spans="1:15" x14ac:dyDescent="0.25">
      <c r="A629" t="s">
        <v>1296</v>
      </c>
      <c r="B629">
        <v>1600</v>
      </c>
      <c r="C629">
        <v>11108</v>
      </c>
      <c r="D629" s="12">
        <v>694</v>
      </c>
      <c r="E629" t="s">
        <v>20</v>
      </c>
      <c r="F629">
        <v>154</v>
      </c>
      <c r="G629" s="8">
        <v>72.129900000000006</v>
      </c>
      <c r="H629" t="s">
        <v>40</v>
      </c>
      <c r="I629" s="7">
        <v>40345.208333333336</v>
      </c>
      <c r="J629" t="s">
        <v>2150</v>
      </c>
      <c r="K629">
        <v>1276664400</v>
      </c>
      <c r="L629" s="7">
        <v>40369.208333333336</v>
      </c>
      <c r="M629">
        <v>1278738000</v>
      </c>
      <c r="N629" t="s">
        <v>2108</v>
      </c>
      <c r="O629" t="s">
        <v>2109</v>
      </c>
    </row>
    <row r="630" spans="1:15" x14ac:dyDescent="0.25">
      <c r="A630" t="s">
        <v>1298</v>
      </c>
      <c r="B630">
        <v>1900</v>
      </c>
      <c r="C630">
        <v>2884</v>
      </c>
      <c r="D630" s="12">
        <v>152</v>
      </c>
      <c r="E630" t="s">
        <v>20</v>
      </c>
      <c r="F630">
        <v>96</v>
      </c>
      <c r="G630" s="8">
        <v>30.041699999999999</v>
      </c>
      <c r="H630" t="s">
        <v>21</v>
      </c>
      <c r="I630" s="7">
        <v>40455.208333333336</v>
      </c>
      <c r="J630" t="s">
        <v>2150</v>
      </c>
      <c r="K630">
        <v>1286168400</v>
      </c>
      <c r="L630" s="7">
        <v>40458.208333333336</v>
      </c>
      <c r="M630">
        <v>1286427600</v>
      </c>
      <c r="N630" t="s">
        <v>2110</v>
      </c>
      <c r="O630" t="s">
        <v>2120</v>
      </c>
    </row>
    <row r="631" spans="1:15" x14ac:dyDescent="0.25">
      <c r="A631" t="s">
        <v>1300</v>
      </c>
      <c r="B631">
        <v>85900</v>
      </c>
      <c r="C631">
        <v>55476</v>
      </c>
      <c r="D631" s="12">
        <v>65</v>
      </c>
      <c r="E631" t="s">
        <v>14</v>
      </c>
      <c r="F631">
        <v>750</v>
      </c>
      <c r="G631" s="8">
        <v>73.968000000000004</v>
      </c>
      <c r="H631" t="s">
        <v>21</v>
      </c>
      <c r="I631" s="7">
        <v>42557.208333333336</v>
      </c>
      <c r="J631" t="s">
        <v>2151</v>
      </c>
      <c r="K631">
        <v>1467781200</v>
      </c>
      <c r="L631" s="7">
        <v>42559.208333333336</v>
      </c>
      <c r="M631">
        <v>1467954000</v>
      </c>
      <c r="N631" t="s">
        <v>2114</v>
      </c>
      <c r="O631" t="s">
        <v>2115</v>
      </c>
    </row>
    <row r="632" spans="1:15" hidden="1" x14ac:dyDescent="0.25">
      <c r="A632" t="s">
        <v>1302</v>
      </c>
      <c r="B632">
        <v>9500</v>
      </c>
      <c r="C632">
        <v>5973</v>
      </c>
      <c r="D632" s="12">
        <v>63</v>
      </c>
      <c r="E632" t="s">
        <v>2186</v>
      </c>
      <c r="F632">
        <v>87</v>
      </c>
      <c r="G632" s="8">
        <v>68.655199999999994</v>
      </c>
      <c r="H632" t="s">
        <v>21</v>
      </c>
      <c r="I632" s="7">
        <v>43586.208333333336</v>
      </c>
      <c r="J632" t="s">
        <v>2147</v>
      </c>
      <c r="K632">
        <v>1556686800</v>
      </c>
      <c r="L632" s="7">
        <v>43597.208333333336</v>
      </c>
      <c r="M632">
        <v>1557637200</v>
      </c>
      <c r="N632" t="s">
        <v>2114</v>
      </c>
      <c r="O632" t="s">
        <v>2115</v>
      </c>
    </row>
    <row r="633" spans="1:15" x14ac:dyDescent="0.25">
      <c r="A633" t="s">
        <v>1304</v>
      </c>
      <c r="B633">
        <v>59200</v>
      </c>
      <c r="C633">
        <v>183756</v>
      </c>
      <c r="D633" s="12">
        <v>310</v>
      </c>
      <c r="E633" t="s">
        <v>20</v>
      </c>
      <c r="F633">
        <v>3063</v>
      </c>
      <c r="G633" s="8">
        <v>59.992199999999997</v>
      </c>
      <c r="H633" t="s">
        <v>21</v>
      </c>
      <c r="I633" s="7">
        <v>43550.208333333336</v>
      </c>
      <c r="J633" t="s">
        <v>2147</v>
      </c>
      <c r="K633">
        <v>1553576400</v>
      </c>
      <c r="L633" s="7">
        <v>43554.208333333336</v>
      </c>
      <c r="M633">
        <v>1553922000</v>
      </c>
      <c r="N633" t="s">
        <v>2114</v>
      </c>
      <c r="O633" t="s">
        <v>2115</v>
      </c>
    </row>
    <row r="634" spans="1:15" hidden="1" x14ac:dyDescent="0.25">
      <c r="A634" t="s">
        <v>1306</v>
      </c>
      <c r="B634">
        <v>72100</v>
      </c>
      <c r="C634">
        <v>30902</v>
      </c>
      <c r="D634" s="12">
        <v>43</v>
      </c>
      <c r="E634" t="s">
        <v>47</v>
      </c>
      <c r="F634">
        <v>278</v>
      </c>
      <c r="G634" s="8">
        <v>111.1583</v>
      </c>
      <c r="H634" t="s">
        <v>21</v>
      </c>
      <c r="I634" s="7">
        <v>41945.208333333336</v>
      </c>
      <c r="J634" t="s">
        <v>2145</v>
      </c>
      <c r="K634">
        <v>1414904400</v>
      </c>
      <c r="L634" s="7">
        <v>41963.25</v>
      </c>
      <c r="M634">
        <v>1416463200</v>
      </c>
      <c r="N634" t="s">
        <v>2114</v>
      </c>
      <c r="O634" t="s">
        <v>2115</v>
      </c>
    </row>
    <row r="635" spans="1:15" x14ac:dyDescent="0.25">
      <c r="A635" t="s">
        <v>1308</v>
      </c>
      <c r="B635">
        <v>6700</v>
      </c>
      <c r="C635">
        <v>5569</v>
      </c>
      <c r="D635" s="12">
        <v>83</v>
      </c>
      <c r="E635" t="s">
        <v>14</v>
      </c>
      <c r="F635">
        <v>105</v>
      </c>
      <c r="G635" s="8">
        <v>53.0381</v>
      </c>
      <c r="H635" t="s">
        <v>21</v>
      </c>
      <c r="I635" s="7">
        <v>42315.25</v>
      </c>
      <c r="J635" t="s">
        <v>2144</v>
      </c>
      <c r="K635">
        <v>1446876000</v>
      </c>
      <c r="L635" s="7">
        <v>42319.25</v>
      </c>
      <c r="M635">
        <v>1447221600</v>
      </c>
      <c r="N635" t="s">
        <v>2116</v>
      </c>
      <c r="O635" t="s">
        <v>2124</v>
      </c>
    </row>
    <row r="636" spans="1:15" hidden="1" x14ac:dyDescent="0.25">
      <c r="A636" t="s">
        <v>1310</v>
      </c>
      <c r="B636">
        <v>118200</v>
      </c>
      <c r="C636">
        <v>92824</v>
      </c>
      <c r="D636" s="12">
        <v>79</v>
      </c>
      <c r="E636" t="s">
        <v>2186</v>
      </c>
      <c r="F636">
        <v>1658</v>
      </c>
      <c r="G636" s="8">
        <v>55.985500000000002</v>
      </c>
      <c r="H636" t="s">
        <v>21</v>
      </c>
      <c r="I636" s="7">
        <v>42819.208333333336</v>
      </c>
      <c r="J636" t="s">
        <v>2149</v>
      </c>
      <c r="K636">
        <v>1490418000</v>
      </c>
      <c r="L636" s="7">
        <v>42833.208333333336</v>
      </c>
      <c r="M636">
        <v>1491627600</v>
      </c>
      <c r="N636" t="s">
        <v>2116</v>
      </c>
      <c r="O636" t="s">
        <v>2135</v>
      </c>
    </row>
    <row r="637" spans="1:15" x14ac:dyDescent="0.25">
      <c r="A637" t="s">
        <v>1312</v>
      </c>
      <c r="B637">
        <v>139000</v>
      </c>
      <c r="C637">
        <v>158590</v>
      </c>
      <c r="D637" s="12">
        <v>114</v>
      </c>
      <c r="E637" t="s">
        <v>20</v>
      </c>
      <c r="F637">
        <v>2266</v>
      </c>
      <c r="G637" s="8">
        <v>69.986800000000002</v>
      </c>
      <c r="H637" t="s">
        <v>21</v>
      </c>
      <c r="I637" s="7">
        <v>41314.25</v>
      </c>
      <c r="J637" t="s">
        <v>2146</v>
      </c>
      <c r="K637">
        <v>1360389600</v>
      </c>
      <c r="L637" s="7">
        <v>41346.208333333336</v>
      </c>
      <c r="M637">
        <v>1363150800</v>
      </c>
      <c r="N637" t="s">
        <v>2116</v>
      </c>
      <c r="O637" t="s">
        <v>2135</v>
      </c>
    </row>
    <row r="638" spans="1:15" x14ac:dyDescent="0.25">
      <c r="A638" t="s">
        <v>1314</v>
      </c>
      <c r="B638">
        <v>197700</v>
      </c>
      <c r="C638">
        <v>127591</v>
      </c>
      <c r="D638" s="12">
        <v>65</v>
      </c>
      <c r="E638" t="s">
        <v>14</v>
      </c>
      <c r="F638">
        <v>2604</v>
      </c>
      <c r="G638" s="8">
        <v>48.998100000000001</v>
      </c>
      <c r="H638" t="s">
        <v>36</v>
      </c>
      <c r="I638" s="7">
        <v>40926.25</v>
      </c>
      <c r="J638" t="s">
        <v>2148</v>
      </c>
      <c r="K638">
        <v>1326866400</v>
      </c>
      <c r="L638" s="7">
        <v>40971.25</v>
      </c>
      <c r="M638">
        <v>1330754400</v>
      </c>
      <c r="N638" t="s">
        <v>2116</v>
      </c>
      <c r="O638" t="s">
        <v>2124</v>
      </c>
    </row>
    <row r="639" spans="1:15" x14ac:dyDescent="0.25">
      <c r="A639" t="s">
        <v>1316</v>
      </c>
      <c r="B639">
        <v>8500</v>
      </c>
      <c r="C639">
        <v>6750</v>
      </c>
      <c r="D639" s="12">
        <v>79</v>
      </c>
      <c r="E639" t="s">
        <v>14</v>
      </c>
      <c r="F639">
        <v>65</v>
      </c>
      <c r="G639" s="8">
        <v>103.8462</v>
      </c>
      <c r="H639" t="s">
        <v>21</v>
      </c>
      <c r="I639" s="7">
        <v>42688.25</v>
      </c>
      <c r="J639" t="s">
        <v>2151</v>
      </c>
      <c r="K639">
        <v>1479103200</v>
      </c>
      <c r="L639" s="7">
        <v>42696.25</v>
      </c>
      <c r="M639">
        <v>1479794400</v>
      </c>
      <c r="N639" t="s">
        <v>2114</v>
      </c>
      <c r="O639" t="s">
        <v>2115</v>
      </c>
    </row>
    <row r="640" spans="1:15" x14ac:dyDescent="0.25">
      <c r="A640" t="s">
        <v>1318</v>
      </c>
      <c r="B640">
        <v>81600</v>
      </c>
      <c r="C640">
        <v>9318</v>
      </c>
      <c r="D640" s="12">
        <v>11</v>
      </c>
      <c r="E640" t="s">
        <v>14</v>
      </c>
      <c r="F640">
        <v>94</v>
      </c>
      <c r="G640" s="8">
        <v>99.127700000000004</v>
      </c>
      <c r="H640" t="s">
        <v>21</v>
      </c>
      <c r="I640" s="7">
        <v>40386.208333333336</v>
      </c>
      <c r="J640" t="s">
        <v>2150</v>
      </c>
      <c r="K640">
        <v>1280206800</v>
      </c>
      <c r="L640" s="7">
        <v>40398.208333333336</v>
      </c>
      <c r="M640">
        <v>1281243600</v>
      </c>
      <c r="N640" t="s">
        <v>2114</v>
      </c>
      <c r="O640" t="s">
        <v>2115</v>
      </c>
    </row>
    <row r="641" spans="1:15" hidden="1" x14ac:dyDescent="0.25">
      <c r="A641" t="s">
        <v>1320</v>
      </c>
      <c r="B641">
        <v>8600</v>
      </c>
      <c r="C641">
        <v>4832</v>
      </c>
      <c r="D641" s="12">
        <v>56</v>
      </c>
      <c r="E641" t="s">
        <v>47</v>
      </c>
      <c r="F641">
        <v>45</v>
      </c>
      <c r="G641" s="8">
        <v>107.37779999999999</v>
      </c>
      <c r="H641" t="s">
        <v>21</v>
      </c>
      <c r="I641" s="7">
        <v>43309.208333333336</v>
      </c>
      <c r="J641" t="s">
        <v>2153</v>
      </c>
      <c r="K641">
        <v>1532754000</v>
      </c>
      <c r="L641" s="7">
        <v>43309.208333333336</v>
      </c>
      <c r="M641">
        <v>1532754000</v>
      </c>
      <c r="N641" t="s">
        <v>2116</v>
      </c>
      <c r="O641" t="s">
        <v>2119</v>
      </c>
    </row>
    <row r="642" spans="1:15" x14ac:dyDescent="0.25">
      <c r="A642" t="s">
        <v>1322</v>
      </c>
      <c r="B642">
        <v>119800</v>
      </c>
      <c r="C642">
        <v>19769</v>
      </c>
      <c r="D642" s="12">
        <v>17</v>
      </c>
      <c r="E642" t="s">
        <v>14</v>
      </c>
      <c r="F642">
        <v>257</v>
      </c>
      <c r="G642" s="8">
        <v>76.922200000000004</v>
      </c>
      <c r="H642" t="s">
        <v>21</v>
      </c>
      <c r="I642" s="7">
        <v>42387.25</v>
      </c>
      <c r="J642" t="s">
        <v>2151</v>
      </c>
      <c r="K642">
        <v>1453096800</v>
      </c>
      <c r="L642" s="7">
        <v>42390.25</v>
      </c>
      <c r="M642">
        <v>1453356000</v>
      </c>
      <c r="N642" t="s">
        <v>2114</v>
      </c>
      <c r="O642" t="s">
        <v>2115</v>
      </c>
    </row>
    <row r="643" spans="1:15" x14ac:dyDescent="0.25">
      <c r="A643" t="s">
        <v>1324</v>
      </c>
      <c r="B643">
        <v>9400</v>
      </c>
      <c r="C643">
        <v>11277</v>
      </c>
      <c r="D643" s="12">
        <v>120</v>
      </c>
      <c r="E643" t="s">
        <v>20</v>
      </c>
      <c r="F643">
        <v>194</v>
      </c>
      <c r="G643" s="8">
        <v>58.128900000000002</v>
      </c>
      <c r="H643" t="s">
        <v>98</v>
      </c>
      <c r="I643" s="7">
        <v>42786.25</v>
      </c>
      <c r="J643" t="s">
        <v>2149</v>
      </c>
      <c r="K643">
        <v>1487570400</v>
      </c>
      <c r="L643" s="7">
        <v>42814.208333333336</v>
      </c>
      <c r="M643">
        <v>1489986000</v>
      </c>
      <c r="N643" t="s">
        <v>2114</v>
      </c>
      <c r="O643" t="s">
        <v>2115</v>
      </c>
    </row>
    <row r="644" spans="1:15" x14ac:dyDescent="0.25">
      <c r="A644" t="s">
        <v>1326</v>
      </c>
      <c r="B644">
        <v>9200</v>
      </c>
      <c r="C644">
        <v>13382</v>
      </c>
      <c r="D644" s="12">
        <v>145</v>
      </c>
      <c r="E644" t="s">
        <v>20</v>
      </c>
      <c r="F644">
        <v>129</v>
      </c>
      <c r="G644" s="8">
        <v>103.7364</v>
      </c>
      <c r="H644" t="s">
        <v>15</v>
      </c>
      <c r="I644" s="7">
        <v>43451.25</v>
      </c>
      <c r="J644" t="s">
        <v>2153</v>
      </c>
      <c r="K644">
        <v>1545026400</v>
      </c>
      <c r="L644" s="7">
        <v>43460.25</v>
      </c>
      <c r="M644">
        <v>1545804000</v>
      </c>
      <c r="N644" t="s">
        <v>2112</v>
      </c>
      <c r="O644" t="s">
        <v>2121</v>
      </c>
    </row>
    <row r="645" spans="1:15" x14ac:dyDescent="0.25">
      <c r="A645" t="s">
        <v>1328</v>
      </c>
      <c r="B645">
        <v>14900</v>
      </c>
      <c r="C645">
        <v>32986</v>
      </c>
      <c r="D645" s="12">
        <v>221</v>
      </c>
      <c r="E645" t="s">
        <v>20</v>
      </c>
      <c r="F645">
        <v>375</v>
      </c>
      <c r="G645" s="8">
        <v>87.962699999999998</v>
      </c>
      <c r="H645" t="s">
        <v>21</v>
      </c>
      <c r="I645" s="7">
        <v>42795.25</v>
      </c>
      <c r="J645" t="s">
        <v>2149</v>
      </c>
      <c r="K645">
        <v>1488348000</v>
      </c>
      <c r="L645" s="7">
        <v>42813.208333333336</v>
      </c>
      <c r="M645">
        <v>1489899600</v>
      </c>
      <c r="N645" t="s">
        <v>2114</v>
      </c>
      <c r="O645" t="s">
        <v>2115</v>
      </c>
    </row>
    <row r="646" spans="1:15" x14ac:dyDescent="0.25">
      <c r="A646" t="s">
        <v>1330</v>
      </c>
      <c r="B646">
        <v>169400</v>
      </c>
      <c r="C646">
        <v>81984</v>
      </c>
      <c r="D646" s="12">
        <v>48</v>
      </c>
      <c r="E646" t="s">
        <v>14</v>
      </c>
      <c r="F646">
        <v>2928</v>
      </c>
      <c r="G646" s="8">
        <v>28</v>
      </c>
      <c r="H646" t="s">
        <v>15</v>
      </c>
      <c r="I646" s="7">
        <v>43452.25</v>
      </c>
      <c r="J646" t="s">
        <v>2153</v>
      </c>
      <c r="K646">
        <v>1545112800</v>
      </c>
      <c r="L646" s="7">
        <v>43468.25</v>
      </c>
      <c r="M646">
        <v>1546495200</v>
      </c>
      <c r="N646" t="s">
        <v>2114</v>
      </c>
      <c r="O646" t="s">
        <v>2115</v>
      </c>
    </row>
    <row r="647" spans="1:15" x14ac:dyDescent="0.25">
      <c r="A647" t="s">
        <v>1332</v>
      </c>
      <c r="B647">
        <v>192100</v>
      </c>
      <c r="C647">
        <v>178483</v>
      </c>
      <c r="D647" s="12">
        <v>93</v>
      </c>
      <c r="E647" t="s">
        <v>14</v>
      </c>
      <c r="F647">
        <v>4697</v>
      </c>
      <c r="G647" s="8">
        <v>37.999400000000001</v>
      </c>
      <c r="H647" t="s">
        <v>21</v>
      </c>
      <c r="I647" s="7">
        <v>43369.208333333336</v>
      </c>
      <c r="J647" t="s">
        <v>2153</v>
      </c>
      <c r="K647">
        <v>1537938000</v>
      </c>
      <c r="L647" s="7">
        <v>43390.208333333336</v>
      </c>
      <c r="M647">
        <v>1539752400</v>
      </c>
      <c r="N647" t="s">
        <v>2110</v>
      </c>
      <c r="O647" t="s">
        <v>2111</v>
      </c>
    </row>
    <row r="648" spans="1:15" x14ac:dyDescent="0.25">
      <c r="A648" t="s">
        <v>1334</v>
      </c>
      <c r="B648">
        <v>98700</v>
      </c>
      <c r="C648">
        <v>87448</v>
      </c>
      <c r="D648" s="12">
        <v>89</v>
      </c>
      <c r="E648" t="s">
        <v>14</v>
      </c>
      <c r="F648">
        <v>2915</v>
      </c>
      <c r="G648" s="8">
        <v>29.999300000000002</v>
      </c>
      <c r="H648" t="s">
        <v>21</v>
      </c>
      <c r="I648" s="7">
        <v>41346.208333333336</v>
      </c>
      <c r="J648" t="s">
        <v>2146</v>
      </c>
      <c r="K648">
        <v>1363150800</v>
      </c>
      <c r="L648" s="7">
        <v>41357.208333333336</v>
      </c>
      <c r="M648">
        <v>1364101200</v>
      </c>
      <c r="N648" t="s">
        <v>2125</v>
      </c>
      <c r="O648" t="s">
        <v>2126</v>
      </c>
    </row>
    <row r="649" spans="1:15" x14ac:dyDescent="0.25">
      <c r="A649" t="s">
        <v>1336</v>
      </c>
      <c r="B649">
        <v>4500</v>
      </c>
      <c r="C649">
        <v>1863</v>
      </c>
      <c r="D649" s="12">
        <v>41</v>
      </c>
      <c r="E649" t="s">
        <v>14</v>
      </c>
      <c r="F649">
        <v>18</v>
      </c>
      <c r="G649" s="8">
        <v>103.5</v>
      </c>
      <c r="H649" t="s">
        <v>21</v>
      </c>
      <c r="I649" s="7">
        <v>43199.208333333336</v>
      </c>
      <c r="J649" t="s">
        <v>2153</v>
      </c>
      <c r="K649">
        <v>1523250000</v>
      </c>
      <c r="L649" s="7">
        <v>43223.208333333336</v>
      </c>
      <c r="M649">
        <v>1525323600</v>
      </c>
      <c r="N649" t="s">
        <v>2122</v>
      </c>
      <c r="O649" t="s">
        <v>2134</v>
      </c>
    </row>
    <row r="650" spans="1:15" hidden="1" x14ac:dyDescent="0.25">
      <c r="A650" t="s">
        <v>1338</v>
      </c>
      <c r="B650">
        <v>98600</v>
      </c>
      <c r="C650">
        <v>62174</v>
      </c>
      <c r="D650" s="12">
        <v>63</v>
      </c>
      <c r="E650" t="s">
        <v>2186</v>
      </c>
      <c r="F650">
        <v>723</v>
      </c>
      <c r="G650" s="8">
        <v>85.994500000000002</v>
      </c>
      <c r="H650" t="s">
        <v>21</v>
      </c>
      <c r="I650" s="7">
        <v>42922.208333333336</v>
      </c>
      <c r="J650" t="s">
        <v>2149</v>
      </c>
      <c r="K650">
        <v>1499317200</v>
      </c>
      <c r="L650" s="7">
        <v>42940.208333333336</v>
      </c>
      <c r="M650">
        <v>1500872400</v>
      </c>
      <c r="N650" t="s">
        <v>2108</v>
      </c>
      <c r="O650" t="s">
        <v>2109</v>
      </c>
    </row>
    <row r="651" spans="1:15" x14ac:dyDescent="0.25">
      <c r="A651" t="s">
        <v>1340</v>
      </c>
      <c r="B651">
        <v>121700</v>
      </c>
      <c r="C651">
        <v>59003</v>
      </c>
      <c r="D651" s="12">
        <v>48</v>
      </c>
      <c r="E651" t="s">
        <v>14</v>
      </c>
      <c r="F651">
        <v>602</v>
      </c>
      <c r="G651" s="8">
        <v>98.011600000000001</v>
      </c>
      <c r="H651" t="s">
        <v>98</v>
      </c>
      <c r="I651" s="7">
        <v>40471.208333333336</v>
      </c>
      <c r="J651" t="s">
        <v>2150</v>
      </c>
      <c r="K651">
        <v>1287550800</v>
      </c>
      <c r="L651" s="7">
        <v>40482.208333333336</v>
      </c>
      <c r="M651">
        <v>1288501200</v>
      </c>
      <c r="N651" t="s">
        <v>2114</v>
      </c>
      <c r="O651" t="s">
        <v>2115</v>
      </c>
    </row>
    <row r="652" spans="1:15" x14ac:dyDescent="0.25">
      <c r="A652" t="s">
        <v>1342</v>
      </c>
      <c r="B652">
        <v>100</v>
      </c>
      <c r="C652">
        <v>2</v>
      </c>
      <c r="D652" s="12">
        <v>2</v>
      </c>
      <c r="E652" t="s">
        <v>14</v>
      </c>
      <c r="F652">
        <v>1</v>
      </c>
      <c r="G652" s="8">
        <v>2</v>
      </c>
      <c r="H652" t="s">
        <v>21</v>
      </c>
      <c r="I652" s="7">
        <v>41828.208333333336</v>
      </c>
      <c r="J652" t="s">
        <v>2145</v>
      </c>
      <c r="K652">
        <v>1404795600</v>
      </c>
      <c r="L652" s="7">
        <v>41855.208333333336</v>
      </c>
      <c r="M652">
        <v>1407128400</v>
      </c>
      <c r="N652" t="s">
        <v>2110</v>
      </c>
      <c r="O652" t="s">
        <v>2133</v>
      </c>
    </row>
    <row r="653" spans="1:15" x14ac:dyDescent="0.25">
      <c r="A653" t="s">
        <v>1344</v>
      </c>
      <c r="B653">
        <v>196700</v>
      </c>
      <c r="C653">
        <v>174039</v>
      </c>
      <c r="D653" s="12">
        <v>88</v>
      </c>
      <c r="E653" t="s">
        <v>14</v>
      </c>
      <c r="F653">
        <v>3868</v>
      </c>
      <c r="G653" s="8">
        <v>44.994599999999998</v>
      </c>
      <c r="H653" t="s">
        <v>107</v>
      </c>
      <c r="I653" s="7">
        <v>41692.25</v>
      </c>
      <c r="J653" t="s">
        <v>2145</v>
      </c>
      <c r="K653">
        <v>1393048800</v>
      </c>
      <c r="L653" s="7">
        <v>41707.25</v>
      </c>
      <c r="M653">
        <v>1394344800</v>
      </c>
      <c r="N653" t="s">
        <v>2116</v>
      </c>
      <c r="O653" t="s">
        <v>2127</v>
      </c>
    </row>
    <row r="654" spans="1:15" x14ac:dyDescent="0.25">
      <c r="A654" t="s">
        <v>1346</v>
      </c>
      <c r="B654">
        <v>10000</v>
      </c>
      <c r="C654">
        <v>12684</v>
      </c>
      <c r="D654" s="12">
        <v>127</v>
      </c>
      <c r="E654" t="s">
        <v>20</v>
      </c>
      <c r="F654">
        <v>409</v>
      </c>
      <c r="G654" s="8">
        <v>31.0122</v>
      </c>
      <c r="H654" t="s">
        <v>21</v>
      </c>
      <c r="I654" s="7">
        <v>42587.208333333336</v>
      </c>
      <c r="J654" t="s">
        <v>2151</v>
      </c>
      <c r="K654">
        <v>1470373200</v>
      </c>
      <c r="L654" s="7">
        <v>42630.208333333336</v>
      </c>
      <c r="M654">
        <v>1474088400</v>
      </c>
      <c r="N654" t="s">
        <v>2112</v>
      </c>
      <c r="O654" t="s">
        <v>2113</v>
      </c>
    </row>
    <row r="655" spans="1:15" x14ac:dyDescent="0.25">
      <c r="A655" t="s">
        <v>1348</v>
      </c>
      <c r="B655">
        <v>600</v>
      </c>
      <c r="C655">
        <v>14033</v>
      </c>
      <c r="D655" s="12">
        <v>2339</v>
      </c>
      <c r="E655" t="s">
        <v>20</v>
      </c>
      <c r="F655">
        <v>234</v>
      </c>
      <c r="G655" s="8">
        <v>59.970100000000002</v>
      </c>
      <c r="H655" t="s">
        <v>21</v>
      </c>
      <c r="I655" s="7">
        <v>42468.208333333336</v>
      </c>
      <c r="J655" t="s">
        <v>2151</v>
      </c>
      <c r="K655">
        <v>1460091600</v>
      </c>
      <c r="L655" s="7">
        <v>42470.208333333336</v>
      </c>
      <c r="M655">
        <v>1460264400</v>
      </c>
      <c r="N655" t="s">
        <v>2112</v>
      </c>
      <c r="O655" t="s">
        <v>2113</v>
      </c>
    </row>
    <row r="656" spans="1:15" x14ac:dyDescent="0.25">
      <c r="A656" t="s">
        <v>1350</v>
      </c>
      <c r="B656">
        <v>35000</v>
      </c>
      <c r="C656">
        <v>177936</v>
      </c>
      <c r="D656" s="12">
        <v>508</v>
      </c>
      <c r="E656" t="s">
        <v>20</v>
      </c>
      <c r="F656">
        <v>3016</v>
      </c>
      <c r="G656" s="8">
        <v>58.997300000000003</v>
      </c>
      <c r="H656" t="s">
        <v>21</v>
      </c>
      <c r="I656" s="7">
        <v>42240.208333333336</v>
      </c>
      <c r="J656" t="s">
        <v>2144</v>
      </c>
      <c r="K656">
        <v>1440392400</v>
      </c>
      <c r="L656" s="7">
        <v>42245.208333333336</v>
      </c>
      <c r="M656">
        <v>1440824400</v>
      </c>
      <c r="N656" t="s">
        <v>2110</v>
      </c>
      <c r="O656" t="s">
        <v>2132</v>
      </c>
    </row>
    <row r="657" spans="1:15" x14ac:dyDescent="0.25">
      <c r="A657" t="s">
        <v>1352</v>
      </c>
      <c r="B657">
        <v>6900</v>
      </c>
      <c r="C657">
        <v>13212</v>
      </c>
      <c r="D657" s="12">
        <v>191</v>
      </c>
      <c r="E657" t="s">
        <v>20</v>
      </c>
      <c r="F657">
        <v>264</v>
      </c>
      <c r="G657" s="8">
        <v>50.045499999999997</v>
      </c>
      <c r="H657" t="s">
        <v>21</v>
      </c>
      <c r="I657" s="7">
        <v>42796.25</v>
      </c>
      <c r="J657" t="s">
        <v>2149</v>
      </c>
      <c r="K657">
        <v>1488434400</v>
      </c>
      <c r="L657" s="7">
        <v>42809.208333333336</v>
      </c>
      <c r="M657">
        <v>1489554000</v>
      </c>
      <c r="N657" t="s">
        <v>2129</v>
      </c>
      <c r="O657" t="s">
        <v>2130</v>
      </c>
    </row>
    <row r="658" spans="1:15" x14ac:dyDescent="0.25">
      <c r="A658" t="s">
        <v>1354</v>
      </c>
      <c r="B658">
        <v>118400</v>
      </c>
      <c r="C658">
        <v>49879</v>
      </c>
      <c r="D658" s="12">
        <v>42</v>
      </c>
      <c r="E658" t="s">
        <v>14</v>
      </c>
      <c r="F658">
        <v>504</v>
      </c>
      <c r="G658" s="8">
        <v>98.966300000000004</v>
      </c>
      <c r="H658" t="s">
        <v>26</v>
      </c>
      <c r="I658" s="7">
        <v>43097.25</v>
      </c>
      <c r="J658" t="s">
        <v>2149</v>
      </c>
      <c r="K658">
        <v>1514440800</v>
      </c>
      <c r="L658" s="7">
        <v>43102.25</v>
      </c>
      <c r="M658">
        <v>1514872800</v>
      </c>
      <c r="N658" t="s">
        <v>2108</v>
      </c>
      <c r="O658" t="s">
        <v>2109</v>
      </c>
    </row>
    <row r="659" spans="1:15" x14ac:dyDescent="0.25">
      <c r="A659" t="s">
        <v>1356</v>
      </c>
      <c r="B659">
        <v>10000</v>
      </c>
      <c r="C659">
        <v>824</v>
      </c>
      <c r="D659" s="12">
        <v>8</v>
      </c>
      <c r="E659" t="s">
        <v>14</v>
      </c>
      <c r="F659">
        <v>14</v>
      </c>
      <c r="G659" s="8">
        <v>58.857100000000003</v>
      </c>
      <c r="H659" t="s">
        <v>21</v>
      </c>
      <c r="I659" s="7">
        <v>43096.25</v>
      </c>
      <c r="J659" t="s">
        <v>2149</v>
      </c>
      <c r="K659">
        <v>1514354400</v>
      </c>
      <c r="L659" s="7">
        <v>43112.25</v>
      </c>
      <c r="M659">
        <v>1515736800</v>
      </c>
      <c r="N659" t="s">
        <v>2116</v>
      </c>
      <c r="O659" t="s">
        <v>2138</v>
      </c>
    </row>
    <row r="660" spans="1:15" hidden="1" x14ac:dyDescent="0.25">
      <c r="A660" t="s">
        <v>1358</v>
      </c>
      <c r="B660">
        <v>52600</v>
      </c>
      <c r="C660">
        <v>31594</v>
      </c>
      <c r="D660" s="12">
        <v>60</v>
      </c>
      <c r="E660" t="s">
        <v>2186</v>
      </c>
      <c r="F660">
        <v>390</v>
      </c>
      <c r="G660" s="8">
        <v>81.010300000000001</v>
      </c>
      <c r="H660" t="s">
        <v>21</v>
      </c>
      <c r="I660" s="7">
        <v>42246.208333333336</v>
      </c>
      <c r="J660" t="s">
        <v>2144</v>
      </c>
      <c r="K660">
        <v>1440910800</v>
      </c>
      <c r="L660" s="7">
        <v>42269.208333333336</v>
      </c>
      <c r="M660">
        <v>1442898000</v>
      </c>
      <c r="N660" t="s">
        <v>2110</v>
      </c>
      <c r="O660" t="s">
        <v>2111</v>
      </c>
    </row>
    <row r="661" spans="1:15" x14ac:dyDescent="0.25">
      <c r="A661" t="s">
        <v>1360</v>
      </c>
      <c r="B661">
        <v>120700</v>
      </c>
      <c r="C661">
        <v>57010</v>
      </c>
      <c r="D661" s="12">
        <v>47</v>
      </c>
      <c r="E661" t="s">
        <v>14</v>
      </c>
      <c r="F661">
        <v>750</v>
      </c>
      <c r="G661" s="8">
        <v>76.013300000000001</v>
      </c>
      <c r="H661" t="s">
        <v>40</v>
      </c>
      <c r="I661" s="7">
        <v>40570.25</v>
      </c>
      <c r="J661" t="s">
        <v>2152</v>
      </c>
      <c r="K661">
        <v>1296108000</v>
      </c>
      <c r="L661" s="7">
        <v>40571.25</v>
      </c>
      <c r="M661">
        <v>1296194400</v>
      </c>
      <c r="N661" t="s">
        <v>2116</v>
      </c>
      <c r="O661" t="s">
        <v>2117</v>
      </c>
    </row>
    <row r="662" spans="1:15" x14ac:dyDescent="0.25">
      <c r="A662" t="s">
        <v>1362</v>
      </c>
      <c r="B662">
        <v>9100</v>
      </c>
      <c r="C662">
        <v>7438</v>
      </c>
      <c r="D662" s="12">
        <v>82</v>
      </c>
      <c r="E662" t="s">
        <v>14</v>
      </c>
      <c r="F662">
        <v>77</v>
      </c>
      <c r="G662" s="8">
        <v>96.597399999999993</v>
      </c>
      <c r="H662" t="s">
        <v>21</v>
      </c>
      <c r="I662" s="7">
        <v>42237.208333333336</v>
      </c>
      <c r="J662" t="s">
        <v>2144</v>
      </c>
      <c r="K662">
        <v>1440133200</v>
      </c>
      <c r="L662" s="7">
        <v>42246.208333333336</v>
      </c>
      <c r="M662">
        <v>1440910800</v>
      </c>
      <c r="N662" t="s">
        <v>2114</v>
      </c>
      <c r="O662" t="s">
        <v>2115</v>
      </c>
    </row>
    <row r="663" spans="1:15" x14ac:dyDescent="0.25">
      <c r="A663" t="s">
        <v>1364</v>
      </c>
      <c r="B663">
        <v>106800</v>
      </c>
      <c r="C663">
        <v>57872</v>
      </c>
      <c r="D663" s="12">
        <v>54</v>
      </c>
      <c r="E663" t="s">
        <v>14</v>
      </c>
      <c r="F663">
        <v>752</v>
      </c>
      <c r="G663" s="8">
        <v>76.957400000000007</v>
      </c>
      <c r="H663" t="s">
        <v>36</v>
      </c>
      <c r="I663" s="7">
        <v>40996.208333333336</v>
      </c>
      <c r="J663" t="s">
        <v>2148</v>
      </c>
      <c r="K663">
        <v>1332910800</v>
      </c>
      <c r="L663" s="7">
        <v>41026.208333333336</v>
      </c>
      <c r="M663">
        <v>1335502800</v>
      </c>
      <c r="N663" t="s">
        <v>2110</v>
      </c>
      <c r="O663" t="s">
        <v>2133</v>
      </c>
    </row>
    <row r="664" spans="1:15" x14ac:dyDescent="0.25">
      <c r="A664" t="s">
        <v>1366</v>
      </c>
      <c r="B664">
        <v>9100</v>
      </c>
      <c r="C664">
        <v>8906</v>
      </c>
      <c r="D664" s="12">
        <v>98</v>
      </c>
      <c r="E664" t="s">
        <v>14</v>
      </c>
      <c r="F664">
        <v>131</v>
      </c>
      <c r="G664" s="8">
        <v>67.984700000000004</v>
      </c>
      <c r="H664" t="s">
        <v>21</v>
      </c>
      <c r="I664" s="7">
        <v>43443.25</v>
      </c>
      <c r="J664" t="s">
        <v>2153</v>
      </c>
      <c r="K664">
        <v>1544335200</v>
      </c>
      <c r="L664" s="7">
        <v>43447.25</v>
      </c>
      <c r="M664">
        <v>1544680800</v>
      </c>
      <c r="N664" t="s">
        <v>2114</v>
      </c>
      <c r="O664" t="s">
        <v>2115</v>
      </c>
    </row>
    <row r="665" spans="1:15" x14ac:dyDescent="0.25">
      <c r="A665" t="s">
        <v>1368</v>
      </c>
      <c r="B665">
        <v>10000</v>
      </c>
      <c r="C665">
        <v>7724</v>
      </c>
      <c r="D665" s="12">
        <v>77</v>
      </c>
      <c r="E665" t="s">
        <v>14</v>
      </c>
      <c r="F665">
        <v>87</v>
      </c>
      <c r="G665" s="8">
        <v>88.781599999999997</v>
      </c>
      <c r="H665" t="s">
        <v>21</v>
      </c>
      <c r="I665" s="7">
        <v>40458.208333333336</v>
      </c>
      <c r="J665" t="s">
        <v>2150</v>
      </c>
      <c r="K665">
        <v>1286427600</v>
      </c>
      <c r="L665" s="7">
        <v>40481.208333333336</v>
      </c>
      <c r="M665">
        <v>1288414800</v>
      </c>
      <c r="N665" t="s">
        <v>2114</v>
      </c>
      <c r="O665" t="s">
        <v>2115</v>
      </c>
    </row>
    <row r="666" spans="1:15" x14ac:dyDescent="0.25">
      <c r="A666" t="s">
        <v>708</v>
      </c>
      <c r="B666">
        <v>79400</v>
      </c>
      <c r="C666">
        <v>26571</v>
      </c>
      <c r="D666" s="12">
        <v>33</v>
      </c>
      <c r="E666" t="s">
        <v>14</v>
      </c>
      <c r="F666">
        <v>1063</v>
      </c>
      <c r="G666" s="8">
        <v>24.996200000000002</v>
      </c>
      <c r="H666" t="s">
        <v>21</v>
      </c>
      <c r="I666" s="7">
        <v>40959.25</v>
      </c>
      <c r="J666" t="s">
        <v>2148</v>
      </c>
      <c r="K666">
        <v>1329717600</v>
      </c>
      <c r="L666" s="7">
        <v>40969.25</v>
      </c>
      <c r="M666">
        <v>1330581600</v>
      </c>
      <c r="N666" t="s">
        <v>2110</v>
      </c>
      <c r="O666" t="s">
        <v>2133</v>
      </c>
    </row>
    <row r="667" spans="1:15" x14ac:dyDescent="0.25">
      <c r="A667" t="s">
        <v>1371</v>
      </c>
      <c r="B667">
        <v>5100</v>
      </c>
      <c r="C667">
        <v>12219</v>
      </c>
      <c r="D667" s="12">
        <v>240</v>
      </c>
      <c r="E667" t="s">
        <v>20</v>
      </c>
      <c r="F667">
        <v>272</v>
      </c>
      <c r="G667" s="8">
        <v>44.922800000000002</v>
      </c>
      <c r="H667" t="s">
        <v>21</v>
      </c>
      <c r="I667" s="7">
        <v>40733.208333333336</v>
      </c>
      <c r="J667" t="s">
        <v>2152</v>
      </c>
      <c r="K667">
        <v>1310187600</v>
      </c>
      <c r="L667" s="7">
        <v>40747.208333333336</v>
      </c>
      <c r="M667">
        <v>1311397200</v>
      </c>
      <c r="N667" t="s">
        <v>2116</v>
      </c>
      <c r="O667" t="s">
        <v>2117</v>
      </c>
    </row>
    <row r="668" spans="1:15" hidden="1" x14ac:dyDescent="0.25">
      <c r="A668" t="s">
        <v>1373</v>
      </c>
      <c r="B668">
        <v>3100</v>
      </c>
      <c r="C668">
        <v>1985</v>
      </c>
      <c r="D668" s="12">
        <v>64</v>
      </c>
      <c r="E668" t="s">
        <v>2186</v>
      </c>
      <c r="F668">
        <v>25</v>
      </c>
      <c r="G668" s="8">
        <v>79.400000000000006</v>
      </c>
      <c r="H668" t="s">
        <v>21</v>
      </c>
      <c r="I668" s="7">
        <v>41516.208333333336</v>
      </c>
      <c r="J668" t="s">
        <v>2146</v>
      </c>
      <c r="K668">
        <v>1377838800</v>
      </c>
      <c r="L668" s="7">
        <v>41522.208333333336</v>
      </c>
      <c r="M668">
        <v>1378357200</v>
      </c>
      <c r="N668" t="s">
        <v>2114</v>
      </c>
      <c r="O668" t="s">
        <v>2115</v>
      </c>
    </row>
    <row r="669" spans="1:15" x14ac:dyDescent="0.25">
      <c r="A669" t="s">
        <v>1375</v>
      </c>
      <c r="B669">
        <v>6900</v>
      </c>
      <c r="C669">
        <v>12155</v>
      </c>
      <c r="D669" s="12">
        <v>176</v>
      </c>
      <c r="E669" t="s">
        <v>20</v>
      </c>
      <c r="F669">
        <v>419</v>
      </c>
      <c r="G669" s="8">
        <v>29.009499999999999</v>
      </c>
      <c r="H669" t="s">
        <v>21</v>
      </c>
      <c r="I669" s="7">
        <v>41892.208333333336</v>
      </c>
      <c r="J669" t="s">
        <v>2145</v>
      </c>
      <c r="K669">
        <v>1410325200</v>
      </c>
      <c r="L669" s="7">
        <v>41901.208333333336</v>
      </c>
      <c r="M669">
        <v>1411102800</v>
      </c>
      <c r="N669" t="s">
        <v>2139</v>
      </c>
      <c r="O669" t="s">
        <v>2140</v>
      </c>
    </row>
    <row r="670" spans="1:15" x14ac:dyDescent="0.25">
      <c r="A670" t="s">
        <v>1377</v>
      </c>
      <c r="B670">
        <v>27500</v>
      </c>
      <c r="C670">
        <v>5593</v>
      </c>
      <c r="D670" s="12">
        <v>20</v>
      </c>
      <c r="E670" t="s">
        <v>14</v>
      </c>
      <c r="F670">
        <v>76</v>
      </c>
      <c r="G670" s="8">
        <v>73.592100000000002</v>
      </c>
      <c r="H670" t="s">
        <v>21</v>
      </c>
      <c r="I670" s="7">
        <v>41122.208333333336</v>
      </c>
      <c r="J670" t="s">
        <v>2148</v>
      </c>
      <c r="K670">
        <v>1343797200</v>
      </c>
      <c r="L670" s="7">
        <v>41134.208333333336</v>
      </c>
      <c r="M670">
        <v>1344834000</v>
      </c>
      <c r="N670" t="s">
        <v>2114</v>
      </c>
      <c r="O670" t="s">
        <v>2115</v>
      </c>
    </row>
    <row r="671" spans="1:15" x14ac:dyDescent="0.25">
      <c r="A671" t="s">
        <v>1379</v>
      </c>
      <c r="B671">
        <v>48800</v>
      </c>
      <c r="C671">
        <v>175020</v>
      </c>
      <c r="D671" s="12">
        <v>359</v>
      </c>
      <c r="E671" t="s">
        <v>20</v>
      </c>
      <c r="F671">
        <v>1621</v>
      </c>
      <c r="G671" s="8">
        <v>107.9704</v>
      </c>
      <c r="H671" t="s">
        <v>107</v>
      </c>
      <c r="I671" s="7">
        <v>42912.208333333336</v>
      </c>
      <c r="J671" t="s">
        <v>2149</v>
      </c>
      <c r="K671">
        <v>1498453200</v>
      </c>
      <c r="L671" s="7">
        <v>42921.208333333336</v>
      </c>
      <c r="M671">
        <v>1499230800</v>
      </c>
      <c r="N671" t="s">
        <v>2114</v>
      </c>
      <c r="O671" t="s">
        <v>2115</v>
      </c>
    </row>
    <row r="672" spans="1:15" x14ac:dyDescent="0.25">
      <c r="A672" t="s">
        <v>1334</v>
      </c>
      <c r="B672">
        <v>16200</v>
      </c>
      <c r="C672">
        <v>75955</v>
      </c>
      <c r="D672" s="12">
        <v>469</v>
      </c>
      <c r="E672" t="s">
        <v>20</v>
      </c>
      <c r="F672">
        <v>1101</v>
      </c>
      <c r="G672" s="8">
        <v>68.987300000000005</v>
      </c>
      <c r="H672" t="s">
        <v>21</v>
      </c>
      <c r="I672" s="7">
        <v>42425.25</v>
      </c>
      <c r="J672" t="s">
        <v>2151</v>
      </c>
      <c r="K672">
        <v>1456380000</v>
      </c>
      <c r="L672" s="7">
        <v>42437.25</v>
      </c>
      <c r="M672">
        <v>1457416800</v>
      </c>
      <c r="N672" t="s">
        <v>2110</v>
      </c>
      <c r="O672" t="s">
        <v>2120</v>
      </c>
    </row>
    <row r="673" spans="1:15" x14ac:dyDescent="0.25">
      <c r="A673" t="s">
        <v>1382</v>
      </c>
      <c r="B673">
        <v>97600</v>
      </c>
      <c r="C673">
        <v>119127</v>
      </c>
      <c r="D673" s="12">
        <v>122</v>
      </c>
      <c r="E673" t="s">
        <v>20</v>
      </c>
      <c r="F673">
        <v>1073</v>
      </c>
      <c r="G673" s="8">
        <v>111.0224</v>
      </c>
      <c r="H673" t="s">
        <v>21</v>
      </c>
      <c r="I673" s="7">
        <v>40390.208333333336</v>
      </c>
      <c r="J673" t="s">
        <v>2150</v>
      </c>
      <c r="K673">
        <v>1280552400</v>
      </c>
      <c r="L673" s="7">
        <v>40394.208333333336</v>
      </c>
      <c r="M673">
        <v>1280898000</v>
      </c>
      <c r="N673" t="s">
        <v>2114</v>
      </c>
      <c r="O673" t="s">
        <v>2115</v>
      </c>
    </row>
    <row r="674" spans="1:15" x14ac:dyDescent="0.25">
      <c r="A674" t="s">
        <v>1384</v>
      </c>
      <c r="B674">
        <v>197900</v>
      </c>
      <c r="C674">
        <v>110689</v>
      </c>
      <c r="D674" s="12">
        <v>56</v>
      </c>
      <c r="E674" t="s">
        <v>14</v>
      </c>
      <c r="F674">
        <v>4428</v>
      </c>
      <c r="G674" s="8">
        <v>24.997499999999999</v>
      </c>
      <c r="H674" t="s">
        <v>26</v>
      </c>
      <c r="I674" s="7">
        <v>43180.208333333336</v>
      </c>
      <c r="J674" t="s">
        <v>2153</v>
      </c>
      <c r="K674">
        <v>1521608400</v>
      </c>
      <c r="L674" s="7">
        <v>43190.208333333336</v>
      </c>
      <c r="M674">
        <v>1522472400</v>
      </c>
      <c r="N674" t="s">
        <v>2114</v>
      </c>
      <c r="O674" t="s">
        <v>2115</v>
      </c>
    </row>
    <row r="675" spans="1:15" x14ac:dyDescent="0.25">
      <c r="A675" t="s">
        <v>1386</v>
      </c>
      <c r="B675">
        <v>5600</v>
      </c>
      <c r="C675">
        <v>2445</v>
      </c>
      <c r="D675" s="12">
        <v>44</v>
      </c>
      <c r="E675" t="s">
        <v>14</v>
      </c>
      <c r="F675">
        <v>58</v>
      </c>
      <c r="G675" s="8">
        <v>42.155200000000001</v>
      </c>
      <c r="H675" t="s">
        <v>107</v>
      </c>
      <c r="I675" s="7">
        <v>42475.208333333336</v>
      </c>
      <c r="J675" t="s">
        <v>2151</v>
      </c>
      <c r="K675">
        <v>1460696400</v>
      </c>
      <c r="L675" s="7">
        <v>42496.208333333336</v>
      </c>
      <c r="M675">
        <v>1462510800</v>
      </c>
      <c r="N675" t="s">
        <v>2110</v>
      </c>
      <c r="O675" t="s">
        <v>2120</v>
      </c>
    </row>
    <row r="676" spans="1:15" hidden="1" x14ac:dyDescent="0.25">
      <c r="A676" t="s">
        <v>1388</v>
      </c>
      <c r="B676">
        <v>170700</v>
      </c>
      <c r="C676">
        <v>57250</v>
      </c>
      <c r="D676" s="12">
        <v>34</v>
      </c>
      <c r="E676" t="s">
        <v>2186</v>
      </c>
      <c r="F676">
        <v>1218</v>
      </c>
      <c r="G676" s="8">
        <v>47.003300000000003</v>
      </c>
      <c r="H676" t="s">
        <v>21</v>
      </c>
      <c r="I676" s="7">
        <v>40774.208333333336</v>
      </c>
      <c r="J676" t="s">
        <v>2152</v>
      </c>
      <c r="K676">
        <v>1313730000</v>
      </c>
      <c r="L676" s="7">
        <v>40821.208333333336</v>
      </c>
      <c r="M676">
        <v>1317790800</v>
      </c>
      <c r="N676" t="s">
        <v>2129</v>
      </c>
      <c r="O676" t="s">
        <v>2130</v>
      </c>
    </row>
    <row r="677" spans="1:15" x14ac:dyDescent="0.25">
      <c r="A677" t="s">
        <v>1390</v>
      </c>
      <c r="B677">
        <v>9700</v>
      </c>
      <c r="C677">
        <v>11929</v>
      </c>
      <c r="D677" s="12">
        <v>123</v>
      </c>
      <c r="E677" t="s">
        <v>20</v>
      </c>
      <c r="F677">
        <v>331</v>
      </c>
      <c r="G677" s="8">
        <v>36.039299999999997</v>
      </c>
      <c r="H677" t="s">
        <v>21</v>
      </c>
      <c r="I677" s="7">
        <v>43719.208333333336</v>
      </c>
      <c r="J677" t="s">
        <v>2147</v>
      </c>
      <c r="K677">
        <v>1568178000</v>
      </c>
      <c r="L677" s="7">
        <v>43726.208333333336</v>
      </c>
      <c r="M677">
        <v>1568782800</v>
      </c>
      <c r="N677" t="s">
        <v>2139</v>
      </c>
      <c r="O677" t="s">
        <v>2140</v>
      </c>
    </row>
    <row r="678" spans="1:15" x14ac:dyDescent="0.25">
      <c r="A678" t="s">
        <v>1392</v>
      </c>
      <c r="B678">
        <v>62300</v>
      </c>
      <c r="C678">
        <v>118214</v>
      </c>
      <c r="D678" s="12">
        <v>190</v>
      </c>
      <c r="E678" t="s">
        <v>20</v>
      </c>
      <c r="F678">
        <v>1170</v>
      </c>
      <c r="G678" s="8">
        <v>101.0376</v>
      </c>
      <c r="H678" t="s">
        <v>21</v>
      </c>
      <c r="I678" s="7">
        <v>41178.208333333336</v>
      </c>
      <c r="J678" t="s">
        <v>2148</v>
      </c>
      <c r="K678">
        <v>1348635600</v>
      </c>
      <c r="L678" s="7">
        <v>41187.208333333336</v>
      </c>
      <c r="M678">
        <v>1349413200</v>
      </c>
      <c r="N678" t="s">
        <v>2129</v>
      </c>
      <c r="O678" t="s">
        <v>2130</v>
      </c>
    </row>
    <row r="679" spans="1:15" x14ac:dyDescent="0.25">
      <c r="A679" t="s">
        <v>1394</v>
      </c>
      <c r="B679">
        <v>5300</v>
      </c>
      <c r="C679">
        <v>4432</v>
      </c>
      <c r="D679" s="12">
        <v>84</v>
      </c>
      <c r="E679" t="s">
        <v>14</v>
      </c>
      <c r="F679">
        <v>111</v>
      </c>
      <c r="G679" s="8">
        <v>39.927900000000001</v>
      </c>
      <c r="H679" t="s">
        <v>21</v>
      </c>
      <c r="I679" s="7">
        <v>42561.208333333336</v>
      </c>
      <c r="J679" t="s">
        <v>2151</v>
      </c>
      <c r="K679">
        <v>1468126800</v>
      </c>
      <c r="L679" s="7">
        <v>42611.208333333336</v>
      </c>
      <c r="M679">
        <v>1472446800</v>
      </c>
      <c r="N679" t="s">
        <v>2122</v>
      </c>
      <c r="O679" t="s">
        <v>2128</v>
      </c>
    </row>
    <row r="680" spans="1:15" hidden="1" x14ac:dyDescent="0.25">
      <c r="A680" t="s">
        <v>1396</v>
      </c>
      <c r="B680">
        <v>99500</v>
      </c>
      <c r="C680">
        <v>17879</v>
      </c>
      <c r="D680" s="12">
        <v>18</v>
      </c>
      <c r="E680" t="s">
        <v>2186</v>
      </c>
      <c r="F680">
        <v>215</v>
      </c>
      <c r="G680" s="8">
        <v>83.158100000000005</v>
      </c>
      <c r="H680" t="s">
        <v>21</v>
      </c>
      <c r="I680" s="7">
        <v>43484.25</v>
      </c>
      <c r="J680" t="s">
        <v>2147</v>
      </c>
      <c r="K680">
        <v>1547877600</v>
      </c>
      <c r="L680" s="7">
        <v>43486.25</v>
      </c>
      <c r="M680">
        <v>1548050400</v>
      </c>
      <c r="N680" t="s">
        <v>2116</v>
      </c>
      <c r="O680" t="s">
        <v>2119</v>
      </c>
    </row>
    <row r="681" spans="1:15" x14ac:dyDescent="0.25">
      <c r="A681" t="s">
        <v>668</v>
      </c>
      <c r="B681">
        <v>1400</v>
      </c>
      <c r="C681">
        <v>14511</v>
      </c>
      <c r="D681" s="12">
        <v>1036</v>
      </c>
      <c r="E681" t="s">
        <v>20</v>
      </c>
      <c r="F681">
        <v>363</v>
      </c>
      <c r="G681" s="8">
        <v>39.975200000000001</v>
      </c>
      <c r="H681" t="s">
        <v>21</v>
      </c>
      <c r="I681" s="7">
        <v>43756.208333333336</v>
      </c>
      <c r="J681" t="s">
        <v>2147</v>
      </c>
      <c r="K681">
        <v>1571374800</v>
      </c>
      <c r="L681" s="7">
        <v>43761.208333333336</v>
      </c>
      <c r="M681">
        <v>1571806800</v>
      </c>
      <c r="N681" t="s">
        <v>2108</v>
      </c>
      <c r="O681" t="s">
        <v>2109</v>
      </c>
    </row>
    <row r="682" spans="1:15" x14ac:dyDescent="0.25">
      <c r="A682" t="s">
        <v>1399</v>
      </c>
      <c r="B682">
        <v>145600</v>
      </c>
      <c r="C682">
        <v>141822</v>
      </c>
      <c r="D682" s="12">
        <v>97</v>
      </c>
      <c r="E682" t="s">
        <v>14</v>
      </c>
      <c r="F682">
        <v>2955</v>
      </c>
      <c r="G682" s="8">
        <v>47.993899999999996</v>
      </c>
      <c r="H682" t="s">
        <v>21</v>
      </c>
      <c r="I682" s="7">
        <v>43813.25</v>
      </c>
      <c r="J682" t="s">
        <v>2147</v>
      </c>
      <c r="K682">
        <v>1576303200</v>
      </c>
      <c r="L682" s="7">
        <v>43815.25</v>
      </c>
      <c r="M682">
        <v>1576476000</v>
      </c>
      <c r="N682" t="s">
        <v>2125</v>
      </c>
      <c r="O682" t="s">
        <v>2136</v>
      </c>
    </row>
    <row r="683" spans="1:15" x14ac:dyDescent="0.25">
      <c r="A683" t="s">
        <v>1401</v>
      </c>
      <c r="B683">
        <v>184100</v>
      </c>
      <c r="C683">
        <v>159037</v>
      </c>
      <c r="D683" s="12">
        <v>86</v>
      </c>
      <c r="E683" t="s">
        <v>14</v>
      </c>
      <c r="F683">
        <v>1657</v>
      </c>
      <c r="G683" s="8">
        <v>95.978899999999996</v>
      </c>
      <c r="H683" t="s">
        <v>21</v>
      </c>
      <c r="I683" s="7">
        <v>40898.25</v>
      </c>
      <c r="J683" t="s">
        <v>2152</v>
      </c>
      <c r="K683">
        <v>1324447200</v>
      </c>
      <c r="L683" s="7">
        <v>40904.25</v>
      </c>
      <c r="M683">
        <v>1324965600</v>
      </c>
      <c r="N683" t="s">
        <v>2114</v>
      </c>
      <c r="O683" t="s">
        <v>2115</v>
      </c>
    </row>
    <row r="684" spans="1:15" x14ac:dyDescent="0.25">
      <c r="A684" t="s">
        <v>1403</v>
      </c>
      <c r="B684">
        <v>5400</v>
      </c>
      <c r="C684">
        <v>8109</v>
      </c>
      <c r="D684" s="12">
        <v>150</v>
      </c>
      <c r="E684" t="s">
        <v>20</v>
      </c>
      <c r="F684">
        <v>103</v>
      </c>
      <c r="G684" s="8">
        <v>78.728200000000001</v>
      </c>
      <c r="H684" t="s">
        <v>21</v>
      </c>
      <c r="I684" s="7">
        <v>41619.25</v>
      </c>
      <c r="J684" t="s">
        <v>2146</v>
      </c>
      <c r="K684">
        <v>1386741600</v>
      </c>
      <c r="L684" s="7">
        <v>41628.25</v>
      </c>
      <c r="M684">
        <v>1387519200</v>
      </c>
      <c r="N684" t="s">
        <v>2114</v>
      </c>
      <c r="O684" t="s">
        <v>2115</v>
      </c>
    </row>
    <row r="685" spans="1:15" x14ac:dyDescent="0.25">
      <c r="A685" t="s">
        <v>1405</v>
      </c>
      <c r="B685">
        <v>2300</v>
      </c>
      <c r="C685">
        <v>8244</v>
      </c>
      <c r="D685" s="12">
        <v>358</v>
      </c>
      <c r="E685" t="s">
        <v>20</v>
      </c>
      <c r="F685">
        <v>147</v>
      </c>
      <c r="G685" s="8">
        <v>56.081600000000002</v>
      </c>
      <c r="H685" t="s">
        <v>21</v>
      </c>
      <c r="I685" s="7">
        <v>43359.208333333336</v>
      </c>
      <c r="J685" t="s">
        <v>2153</v>
      </c>
      <c r="K685">
        <v>1537074000</v>
      </c>
      <c r="L685" s="7">
        <v>43361.208333333336</v>
      </c>
      <c r="M685">
        <v>1537246800</v>
      </c>
      <c r="N685" t="s">
        <v>2114</v>
      </c>
      <c r="O685" t="s">
        <v>2115</v>
      </c>
    </row>
    <row r="686" spans="1:15" x14ac:dyDescent="0.25">
      <c r="A686" t="s">
        <v>1407</v>
      </c>
      <c r="B686">
        <v>1400</v>
      </c>
      <c r="C686">
        <v>7600</v>
      </c>
      <c r="D686" s="12">
        <v>543</v>
      </c>
      <c r="E686" t="s">
        <v>20</v>
      </c>
      <c r="F686">
        <v>110</v>
      </c>
      <c r="G686" s="8">
        <v>69.090900000000005</v>
      </c>
      <c r="H686" t="s">
        <v>15</v>
      </c>
      <c r="I686" s="7">
        <v>40358.208333333336</v>
      </c>
      <c r="J686" t="s">
        <v>2150</v>
      </c>
      <c r="K686">
        <v>1277787600</v>
      </c>
      <c r="L686" s="7">
        <v>40378.208333333336</v>
      </c>
      <c r="M686">
        <v>1279515600</v>
      </c>
      <c r="N686" t="s">
        <v>2122</v>
      </c>
      <c r="O686" t="s">
        <v>2123</v>
      </c>
    </row>
    <row r="687" spans="1:15" x14ac:dyDescent="0.25">
      <c r="A687" t="s">
        <v>1409</v>
      </c>
      <c r="B687">
        <v>140000</v>
      </c>
      <c r="C687">
        <v>94501</v>
      </c>
      <c r="D687" s="12">
        <v>68</v>
      </c>
      <c r="E687" t="s">
        <v>14</v>
      </c>
      <c r="F687">
        <v>926</v>
      </c>
      <c r="G687" s="8">
        <v>102.05289999999999</v>
      </c>
      <c r="H687" t="s">
        <v>15</v>
      </c>
      <c r="I687" s="7">
        <v>42239.208333333336</v>
      </c>
      <c r="J687" t="s">
        <v>2144</v>
      </c>
      <c r="K687">
        <v>1440306000</v>
      </c>
      <c r="L687" s="7">
        <v>42263.208333333336</v>
      </c>
      <c r="M687">
        <v>1442379600</v>
      </c>
      <c r="N687" t="s">
        <v>2114</v>
      </c>
      <c r="O687" t="s">
        <v>2115</v>
      </c>
    </row>
    <row r="688" spans="1:15" x14ac:dyDescent="0.25">
      <c r="A688" t="s">
        <v>1411</v>
      </c>
      <c r="B688">
        <v>7500</v>
      </c>
      <c r="C688">
        <v>14381</v>
      </c>
      <c r="D688" s="12">
        <v>192</v>
      </c>
      <c r="E688" t="s">
        <v>20</v>
      </c>
      <c r="F688">
        <v>134</v>
      </c>
      <c r="G688" s="8">
        <v>107.32089999999999</v>
      </c>
      <c r="H688" t="s">
        <v>21</v>
      </c>
      <c r="I688" s="7">
        <v>43186.208333333336</v>
      </c>
      <c r="J688" t="s">
        <v>2153</v>
      </c>
      <c r="K688">
        <v>1522126800</v>
      </c>
      <c r="L688" s="7">
        <v>43197.208333333336</v>
      </c>
      <c r="M688">
        <v>1523077200</v>
      </c>
      <c r="N688" t="s">
        <v>2112</v>
      </c>
      <c r="O688" t="s">
        <v>2121</v>
      </c>
    </row>
    <row r="689" spans="1:15" x14ac:dyDescent="0.25">
      <c r="A689" t="s">
        <v>1413</v>
      </c>
      <c r="B689">
        <v>1500</v>
      </c>
      <c r="C689">
        <v>13980</v>
      </c>
      <c r="D689" s="12">
        <v>932</v>
      </c>
      <c r="E689" t="s">
        <v>20</v>
      </c>
      <c r="F689">
        <v>269</v>
      </c>
      <c r="G689" s="8">
        <v>51.970300000000002</v>
      </c>
      <c r="H689" t="s">
        <v>21</v>
      </c>
      <c r="I689" s="7">
        <v>42806.25</v>
      </c>
      <c r="J689" t="s">
        <v>2149</v>
      </c>
      <c r="K689">
        <v>1489298400</v>
      </c>
      <c r="L689" s="7">
        <v>42809.208333333336</v>
      </c>
      <c r="M689">
        <v>1489554000</v>
      </c>
      <c r="N689" t="s">
        <v>2114</v>
      </c>
      <c r="O689" t="s">
        <v>2115</v>
      </c>
    </row>
    <row r="690" spans="1:15" x14ac:dyDescent="0.25">
      <c r="A690" t="s">
        <v>1415</v>
      </c>
      <c r="B690">
        <v>2900</v>
      </c>
      <c r="C690">
        <v>12449</v>
      </c>
      <c r="D690" s="12">
        <v>429</v>
      </c>
      <c r="E690" t="s">
        <v>20</v>
      </c>
      <c r="F690">
        <v>175</v>
      </c>
      <c r="G690" s="8">
        <v>71.137100000000004</v>
      </c>
      <c r="H690" t="s">
        <v>21</v>
      </c>
      <c r="I690" s="7">
        <v>43475.25</v>
      </c>
      <c r="J690" t="s">
        <v>2147</v>
      </c>
      <c r="K690">
        <v>1547100000</v>
      </c>
      <c r="L690" s="7">
        <v>43491.25</v>
      </c>
      <c r="M690">
        <v>1548482400</v>
      </c>
      <c r="N690" t="s">
        <v>2116</v>
      </c>
      <c r="O690" t="s">
        <v>2135</v>
      </c>
    </row>
    <row r="691" spans="1:15" x14ac:dyDescent="0.25">
      <c r="A691" t="s">
        <v>1417</v>
      </c>
      <c r="B691">
        <v>7300</v>
      </c>
      <c r="C691">
        <v>7348</v>
      </c>
      <c r="D691" s="12">
        <v>101</v>
      </c>
      <c r="E691" t="s">
        <v>20</v>
      </c>
      <c r="F691">
        <v>69</v>
      </c>
      <c r="G691" s="8">
        <v>106.4928</v>
      </c>
      <c r="H691" t="s">
        <v>21</v>
      </c>
      <c r="I691" s="7">
        <v>41576.208333333336</v>
      </c>
      <c r="J691" t="s">
        <v>2146</v>
      </c>
      <c r="K691">
        <v>1383022800</v>
      </c>
      <c r="L691" s="7">
        <v>41588.25</v>
      </c>
      <c r="M691">
        <v>1384063200</v>
      </c>
      <c r="N691" t="s">
        <v>2112</v>
      </c>
      <c r="O691" t="s">
        <v>2113</v>
      </c>
    </row>
    <row r="692" spans="1:15" x14ac:dyDescent="0.25">
      <c r="A692" t="s">
        <v>1419</v>
      </c>
      <c r="B692">
        <v>3600</v>
      </c>
      <c r="C692">
        <v>8158</v>
      </c>
      <c r="D692" s="12">
        <v>227</v>
      </c>
      <c r="E692" t="s">
        <v>20</v>
      </c>
      <c r="F692">
        <v>190</v>
      </c>
      <c r="G692" s="8">
        <v>42.936799999999998</v>
      </c>
      <c r="H692" t="s">
        <v>21</v>
      </c>
      <c r="I692" s="7">
        <v>40874.25</v>
      </c>
      <c r="J692" t="s">
        <v>2152</v>
      </c>
      <c r="K692">
        <v>1322373600</v>
      </c>
      <c r="L692" s="7">
        <v>40880.25</v>
      </c>
      <c r="M692">
        <v>1322892000</v>
      </c>
      <c r="N692" t="s">
        <v>2116</v>
      </c>
      <c r="O692" t="s">
        <v>2117</v>
      </c>
    </row>
    <row r="693" spans="1:15" x14ac:dyDescent="0.25">
      <c r="A693" t="s">
        <v>1421</v>
      </c>
      <c r="B693">
        <v>5000</v>
      </c>
      <c r="C693">
        <v>7119</v>
      </c>
      <c r="D693" s="12">
        <v>142</v>
      </c>
      <c r="E693" t="s">
        <v>20</v>
      </c>
      <c r="F693">
        <v>237</v>
      </c>
      <c r="G693" s="8">
        <v>30.038</v>
      </c>
      <c r="H693" t="s">
        <v>21</v>
      </c>
      <c r="I693" s="7">
        <v>41185.208333333336</v>
      </c>
      <c r="J693" t="s">
        <v>2148</v>
      </c>
      <c r="K693">
        <v>1349240400</v>
      </c>
      <c r="L693" s="7">
        <v>41202.208333333336</v>
      </c>
      <c r="M693">
        <v>1350709200</v>
      </c>
      <c r="N693" t="s">
        <v>2116</v>
      </c>
      <c r="O693" t="s">
        <v>2117</v>
      </c>
    </row>
    <row r="694" spans="1:15" x14ac:dyDescent="0.25">
      <c r="A694" t="s">
        <v>1423</v>
      </c>
      <c r="B694">
        <v>6000</v>
      </c>
      <c r="C694">
        <v>5438</v>
      </c>
      <c r="D694" s="12">
        <v>91</v>
      </c>
      <c r="E694" t="s">
        <v>14</v>
      </c>
      <c r="F694">
        <v>77</v>
      </c>
      <c r="G694" s="8">
        <v>70.623400000000004</v>
      </c>
      <c r="H694" t="s">
        <v>40</v>
      </c>
      <c r="I694" s="7">
        <v>43655.208333333336</v>
      </c>
      <c r="J694" t="s">
        <v>2147</v>
      </c>
      <c r="K694">
        <v>1562648400</v>
      </c>
      <c r="L694" s="7">
        <v>43673.208333333336</v>
      </c>
      <c r="M694">
        <v>1564203600</v>
      </c>
      <c r="N694" t="s">
        <v>2110</v>
      </c>
      <c r="O694" t="s">
        <v>2111</v>
      </c>
    </row>
    <row r="695" spans="1:15" x14ac:dyDescent="0.25">
      <c r="A695" t="s">
        <v>1425</v>
      </c>
      <c r="B695">
        <v>180400</v>
      </c>
      <c r="C695">
        <v>115396</v>
      </c>
      <c r="D695" s="12">
        <v>64</v>
      </c>
      <c r="E695" t="s">
        <v>14</v>
      </c>
      <c r="F695">
        <v>1748</v>
      </c>
      <c r="G695" s="8">
        <v>66.016000000000005</v>
      </c>
      <c r="H695" t="s">
        <v>21</v>
      </c>
      <c r="I695" s="7">
        <v>43025.208333333336</v>
      </c>
      <c r="J695" t="s">
        <v>2149</v>
      </c>
      <c r="K695">
        <v>1508216400</v>
      </c>
      <c r="L695" s="7">
        <v>43042.208333333336</v>
      </c>
      <c r="M695">
        <v>1509685200</v>
      </c>
      <c r="N695" t="s">
        <v>2114</v>
      </c>
      <c r="O695" t="s">
        <v>2115</v>
      </c>
    </row>
    <row r="696" spans="1:15" x14ac:dyDescent="0.25">
      <c r="A696" t="s">
        <v>1427</v>
      </c>
      <c r="B696">
        <v>9100</v>
      </c>
      <c r="C696">
        <v>7656</v>
      </c>
      <c r="D696" s="12">
        <v>84</v>
      </c>
      <c r="E696" t="s">
        <v>14</v>
      </c>
      <c r="F696">
        <v>79</v>
      </c>
      <c r="G696" s="8">
        <v>96.9114</v>
      </c>
      <c r="H696" t="s">
        <v>21</v>
      </c>
      <c r="I696" s="7">
        <v>43066.25</v>
      </c>
      <c r="J696" t="s">
        <v>2149</v>
      </c>
      <c r="K696">
        <v>1511762400</v>
      </c>
      <c r="L696" s="7">
        <v>43103.25</v>
      </c>
      <c r="M696">
        <v>1514959200</v>
      </c>
      <c r="N696" t="s">
        <v>2114</v>
      </c>
      <c r="O696" t="s">
        <v>2115</v>
      </c>
    </row>
    <row r="697" spans="1:15" x14ac:dyDescent="0.25">
      <c r="A697" t="s">
        <v>1429</v>
      </c>
      <c r="B697">
        <v>9200</v>
      </c>
      <c r="C697">
        <v>12322</v>
      </c>
      <c r="D697" s="12">
        <v>134</v>
      </c>
      <c r="E697" t="s">
        <v>20</v>
      </c>
      <c r="F697">
        <v>196</v>
      </c>
      <c r="G697" s="8">
        <v>62.8673</v>
      </c>
      <c r="H697" t="s">
        <v>107</v>
      </c>
      <c r="I697" s="7">
        <v>42322.25</v>
      </c>
      <c r="J697" t="s">
        <v>2144</v>
      </c>
      <c r="K697">
        <v>1447480800</v>
      </c>
      <c r="L697" s="7">
        <v>42338.25</v>
      </c>
      <c r="M697">
        <v>1448863200</v>
      </c>
      <c r="N697" t="s">
        <v>2110</v>
      </c>
      <c r="O697" t="s">
        <v>2111</v>
      </c>
    </row>
    <row r="698" spans="1:15" x14ac:dyDescent="0.25">
      <c r="A698" t="s">
        <v>1431</v>
      </c>
      <c r="B698">
        <v>164100</v>
      </c>
      <c r="C698">
        <v>96888</v>
      </c>
      <c r="D698" s="12">
        <v>59</v>
      </c>
      <c r="E698" t="s">
        <v>14</v>
      </c>
      <c r="F698">
        <v>889</v>
      </c>
      <c r="G698" s="8">
        <v>108.9854</v>
      </c>
      <c r="H698" t="s">
        <v>21</v>
      </c>
      <c r="I698" s="7">
        <v>42114.208333333336</v>
      </c>
      <c r="J698" t="s">
        <v>2144</v>
      </c>
      <c r="K698">
        <v>1429506000</v>
      </c>
      <c r="L698" s="7">
        <v>42115.208333333336</v>
      </c>
      <c r="M698">
        <v>1429592400</v>
      </c>
      <c r="N698" t="s">
        <v>2114</v>
      </c>
      <c r="O698" t="s">
        <v>2115</v>
      </c>
    </row>
    <row r="699" spans="1:15" x14ac:dyDescent="0.25">
      <c r="A699" t="s">
        <v>1433</v>
      </c>
      <c r="B699">
        <v>128900</v>
      </c>
      <c r="C699">
        <v>196960</v>
      </c>
      <c r="D699" s="12">
        <v>153</v>
      </c>
      <c r="E699" t="s">
        <v>20</v>
      </c>
      <c r="F699">
        <v>7295</v>
      </c>
      <c r="G699" s="8">
        <v>26.999300000000002</v>
      </c>
      <c r="H699" t="s">
        <v>21</v>
      </c>
      <c r="I699" s="7">
        <v>43190.208333333336</v>
      </c>
      <c r="J699" t="s">
        <v>2153</v>
      </c>
      <c r="K699">
        <v>1522472400</v>
      </c>
      <c r="L699" s="7">
        <v>43192.208333333336</v>
      </c>
      <c r="M699">
        <v>1522645200</v>
      </c>
      <c r="N699" t="s">
        <v>2110</v>
      </c>
      <c r="O699" t="s">
        <v>2118</v>
      </c>
    </row>
    <row r="700" spans="1:15" x14ac:dyDescent="0.25">
      <c r="A700" t="s">
        <v>1435</v>
      </c>
      <c r="B700">
        <v>42100</v>
      </c>
      <c r="C700">
        <v>188057</v>
      </c>
      <c r="D700" s="12">
        <v>447</v>
      </c>
      <c r="E700" t="s">
        <v>20</v>
      </c>
      <c r="F700">
        <v>2893</v>
      </c>
      <c r="G700" s="8">
        <v>65.004099999999994</v>
      </c>
      <c r="H700" t="s">
        <v>15</v>
      </c>
      <c r="I700" s="7">
        <v>40871.25</v>
      </c>
      <c r="J700" t="s">
        <v>2152</v>
      </c>
      <c r="K700">
        <v>1322114400</v>
      </c>
      <c r="L700" s="7">
        <v>40885.25</v>
      </c>
      <c r="M700">
        <v>1323324000</v>
      </c>
      <c r="N700" t="s">
        <v>2112</v>
      </c>
      <c r="O700" t="s">
        <v>2121</v>
      </c>
    </row>
    <row r="701" spans="1:15" x14ac:dyDescent="0.25">
      <c r="A701" t="s">
        <v>444</v>
      </c>
      <c r="B701">
        <v>7400</v>
      </c>
      <c r="C701">
        <v>6245</v>
      </c>
      <c r="D701" s="12">
        <v>84</v>
      </c>
      <c r="E701" t="s">
        <v>14</v>
      </c>
      <c r="F701">
        <v>56</v>
      </c>
      <c r="G701" s="8">
        <v>111.5179</v>
      </c>
      <c r="H701" t="s">
        <v>21</v>
      </c>
      <c r="I701" s="7">
        <v>43641.208333333336</v>
      </c>
      <c r="J701" t="s">
        <v>2147</v>
      </c>
      <c r="K701">
        <v>1561438800</v>
      </c>
      <c r="L701" s="7">
        <v>43642.208333333336</v>
      </c>
      <c r="M701">
        <v>1561525200</v>
      </c>
      <c r="N701" t="s">
        <v>2116</v>
      </c>
      <c r="O701" t="s">
        <v>2119</v>
      </c>
    </row>
    <row r="702" spans="1:15" x14ac:dyDescent="0.25">
      <c r="A702" t="s">
        <v>1438</v>
      </c>
      <c r="B702">
        <v>100</v>
      </c>
      <c r="C702">
        <v>3</v>
      </c>
      <c r="D702" s="12">
        <v>3</v>
      </c>
      <c r="E702" t="s">
        <v>14</v>
      </c>
      <c r="F702">
        <v>1</v>
      </c>
      <c r="G702" s="8">
        <v>3</v>
      </c>
      <c r="H702" t="s">
        <v>21</v>
      </c>
      <c r="I702" s="7">
        <v>40203.25</v>
      </c>
      <c r="J702" t="s">
        <v>2150</v>
      </c>
      <c r="K702">
        <v>1264399200</v>
      </c>
      <c r="L702" s="7">
        <v>40218.25</v>
      </c>
      <c r="M702">
        <v>1265695200</v>
      </c>
      <c r="N702" t="s">
        <v>2112</v>
      </c>
      <c r="O702" t="s">
        <v>2121</v>
      </c>
    </row>
    <row r="703" spans="1:15" x14ac:dyDescent="0.25">
      <c r="A703" t="s">
        <v>1440</v>
      </c>
      <c r="B703">
        <v>52000</v>
      </c>
      <c r="C703">
        <v>91014</v>
      </c>
      <c r="D703" s="12">
        <v>175</v>
      </c>
      <c r="E703" t="s">
        <v>20</v>
      </c>
      <c r="F703">
        <v>820</v>
      </c>
      <c r="G703" s="8">
        <v>110.9927</v>
      </c>
      <c r="H703" t="s">
        <v>21</v>
      </c>
      <c r="I703" s="7">
        <v>40629.208333333336</v>
      </c>
      <c r="J703" t="s">
        <v>2152</v>
      </c>
      <c r="K703">
        <v>1301202000</v>
      </c>
      <c r="L703" s="7">
        <v>40636.208333333336</v>
      </c>
      <c r="M703">
        <v>1301806800</v>
      </c>
      <c r="N703" t="s">
        <v>2114</v>
      </c>
      <c r="O703" t="s">
        <v>2115</v>
      </c>
    </row>
    <row r="704" spans="1:15" x14ac:dyDescent="0.25">
      <c r="A704" t="s">
        <v>1442</v>
      </c>
      <c r="B704">
        <v>8700</v>
      </c>
      <c r="C704">
        <v>4710</v>
      </c>
      <c r="D704" s="12">
        <v>54</v>
      </c>
      <c r="E704" t="s">
        <v>14</v>
      </c>
      <c r="F704">
        <v>83</v>
      </c>
      <c r="G704" s="8">
        <v>56.747</v>
      </c>
      <c r="H704" t="s">
        <v>21</v>
      </c>
      <c r="I704" s="7">
        <v>41477.208333333336</v>
      </c>
      <c r="J704" t="s">
        <v>2146</v>
      </c>
      <c r="K704">
        <v>1374469200</v>
      </c>
      <c r="L704" s="7">
        <v>41482.208333333336</v>
      </c>
      <c r="M704">
        <v>1374901200</v>
      </c>
      <c r="N704" t="s">
        <v>2112</v>
      </c>
      <c r="O704" t="s">
        <v>2121</v>
      </c>
    </row>
    <row r="705" spans="1:15" x14ac:dyDescent="0.25">
      <c r="A705" t="s">
        <v>1444</v>
      </c>
      <c r="B705">
        <v>63400</v>
      </c>
      <c r="C705">
        <v>197728</v>
      </c>
      <c r="D705" s="12">
        <v>312</v>
      </c>
      <c r="E705" t="s">
        <v>20</v>
      </c>
      <c r="F705">
        <v>2038</v>
      </c>
      <c r="G705" s="8">
        <v>97.020600000000002</v>
      </c>
      <c r="H705" t="s">
        <v>21</v>
      </c>
      <c r="I705" s="7">
        <v>41020.208333333336</v>
      </c>
      <c r="J705" t="s">
        <v>2148</v>
      </c>
      <c r="K705">
        <v>1334984400</v>
      </c>
      <c r="L705" s="7">
        <v>41037.208333333336</v>
      </c>
      <c r="M705">
        <v>1336453200</v>
      </c>
      <c r="N705" t="s">
        <v>2122</v>
      </c>
      <c r="O705" t="s">
        <v>2134</v>
      </c>
    </row>
    <row r="706" spans="1:15" x14ac:dyDescent="0.25">
      <c r="A706" t="s">
        <v>1446</v>
      </c>
      <c r="B706">
        <v>8700</v>
      </c>
      <c r="C706">
        <v>10682</v>
      </c>
      <c r="D706" s="12">
        <v>123</v>
      </c>
      <c r="E706" t="s">
        <v>20</v>
      </c>
      <c r="F706">
        <v>116</v>
      </c>
      <c r="G706" s="8">
        <v>92.086200000000005</v>
      </c>
      <c r="H706" t="s">
        <v>21</v>
      </c>
      <c r="I706" s="7">
        <v>42555.208333333336</v>
      </c>
      <c r="J706" t="s">
        <v>2151</v>
      </c>
      <c r="K706">
        <v>1467608400</v>
      </c>
      <c r="L706" s="7">
        <v>42570.208333333336</v>
      </c>
      <c r="M706">
        <v>1468904400</v>
      </c>
      <c r="N706" t="s">
        <v>2116</v>
      </c>
      <c r="O706" t="s">
        <v>2124</v>
      </c>
    </row>
    <row r="707" spans="1:15" x14ac:dyDescent="0.25">
      <c r="A707" t="s">
        <v>1448</v>
      </c>
      <c r="B707">
        <v>169700</v>
      </c>
      <c r="C707">
        <v>168048</v>
      </c>
      <c r="D707" s="12">
        <v>99</v>
      </c>
      <c r="E707" t="s">
        <v>14</v>
      </c>
      <c r="F707">
        <v>2025</v>
      </c>
      <c r="G707" s="8">
        <v>82.986699999999999</v>
      </c>
      <c r="H707" t="s">
        <v>40</v>
      </c>
      <c r="I707" s="7">
        <v>41619.25</v>
      </c>
      <c r="J707" t="s">
        <v>2146</v>
      </c>
      <c r="K707">
        <v>1386741600</v>
      </c>
      <c r="L707" s="7">
        <v>41623.25</v>
      </c>
      <c r="M707">
        <v>1387087200</v>
      </c>
      <c r="N707" t="s">
        <v>2122</v>
      </c>
      <c r="O707" t="s">
        <v>2123</v>
      </c>
    </row>
    <row r="708" spans="1:15" x14ac:dyDescent="0.25">
      <c r="A708" t="s">
        <v>1450</v>
      </c>
      <c r="B708">
        <v>108400</v>
      </c>
      <c r="C708">
        <v>138586</v>
      </c>
      <c r="D708" s="12">
        <v>128</v>
      </c>
      <c r="E708" t="s">
        <v>20</v>
      </c>
      <c r="F708">
        <v>1345</v>
      </c>
      <c r="G708" s="8">
        <v>103.03789999999999</v>
      </c>
      <c r="H708" t="s">
        <v>26</v>
      </c>
      <c r="I708" s="7">
        <v>43471.25</v>
      </c>
      <c r="J708" t="s">
        <v>2147</v>
      </c>
      <c r="K708">
        <v>1546754400</v>
      </c>
      <c r="L708" s="7">
        <v>43479.25</v>
      </c>
      <c r="M708">
        <v>1547445600</v>
      </c>
      <c r="N708" t="s">
        <v>2112</v>
      </c>
      <c r="O708" t="s">
        <v>2113</v>
      </c>
    </row>
    <row r="709" spans="1:15" x14ac:dyDescent="0.25">
      <c r="A709" t="s">
        <v>1452</v>
      </c>
      <c r="B709">
        <v>7300</v>
      </c>
      <c r="C709">
        <v>11579</v>
      </c>
      <c r="D709" s="12">
        <v>159</v>
      </c>
      <c r="E709" t="s">
        <v>20</v>
      </c>
      <c r="F709">
        <v>168</v>
      </c>
      <c r="G709" s="8">
        <v>68.922600000000003</v>
      </c>
      <c r="H709" t="s">
        <v>21</v>
      </c>
      <c r="I709" s="7">
        <v>43442.25</v>
      </c>
      <c r="J709" t="s">
        <v>2153</v>
      </c>
      <c r="K709">
        <v>1544248800</v>
      </c>
      <c r="L709" s="7">
        <v>43478.25</v>
      </c>
      <c r="M709">
        <v>1547359200</v>
      </c>
      <c r="N709" t="s">
        <v>2116</v>
      </c>
      <c r="O709" t="s">
        <v>2119</v>
      </c>
    </row>
    <row r="710" spans="1:15" x14ac:dyDescent="0.25">
      <c r="A710" t="s">
        <v>1454</v>
      </c>
      <c r="B710">
        <v>1700</v>
      </c>
      <c r="C710">
        <v>12020</v>
      </c>
      <c r="D710" s="12">
        <v>707</v>
      </c>
      <c r="E710" t="s">
        <v>20</v>
      </c>
      <c r="F710">
        <v>137</v>
      </c>
      <c r="G710" s="8">
        <v>87.737200000000001</v>
      </c>
      <c r="H710" t="s">
        <v>98</v>
      </c>
      <c r="I710" s="7">
        <v>42877.208333333336</v>
      </c>
      <c r="J710" t="s">
        <v>2149</v>
      </c>
      <c r="K710">
        <v>1495429200</v>
      </c>
      <c r="L710" s="7">
        <v>42887.208333333336</v>
      </c>
      <c r="M710">
        <v>1496293200</v>
      </c>
      <c r="N710" t="s">
        <v>2114</v>
      </c>
      <c r="O710" t="s">
        <v>2115</v>
      </c>
    </row>
    <row r="711" spans="1:15" x14ac:dyDescent="0.25">
      <c r="A711" t="s">
        <v>1456</v>
      </c>
      <c r="B711">
        <v>9800</v>
      </c>
      <c r="C711">
        <v>13954</v>
      </c>
      <c r="D711" s="12">
        <v>142</v>
      </c>
      <c r="E711" t="s">
        <v>20</v>
      </c>
      <c r="F711">
        <v>186</v>
      </c>
      <c r="G711" s="8">
        <v>75.021500000000003</v>
      </c>
      <c r="H711" t="s">
        <v>107</v>
      </c>
      <c r="I711" s="7">
        <v>41018.208333333336</v>
      </c>
      <c r="J711" t="s">
        <v>2148</v>
      </c>
      <c r="K711">
        <v>1334811600</v>
      </c>
      <c r="L711" s="7">
        <v>41025.208333333336</v>
      </c>
      <c r="M711">
        <v>1335416400</v>
      </c>
      <c r="N711" t="s">
        <v>2114</v>
      </c>
      <c r="O711" t="s">
        <v>2115</v>
      </c>
    </row>
    <row r="712" spans="1:15" x14ac:dyDescent="0.25">
      <c r="A712" t="s">
        <v>1458</v>
      </c>
      <c r="B712">
        <v>4300</v>
      </c>
      <c r="C712">
        <v>6358</v>
      </c>
      <c r="D712" s="12">
        <v>148</v>
      </c>
      <c r="E712" t="s">
        <v>20</v>
      </c>
      <c r="F712">
        <v>125</v>
      </c>
      <c r="G712" s="8">
        <v>50.863999999999997</v>
      </c>
      <c r="H712" t="s">
        <v>21</v>
      </c>
      <c r="I712" s="7">
        <v>43295.208333333336</v>
      </c>
      <c r="J712" t="s">
        <v>2153</v>
      </c>
      <c r="K712">
        <v>1531544400</v>
      </c>
      <c r="L712" s="7">
        <v>43302.208333333336</v>
      </c>
      <c r="M712">
        <v>1532149200</v>
      </c>
      <c r="N712" t="s">
        <v>2114</v>
      </c>
      <c r="O712" t="s">
        <v>2115</v>
      </c>
    </row>
    <row r="713" spans="1:15" x14ac:dyDescent="0.25">
      <c r="A713" t="s">
        <v>1460</v>
      </c>
      <c r="B713">
        <v>6200</v>
      </c>
      <c r="C713">
        <v>1260</v>
      </c>
      <c r="D713" s="12">
        <v>20</v>
      </c>
      <c r="E713" t="s">
        <v>14</v>
      </c>
      <c r="F713">
        <v>14</v>
      </c>
      <c r="G713" s="8">
        <v>90</v>
      </c>
      <c r="H713" t="s">
        <v>107</v>
      </c>
      <c r="I713" s="7">
        <v>42393.25</v>
      </c>
      <c r="J713" t="s">
        <v>2151</v>
      </c>
      <c r="K713">
        <v>1453615200</v>
      </c>
      <c r="L713" s="7">
        <v>42395.25</v>
      </c>
      <c r="M713">
        <v>1453788000</v>
      </c>
      <c r="N713" t="s">
        <v>2114</v>
      </c>
      <c r="O713" t="s">
        <v>2115</v>
      </c>
    </row>
    <row r="714" spans="1:15" x14ac:dyDescent="0.25">
      <c r="A714" t="s">
        <v>1462</v>
      </c>
      <c r="B714">
        <v>800</v>
      </c>
      <c r="C714">
        <v>14725</v>
      </c>
      <c r="D714" s="12">
        <v>1841</v>
      </c>
      <c r="E714" t="s">
        <v>20</v>
      </c>
      <c r="F714">
        <v>202</v>
      </c>
      <c r="G714" s="8">
        <v>72.896000000000001</v>
      </c>
      <c r="H714" t="s">
        <v>21</v>
      </c>
      <c r="I714" s="7">
        <v>42559.208333333336</v>
      </c>
      <c r="J714" t="s">
        <v>2151</v>
      </c>
      <c r="K714">
        <v>1467954000</v>
      </c>
      <c r="L714" s="7">
        <v>42600.208333333336</v>
      </c>
      <c r="M714">
        <v>1471496400</v>
      </c>
      <c r="N714" t="s">
        <v>2114</v>
      </c>
      <c r="O714" t="s">
        <v>2115</v>
      </c>
    </row>
    <row r="715" spans="1:15" x14ac:dyDescent="0.25">
      <c r="A715" t="s">
        <v>1464</v>
      </c>
      <c r="B715">
        <v>6900</v>
      </c>
      <c r="C715">
        <v>11174</v>
      </c>
      <c r="D715" s="12">
        <v>162</v>
      </c>
      <c r="E715" t="s">
        <v>20</v>
      </c>
      <c r="F715">
        <v>103</v>
      </c>
      <c r="G715" s="8">
        <v>108.4854</v>
      </c>
      <c r="H715" t="s">
        <v>21</v>
      </c>
      <c r="I715" s="7">
        <v>42604.208333333336</v>
      </c>
      <c r="J715" t="s">
        <v>2151</v>
      </c>
      <c r="K715">
        <v>1471842000</v>
      </c>
      <c r="L715" s="7">
        <v>42616.208333333336</v>
      </c>
      <c r="M715">
        <v>1472878800</v>
      </c>
      <c r="N715" t="s">
        <v>2122</v>
      </c>
      <c r="O715" t="s">
        <v>2131</v>
      </c>
    </row>
    <row r="716" spans="1:15" x14ac:dyDescent="0.25">
      <c r="A716" t="s">
        <v>1466</v>
      </c>
      <c r="B716">
        <v>38500</v>
      </c>
      <c r="C716">
        <v>182036</v>
      </c>
      <c r="D716" s="12">
        <v>473</v>
      </c>
      <c r="E716" t="s">
        <v>20</v>
      </c>
      <c r="F716">
        <v>1785</v>
      </c>
      <c r="G716" s="8">
        <v>101.98099999999999</v>
      </c>
      <c r="H716" t="s">
        <v>21</v>
      </c>
      <c r="I716" s="7">
        <v>41870.208333333336</v>
      </c>
      <c r="J716" t="s">
        <v>2145</v>
      </c>
      <c r="K716">
        <v>1408424400</v>
      </c>
      <c r="L716" s="7">
        <v>41871.208333333336</v>
      </c>
      <c r="M716">
        <v>1408510800</v>
      </c>
      <c r="N716" t="s">
        <v>2110</v>
      </c>
      <c r="O716" t="s">
        <v>2111</v>
      </c>
    </row>
    <row r="717" spans="1:15" x14ac:dyDescent="0.25">
      <c r="A717" t="s">
        <v>1468</v>
      </c>
      <c r="B717">
        <v>118000</v>
      </c>
      <c r="C717">
        <v>28870</v>
      </c>
      <c r="D717" s="12">
        <v>24</v>
      </c>
      <c r="E717" t="s">
        <v>14</v>
      </c>
      <c r="F717">
        <v>656</v>
      </c>
      <c r="G717" s="8">
        <v>44.009099999999997</v>
      </c>
      <c r="H717" t="s">
        <v>21</v>
      </c>
      <c r="I717" s="7">
        <v>40397.208333333336</v>
      </c>
      <c r="J717" t="s">
        <v>2150</v>
      </c>
      <c r="K717">
        <v>1281157200</v>
      </c>
      <c r="L717" s="7">
        <v>40402.208333333336</v>
      </c>
      <c r="M717">
        <v>1281589200</v>
      </c>
      <c r="N717" t="s">
        <v>2125</v>
      </c>
      <c r="O717" t="s">
        <v>2136</v>
      </c>
    </row>
    <row r="718" spans="1:15" x14ac:dyDescent="0.25">
      <c r="A718" t="s">
        <v>1470</v>
      </c>
      <c r="B718">
        <v>2000</v>
      </c>
      <c r="C718">
        <v>10353</v>
      </c>
      <c r="D718" s="12">
        <v>518</v>
      </c>
      <c r="E718" t="s">
        <v>20</v>
      </c>
      <c r="F718">
        <v>157</v>
      </c>
      <c r="G718" s="8">
        <v>65.942700000000002</v>
      </c>
      <c r="H718" t="s">
        <v>21</v>
      </c>
      <c r="I718" s="7">
        <v>41465.208333333336</v>
      </c>
      <c r="J718" t="s">
        <v>2146</v>
      </c>
      <c r="K718">
        <v>1373432400</v>
      </c>
      <c r="L718" s="7">
        <v>41493.208333333336</v>
      </c>
      <c r="M718">
        <v>1375851600</v>
      </c>
      <c r="N718" t="s">
        <v>2114</v>
      </c>
      <c r="O718" t="s">
        <v>2115</v>
      </c>
    </row>
    <row r="719" spans="1:15" x14ac:dyDescent="0.25">
      <c r="A719" t="s">
        <v>1472</v>
      </c>
      <c r="B719">
        <v>5600</v>
      </c>
      <c r="C719">
        <v>13868</v>
      </c>
      <c r="D719" s="12">
        <v>248</v>
      </c>
      <c r="E719" t="s">
        <v>20</v>
      </c>
      <c r="F719">
        <v>555</v>
      </c>
      <c r="G719" s="8">
        <v>24.987400000000001</v>
      </c>
      <c r="H719" t="s">
        <v>21</v>
      </c>
      <c r="I719" s="7">
        <v>40777.208333333336</v>
      </c>
      <c r="J719" t="s">
        <v>2152</v>
      </c>
      <c r="K719">
        <v>1313989200</v>
      </c>
      <c r="L719" s="7">
        <v>40798.208333333336</v>
      </c>
      <c r="M719">
        <v>1315803600</v>
      </c>
      <c r="N719" t="s">
        <v>2116</v>
      </c>
      <c r="O719" t="s">
        <v>2117</v>
      </c>
    </row>
    <row r="720" spans="1:15" x14ac:dyDescent="0.25">
      <c r="A720" t="s">
        <v>1474</v>
      </c>
      <c r="B720">
        <v>8300</v>
      </c>
      <c r="C720">
        <v>8317</v>
      </c>
      <c r="D720" s="12">
        <v>100</v>
      </c>
      <c r="E720" t="s">
        <v>20</v>
      </c>
      <c r="F720">
        <v>297</v>
      </c>
      <c r="G720" s="8">
        <v>28.003399999999999</v>
      </c>
      <c r="H720" t="s">
        <v>21</v>
      </c>
      <c r="I720" s="7">
        <v>41442.208333333336</v>
      </c>
      <c r="J720" t="s">
        <v>2146</v>
      </c>
      <c r="K720">
        <v>1371445200</v>
      </c>
      <c r="L720" s="7">
        <v>41468.208333333336</v>
      </c>
      <c r="M720">
        <v>1373691600</v>
      </c>
      <c r="N720" t="s">
        <v>2112</v>
      </c>
      <c r="O720" t="s">
        <v>2121</v>
      </c>
    </row>
    <row r="721" spans="1:15" x14ac:dyDescent="0.25">
      <c r="A721" t="s">
        <v>1476</v>
      </c>
      <c r="B721">
        <v>6900</v>
      </c>
      <c r="C721">
        <v>10557</v>
      </c>
      <c r="D721" s="12">
        <v>153</v>
      </c>
      <c r="E721" t="s">
        <v>20</v>
      </c>
      <c r="F721">
        <v>123</v>
      </c>
      <c r="G721" s="8">
        <v>85.829300000000003</v>
      </c>
      <c r="H721" t="s">
        <v>21</v>
      </c>
      <c r="I721" s="7">
        <v>41058.208333333336</v>
      </c>
      <c r="J721" t="s">
        <v>2148</v>
      </c>
      <c r="K721">
        <v>1338267600</v>
      </c>
      <c r="L721" s="7">
        <v>41069.208333333336</v>
      </c>
      <c r="M721">
        <v>1339218000</v>
      </c>
      <c r="N721" t="s">
        <v>2122</v>
      </c>
      <c r="O721" t="s">
        <v>2128</v>
      </c>
    </row>
    <row r="722" spans="1:15" hidden="1" x14ac:dyDescent="0.25">
      <c r="A722" t="s">
        <v>1478</v>
      </c>
      <c r="B722">
        <v>8700</v>
      </c>
      <c r="C722">
        <v>3227</v>
      </c>
      <c r="D722" s="12">
        <v>37</v>
      </c>
      <c r="E722" t="s">
        <v>2186</v>
      </c>
      <c r="F722">
        <v>38</v>
      </c>
      <c r="G722" s="8">
        <v>84.921099999999996</v>
      </c>
      <c r="H722" t="s">
        <v>36</v>
      </c>
      <c r="I722" s="7">
        <v>43152.25</v>
      </c>
      <c r="J722" t="s">
        <v>2153</v>
      </c>
      <c r="K722">
        <v>1519192800</v>
      </c>
      <c r="L722" s="7">
        <v>43166.25</v>
      </c>
      <c r="M722">
        <v>1520402400</v>
      </c>
      <c r="N722" t="s">
        <v>2114</v>
      </c>
      <c r="O722" t="s">
        <v>2115</v>
      </c>
    </row>
    <row r="723" spans="1:15" hidden="1" x14ac:dyDescent="0.25">
      <c r="A723" t="s">
        <v>1480</v>
      </c>
      <c r="B723">
        <v>123600</v>
      </c>
      <c r="C723">
        <v>5429</v>
      </c>
      <c r="D723" s="12">
        <v>4</v>
      </c>
      <c r="E723" t="s">
        <v>2186</v>
      </c>
      <c r="F723">
        <v>60</v>
      </c>
      <c r="G723" s="8">
        <v>90.4833</v>
      </c>
      <c r="H723" t="s">
        <v>21</v>
      </c>
      <c r="I723" s="7">
        <v>43194.208333333336</v>
      </c>
      <c r="J723" t="s">
        <v>2153</v>
      </c>
      <c r="K723">
        <v>1522818000</v>
      </c>
      <c r="L723" s="7">
        <v>43200.208333333336</v>
      </c>
      <c r="M723">
        <v>1523336400</v>
      </c>
      <c r="N723" t="s">
        <v>2110</v>
      </c>
      <c r="O723" t="s">
        <v>2111</v>
      </c>
    </row>
    <row r="724" spans="1:15" x14ac:dyDescent="0.25">
      <c r="A724" t="s">
        <v>1482</v>
      </c>
      <c r="B724">
        <v>48500</v>
      </c>
      <c r="C724">
        <v>75906</v>
      </c>
      <c r="D724" s="12">
        <v>157</v>
      </c>
      <c r="E724" t="s">
        <v>20</v>
      </c>
      <c r="F724">
        <v>3036</v>
      </c>
      <c r="G724" s="8">
        <v>25.001999999999999</v>
      </c>
      <c r="H724" t="s">
        <v>21</v>
      </c>
      <c r="I724" s="7">
        <v>43045.25</v>
      </c>
      <c r="J724" t="s">
        <v>2149</v>
      </c>
      <c r="K724">
        <v>1509948000</v>
      </c>
      <c r="L724" s="7">
        <v>43072.25</v>
      </c>
      <c r="M724">
        <v>1512280800</v>
      </c>
      <c r="N724" t="s">
        <v>2116</v>
      </c>
      <c r="O724" t="s">
        <v>2117</v>
      </c>
    </row>
    <row r="725" spans="1:15" x14ac:dyDescent="0.25">
      <c r="A725" t="s">
        <v>1484</v>
      </c>
      <c r="B725">
        <v>4900</v>
      </c>
      <c r="C725">
        <v>13250</v>
      </c>
      <c r="D725" s="12">
        <v>270</v>
      </c>
      <c r="E725" t="s">
        <v>20</v>
      </c>
      <c r="F725">
        <v>144</v>
      </c>
      <c r="G725" s="8">
        <v>92.013900000000007</v>
      </c>
      <c r="H725" t="s">
        <v>26</v>
      </c>
      <c r="I725" s="7">
        <v>42431.25</v>
      </c>
      <c r="J725" t="s">
        <v>2151</v>
      </c>
      <c r="K725">
        <v>1456898400</v>
      </c>
      <c r="L725" s="7">
        <v>42452.208333333336</v>
      </c>
      <c r="M725">
        <v>1458709200</v>
      </c>
      <c r="N725" t="s">
        <v>2114</v>
      </c>
      <c r="O725" t="s">
        <v>2115</v>
      </c>
    </row>
    <row r="726" spans="1:15" x14ac:dyDescent="0.25">
      <c r="A726" t="s">
        <v>1486</v>
      </c>
      <c r="B726">
        <v>8400</v>
      </c>
      <c r="C726">
        <v>11261</v>
      </c>
      <c r="D726" s="12">
        <v>134</v>
      </c>
      <c r="E726" t="s">
        <v>20</v>
      </c>
      <c r="F726">
        <v>121</v>
      </c>
      <c r="G726" s="8">
        <v>93.066100000000006</v>
      </c>
      <c r="H726" t="s">
        <v>40</v>
      </c>
      <c r="I726" s="7">
        <v>41934.208333333336</v>
      </c>
      <c r="J726" t="s">
        <v>2145</v>
      </c>
      <c r="K726">
        <v>1413954000</v>
      </c>
      <c r="L726" s="7">
        <v>41936.208333333336</v>
      </c>
      <c r="M726">
        <v>1414126800</v>
      </c>
      <c r="N726" t="s">
        <v>2114</v>
      </c>
      <c r="O726" t="s">
        <v>2115</v>
      </c>
    </row>
    <row r="727" spans="1:15" x14ac:dyDescent="0.25">
      <c r="A727" t="s">
        <v>1488</v>
      </c>
      <c r="B727">
        <v>193200</v>
      </c>
      <c r="C727">
        <v>97369</v>
      </c>
      <c r="D727" s="12">
        <v>50</v>
      </c>
      <c r="E727" t="s">
        <v>14</v>
      </c>
      <c r="F727">
        <v>1596</v>
      </c>
      <c r="G727" s="8">
        <v>61.008099999999999</v>
      </c>
      <c r="H727" t="s">
        <v>21</v>
      </c>
      <c r="I727" s="7">
        <v>41958.25</v>
      </c>
      <c r="J727" t="s">
        <v>2145</v>
      </c>
      <c r="K727">
        <v>1416031200</v>
      </c>
      <c r="L727" s="7">
        <v>41960.25</v>
      </c>
      <c r="M727">
        <v>1416204000</v>
      </c>
      <c r="N727" t="s">
        <v>2125</v>
      </c>
      <c r="O727" t="s">
        <v>2136</v>
      </c>
    </row>
    <row r="728" spans="1:15" hidden="1" x14ac:dyDescent="0.25">
      <c r="A728" t="s">
        <v>1490</v>
      </c>
      <c r="B728">
        <v>54300</v>
      </c>
      <c r="C728">
        <v>48227</v>
      </c>
      <c r="D728" s="12">
        <v>89</v>
      </c>
      <c r="E728" t="s">
        <v>2186</v>
      </c>
      <c r="F728">
        <v>524</v>
      </c>
      <c r="G728" s="8">
        <v>92.036299999999997</v>
      </c>
      <c r="H728" t="s">
        <v>21</v>
      </c>
      <c r="I728" s="7">
        <v>40476.208333333336</v>
      </c>
      <c r="J728" t="s">
        <v>2150</v>
      </c>
      <c r="K728">
        <v>1287982800</v>
      </c>
      <c r="L728" s="7">
        <v>40482.208333333336</v>
      </c>
      <c r="M728">
        <v>1288501200</v>
      </c>
      <c r="N728" t="s">
        <v>2114</v>
      </c>
      <c r="O728" t="s">
        <v>2115</v>
      </c>
    </row>
    <row r="729" spans="1:15" x14ac:dyDescent="0.25">
      <c r="A729" t="s">
        <v>1492</v>
      </c>
      <c r="B729">
        <v>8900</v>
      </c>
      <c r="C729">
        <v>14685</v>
      </c>
      <c r="D729" s="12">
        <v>165</v>
      </c>
      <c r="E729" t="s">
        <v>20</v>
      </c>
      <c r="F729">
        <v>181</v>
      </c>
      <c r="G729" s="8">
        <v>81.132599999999996</v>
      </c>
      <c r="H729" t="s">
        <v>21</v>
      </c>
      <c r="I729" s="7">
        <v>43485.25</v>
      </c>
      <c r="J729" t="s">
        <v>2147</v>
      </c>
      <c r="K729">
        <v>1547964000</v>
      </c>
      <c r="L729" s="7">
        <v>43543.208333333336</v>
      </c>
      <c r="M729">
        <v>1552971600</v>
      </c>
      <c r="N729" t="s">
        <v>2112</v>
      </c>
      <c r="O729" t="s">
        <v>2113</v>
      </c>
    </row>
    <row r="730" spans="1:15" x14ac:dyDescent="0.25">
      <c r="A730" t="s">
        <v>1494</v>
      </c>
      <c r="B730">
        <v>4200</v>
      </c>
      <c r="C730">
        <v>735</v>
      </c>
      <c r="D730" s="12">
        <v>18</v>
      </c>
      <c r="E730" t="s">
        <v>14</v>
      </c>
      <c r="F730">
        <v>10</v>
      </c>
      <c r="G730" s="8">
        <v>73.5</v>
      </c>
      <c r="H730" t="s">
        <v>21</v>
      </c>
      <c r="I730" s="7">
        <v>42515.208333333336</v>
      </c>
      <c r="J730" t="s">
        <v>2151</v>
      </c>
      <c r="K730">
        <v>1464152400</v>
      </c>
      <c r="L730" s="7">
        <v>42526.208333333336</v>
      </c>
      <c r="M730">
        <v>1465102800</v>
      </c>
      <c r="N730" t="s">
        <v>2114</v>
      </c>
      <c r="O730" t="s">
        <v>2115</v>
      </c>
    </row>
    <row r="731" spans="1:15" x14ac:dyDescent="0.25">
      <c r="A731" t="s">
        <v>1496</v>
      </c>
      <c r="B731">
        <v>5600</v>
      </c>
      <c r="C731">
        <v>10397</v>
      </c>
      <c r="D731" s="12">
        <v>186</v>
      </c>
      <c r="E731" t="s">
        <v>20</v>
      </c>
      <c r="F731">
        <v>122</v>
      </c>
      <c r="G731" s="8">
        <v>85.221299999999999</v>
      </c>
      <c r="H731" t="s">
        <v>21</v>
      </c>
      <c r="I731" s="7">
        <v>41309.25</v>
      </c>
      <c r="J731" t="s">
        <v>2146</v>
      </c>
      <c r="K731">
        <v>1359957600</v>
      </c>
      <c r="L731" s="7">
        <v>41311.25</v>
      </c>
      <c r="M731">
        <v>1360130400</v>
      </c>
      <c r="N731" t="s">
        <v>2116</v>
      </c>
      <c r="O731" t="s">
        <v>2119</v>
      </c>
    </row>
    <row r="732" spans="1:15" x14ac:dyDescent="0.25">
      <c r="A732" t="s">
        <v>1498</v>
      </c>
      <c r="B732">
        <v>28800</v>
      </c>
      <c r="C732">
        <v>118847</v>
      </c>
      <c r="D732" s="12">
        <v>413</v>
      </c>
      <c r="E732" t="s">
        <v>20</v>
      </c>
      <c r="F732">
        <v>1071</v>
      </c>
      <c r="G732" s="8">
        <v>110.9683</v>
      </c>
      <c r="H732" t="s">
        <v>15</v>
      </c>
      <c r="I732" s="7">
        <v>42147.208333333336</v>
      </c>
      <c r="J732" t="s">
        <v>2144</v>
      </c>
      <c r="K732">
        <v>1432357200</v>
      </c>
      <c r="L732" s="7">
        <v>42153.208333333336</v>
      </c>
      <c r="M732">
        <v>1432875600</v>
      </c>
      <c r="N732" t="s">
        <v>2112</v>
      </c>
      <c r="O732" t="s">
        <v>2121</v>
      </c>
    </row>
    <row r="733" spans="1:15" hidden="1" x14ac:dyDescent="0.25">
      <c r="A733" t="s">
        <v>1500</v>
      </c>
      <c r="B733">
        <v>8000</v>
      </c>
      <c r="C733">
        <v>7220</v>
      </c>
      <c r="D733" s="12">
        <v>90</v>
      </c>
      <c r="E733" t="s">
        <v>2186</v>
      </c>
      <c r="F733">
        <v>219</v>
      </c>
      <c r="G733" s="8">
        <v>32.968000000000004</v>
      </c>
      <c r="H733" t="s">
        <v>21</v>
      </c>
      <c r="I733" s="7">
        <v>42939.208333333336</v>
      </c>
      <c r="J733" t="s">
        <v>2149</v>
      </c>
      <c r="K733">
        <v>1500786000</v>
      </c>
      <c r="L733" s="7">
        <v>42940.208333333336</v>
      </c>
      <c r="M733">
        <v>1500872400</v>
      </c>
      <c r="N733" t="s">
        <v>2112</v>
      </c>
      <c r="O733" t="s">
        <v>2113</v>
      </c>
    </row>
    <row r="734" spans="1:15" x14ac:dyDescent="0.25">
      <c r="A734" t="s">
        <v>1502</v>
      </c>
      <c r="B734">
        <v>117000</v>
      </c>
      <c r="C734">
        <v>107622</v>
      </c>
      <c r="D734" s="12">
        <v>92</v>
      </c>
      <c r="E734" t="s">
        <v>14</v>
      </c>
      <c r="F734">
        <v>1121</v>
      </c>
      <c r="G734" s="8">
        <v>96.005399999999995</v>
      </c>
      <c r="H734" t="s">
        <v>21</v>
      </c>
      <c r="I734" s="7">
        <v>42816.208333333336</v>
      </c>
      <c r="J734" t="s">
        <v>2149</v>
      </c>
      <c r="K734">
        <v>1490158800</v>
      </c>
      <c r="L734" s="7">
        <v>42839.208333333336</v>
      </c>
      <c r="M734">
        <v>1492146000</v>
      </c>
      <c r="N734" t="s">
        <v>2110</v>
      </c>
      <c r="O734" t="s">
        <v>2111</v>
      </c>
    </row>
    <row r="735" spans="1:15" x14ac:dyDescent="0.25">
      <c r="A735" t="s">
        <v>1504</v>
      </c>
      <c r="B735">
        <v>15800</v>
      </c>
      <c r="C735">
        <v>83267</v>
      </c>
      <c r="D735" s="12">
        <v>527</v>
      </c>
      <c r="E735" t="s">
        <v>20</v>
      </c>
      <c r="F735">
        <v>980</v>
      </c>
      <c r="G735" s="8">
        <v>84.966300000000004</v>
      </c>
      <c r="H735" t="s">
        <v>21</v>
      </c>
      <c r="I735" s="7">
        <v>41844.208333333336</v>
      </c>
      <c r="J735" t="s">
        <v>2145</v>
      </c>
      <c r="K735">
        <v>1406178000</v>
      </c>
      <c r="L735" s="7">
        <v>41857.208333333336</v>
      </c>
      <c r="M735">
        <v>1407301200</v>
      </c>
      <c r="N735" t="s">
        <v>2110</v>
      </c>
      <c r="O735" t="s">
        <v>2132</v>
      </c>
    </row>
    <row r="736" spans="1:15" x14ac:dyDescent="0.25">
      <c r="A736" t="s">
        <v>1506</v>
      </c>
      <c r="B736">
        <v>4200</v>
      </c>
      <c r="C736">
        <v>13404</v>
      </c>
      <c r="D736" s="12">
        <v>319</v>
      </c>
      <c r="E736" t="s">
        <v>20</v>
      </c>
      <c r="F736">
        <v>536</v>
      </c>
      <c r="G736" s="8">
        <v>25.0075</v>
      </c>
      <c r="H736" t="s">
        <v>21</v>
      </c>
      <c r="I736" s="7">
        <v>42763.25</v>
      </c>
      <c r="J736" t="s">
        <v>2149</v>
      </c>
      <c r="K736">
        <v>1485583200</v>
      </c>
      <c r="L736" s="7">
        <v>42775.25</v>
      </c>
      <c r="M736">
        <v>1486620000</v>
      </c>
      <c r="N736" t="s">
        <v>2114</v>
      </c>
      <c r="O736" t="s">
        <v>2115</v>
      </c>
    </row>
    <row r="737" spans="1:15" x14ac:dyDescent="0.25">
      <c r="A737" t="s">
        <v>1508</v>
      </c>
      <c r="B737">
        <v>37100</v>
      </c>
      <c r="C737">
        <v>131404</v>
      </c>
      <c r="D737" s="12">
        <v>354</v>
      </c>
      <c r="E737" t="s">
        <v>20</v>
      </c>
      <c r="F737">
        <v>1991</v>
      </c>
      <c r="G737" s="8">
        <v>65.998999999999995</v>
      </c>
      <c r="H737" t="s">
        <v>21</v>
      </c>
      <c r="I737" s="7">
        <v>42459.208333333336</v>
      </c>
      <c r="J737" t="s">
        <v>2151</v>
      </c>
      <c r="K737">
        <v>1459314000</v>
      </c>
      <c r="L737" s="7">
        <v>42466.208333333336</v>
      </c>
      <c r="M737">
        <v>1459918800</v>
      </c>
      <c r="N737" t="s">
        <v>2129</v>
      </c>
      <c r="O737" t="s">
        <v>2130</v>
      </c>
    </row>
    <row r="738" spans="1:15" hidden="1" x14ac:dyDescent="0.25">
      <c r="A738" t="s">
        <v>1510</v>
      </c>
      <c r="B738">
        <v>7700</v>
      </c>
      <c r="C738">
        <v>2533</v>
      </c>
      <c r="D738" s="12">
        <v>33</v>
      </c>
      <c r="E738" t="s">
        <v>2186</v>
      </c>
      <c r="F738">
        <v>29</v>
      </c>
      <c r="G738" s="8">
        <v>87.344800000000006</v>
      </c>
      <c r="H738" t="s">
        <v>21</v>
      </c>
      <c r="I738" s="7">
        <v>42055.25</v>
      </c>
      <c r="J738" t="s">
        <v>2144</v>
      </c>
      <c r="K738">
        <v>1424412000</v>
      </c>
      <c r="L738" s="7">
        <v>42059.25</v>
      </c>
      <c r="M738">
        <v>1424757600</v>
      </c>
      <c r="N738" t="s">
        <v>2122</v>
      </c>
      <c r="O738" t="s">
        <v>2123</v>
      </c>
    </row>
    <row r="739" spans="1:15" x14ac:dyDescent="0.25">
      <c r="A739" t="s">
        <v>1512</v>
      </c>
      <c r="B739">
        <v>3700</v>
      </c>
      <c r="C739">
        <v>5028</v>
      </c>
      <c r="D739" s="12">
        <v>136</v>
      </c>
      <c r="E739" t="s">
        <v>20</v>
      </c>
      <c r="F739">
        <v>180</v>
      </c>
      <c r="G739" s="8">
        <v>27.933299999999999</v>
      </c>
      <c r="H739" t="s">
        <v>21</v>
      </c>
      <c r="I739" s="7">
        <v>42685.25</v>
      </c>
      <c r="J739" t="s">
        <v>2151</v>
      </c>
      <c r="K739">
        <v>1478844000</v>
      </c>
      <c r="L739" s="7">
        <v>42697.25</v>
      </c>
      <c r="M739">
        <v>1479880800</v>
      </c>
      <c r="N739" t="s">
        <v>2110</v>
      </c>
      <c r="O739" t="s">
        <v>2120</v>
      </c>
    </row>
    <row r="740" spans="1:15" x14ac:dyDescent="0.25">
      <c r="A740" t="s">
        <v>1032</v>
      </c>
      <c r="B740">
        <v>74700</v>
      </c>
      <c r="C740">
        <v>1557</v>
      </c>
      <c r="D740" s="12">
        <v>2</v>
      </c>
      <c r="E740" t="s">
        <v>14</v>
      </c>
      <c r="F740">
        <v>15</v>
      </c>
      <c r="G740" s="8">
        <v>103.8</v>
      </c>
      <c r="H740" t="s">
        <v>21</v>
      </c>
      <c r="I740" s="7">
        <v>41959.25</v>
      </c>
      <c r="J740" t="s">
        <v>2145</v>
      </c>
      <c r="K740">
        <v>1416117600</v>
      </c>
      <c r="L740" s="7">
        <v>41981.25</v>
      </c>
      <c r="M740">
        <v>1418018400</v>
      </c>
      <c r="N740" t="s">
        <v>2114</v>
      </c>
      <c r="O740" t="s">
        <v>2115</v>
      </c>
    </row>
    <row r="741" spans="1:15" x14ac:dyDescent="0.25">
      <c r="A741" t="s">
        <v>1515</v>
      </c>
      <c r="B741">
        <v>10000</v>
      </c>
      <c r="C741">
        <v>6100</v>
      </c>
      <c r="D741" s="12">
        <v>61</v>
      </c>
      <c r="E741" t="s">
        <v>14</v>
      </c>
      <c r="F741">
        <v>191</v>
      </c>
      <c r="G741" s="8">
        <v>31.937200000000001</v>
      </c>
      <c r="H741" t="s">
        <v>21</v>
      </c>
      <c r="I741" s="7">
        <v>41089.208333333336</v>
      </c>
      <c r="J741" t="s">
        <v>2148</v>
      </c>
      <c r="K741">
        <v>1340946000</v>
      </c>
      <c r="L741" s="7">
        <v>41090.208333333336</v>
      </c>
      <c r="M741">
        <v>1341032400</v>
      </c>
      <c r="N741" t="s">
        <v>2110</v>
      </c>
      <c r="O741" t="s">
        <v>2120</v>
      </c>
    </row>
    <row r="742" spans="1:15" x14ac:dyDescent="0.25">
      <c r="A742" t="s">
        <v>1517</v>
      </c>
      <c r="B742">
        <v>5300</v>
      </c>
      <c r="C742">
        <v>1592</v>
      </c>
      <c r="D742" s="12">
        <v>30</v>
      </c>
      <c r="E742" t="s">
        <v>14</v>
      </c>
      <c r="F742">
        <v>16</v>
      </c>
      <c r="G742" s="8">
        <v>99.5</v>
      </c>
      <c r="H742" t="s">
        <v>21</v>
      </c>
      <c r="I742" s="7">
        <v>42769.25</v>
      </c>
      <c r="J742" t="s">
        <v>2149</v>
      </c>
      <c r="K742">
        <v>1486101600</v>
      </c>
      <c r="L742" s="7">
        <v>42772.25</v>
      </c>
      <c r="M742">
        <v>1486360800</v>
      </c>
      <c r="N742" t="s">
        <v>2114</v>
      </c>
      <c r="O742" t="s">
        <v>2115</v>
      </c>
    </row>
    <row r="743" spans="1:15" x14ac:dyDescent="0.25">
      <c r="A743" t="s">
        <v>628</v>
      </c>
      <c r="B743">
        <v>1200</v>
      </c>
      <c r="C743">
        <v>14150</v>
      </c>
      <c r="D743" s="12">
        <v>1179</v>
      </c>
      <c r="E743" t="s">
        <v>20</v>
      </c>
      <c r="F743">
        <v>130</v>
      </c>
      <c r="G743" s="8">
        <v>108.8462</v>
      </c>
      <c r="H743" t="s">
        <v>21</v>
      </c>
      <c r="I743" s="7">
        <v>40321.208333333336</v>
      </c>
      <c r="J743" t="s">
        <v>2150</v>
      </c>
      <c r="K743">
        <v>1274590800</v>
      </c>
      <c r="L743" s="7">
        <v>40322.208333333336</v>
      </c>
      <c r="M743">
        <v>1274677200</v>
      </c>
      <c r="N743" t="s">
        <v>2114</v>
      </c>
      <c r="O743" t="s">
        <v>2115</v>
      </c>
    </row>
    <row r="744" spans="1:15" x14ac:dyDescent="0.25">
      <c r="A744" t="s">
        <v>1520</v>
      </c>
      <c r="B744">
        <v>1200</v>
      </c>
      <c r="C744">
        <v>13513</v>
      </c>
      <c r="D744" s="12">
        <v>1126</v>
      </c>
      <c r="E744" t="s">
        <v>20</v>
      </c>
      <c r="F744">
        <v>122</v>
      </c>
      <c r="G744" s="8">
        <v>110.7623</v>
      </c>
      <c r="H744" t="s">
        <v>21</v>
      </c>
      <c r="I744" s="7">
        <v>40197.25</v>
      </c>
      <c r="J744" t="s">
        <v>2150</v>
      </c>
      <c r="K744">
        <v>1263880800</v>
      </c>
      <c r="L744" s="7">
        <v>40239.25</v>
      </c>
      <c r="M744">
        <v>1267509600</v>
      </c>
      <c r="N744" t="s">
        <v>2110</v>
      </c>
      <c r="O744" t="s">
        <v>2118</v>
      </c>
    </row>
    <row r="745" spans="1:15" x14ac:dyDescent="0.25">
      <c r="A745" t="s">
        <v>1522</v>
      </c>
      <c r="B745">
        <v>3900</v>
      </c>
      <c r="C745">
        <v>504</v>
      </c>
      <c r="D745" s="12">
        <v>13</v>
      </c>
      <c r="E745" t="s">
        <v>14</v>
      </c>
      <c r="F745">
        <v>17</v>
      </c>
      <c r="G745" s="8">
        <v>29.647099999999998</v>
      </c>
      <c r="H745" t="s">
        <v>21</v>
      </c>
      <c r="I745" s="7">
        <v>42298.208333333336</v>
      </c>
      <c r="J745" t="s">
        <v>2144</v>
      </c>
      <c r="K745">
        <v>1445403600</v>
      </c>
      <c r="L745" s="7">
        <v>42304.208333333336</v>
      </c>
      <c r="M745">
        <v>1445922000</v>
      </c>
      <c r="N745" t="s">
        <v>2114</v>
      </c>
      <c r="O745" t="s">
        <v>2115</v>
      </c>
    </row>
    <row r="746" spans="1:15" x14ac:dyDescent="0.25">
      <c r="A746" t="s">
        <v>1524</v>
      </c>
      <c r="B746">
        <v>2000</v>
      </c>
      <c r="C746">
        <v>14240</v>
      </c>
      <c r="D746" s="12">
        <v>712</v>
      </c>
      <c r="E746" t="s">
        <v>20</v>
      </c>
      <c r="F746">
        <v>140</v>
      </c>
      <c r="G746" s="8">
        <v>101.71429999999999</v>
      </c>
      <c r="H746" t="s">
        <v>21</v>
      </c>
      <c r="I746" s="7">
        <v>43322.208333333336</v>
      </c>
      <c r="J746" t="s">
        <v>2153</v>
      </c>
      <c r="K746">
        <v>1533877200</v>
      </c>
      <c r="L746" s="7">
        <v>43324.208333333336</v>
      </c>
      <c r="M746">
        <v>1534050000</v>
      </c>
      <c r="N746" t="s">
        <v>2114</v>
      </c>
      <c r="O746" t="s">
        <v>2115</v>
      </c>
    </row>
    <row r="747" spans="1:15" x14ac:dyDescent="0.25">
      <c r="A747" t="s">
        <v>1526</v>
      </c>
      <c r="B747">
        <v>6900</v>
      </c>
      <c r="C747">
        <v>2091</v>
      </c>
      <c r="D747" s="12">
        <v>30</v>
      </c>
      <c r="E747" t="s">
        <v>14</v>
      </c>
      <c r="F747">
        <v>34</v>
      </c>
      <c r="G747" s="8">
        <v>61.5</v>
      </c>
      <c r="H747" t="s">
        <v>21</v>
      </c>
      <c r="I747" s="7">
        <v>40328.208333333336</v>
      </c>
      <c r="J747" t="s">
        <v>2150</v>
      </c>
      <c r="K747">
        <v>1275195600</v>
      </c>
      <c r="L747" s="7">
        <v>40355.208333333336</v>
      </c>
      <c r="M747">
        <v>1277528400</v>
      </c>
      <c r="N747" t="s">
        <v>2112</v>
      </c>
      <c r="O747" t="s">
        <v>2121</v>
      </c>
    </row>
    <row r="748" spans="1:15" x14ac:dyDescent="0.25">
      <c r="A748" t="s">
        <v>1528</v>
      </c>
      <c r="B748">
        <v>55800</v>
      </c>
      <c r="C748">
        <v>118580</v>
      </c>
      <c r="D748" s="12">
        <v>213</v>
      </c>
      <c r="E748" t="s">
        <v>20</v>
      </c>
      <c r="F748">
        <v>3388</v>
      </c>
      <c r="G748" s="8">
        <v>35</v>
      </c>
      <c r="H748" t="s">
        <v>21</v>
      </c>
      <c r="I748" s="7">
        <v>40825.208333333336</v>
      </c>
      <c r="J748" t="s">
        <v>2152</v>
      </c>
      <c r="K748">
        <v>1318136400</v>
      </c>
      <c r="L748" s="7">
        <v>40830.208333333336</v>
      </c>
      <c r="M748">
        <v>1318568400</v>
      </c>
      <c r="N748" t="s">
        <v>2112</v>
      </c>
      <c r="O748" t="s">
        <v>2113</v>
      </c>
    </row>
    <row r="749" spans="1:15" x14ac:dyDescent="0.25">
      <c r="A749" t="s">
        <v>1530</v>
      </c>
      <c r="B749">
        <v>4900</v>
      </c>
      <c r="C749">
        <v>11214</v>
      </c>
      <c r="D749" s="12">
        <v>229</v>
      </c>
      <c r="E749" t="s">
        <v>20</v>
      </c>
      <c r="F749">
        <v>280</v>
      </c>
      <c r="G749" s="8">
        <v>40.049999999999997</v>
      </c>
      <c r="H749" t="s">
        <v>21</v>
      </c>
      <c r="I749" s="7">
        <v>40423.208333333336</v>
      </c>
      <c r="J749" t="s">
        <v>2150</v>
      </c>
      <c r="K749">
        <v>1283403600</v>
      </c>
      <c r="L749" s="7">
        <v>40434.208333333336</v>
      </c>
      <c r="M749">
        <v>1284354000</v>
      </c>
      <c r="N749" t="s">
        <v>2114</v>
      </c>
      <c r="O749" t="s">
        <v>2115</v>
      </c>
    </row>
    <row r="750" spans="1:15" hidden="1" x14ac:dyDescent="0.25">
      <c r="A750" t="s">
        <v>1532</v>
      </c>
      <c r="B750">
        <v>194900</v>
      </c>
      <c r="C750">
        <v>68137</v>
      </c>
      <c r="D750" s="12">
        <v>35</v>
      </c>
      <c r="E750" t="s">
        <v>2186</v>
      </c>
      <c r="F750">
        <v>614</v>
      </c>
      <c r="G750" s="8">
        <v>110.9723</v>
      </c>
      <c r="H750" t="s">
        <v>21</v>
      </c>
      <c r="I750" s="7">
        <v>40238.25</v>
      </c>
      <c r="J750" t="s">
        <v>2150</v>
      </c>
      <c r="K750">
        <v>1267423200</v>
      </c>
      <c r="L750" s="7">
        <v>40263.208333333336</v>
      </c>
      <c r="M750">
        <v>1269579600</v>
      </c>
      <c r="N750" t="s">
        <v>2116</v>
      </c>
      <c r="O750" t="s">
        <v>2124</v>
      </c>
    </row>
    <row r="751" spans="1:15" x14ac:dyDescent="0.25">
      <c r="A751" t="s">
        <v>1534</v>
      </c>
      <c r="B751">
        <v>8600</v>
      </c>
      <c r="C751">
        <v>13527</v>
      </c>
      <c r="D751" s="12">
        <v>157</v>
      </c>
      <c r="E751" t="s">
        <v>20</v>
      </c>
      <c r="F751">
        <v>366</v>
      </c>
      <c r="G751" s="8">
        <v>36.959000000000003</v>
      </c>
      <c r="H751" t="s">
        <v>107</v>
      </c>
      <c r="I751" s="7">
        <v>41920.208333333336</v>
      </c>
      <c r="J751" t="s">
        <v>2145</v>
      </c>
      <c r="K751">
        <v>1412744400</v>
      </c>
      <c r="L751" s="7">
        <v>41932.208333333336</v>
      </c>
      <c r="M751">
        <v>1413781200</v>
      </c>
      <c r="N751" t="s">
        <v>2112</v>
      </c>
      <c r="O751" t="s">
        <v>2121</v>
      </c>
    </row>
    <row r="752" spans="1:15" x14ac:dyDescent="0.25">
      <c r="A752" t="s">
        <v>1536</v>
      </c>
      <c r="B752">
        <v>100</v>
      </c>
      <c r="C752">
        <v>1</v>
      </c>
      <c r="D752" s="12">
        <v>1</v>
      </c>
      <c r="E752" t="s">
        <v>14</v>
      </c>
      <c r="F752">
        <v>1</v>
      </c>
      <c r="G752" s="8">
        <v>1</v>
      </c>
      <c r="H752" t="s">
        <v>40</v>
      </c>
      <c r="I752" s="7">
        <v>40360.208333333336</v>
      </c>
      <c r="J752" t="s">
        <v>2150</v>
      </c>
      <c r="K752">
        <v>1277960400</v>
      </c>
      <c r="L752" s="7">
        <v>40385.208333333336</v>
      </c>
      <c r="M752">
        <v>1280120400</v>
      </c>
      <c r="N752" t="s">
        <v>2110</v>
      </c>
      <c r="O752" t="s">
        <v>2118</v>
      </c>
    </row>
    <row r="753" spans="1:15" x14ac:dyDescent="0.25">
      <c r="A753" t="s">
        <v>1538</v>
      </c>
      <c r="B753">
        <v>3600</v>
      </c>
      <c r="C753">
        <v>8363</v>
      </c>
      <c r="D753" s="12">
        <v>232</v>
      </c>
      <c r="E753" t="s">
        <v>20</v>
      </c>
      <c r="F753">
        <v>270</v>
      </c>
      <c r="G753" s="8">
        <v>30.9741</v>
      </c>
      <c r="H753" t="s">
        <v>21</v>
      </c>
      <c r="I753" s="7">
        <v>42446.208333333336</v>
      </c>
      <c r="J753" t="s">
        <v>2151</v>
      </c>
      <c r="K753">
        <v>1458190800</v>
      </c>
      <c r="L753" s="7">
        <v>42461.208333333336</v>
      </c>
      <c r="M753">
        <v>1459486800</v>
      </c>
      <c r="N753" t="s">
        <v>2122</v>
      </c>
      <c r="O753" t="s">
        <v>2123</v>
      </c>
    </row>
    <row r="754" spans="1:15" hidden="1" x14ac:dyDescent="0.25">
      <c r="A754" t="s">
        <v>1540</v>
      </c>
      <c r="B754">
        <v>5800</v>
      </c>
      <c r="C754">
        <v>5362</v>
      </c>
      <c r="D754" s="12">
        <v>92</v>
      </c>
      <c r="E754" t="s">
        <v>2186</v>
      </c>
      <c r="F754">
        <v>114</v>
      </c>
      <c r="G754" s="8">
        <v>47.0351</v>
      </c>
      <c r="H754" t="s">
        <v>21</v>
      </c>
      <c r="I754" s="7">
        <v>40395.208333333336</v>
      </c>
      <c r="J754" t="s">
        <v>2150</v>
      </c>
      <c r="K754">
        <v>1280984400</v>
      </c>
      <c r="L754" s="7">
        <v>40413.208333333336</v>
      </c>
      <c r="M754">
        <v>1282539600</v>
      </c>
      <c r="N754" t="s">
        <v>2114</v>
      </c>
      <c r="O754" t="s">
        <v>2115</v>
      </c>
    </row>
    <row r="755" spans="1:15" x14ac:dyDescent="0.25">
      <c r="A755" t="s">
        <v>1542</v>
      </c>
      <c r="B755">
        <v>4700</v>
      </c>
      <c r="C755">
        <v>12065</v>
      </c>
      <c r="D755" s="12">
        <v>257</v>
      </c>
      <c r="E755" t="s">
        <v>20</v>
      </c>
      <c r="F755">
        <v>137</v>
      </c>
      <c r="G755" s="8">
        <v>88.065700000000007</v>
      </c>
      <c r="H755" t="s">
        <v>21</v>
      </c>
      <c r="I755" s="7">
        <v>40321.208333333336</v>
      </c>
      <c r="J755" t="s">
        <v>2150</v>
      </c>
      <c r="K755">
        <v>1274590800</v>
      </c>
      <c r="L755" s="7">
        <v>40336.208333333336</v>
      </c>
      <c r="M755">
        <v>1275886800</v>
      </c>
      <c r="N755" t="s">
        <v>2129</v>
      </c>
      <c r="O755" t="s">
        <v>2130</v>
      </c>
    </row>
    <row r="756" spans="1:15" x14ac:dyDescent="0.25">
      <c r="A756" t="s">
        <v>1544</v>
      </c>
      <c r="B756">
        <v>70400</v>
      </c>
      <c r="C756">
        <v>118603</v>
      </c>
      <c r="D756" s="12">
        <v>168</v>
      </c>
      <c r="E756" t="s">
        <v>20</v>
      </c>
      <c r="F756">
        <v>3205</v>
      </c>
      <c r="G756" s="8">
        <v>37.005600000000001</v>
      </c>
      <c r="H756" t="s">
        <v>21</v>
      </c>
      <c r="I756" s="7">
        <v>41210.208333333336</v>
      </c>
      <c r="J756" t="s">
        <v>2148</v>
      </c>
      <c r="K756">
        <v>1351400400</v>
      </c>
      <c r="L756" s="7">
        <v>41263.25</v>
      </c>
      <c r="M756">
        <v>1355983200</v>
      </c>
      <c r="N756" t="s">
        <v>2114</v>
      </c>
      <c r="O756" t="s">
        <v>2115</v>
      </c>
    </row>
    <row r="757" spans="1:15" x14ac:dyDescent="0.25">
      <c r="A757" t="s">
        <v>1546</v>
      </c>
      <c r="B757">
        <v>4500</v>
      </c>
      <c r="C757">
        <v>7496</v>
      </c>
      <c r="D757" s="12">
        <v>167</v>
      </c>
      <c r="E757" t="s">
        <v>20</v>
      </c>
      <c r="F757">
        <v>288</v>
      </c>
      <c r="G757" s="8">
        <v>26.027799999999999</v>
      </c>
      <c r="H757" t="s">
        <v>36</v>
      </c>
      <c r="I757" s="7">
        <v>43096.25</v>
      </c>
      <c r="J757" t="s">
        <v>2149</v>
      </c>
      <c r="K757">
        <v>1514354400</v>
      </c>
      <c r="L757" s="7">
        <v>43108.25</v>
      </c>
      <c r="M757">
        <v>1515391200</v>
      </c>
      <c r="N757" t="s">
        <v>2114</v>
      </c>
      <c r="O757" t="s">
        <v>2115</v>
      </c>
    </row>
    <row r="758" spans="1:15" x14ac:dyDescent="0.25">
      <c r="A758" t="s">
        <v>1548</v>
      </c>
      <c r="B758">
        <v>1300</v>
      </c>
      <c r="C758">
        <v>10037</v>
      </c>
      <c r="D758" s="12">
        <v>772</v>
      </c>
      <c r="E758" t="s">
        <v>20</v>
      </c>
      <c r="F758">
        <v>148</v>
      </c>
      <c r="G758" s="8">
        <v>67.817599999999999</v>
      </c>
      <c r="H758" t="s">
        <v>21</v>
      </c>
      <c r="I758" s="7">
        <v>42024.25</v>
      </c>
      <c r="J758" t="s">
        <v>2144</v>
      </c>
      <c r="K758">
        <v>1421733600</v>
      </c>
      <c r="L758" s="7">
        <v>42030.25</v>
      </c>
      <c r="M758">
        <v>1422252000</v>
      </c>
      <c r="N758" t="s">
        <v>2114</v>
      </c>
      <c r="O758" t="s">
        <v>2115</v>
      </c>
    </row>
    <row r="759" spans="1:15" x14ac:dyDescent="0.25">
      <c r="A759" t="s">
        <v>1550</v>
      </c>
      <c r="B759">
        <v>1400</v>
      </c>
      <c r="C759">
        <v>5696</v>
      </c>
      <c r="D759" s="12">
        <v>407</v>
      </c>
      <c r="E759" t="s">
        <v>20</v>
      </c>
      <c r="F759">
        <v>114</v>
      </c>
      <c r="G759" s="8">
        <v>49.9649</v>
      </c>
      <c r="H759" t="s">
        <v>21</v>
      </c>
      <c r="I759" s="7">
        <v>40675.208333333336</v>
      </c>
      <c r="J759" t="s">
        <v>2152</v>
      </c>
      <c r="K759">
        <v>1305176400</v>
      </c>
      <c r="L759" s="7">
        <v>40679.208333333336</v>
      </c>
      <c r="M759">
        <v>1305522000</v>
      </c>
      <c r="N759" t="s">
        <v>2116</v>
      </c>
      <c r="O759" t="s">
        <v>2119</v>
      </c>
    </row>
    <row r="760" spans="1:15" x14ac:dyDescent="0.25">
      <c r="A760" t="s">
        <v>1552</v>
      </c>
      <c r="B760">
        <v>29600</v>
      </c>
      <c r="C760">
        <v>167005</v>
      </c>
      <c r="D760" s="12">
        <v>564</v>
      </c>
      <c r="E760" t="s">
        <v>20</v>
      </c>
      <c r="F760">
        <v>1518</v>
      </c>
      <c r="G760" s="8">
        <v>110.01649999999999</v>
      </c>
      <c r="H760" t="s">
        <v>15</v>
      </c>
      <c r="I760" s="7">
        <v>41936.208333333336</v>
      </c>
      <c r="J760" t="s">
        <v>2145</v>
      </c>
      <c r="K760">
        <v>1414126800</v>
      </c>
      <c r="L760" s="7">
        <v>41945.208333333336</v>
      </c>
      <c r="M760">
        <v>1414904400</v>
      </c>
      <c r="N760" t="s">
        <v>2110</v>
      </c>
      <c r="O760" t="s">
        <v>2111</v>
      </c>
    </row>
    <row r="761" spans="1:15" x14ac:dyDescent="0.25">
      <c r="A761" t="s">
        <v>1554</v>
      </c>
      <c r="B761">
        <v>167500</v>
      </c>
      <c r="C761">
        <v>114615</v>
      </c>
      <c r="D761" s="12">
        <v>68</v>
      </c>
      <c r="E761" t="s">
        <v>14</v>
      </c>
      <c r="F761">
        <v>1274</v>
      </c>
      <c r="G761" s="8">
        <v>89.964699999999993</v>
      </c>
      <c r="H761" t="s">
        <v>21</v>
      </c>
      <c r="I761" s="7">
        <v>43136.25</v>
      </c>
      <c r="J761" t="s">
        <v>2153</v>
      </c>
      <c r="K761">
        <v>1517810400</v>
      </c>
      <c r="L761" s="7">
        <v>43166.25</v>
      </c>
      <c r="M761">
        <v>1520402400</v>
      </c>
      <c r="N761" t="s">
        <v>2110</v>
      </c>
      <c r="O761" t="s">
        <v>2118</v>
      </c>
    </row>
    <row r="762" spans="1:15" x14ac:dyDescent="0.25">
      <c r="A762" t="s">
        <v>1556</v>
      </c>
      <c r="B762">
        <v>48300</v>
      </c>
      <c r="C762">
        <v>16592</v>
      </c>
      <c r="D762" s="12">
        <v>34</v>
      </c>
      <c r="E762" t="s">
        <v>14</v>
      </c>
      <c r="F762">
        <v>210</v>
      </c>
      <c r="G762" s="8">
        <v>79.009500000000003</v>
      </c>
      <c r="H762" t="s">
        <v>107</v>
      </c>
      <c r="I762" s="7">
        <v>43678.208333333336</v>
      </c>
      <c r="J762" t="s">
        <v>2147</v>
      </c>
      <c r="K762">
        <v>1564635600</v>
      </c>
      <c r="L762" s="7">
        <v>43707.208333333336</v>
      </c>
      <c r="M762">
        <v>1567141200</v>
      </c>
      <c r="N762" t="s">
        <v>2125</v>
      </c>
      <c r="O762" t="s">
        <v>2126</v>
      </c>
    </row>
    <row r="763" spans="1:15" x14ac:dyDescent="0.25">
      <c r="A763" t="s">
        <v>1558</v>
      </c>
      <c r="B763">
        <v>2200</v>
      </c>
      <c r="C763">
        <v>14420</v>
      </c>
      <c r="D763" s="12">
        <v>655</v>
      </c>
      <c r="E763" t="s">
        <v>20</v>
      </c>
      <c r="F763">
        <v>166</v>
      </c>
      <c r="G763" s="8">
        <v>86.867500000000007</v>
      </c>
      <c r="H763" t="s">
        <v>21</v>
      </c>
      <c r="I763" s="7">
        <v>42938.208333333336</v>
      </c>
      <c r="J763" t="s">
        <v>2149</v>
      </c>
      <c r="K763">
        <v>1500699600</v>
      </c>
      <c r="L763" s="7">
        <v>42943.208333333336</v>
      </c>
      <c r="M763">
        <v>1501131600</v>
      </c>
      <c r="N763" t="s">
        <v>2110</v>
      </c>
      <c r="O763" t="s">
        <v>2111</v>
      </c>
    </row>
    <row r="764" spans="1:15" x14ac:dyDescent="0.25">
      <c r="A764" t="s">
        <v>668</v>
      </c>
      <c r="B764">
        <v>3500</v>
      </c>
      <c r="C764">
        <v>6204</v>
      </c>
      <c r="D764" s="12">
        <v>177</v>
      </c>
      <c r="E764" t="s">
        <v>20</v>
      </c>
      <c r="F764">
        <v>100</v>
      </c>
      <c r="G764" s="8">
        <v>62.04</v>
      </c>
      <c r="H764" t="s">
        <v>26</v>
      </c>
      <c r="I764" s="7">
        <v>41241.25</v>
      </c>
      <c r="J764" t="s">
        <v>2148</v>
      </c>
      <c r="K764">
        <v>1354082400</v>
      </c>
      <c r="L764" s="7">
        <v>41252.25</v>
      </c>
      <c r="M764">
        <v>1355032800</v>
      </c>
      <c r="N764" t="s">
        <v>2110</v>
      </c>
      <c r="O764" t="s">
        <v>2133</v>
      </c>
    </row>
    <row r="765" spans="1:15" x14ac:dyDescent="0.25">
      <c r="A765" t="s">
        <v>1561</v>
      </c>
      <c r="B765">
        <v>5600</v>
      </c>
      <c r="C765">
        <v>6338</v>
      </c>
      <c r="D765" s="12">
        <v>113</v>
      </c>
      <c r="E765" t="s">
        <v>20</v>
      </c>
      <c r="F765">
        <v>235</v>
      </c>
      <c r="G765" s="8">
        <v>26.970199999999998</v>
      </c>
      <c r="H765" t="s">
        <v>21</v>
      </c>
      <c r="I765" s="7">
        <v>41037.208333333336</v>
      </c>
      <c r="J765" t="s">
        <v>2148</v>
      </c>
      <c r="K765">
        <v>1336453200</v>
      </c>
      <c r="L765" s="7">
        <v>41072.208333333336</v>
      </c>
      <c r="M765">
        <v>1339477200</v>
      </c>
      <c r="N765" t="s">
        <v>2114</v>
      </c>
      <c r="O765" t="s">
        <v>2115</v>
      </c>
    </row>
    <row r="766" spans="1:15" x14ac:dyDescent="0.25">
      <c r="A766" t="s">
        <v>1563</v>
      </c>
      <c r="B766">
        <v>1100</v>
      </c>
      <c r="C766">
        <v>8010</v>
      </c>
      <c r="D766" s="12">
        <v>728</v>
      </c>
      <c r="E766" t="s">
        <v>20</v>
      </c>
      <c r="F766">
        <v>148</v>
      </c>
      <c r="G766" s="8">
        <v>54.121600000000001</v>
      </c>
      <c r="H766" t="s">
        <v>21</v>
      </c>
      <c r="I766" s="7">
        <v>40676.208333333336</v>
      </c>
      <c r="J766" t="s">
        <v>2152</v>
      </c>
      <c r="K766">
        <v>1305262800</v>
      </c>
      <c r="L766" s="7">
        <v>40684.208333333336</v>
      </c>
      <c r="M766">
        <v>1305954000</v>
      </c>
      <c r="N766" t="s">
        <v>2110</v>
      </c>
      <c r="O766" t="s">
        <v>2111</v>
      </c>
    </row>
    <row r="767" spans="1:15" x14ac:dyDescent="0.25">
      <c r="A767" t="s">
        <v>1565</v>
      </c>
      <c r="B767">
        <v>3900</v>
      </c>
      <c r="C767">
        <v>8125</v>
      </c>
      <c r="D767" s="12">
        <v>208</v>
      </c>
      <c r="E767" t="s">
        <v>20</v>
      </c>
      <c r="F767">
        <v>198</v>
      </c>
      <c r="G767" s="8">
        <v>41.035400000000003</v>
      </c>
      <c r="H767" t="s">
        <v>21</v>
      </c>
      <c r="I767" s="7">
        <v>42840.208333333336</v>
      </c>
      <c r="J767" t="s">
        <v>2149</v>
      </c>
      <c r="K767">
        <v>1492232400</v>
      </c>
      <c r="L767" s="7">
        <v>42865.208333333336</v>
      </c>
      <c r="M767">
        <v>1494392400</v>
      </c>
      <c r="N767" t="s">
        <v>2110</v>
      </c>
      <c r="O767" t="s">
        <v>2120</v>
      </c>
    </row>
    <row r="768" spans="1:15" x14ac:dyDescent="0.25">
      <c r="A768" t="s">
        <v>1567</v>
      </c>
      <c r="B768">
        <v>43800</v>
      </c>
      <c r="C768">
        <v>13653</v>
      </c>
      <c r="D768" s="12">
        <v>31</v>
      </c>
      <c r="E768" t="s">
        <v>14</v>
      </c>
      <c r="F768">
        <v>248</v>
      </c>
      <c r="G768" s="8">
        <v>55.052399999999999</v>
      </c>
      <c r="H768" t="s">
        <v>26</v>
      </c>
      <c r="I768" s="7">
        <v>43362.208333333336</v>
      </c>
      <c r="J768" t="s">
        <v>2153</v>
      </c>
      <c r="K768">
        <v>1537333200</v>
      </c>
      <c r="L768" s="7">
        <v>43363.208333333336</v>
      </c>
      <c r="M768">
        <v>1537419600</v>
      </c>
      <c r="N768" t="s">
        <v>2116</v>
      </c>
      <c r="O768" t="s">
        <v>2138</v>
      </c>
    </row>
    <row r="769" spans="1:15" x14ac:dyDescent="0.25">
      <c r="A769" t="s">
        <v>1569</v>
      </c>
      <c r="B769">
        <v>97200</v>
      </c>
      <c r="C769">
        <v>55372</v>
      </c>
      <c r="D769" s="12">
        <v>57</v>
      </c>
      <c r="E769" t="s">
        <v>14</v>
      </c>
      <c r="F769">
        <v>513</v>
      </c>
      <c r="G769" s="8">
        <v>107.9376</v>
      </c>
      <c r="H769" t="s">
        <v>21</v>
      </c>
      <c r="I769" s="7">
        <v>42283.208333333336</v>
      </c>
      <c r="J769" t="s">
        <v>2144</v>
      </c>
      <c r="K769">
        <v>1444107600</v>
      </c>
      <c r="L769" s="7">
        <v>42328.25</v>
      </c>
      <c r="M769">
        <v>1447999200</v>
      </c>
      <c r="N769" t="s">
        <v>2122</v>
      </c>
      <c r="O769" t="s">
        <v>2134</v>
      </c>
    </row>
    <row r="770" spans="1:15" x14ac:dyDescent="0.25">
      <c r="A770" t="s">
        <v>1571</v>
      </c>
      <c r="B770">
        <v>4800</v>
      </c>
      <c r="C770">
        <v>11088</v>
      </c>
      <c r="D770" s="12">
        <v>231</v>
      </c>
      <c r="E770" t="s">
        <v>20</v>
      </c>
      <c r="F770">
        <v>150</v>
      </c>
      <c r="G770" s="8">
        <v>73.92</v>
      </c>
      <c r="H770" t="s">
        <v>21</v>
      </c>
      <c r="I770" s="7">
        <v>41619.25</v>
      </c>
      <c r="J770" t="s">
        <v>2146</v>
      </c>
      <c r="K770">
        <v>1386741600</v>
      </c>
      <c r="L770" s="7">
        <v>41634.25</v>
      </c>
      <c r="M770">
        <v>1388037600</v>
      </c>
      <c r="N770" t="s">
        <v>2114</v>
      </c>
      <c r="O770" t="s">
        <v>2115</v>
      </c>
    </row>
    <row r="771" spans="1:15" x14ac:dyDescent="0.25">
      <c r="A771" t="s">
        <v>1573</v>
      </c>
      <c r="B771">
        <v>125600</v>
      </c>
      <c r="C771">
        <v>109106</v>
      </c>
      <c r="D771" s="12">
        <v>87</v>
      </c>
      <c r="E771" t="s">
        <v>14</v>
      </c>
      <c r="F771">
        <v>3410</v>
      </c>
      <c r="G771" s="8">
        <v>31.995899999999999</v>
      </c>
      <c r="H771" t="s">
        <v>21</v>
      </c>
      <c r="I771" s="7">
        <v>41501.208333333336</v>
      </c>
      <c r="J771" t="s">
        <v>2146</v>
      </c>
      <c r="K771">
        <v>1376542800</v>
      </c>
      <c r="L771" s="7">
        <v>41527.208333333336</v>
      </c>
      <c r="M771">
        <v>1378789200</v>
      </c>
      <c r="N771" t="s">
        <v>2125</v>
      </c>
      <c r="O771" t="s">
        <v>2126</v>
      </c>
    </row>
    <row r="772" spans="1:15" x14ac:dyDescent="0.25">
      <c r="A772" t="s">
        <v>1575</v>
      </c>
      <c r="B772">
        <v>4300</v>
      </c>
      <c r="C772">
        <v>11642</v>
      </c>
      <c r="D772" s="12">
        <v>271</v>
      </c>
      <c r="E772" t="s">
        <v>20</v>
      </c>
      <c r="F772">
        <v>216</v>
      </c>
      <c r="G772" s="8">
        <v>53.898099999999999</v>
      </c>
      <c r="H772" t="s">
        <v>107</v>
      </c>
      <c r="I772" s="7">
        <v>41743.208333333336</v>
      </c>
      <c r="J772" t="s">
        <v>2145</v>
      </c>
      <c r="K772">
        <v>1397451600</v>
      </c>
      <c r="L772" s="7">
        <v>41750.208333333336</v>
      </c>
      <c r="M772">
        <v>1398056400</v>
      </c>
      <c r="N772" t="s">
        <v>2114</v>
      </c>
      <c r="O772" t="s">
        <v>2115</v>
      </c>
    </row>
    <row r="773" spans="1:15" hidden="1" x14ac:dyDescent="0.25">
      <c r="A773" t="s">
        <v>1577</v>
      </c>
      <c r="B773">
        <v>5600</v>
      </c>
      <c r="C773">
        <v>2769</v>
      </c>
      <c r="D773" s="12">
        <v>49</v>
      </c>
      <c r="E773" t="s">
        <v>2186</v>
      </c>
      <c r="F773">
        <v>26</v>
      </c>
      <c r="G773" s="8">
        <v>106.5</v>
      </c>
      <c r="H773" t="s">
        <v>21</v>
      </c>
      <c r="I773" s="7">
        <v>43491.25</v>
      </c>
      <c r="J773" t="s">
        <v>2147</v>
      </c>
      <c r="K773">
        <v>1548482400</v>
      </c>
      <c r="L773" s="7">
        <v>43518.25</v>
      </c>
      <c r="M773">
        <v>1550815200</v>
      </c>
      <c r="N773" t="s">
        <v>2114</v>
      </c>
      <c r="O773" t="s">
        <v>2115</v>
      </c>
    </row>
    <row r="774" spans="1:15" x14ac:dyDescent="0.25">
      <c r="A774" t="s">
        <v>1579</v>
      </c>
      <c r="B774">
        <v>149600</v>
      </c>
      <c r="C774">
        <v>169586</v>
      </c>
      <c r="D774" s="12">
        <v>113</v>
      </c>
      <c r="E774" t="s">
        <v>20</v>
      </c>
      <c r="F774">
        <v>5139</v>
      </c>
      <c r="G774" s="8">
        <v>32.9998</v>
      </c>
      <c r="H774" t="s">
        <v>21</v>
      </c>
      <c r="I774" s="7">
        <v>43505.25</v>
      </c>
      <c r="J774" t="s">
        <v>2147</v>
      </c>
      <c r="K774">
        <v>1549692000</v>
      </c>
      <c r="L774" s="7">
        <v>43509.25</v>
      </c>
      <c r="M774">
        <v>1550037600</v>
      </c>
      <c r="N774" t="s">
        <v>2110</v>
      </c>
      <c r="O774" t="s">
        <v>2120</v>
      </c>
    </row>
    <row r="775" spans="1:15" x14ac:dyDescent="0.25">
      <c r="A775" t="s">
        <v>1581</v>
      </c>
      <c r="B775">
        <v>53100</v>
      </c>
      <c r="C775">
        <v>101185</v>
      </c>
      <c r="D775" s="12">
        <v>191</v>
      </c>
      <c r="E775" t="s">
        <v>20</v>
      </c>
      <c r="F775">
        <v>2353</v>
      </c>
      <c r="G775" s="8">
        <v>43.002499999999998</v>
      </c>
      <c r="H775" t="s">
        <v>21</v>
      </c>
      <c r="I775" s="7">
        <v>42838.208333333336</v>
      </c>
      <c r="J775" t="s">
        <v>2149</v>
      </c>
      <c r="K775">
        <v>1492059600</v>
      </c>
      <c r="L775" s="7">
        <v>42848.208333333336</v>
      </c>
      <c r="M775">
        <v>1492923600</v>
      </c>
      <c r="N775" t="s">
        <v>2114</v>
      </c>
      <c r="O775" t="s">
        <v>2115</v>
      </c>
    </row>
    <row r="776" spans="1:15" x14ac:dyDescent="0.25">
      <c r="A776" t="s">
        <v>1583</v>
      </c>
      <c r="B776">
        <v>5000</v>
      </c>
      <c r="C776">
        <v>6775</v>
      </c>
      <c r="D776" s="12">
        <v>136</v>
      </c>
      <c r="E776" t="s">
        <v>20</v>
      </c>
      <c r="F776">
        <v>78</v>
      </c>
      <c r="G776" s="8">
        <v>86.858999999999995</v>
      </c>
      <c r="H776" t="s">
        <v>107</v>
      </c>
      <c r="I776" s="7">
        <v>42513.208333333336</v>
      </c>
      <c r="J776" t="s">
        <v>2151</v>
      </c>
      <c r="K776">
        <v>1463979600</v>
      </c>
      <c r="L776" s="7">
        <v>42554.208333333336</v>
      </c>
      <c r="M776">
        <v>1467522000</v>
      </c>
      <c r="N776" t="s">
        <v>2112</v>
      </c>
      <c r="O776" t="s">
        <v>2113</v>
      </c>
    </row>
    <row r="777" spans="1:15" x14ac:dyDescent="0.25">
      <c r="A777" t="s">
        <v>1585</v>
      </c>
      <c r="B777">
        <v>9400</v>
      </c>
      <c r="C777">
        <v>968</v>
      </c>
      <c r="D777" s="12">
        <v>10</v>
      </c>
      <c r="E777" t="s">
        <v>14</v>
      </c>
      <c r="F777">
        <v>10</v>
      </c>
      <c r="G777" s="8">
        <v>96.8</v>
      </c>
      <c r="H777" t="s">
        <v>21</v>
      </c>
      <c r="I777" s="7">
        <v>41949.25</v>
      </c>
      <c r="J777" t="s">
        <v>2145</v>
      </c>
      <c r="K777">
        <v>1415253600</v>
      </c>
      <c r="L777" s="7">
        <v>41959.25</v>
      </c>
      <c r="M777">
        <v>1416117600</v>
      </c>
      <c r="N777" t="s">
        <v>2110</v>
      </c>
      <c r="O777" t="s">
        <v>2111</v>
      </c>
    </row>
    <row r="778" spans="1:15" x14ac:dyDescent="0.25">
      <c r="A778" t="s">
        <v>1587</v>
      </c>
      <c r="B778">
        <v>110800</v>
      </c>
      <c r="C778">
        <v>72623</v>
      </c>
      <c r="D778" s="12">
        <v>66</v>
      </c>
      <c r="E778" t="s">
        <v>14</v>
      </c>
      <c r="F778">
        <v>2201</v>
      </c>
      <c r="G778" s="8">
        <v>32.9955</v>
      </c>
      <c r="H778" t="s">
        <v>21</v>
      </c>
      <c r="I778" s="7">
        <v>43650.208333333336</v>
      </c>
      <c r="J778" t="s">
        <v>2147</v>
      </c>
      <c r="K778">
        <v>1562216400</v>
      </c>
      <c r="L778" s="7">
        <v>43668.208333333336</v>
      </c>
      <c r="M778">
        <v>1563771600</v>
      </c>
      <c r="N778" t="s">
        <v>2114</v>
      </c>
      <c r="O778" t="s">
        <v>2115</v>
      </c>
    </row>
    <row r="779" spans="1:15" x14ac:dyDescent="0.25">
      <c r="A779" t="s">
        <v>1589</v>
      </c>
      <c r="B779">
        <v>93800</v>
      </c>
      <c r="C779">
        <v>45987</v>
      </c>
      <c r="D779" s="12">
        <v>49</v>
      </c>
      <c r="E779" t="s">
        <v>14</v>
      </c>
      <c r="F779">
        <v>676</v>
      </c>
      <c r="G779" s="8">
        <v>68.028099999999995</v>
      </c>
      <c r="H779" t="s">
        <v>21</v>
      </c>
      <c r="I779" s="7">
        <v>40809.208333333336</v>
      </c>
      <c r="J779" t="s">
        <v>2152</v>
      </c>
      <c r="K779">
        <v>1316754000</v>
      </c>
      <c r="L779" s="7">
        <v>40838.208333333336</v>
      </c>
      <c r="M779">
        <v>1319259600</v>
      </c>
      <c r="N779" t="s">
        <v>2114</v>
      </c>
      <c r="O779" t="s">
        <v>2115</v>
      </c>
    </row>
    <row r="780" spans="1:15" x14ac:dyDescent="0.25">
      <c r="A780" t="s">
        <v>1591</v>
      </c>
      <c r="B780">
        <v>1300</v>
      </c>
      <c r="C780">
        <v>10243</v>
      </c>
      <c r="D780" s="12">
        <v>788</v>
      </c>
      <c r="E780" t="s">
        <v>20</v>
      </c>
      <c r="F780">
        <v>174</v>
      </c>
      <c r="G780" s="8">
        <v>58.867800000000003</v>
      </c>
      <c r="H780" t="s">
        <v>98</v>
      </c>
      <c r="I780" s="7">
        <v>40768.208333333336</v>
      </c>
      <c r="J780" t="s">
        <v>2152</v>
      </c>
      <c r="K780">
        <v>1313211600</v>
      </c>
      <c r="L780" s="7">
        <v>40773.208333333336</v>
      </c>
      <c r="M780">
        <v>1313643600</v>
      </c>
      <c r="N780" t="s">
        <v>2116</v>
      </c>
      <c r="O780" t="s">
        <v>2124</v>
      </c>
    </row>
    <row r="781" spans="1:15" x14ac:dyDescent="0.25">
      <c r="A781" t="s">
        <v>1593</v>
      </c>
      <c r="B781">
        <v>108700</v>
      </c>
      <c r="C781">
        <v>87293</v>
      </c>
      <c r="D781" s="12">
        <v>80</v>
      </c>
      <c r="E781" t="s">
        <v>14</v>
      </c>
      <c r="F781">
        <v>831</v>
      </c>
      <c r="G781" s="8">
        <v>105.0457</v>
      </c>
      <c r="H781" t="s">
        <v>21</v>
      </c>
      <c r="I781" s="7">
        <v>42230.208333333336</v>
      </c>
      <c r="J781" t="s">
        <v>2144</v>
      </c>
      <c r="K781">
        <v>1439528400</v>
      </c>
      <c r="L781" s="7">
        <v>42239.208333333336</v>
      </c>
      <c r="M781">
        <v>1440306000</v>
      </c>
      <c r="N781" t="s">
        <v>2114</v>
      </c>
      <c r="O781" t="s">
        <v>2115</v>
      </c>
    </row>
    <row r="782" spans="1:15" x14ac:dyDescent="0.25">
      <c r="A782" t="s">
        <v>1595</v>
      </c>
      <c r="B782">
        <v>5100</v>
      </c>
      <c r="C782">
        <v>5421</v>
      </c>
      <c r="D782" s="12">
        <v>106</v>
      </c>
      <c r="E782" t="s">
        <v>20</v>
      </c>
      <c r="F782">
        <v>164</v>
      </c>
      <c r="G782" s="8">
        <v>33.054900000000004</v>
      </c>
      <c r="H782" t="s">
        <v>21</v>
      </c>
      <c r="I782" s="7">
        <v>42573.208333333336</v>
      </c>
      <c r="J782" t="s">
        <v>2151</v>
      </c>
      <c r="K782">
        <v>1469163600</v>
      </c>
      <c r="L782" s="7">
        <v>42592.208333333336</v>
      </c>
      <c r="M782">
        <v>1470805200</v>
      </c>
      <c r="N782" t="s">
        <v>2116</v>
      </c>
      <c r="O782" t="s">
        <v>2119</v>
      </c>
    </row>
    <row r="783" spans="1:15" hidden="1" x14ac:dyDescent="0.25">
      <c r="A783" t="s">
        <v>1597</v>
      </c>
      <c r="B783">
        <v>8700</v>
      </c>
      <c r="C783">
        <v>4414</v>
      </c>
      <c r="D783" s="12">
        <v>51</v>
      </c>
      <c r="E783" t="s">
        <v>2186</v>
      </c>
      <c r="F783">
        <v>56</v>
      </c>
      <c r="G783" s="8">
        <v>78.821399999999997</v>
      </c>
      <c r="H783" t="s">
        <v>98</v>
      </c>
      <c r="I783" s="7">
        <v>40482.208333333336</v>
      </c>
      <c r="J783" t="s">
        <v>2150</v>
      </c>
      <c r="K783">
        <v>1288501200</v>
      </c>
      <c r="L783" s="7">
        <v>40533.25</v>
      </c>
      <c r="M783">
        <v>1292911200</v>
      </c>
      <c r="N783" t="s">
        <v>2114</v>
      </c>
      <c r="O783" t="s">
        <v>2115</v>
      </c>
    </row>
    <row r="784" spans="1:15" x14ac:dyDescent="0.25">
      <c r="A784" t="s">
        <v>1599</v>
      </c>
      <c r="B784">
        <v>5100</v>
      </c>
      <c r="C784">
        <v>10981</v>
      </c>
      <c r="D784" s="12">
        <v>215</v>
      </c>
      <c r="E784" t="s">
        <v>20</v>
      </c>
      <c r="F784">
        <v>161</v>
      </c>
      <c r="G784" s="8">
        <v>68.204999999999998</v>
      </c>
      <c r="H784" t="s">
        <v>21</v>
      </c>
      <c r="I784" s="7">
        <v>40603.25</v>
      </c>
      <c r="J784" t="s">
        <v>2152</v>
      </c>
      <c r="K784">
        <v>1298959200</v>
      </c>
      <c r="L784" s="7">
        <v>40631.208333333336</v>
      </c>
      <c r="M784">
        <v>1301374800</v>
      </c>
      <c r="N784" t="s">
        <v>2116</v>
      </c>
      <c r="O784" t="s">
        <v>2124</v>
      </c>
    </row>
    <row r="785" spans="1:15" x14ac:dyDescent="0.25">
      <c r="A785" t="s">
        <v>1601</v>
      </c>
      <c r="B785">
        <v>7400</v>
      </c>
      <c r="C785">
        <v>10451</v>
      </c>
      <c r="D785" s="12">
        <v>141</v>
      </c>
      <c r="E785" t="s">
        <v>20</v>
      </c>
      <c r="F785">
        <v>138</v>
      </c>
      <c r="G785" s="8">
        <v>75.731899999999996</v>
      </c>
      <c r="H785" t="s">
        <v>21</v>
      </c>
      <c r="I785" s="7">
        <v>41625.25</v>
      </c>
      <c r="J785" t="s">
        <v>2146</v>
      </c>
      <c r="K785">
        <v>1387260000</v>
      </c>
      <c r="L785" s="7">
        <v>41632.25</v>
      </c>
      <c r="M785">
        <v>1387864800</v>
      </c>
      <c r="N785" t="s">
        <v>2110</v>
      </c>
      <c r="O785" t="s">
        <v>2111</v>
      </c>
    </row>
    <row r="786" spans="1:15" x14ac:dyDescent="0.25">
      <c r="A786" t="s">
        <v>1603</v>
      </c>
      <c r="B786">
        <v>88900</v>
      </c>
      <c r="C786">
        <v>102535</v>
      </c>
      <c r="D786" s="12">
        <v>115</v>
      </c>
      <c r="E786" t="s">
        <v>20</v>
      </c>
      <c r="F786">
        <v>3308</v>
      </c>
      <c r="G786" s="8">
        <v>30.996099999999998</v>
      </c>
      <c r="H786" t="s">
        <v>21</v>
      </c>
      <c r="I786" s="7">
        <v>42435.25</v>
      </c>
      <c r="J786" t="s">
        <v>2151</v>
      </c>
      <c r="K786">
        <v>1457244000</v>
      </c>
      <c r="L786" s="7">
        <v>42446.208333333336</v>
      </c>
      <c r="M786">
        <v>1458190800</v>
      </c>
      <c r="N786" t="s">
        <v>2112</v>
      </c>
      <c r="O786" t="s">
        <v>2113</v>
      </c>
    </row>
    <row r="787" spans="1:15" x14ac:dyDescent="0.25">
      <c r="A787" t="s">
        <v>1605</v>
      </c>
      <c r="B787">
        <v>6700</v>
      </c>
      <c r="C787">
        <v>12939</v>
      </c>
      <c r="D787" s="12">
        <v>193</v>
      </c>
      <c r="E787" t="s">
        <v>20</v>
      </c>
      <c r="F787">
        <v>127</v>
      </c>
      <c r="G787" s="8">
        <v>101.8819</v>
      </c>
      <c r="H787" t="s">
        <v>26</v>
      </c>
      <c r="I787" s="7">
        <v>43582.208333333336</v>
      </c>
      <c r="J787" t="s">
        <v>2147</v>
      </c>
      <c r="K787">
        <v>1556341200</v>
      </c>
      <c r="L787" s="7">
        <v>43616.208333333336</v>
      </c>
      <c r="M787">
        <v>1559278800</v>
      </c>
      <c r="N787" t="s">
        <v>2116</v>
      </c>
      <c r="O787" t="s">
        <v>2124</v>
      </c>
    </row>
    <row r="788" spans="1:15" x14ac:dyDescent="0.25">
      <c r="A788" t="s">
        <v>1607</v>
      </c>
      <c r="B788">
        <v>1500</v>
      </c>
      <c r="C788">
        <v>10946</v>
      </c>
      <c r="D788" s="12">
        <v>730</v>
      </c>
      <c r="E788" t="s">
        <v>20</v>
      </c>
      <c r="F788">
        <v>207</v>
      </c>
      <c r="G788" s="8">
        <v>52.879199999999997</v>
      </c>
      <c r="H788" t="s">
        <v>107</v>
      </c>
      <c r="I788" s="7">
        <v>43186.208333333336</v>
      </c>
      <c r="J788" t="s">
        <v>2153</v>
      </c>
      <c r="K788">
        <v>1522126800</v>
      </c>
      <c r="L788" s="7">
        <v>43193.208333333336</v>
      </c>
      <c r="M788">
        <v>1522731600</v>
      </c>
      <c r="N788" t="s">
        <v>2110</v>
      </c>
      <c r="O788" t="s">
        <v>2133</v>
      </c>
    </row>
    <row r="789" spans="1:15" x14ac:dyDescent="0.25">
      <c r="A789" t="s">
        <v>1609</v>
      </c>
      <c r="B789">
        <v>61200</v>
      </c>
      <c r="C789">
        <v>60994</v>
      </c>
      <c r="D789" s="12">
        <v>100</v>
      </c>
      <c r="E789" t="s">
        <v>14</v>
      </c>
      <c r="F789">
        <v>859</v>
      </c>
      <c r="G789" s="8">
        <v>71.005799999999994</v>
      </c>
      <c r="H789" t="s">
        <v>15</v>
      </c>
      <c r="I789" s="7">
        <v>40684.208333333336</v>
      </c>
      <c r="J789" t="s">
        <v>2152</v>
      </c>
      <c r="K789">
        <v>1305954000</v>
      </c>
      <c r="L789" s="7">
        <v>40693.208333333336</v>
      </c>
      <c r="M789">
        <v>1306731600</v>
      </c>
      <c r="N789" t="s">
        <v>2110</v>
      </c>
      <c r="O789" t="s">
        <v>2111</v>
      </c>
    </row>
    <row r="790" spans="1:15" hidden="1" x14ac:dyDescent="0.25">
      <c r="A790" t="s">
        <v>1611</v>
      </c>
      <c r="B790">
        <v>3600</v>
      </c>
      <c r="C790">
        <v>3174</v>
      </c>
      <c r="D790" s="12">
        <v>88</v>
      </c>
      <c r="E790" t="s">
        <v>47</v>
      </c>
      <c r="F790">
        <v>31</v>
      </c>
      <c r="G790" s="8">
        <v>102.3871</v>
      </c>
      <c r="H790" t="s">
        <v>21</v>
      </c>
      <c r="I790" s="7">
        <v>41202.208333333336</v>
      </c>
      <c r="J790" t="s">
        <v>2148</v>
      </c>
      <c r="K790">
        <v>1350709200</v>
      </c>
      <c r="L790" s="7">
        <v>41223.25</v>
      </c>
      <c r="M790">
        <v>1352527200</v>
      </c>
      <c r="N790" t="s">
        <v>2116</v>
      </c>
      <c r="O790" t="s">
        <v>2124</v>
      </c>
    </row>
    <row r="791" spans="1:15" x14ac:dyDescent="0.25">
      <c r="A791" t="s">
        <v>1613</v>
      </c>
      <c r="B791">
        <v>9000</v>
      </c>
      <c r="C791">
        <v>3351</v>
      </c>
      <c r="D791" s="12">
        <v>37</v>
      </c>
      <c r="E791" t="s">
        <v>14</v>
      </c>
      <c r="F791">
        <v>45</v>
      </c>
      <c r="G791" s="8">
        <v>74.466700000000003</v>
      </c>
      <c r="H791" t="s">
        <v>21</v>
      </c>
      <c r="I791" s="7">
        <v>41786.208333333336</v>
      </c>
      <c r="J791" t="s">
        <v>2145</v>
      </c>
      <c r="K791">
        <v>1401166800</v>
      </c>
      <c r="L791" s="7">
        <v>41823.208333333336</v>
      </c>
      <c r="M791">
        <v>1404363600</v>
      </c>
      <c r="N791" t="s">
        <v>2114</v>
      </c>
      <c r="O791" t="s">
        <v>2115</v>
      </c>
    </row>
    <row r="792" spans="1:15" hidden="1" x14ac:dyDescent="0.25">
      <c r="A792" t="s">
        <v>1615</v>
      </c>
      <c r="B792">
        <v>185900</v>
      </c>
      <c r="C792">
        <v>56774</v>
      </c>
      <c r="D792" s="12">
        <v>31</v>
      </c>
      <c r="E792" t="s">
        <v>2186</v>
      </c>
      <c r="F792">
        <v>1113</v>
      </c>
      <c r="G792" s="8">
        <v>51.009900000000002</v>
      </c>
      <c r="H792" t="s">
        <v>21</v>
      </c>
      <c r="I792" s="7">
        <v>40223.25</v>
      </c>
      <c r="J792" t="s">
        <v>2150</v>
      </c>
      <c r="K792">
        <v>1266127200</v>
      </c>
      <c r="L792" s="7">
        <v>40229.25</v>
      </c>
      <c r="M792">
        <v>1266645600</v>
      </c>
      <c r="N792" t="s">
        <v>2114</v>
      </c>
      <c r="O792" t="s">
        <v>2115</v>
      </c>
    </row>
    <row r="793" spans="1:15" x14ac:dyDescent="0.25">
      <c r="A793" t="s">
        <v>1617</v>
      </c>
      <c r="B793">
        <v>2100</v>
      </c>
      <c r="C793">
        <v>540</v>
      </c>
      <c r="D793" s="12">
        <v>26</v>
      </c>
      <c r="E793" t="s">
        <v>14</v>
      </c>
      <c r="F793">
        <v>6</v>
      </c>
      <c r="G793" s="8">
        <v>90</v>
      </c>
      <c r="H793" t="s">
        <v>21</v>
      </c>
      <c r="I793" s="7">
        <v>42715.25</v>
      </c>
      <c r="J793" t="s">
        <v>2151</v>
      </c>
      <c r="K793">
        <v>1481436000</v>
      </c>
      <c r="L793" s="7">
        <v>42731.25</v>
      </c>
      <c r="M793">
        <v>1482818400</v>
      </c>
      <c r="N793" t="s">
        <v>2108</v>
      </c>
      <c r="O793" t="s">
        <v>2109</v>
      </c>
    </row>
    <row r="794" spans="1:15" x14ac:dyDescent="0.25">
      <c r="A794" t="s">
        <v>1619</v>
      </c>
      <c r="B794">
        <v>2000</v>
      </c>
      <c r="C794">
        <v>680</v>
      </c>
      <c r="D794" s="12">
        <v>34</v>
      </c>
      <c r="E794" t="s">
        <v>14</v>
      </c>
      <c r="F794">
        <v>7</v>
      </c>
      <c r="G794" s="8">
        <v>97.142899999999997</v>
      </c>
      <c r="H794" t="s">
        <v>21</v>
      </c>
      <c r="I794" s="7">
        <v>41451.208333333336</v>
      </c>
      <c r="J794" t="s">
        <v>2146</v>
      </c>
      <c r="K794">
        <v>1372222800</v>
      </c>
      <c r="L794" s="7">
        <v>41479.208333333336</v>
      </c>
      <c r="M794">
        <v>1374642000</v>
      </c>
      <c r="N794" t="s">
        <v>2114</v>
      </c>
      <c r="O794" t="s">
        <v>2115</v>
      </c>
    </row>
    <row r="795" spans="1:15" x14ac:dyDescent="0.25">
      <c r="A795" t="s">
        <v>1621</v>
      </c>
      <c r="B795">
        <v>1100</v>
      </c>
      <c r="C795">
        <v>13045</v>
      </c>
      <c r="D795" s="12">
        <v>1186</v>
      </c>
      <c r="E795" t="s">
        <v>20</v>
      </c>
      <c r="F795">
        <v>181</v>
      </c>
      <c r="G795" s="8">
        <v>72.071799999999996</v>
      </c>
      <c r="H795" t="s">
        <v>98</v>
      </c>
      <c r="I795" s="7">
        <v>41450.208333333336</v>
      </c>
      <c r="J795" t="s">
        <v>2146</v>
      </c>
      <c r="K795">
        <v>1372136400</v>
      </c>
      <c r="L795" s="7">
        <v>41454.208333333336</v>
      </c>
      <c r="M795">
        <v>1372482000</v>
      </c>
      <c r="N795" t="s">
        <v>2122</v>
      </c>
      <c r="O795" t="s">
        <v>2123</v>
      </c>
    </row>
    <row r="796" spans="1:15" x14ac:dyDescent="0.25">
      <c r="A796" t="s">
        <v>1623</v>
      </c>
      <c r="B796">
        <v>6600</v>
      </c>
      <c r="C796">
        <v>8276</v>
      </c>
      <c r="D796" s="12">
        <v>125</v>
      </c>
      <c r="E796" t="s">
        <v>20</v>
      </c>
      <c r="F796">
        <v>110</v>
      </c>
      <c r="G796" s="8">
        <v>75.236400000000003</v>
      </c>
      <c r="H796" t="s">
        <v>21</v>
      </c>
      <c r="I796" s="7">
        <v>43091.25</v>
      </c>
      <c r="J796" t="s">
        <v>2149</v>
      </c>
      <c r="K796">
        <v>1513922400</v>
      </c>
      <c r="L796" s="7">
        <v>43103.25</v>
      </c>
      <c r="M796">
        <v>1514959200</v>
      </c>
      <c r="N796" t="s">
        <v>2110</v>
      </c>
      <c r="O796" t="s">
        <v>2111</v>
      </c>
    </row>
    <row r="797" spans="1:15" x14ac:dyDescent="0.25">
      <c r="A797" t="s">
        <v>1625</v>
      </c>
      <c r="B797">
        <v>7100</v>
      </c>
      <c r="C797">
        <v>1022</v>
      </c>
      <c r="D797" s="12">
        <v>14</v>
      </c>
      <c r="E797" t="s">
        <v>14</v>
      </c>
      <c r="F797">
        <v>31</v>
      </c>
      <c r="G797" s="8">
        <v>32.967700000000001</v>
      </c>
      <c r="H797" t="s">
        <v>21</v>
      </c>
      <c r="I797" s="7">
        <v>42675.208333333336</v>
      </c>
      <c r="J797" t="s">
        <v>2151</v>
      </c>
      <c r="K797">
        <v>1477976400</v>
      </c>
      <c r="L797" s="7">
        <v>42678.208333333336</v>
      </c>
      <c r="M797">
        <v>1478235600</v>
      </c>
      <c r="N797" t="s">
        <v>2116</v>
      </c>
      <c r="O797" t="s">
        <v>2119</v>
      </c>
    </row>
    <row r="798" spans="1:15" x14ac:dyDescent="0.25">
      <c r="A798" t="s">
        <v>1627</v>
      </c>
      <c r="B798">
        <v>7800</v>
      </c>
      <c r="C798">
        <v>4275</v>
      </c>
      <c r="D798" s="12">
        <v>55</v>
      </c>
      <c r="E798" t="s">
        <v>14</v>
      </c>
      <c r="F798">
        <v>78</v>
      </c>
      <c r="G798" s="8">
        <v>54.807699999999997</v>
      </c>
      <c r="H798" t="s">
        <v>21</v>
      </c>
      <c r="I798" s="7">
        <v>41859.208333333336</v>
      </c>
      <c r="J798" t="s">
        <v>2145</v>
      </c>
      <c r="K798">
        <v>1407474000</v>
      </c>
      <c r="L798" s="7">
        <v>41866.208333333336</v>
      </c>
      <c r="M798">
        <v>1408078800</v>
      </c>
      <c r="N798" t="s">
        <v>2125</v>
      </c>
      <c r="O798" t="s">
        <v>2136</v>
      </c>
    </row>
    <row r="799" spans="1:15" x14ac:dyDescent="0.25">
      <c r="A799" t="s">
        <v>1629</v>
      </c>
      <c r="B799">
        <v>7600</v>
      </c>
      <c r="C799">
        <v>8332</v>
      </c>
      <c r="D799" s="12">
        <v>110</v>
      </c>
      <c r="E799" t="s">
        <v>20</v>
      </c>
      <c r="F799">
        <v>185</v>
      </c>
      <c r="G799" s="8">
        <v>45.037799999999997</v>
      </c>
      <c r="H799" t="s">
        <v>21</v>
      </c>
      <c r="I799" s="7">
        <v>43464.25</v>
      </c>
      <c r="J799" t="s">
        <v>2153</v>
      </c>
      <c r="K799">
        <v>1546149600</v>
      </c>
      <c r="L799" s="7">
        <v>43487.25</v>
      </c>
      <c r="M799">
        <v>1548136800</v>
      </c>
      <c r="N799" t="s">
        <v>2112</v>
      </c>
      <c r="O799" t="s">
        <v>2113</v>
      </c>
    </row>
    <row r="800" spans="1:15" x14ac:dyDescent="0.25">
      <c r="A800" t="s">
        <v>1631</v>
      </c>
      <c r="B800">
        <v>3400</v>
      </c>
      <c r="C800">
        <v>6408</v>
      </c>
      <c r="D800" s="12">
        <v>188</v>
      </c>
      <c r="E800" t="s">
        <v>20</v>
      </c>
      <c r="F800">
        <v>121</v>
      </c>
      <c r="G800" s="8">
        <v>52.9587</v>
      </c>
      <c r="H800" t="s">
        <v>21</v>
      </c>
      <c r="I800" s="7">
        <v>41060.208333333336</v>
      </c>
      <c r="J800" t="s">
        <v>2148</v>
      </c>
      <c r="K800">
        <v>1338440400</v>
      </c>
      <c r="L800" s="7">
        <v>41088.208333333336</v>
      </c>
      <c r="M800">
        <v>1340859600</v>
      </c>
      <c r="N800" t="s">
        <v>2114</v>
      </c>
      <c r="O800" t="s">
        <v>2115</v>
      </c>
    </row>
    <row r="801" spans="1:15" x14ac:dyDescent="0.25">
      <c r="A801" t="s">
        <v>1633</v>
      </c>
      <c r="B801">
        <v>84500</v>
      </c>
      <c r="C801">
        <v>73522</v>
      </c>
      <c r="D801" s="12">
        <v>87</v>
      </c>
      <c r="E801" t="s">
        <v>14</v>
      </c>
      <c r="F801">
        <v>1225</v>
      </c>
      <c r="G801" s="8">
        <v>60.018000000000001</v>
      </c>
      <c r="H801" t="s">
        <v>40</v>
      </c>
      <c r="I801" s="7">
        <v>42399.25</v>
      </c>
      <c r="J801" t="s">
        <v>2151</v>
      </c>
      <c r="K801">
        <v>1454133600</v>
      </c>
      <c r="L801" s="7">
        <v>42403.25</v>
      </c>
      <c r="M801">
        <v>1454479200</v>
      </c>
      <c r="N801" t="s">
        <v>2114</v>
      </c>
      <c r="O801" t="s">
        <v>2115</v>
      </c>
    </row>
    <row r="802" spans="1:15" x14ac:dyDescent="0.25">
      <c r="A802" t="s">
        <v>1635</v>
      </c>
      <c r="B802">
        <v>100</v>
      </c>
      <c r="C802">
        <v>1</v>
      </c>
      <c r="D802" s="12">
        <v>1</v>
      </c>
      <c r="E802" t="s">
        <v>14</v>
      </c>
      <c r="F802">
        <v>1</v>
      </c>
      <c r="G802" s="8">
        <v>1</v>
      </c>
      <c r="H802" t="s">
        <v>98</v>
      </c>
      <c r="I802" s="7">
        <v>42167.208333333336</v>
      </c>
      <c r="J802" t="s">
        <v>2144</v>
      </c>
      <c r="K802">
        <v>1434085200</v>
      </c>
      <c r="L802" s="7">
        <v>42171.208333333336</v>
      </c>
      <c r="M802">
        <v>1434430800</v>
      </c>
      <c r="N802" t="s">
        <v>2110</v>
      </c>
      <c r="O802" t="s">
        <v>2111</v>
      </c>
    </row>
    <row r="803" spans="1:15" x14ac:dyDescent="0.25">
      <c r="A803" t="s">
        <v>1637</v>
      </c>
      <c r="B803">
        <v>2300</v>
      </c>
      <c r="C803">
        <v>4667</v>
      </c>
      <c r="D803" s="12">
        <v>203</v>
      </c>
      <c r="E803" t="s">
        <v>20</v>
      </c>
      <c r="F803">
        <v>106</v>
      </c>
      <c r="G803" s="8">
        <v>44.028300000000002</v>
      </c>
      <c r="H803" t="s">
        <v>21</v>
      </c>
      <c r="I803" s="7">
        <v>43830.25</v>
      </c>
      <c r="J803" t="s">
        <v>2147</v>
      </c>
      <c r="K803">
        <v>1577772000</v>
      </c>
      <c r="L803" s="7">
        <v>43852.25</v>
      </c>
      <c r="M803">
        <v>1579672800</v>
      </c>
      <c r="N803" t="s">
        <v>2129</v>
      </c>
      <c r="O803" t="s">
        <v>2130</v>
      </c>
    </row>
    <row r="804" spans="1:15" x14ac:dyDescent="0.25">
      <c r="A804" t="s">
        <v>1639</v>
      </c>
      <c r="B804">
        <v>6200</v>
      </c>
      <c r="C804">
        <v>12216</v>
      </c>
      <c r="D804" s="12">
        <v>197</v>
      </c>
      <c r="E804" t="s">
        <v>20</v>
      </c>
      <c r="F804">
        <v>142</v>
      </c>
      <c r="G804" s="8">
        <v>86.028199999999998</v>
      </c>
      <c r="H804" t="s">
        <v>21</v>
      </c>
      <c r="I804" s="7">
        <v>43650.208333333336</v>
      </c>
      <c r="J804" t="s">
        <v>2147</v>
      </c>
      <c r="K804">
        <v>1562216400</v>
      </c>
      <c r="L804" s="7">
        <v>43652.208333333336</v>
      </c>
      <c r="M804">
        <v>1562389200</v>
      </c>
      <c r="N804" t="s">
        <v>2129</v>
      </c>
      <c r="O804" t="s">
        <v>2130</v>
      </c>
    </row>
    <row r="805" spans="1:15" x14ac:dyDescent="0.25">
      <c r="A805" t="s">
        <v>1641</v>
      </c>
      <c r="B805">
        <v>6100</v>
      </c>
      <c r="C805">
        <v>6527</v>
      </c>
      <c r="D805" s="12">
        <v>107</v>
      </c>
      <c r="E805" t="s">
        <v>20</v>
      </c>
      <c r="F805">
        <v>233</v>
      </c>
      <c r="G805" s="8">
        <v>28.012899999999998</v>
      </c>
      <c r="H805" t="s">
        <v>21</v>
      </c>
      <c r="I805" s="7">
        <v>43492.25</v>
      </c>
      <c r="J805" t="s">
        <v>2147</v>
      </c>
      <c r="K805">
        <v>1548568800</v>
      </c>
      <c r="L805" s="7">
        <v>43526.25</v>
      </c>
      <c r="M805">
        <v>1551506400</v>
      </c>
      <c r="N805" t="s">
        <v>2114</v>
      </c>
      <c r="O805" t="s">
        <v>2115</v>
      </c>
    </row>
    <row r="806" spans="1:15" x14ac:dyDescent="0.25">
      <c r="A806" t="s">
        <v>1643</v>
      </c>
      <c r="B806">
        <v>2600</v>
      </c>
      <c r="C806">
        <v>6987</v>
      </c>
      <c r="D806" s="12">
        <v>269</v>
      </c>
      <c r="E806" t="s">
        <v>20</v>
      </c>
      <c r="F806">
        <v>218</v>
      </c>
      <c r="G806" s="8">
        <v>32.0505</v>
      </c>
      <c r="H806" t="s">
        <v>21</v>
      </c>
      <c r="I806" s="7">
        <v>43102.25</v>
      </c>
      <c r="J806" t="s">
        <v>2153</v>
      </c>
      <c r="K806">
        <v>1514872800</v>
      </c>
      <c r="L806" s="7">
        <v>43122.25</v>
      </c>
      <c r="M806">
        <v>1516600800</v>
      </c>
      <c r="N806" t="s">
        <v>2110</v>
      </c>
      <c r="O806" t="s">
        <v>2111</v>
      </c>
    </row>
    <row r="807" spans="1:15" x14ac:dyDescent="0.25">
      <c r="A807" t="s">
        <v>1645</v>
      </c>
      <c r="B807">
        <v>9700</v>
      </c>
      <c r="C807">
        <v>4932</v>
      </c>
      <c r="D807" s="12">
        <v>51</v>
      </c>
      <c r="E807" t="s">
        <v>14</v>
      </c>
      <c r="F807">
        <v>67</v>
      </c>
      <c r="G807" s="8">
        <v>73.611900000000006</v>
      </c>
      <c r="H807" t="s">
        <v>26</v>
      </c>
      <c r="I807" s="7">
        <v>41958.25</v>
      </c>
      <c r="J807" t="s">
        <v>2145</v>
      </c>
      <c r="K807">
        <v>1416031200</v>
      </c>
      <c r="L807" s="7">
        <v>42009.25</v>
      </c>
      <c r="M807">
        <v>1420437600</v>
      </c>
      <c r="N807" t="s">
        <v>2116</v>
      </c>
      <c r="O807" t="s">
        <v>2117</v>
      </c>
    </row>
    <row r="808" spans="1:15" x14ac:dyDescent="0.25">
      <c r="A808" t="s">
        <v>1647</v>
      </c>
      <c r="B808">
        <v>700</v>
      </c>
      <c r="C808">
        <v>8262</v>
      </c>
      <c r="D808" s="12">
        <v>1180</v>
      </c>
      <c r="E808" t="s">
        <v>20</v>
      </c>
      <c r="F808">
        <v>76</v>
      </c>
      <c r="G808" s="8">
        <v>108.7105</v>
      </c>
      <c r="H808" t="s">
        <v>21</v>
      </c>
      <c r="I808" s="7">
        <v>40973.25</v>
      </c>
      <c r="J808" t="s">
        <v>2148</v>
      </c>
      <c r="K808">
        <v>1330927200</v>
      </c>
      <c r="L808" s="7">
        <v>40997.208333333336</v>
      </c>
      <c r="M808">
        <v>1332997200</v>
      </c>
      <c r="N808" t="s">
        <v>2116</v>
      </c>
      <c r="O808" t="s">
        <v>2119</v>
      </c>
    </row>
    <row r="809" spans="1:15" x14ac:dyDescent="0.25">
      <c r="A809" t="s">
        <v>1649</v>
      </c>
      <c r="B809">
        <v>700</v>
      </c>
      <c r="C809">
        <v>1848</v>
      </c>
      <c r="D809" s="12">
        <v>264</v>
      </c>
      <c r="E809" t="s">
        <v>20</v>
      </c>
      <c r="F809">
        <v>43</v>
      </c>
      <c r="G809" s="8">
        <v>42.976700000000001</v>
      </c>
      <c r="H809" t="s">
        <v>21</v>
      </c>
      <c r="I809" s="7">
        <v>43753.208333333336</v>
      </c>
      <c r="J809" t="s">
        <v>2147</v>
      </c>
      <c r="K809">
        <v>1571115600</v>
      </c>
      <c r="L809" s="7">
        <v>43797.25</v>
      </c>
      <c r="M809">
        <v>1574920800</v>
      </c>
      <c r="N809" t="s">
        <v>2114</v>
      </c>
      <c r="O809" t="s">
        <v>2115</v>
      </c>
    </row>
    <row r="810" spans="1:15" x14ac:dyDescent="0.25">
      <c r="A810" t="s">
        <v>1651</v>
      </c>
      <c r="B810">
        <v>5200</v>
      </c>
      <c r="C810">
        <v>1583</v>
      </c>
      <c r="D810" s="12">
        <v>30</v>
      </c>
      <c r="E810" t="s">
        <v>14</v>
      </c>
      <c r="F810">
        <v>19</v>
      </c>
      <c r="G810" s="8">
        <v>83.315799999999996</v>
      </c>
      <c r="H810" t="s">
        <v>21</v>
      </c>
      <c r="I810" s="7">
        <v>42507.208333333336</v>
      </c>
      <c r="J810" t="s">
        <v>2151</v>
      </c>
      <c r="K810">
        <v>1463461200</v>
      </c>
      <c r="L810" s="7">
        <v>42524.208333333336</v>
      </c>
      <c r="M810">
        <v>1464930000</v>
      </c>
      <c r="N810" t="s">
        <v>2108</v>
      </c>
      <c r="O810" t="s">
        <v>2109</v>
      </c>
    </row>
    <row r="811" spans="1:15" x14ac:dyDescent="0.25">
      <c r="A811" t="s">
        <v>1599</v>
      </c>
      <c r="B811">
        <v>140800</v>
      </c>
      <c r="C811">
        <v>88536</v>
      </c>
      <c r="D811" s="12">
        <v>63</v>
      </c>
      <c r="E811" t="s">
        <v>14</v>
      </c>
      <c r="F811">
        <v>2108</v>
      </c>
      <c r="G811" s="8">
        <v>42</v>
      </c>
      <c r="H811" t="s">
        <v>98</v>
      </c>
      <c r="I811" s="7">
        <v>41135.208333333336</v>
      </c>
      <c r="J811" t="s">
        <v>2148</v>
      </c>
      <c r="K811">
        <v>1344920400</v>
      </c>
      <c r="L811" s="7">
        <v>41136.208333333336</v>
      </c>
      <c r="M811">
        <v>1345006800</v>
      </c>
      <c r="N811" t="s">
        <v>2116</v>
      </c>
      <c r="O811" t="s">
        <v>2117</v>
      </c>
    </row>
    <row r="812" spans="1:15" x14ac:dyDescent="0.25">
      <c r="A812" t="s">
        <v>1654</v>
      </c>
      <c r="B812">
        <v>6400</v>
      </c>
      <c r="C812">
        <v>12360</v>
      </c>
      <c r="D812" s="12">
        <v>193</v>
      </c>
      <c r="E812" t="s">
        <v>20</v>
      </c>
      <c r="F812">
        <v>221</v>
      </c>
      <c r="G812" s="8">
        <v>55.927599999999998</v>
      </c>
      <c r="H812" t="s">
        <v>21</v>
      </c>
      <c r="I812" s="7">
        <v>43067.25</v>
      </c>
      <c r="J812" t="s">
        <v>2149</v>
      </c>
      <c r="K812">
        <v>1511848800</v>
      </c>
      <c r="L812" s="7">
        <v>43077.25</v>
      </c>
      <c r="M812">
        <v>1512712800</v>
      </c>
      <c r="N812" t="s">
        <v>2114</v>
      </c>
      <c r="O812" t="s">
        <v>2115</v>
      </c>
    </row>
    <row r="813" spans="1:15" x14ac:dyDescent="0.25">
      <c r="A813" t="s">
        <v>1656</v>
      </c>
      <c r="B813">
        <v>92500</v>
      </c>
      <c r="C813">
        <v>71320</v>
      </c>
      <c r="D813" s="12">
        <v>77</v>
      </c>
      <c r="E813" t="s">
        <v>14</v>
      </c>
      <c r="F813">
        <v>679</v>
      </c>
      <c r="G813" s="8">
        <v>105.0368</v>
      </c>
      <c r="H813" t="s">
        <v>21</v>
      </c>
      <c r="I813" s="7">
        <v>42378.25</v>
      </c>
      <c r="J813" t="s">
        <v>2151</v>
      </c>
      <c r="K813">
        <v>1452319200</v>
      </c>
      <c r="L813" s="7">
        <v>42380.25</v>
      </c>
      <c r="M813">
        <v>1452492000</v>
      </c>
      <c r="N813" t="s">
        <v>2125</v>
      </c>
      <c r="O813" t="s">
        <v>2126</v>
      </c>
    </row>
    <row r="814" spans="1:15" x14ac:dyDescent="0.25">
      <c r="A814" t="s">
        <v>1658</v>
      </c>
      <c r="B814">
        <v>59700</v>
      </c>
      <c r="C814">
        <v>134640</v>
      </c>
      <c r="D814" s="12">
        <v>226</v>
      </c>
      <c r="E814" t="s">
        <v>20</v>
      </c>
      <c r="F814">
        <v>2805</v>
      </c>
      <c r="G814" s="8">
        <v>48</v>
      </c>
      <c r="H814" t="s">
        <v>15</v>
      </c>
      <c r="I814" s="7">
        <v>43206.208333333336</v>
      </c>
      <c r="J814" t="s">
        <v>2153</v>
      </c>
      <c r="K814">
        <v>1523854800</v>
      </c>
      <c r="L814" s="7">
        <v>43211.208333333336</v>
      </c>
      <c r="M814">
        <v>1524286800</v>
      </c>
      <c r="N814" t="s">
        <v>2122</v>
      </c>
      <c r="O814" t="s">
        <v>2123</v>
      </c>
    </row>
    <row r="815" spans="1:15" x14ac:dyDescent="0.25">
      <c r="A815" t="s">
        <v>1660</v>
      </c>
      <c r="B815">
        <v>3200</v>
      </c>
      <c r="C815">
        <v>7661</v>
      </c>
      <c r="D815" s="12">
        <v>239</v>
      </c>
      <c r="E815" t="s">
        <v>20</v>
      </c>
      <c r="F815">
        <v>68</v>
      </c>
      <c r="G815" s="8">
        <v>112.6618</v>
      </c>
      <c r="H815" t="s">
        <v>21</v>
      </c>
      <c r="I815" s="7">
        <v>41148.208333333336</v>
      </c>
      <c r="J815" t="s">
        <v>2148</v>
      </c>
      <c r="K815">
        <v>1346043600</v>
      </c>
      <c r="L815" s="7">
        <v>41158.208333333336</v>
      </c>
      <c r="M815">
        <v>1346907600</v>
      </c>
      <c r="N815" t="s">
        <v>2125</v>
      </c>
      <c r="O815" t="s">
        <v>2126</v>
      </c>
    </row>
    <row r="816" spans="1:15" x14ac:dyDescent="0.25">
      <c r="A816" t="s">
        <v>1662</v>
      </c>
      <c r="B816">
        <v>3200</v>
      </c>
      <c r="C816">
        <v>2950</v>
      </c>
      <c r="D816" s="12">
        <v>92</v>
      </c>
      <c r="E816" t="s">
        <v>14</v>
      </c>
      <c r="F816">
        <v>36</v>
      </c>
      <c r="G816" s="8">
        <v>81.944400000000002</v>
      </c>
      <c r="H816" t="s">
        <v>36</v>
      </c>
      <c r="I816" s="7">
        <v>42517.208333333336</v>
      </c>
      <c r="J816" t="s">
        <v>2151</v>
      </c>
      <c r="K816">
        <v>1464325200</v>
      </c>
      <c r="L816" s="7">
        <v>42519.208333333336</v>
      </c>
      <c r="M816">
        <v>1464498000</v>
      </c>
      <c r="N816" t="s">
        <v>2110</v>
      </c>
      <c r="O816" t="s">
        <v>2111</v>
      </c>
    </row>
    <row r="817" spans="1:15" x14ac:dyDescent="0.25">
      <c r="A817" t="s">
        <v>1664</v>
      </c>
      <c r="B817">
        <v>9000</v>
      </c>
      <c r="C817">
        <v>11721</v>
      </c>
      <c r="D817" s="12">
        <v>130</v>
      </c>
      <c r="E817" t="s">
        <v>20</v>
      </c>
      <c r="F817">
        <v>183</v>
      </c>
      <c r="G817" s="8">
        <v>64.049199999999999</v>
      </c>
      <c r="H817" t="s">
        <v>15</v>
      </c>
      <c r="I817" s="7">
        <v>43068.25</v>
      </c>
      <c r="J817" t="s">
        <v>2149</v>
      </c>
      <c r="K817">
        <v>1511935200</v>
      </c>
      <c r="L817" s="7">
        <v>43094.25</v>
      </c>
      <c r="M817">
        <v>1514181600</v>
      </c>
      <c r="N817" t="s">
        <v>2110</v>
      </c>
      <c r="O817" t="s">
        <v>2111</v>
      </c>
    </row>
    <row r="818" spans="1:15" x14ac:dyDescent="0.25">
      <c r="A818" t="s">
        <v>1666</v>
      </c>
      <c r="B818">
        <v>2300</v>
      </c>
      <c r="C818">
        <v>14150</v>
      </c>
      <c r="D818" s="12">
        <v>615</v>
      </c>
      <c r="E818" t="s">
        <v>20</v>
      </c>
      <c r="F818">
        <v>133</v>
      </c>
      <c r="G818" s="8">
        <v>106.39100000000001</v>
      </c>
      <c r="H818" t="s">
        <v>21</v>
      </c>
      <c r="I818" s="7">
        <v>41680.25</v>
      </c>
      <c r="J818" t="s">
        <v>2145</v>
      </c>
      <c r="K818">
        <v>1392012000</v>
      </c>
      <c r="L818" s="7">
        <v>41682.25</v>
      </c>
      <c r="M818">
        <v>1392184800</v>
      </c>
      <c r="N818" t="s">
        <v>2114</v>
      </c>
      <c r="O818" t="s">
        <v>2115</v>
      </c>
    </row>
    <row r="819" spans="1:15" x14ac:dyDescent="0.25">
      <c r="A819" t="s">
        <v>1668</v>
      </c>
      <c r="B819">
        <v>51300</v>
      </c>
      <c r="C819">
        <v>189192</v>
      </c>
      <c r="D819" s="12">
        <v>369</v>
      </c>
      <c r="E819" t="s">
        <v>20</v>
      </c>
      <c r="F819">
        <v>2489</v>
      </c>
      <c r="G819" s="8">
        <v>76.011200000000002</v>
      </c>
      <c r="H819" t="s">
        <v>107</v>
      </c>
      <c r="I819" s="7">
        <v>43589.208333333336</v>
      </c>
      <c r="J819" t="s">
        <v>2147</v>
      </c>
      <c r="K819">
        <v>1556946000</v>
      </c>
      <c r="L819" s="7">
        <v>43617.208333333336</v>
      </c>
      <c r="M819">
        <v>1559365200</v>
      </c>
      <c r="N819" t="s">
        <v>2122</v>
      </c>
      <c r="O819" t="s">
        <v>2123</v>
      </c>
    </row>
    <row r="820" spans="1:15" x14ac:dyDescent="0.25">
      <c r="A820" t="s">
        <v>676</v>
      </c>
      <c r="B820">
        <v>700</v>
      </c>
      <c r="C820">
        <v>7664</v>
      </c>
      <c r="D820" s="12">
        <v>1095</v>
      </c>
      <c r="E820" t="s">
        <v>20</v>
      </c>
      <c r="F820">
        <v>69</v>
      </c>
      <c r="G820" s="8">
        <v>111.07250000000001</v>
      </c>
      <c r="H820" t="s">
        <v>21</v>
      </c>
      <c r="I820" s="7">
        <v>43486.25</v>
      </c>
      <c r="J820" t="s">
        <v>2147</v>
      </c>
      <c r="K820">
        <v>1548050400</v>
      </c>
      <c r="L820" s="7">
        <v>43499.25</v>
      </c>
      <c r="M820">
        <v>1549173600</v>
      </c>
      <c r="N820" t="s">
        <v>2114</v>
      </c>
      <c r="O820" t="s">
        <v>2115</v>
      </c>
    </row>
    <row r="821" spans="1:15" x14ac:dyDescent="0.25">
      <c r="A821" t="s">
        <v>1671</v>
      </c>
      <c r="B821">
        <v>8900</v>
      </c>
      <c r="C821">
        <v>4509</v>
      </c>
      <c r="D821" s="12">
        <v>51</v>
      </c>
      <c r="E821" t="s">
        <v>14</v>
      </c>
      <c r="F821">
        <v>47</v>
      </c>
      <c r="G821" s="8">
        <v>95.936199999999999</v>
      </c>
      <c r="H821" t="s">
        <v>21</v>
      </c>
      <c r="I821" s="7">
        <v>41237.25</v>
      </c>
      <c r="J821" t="s">
        <v>2148</v>
      </c>
      <c r="K821">
        <v>1353736800</v>
      </c>
      <c r="L821" s="7">
        <v>41252.25</v>
      </c>
      <c r="M821">
        <v>1355032800</v>
      </c>
      <c r="N821" t="s">
        <v>2125</v>
      </c>
      <c r="O821" t="s">
        <v>2126</v>
      </c>
    </row>
    <row r="822" spans="1:15" x14ac:dyDescent="0.25">
      <c r="A822" t="s">
        <v>1673</v>
      </c>
      <c r="B822">
        <v>1500</v>
      </c>
      <c r="C822">
        <v>12009</v>
      </c>
      <c r="D822" s="12">
        <v>801</v>
      </c>
      <c r="E822" t="s">
        <v>20</v>
      </c>
      <c r="F822">
        <v>279</v>
      </c>
      <c r="G822" s="8">
        <v>43.042999999999999</v>
      </c>
      <c r="H822" t="s">
        <v>40</v>
      </c>
      <c r="I822" s="7">
        <v>43310.208333333336</v>
      </c>
      <c r="J822" t="s">
        <v>2153</v>
      </c>
      <c r="K822">
        <v>1532840400</v>
      </c>
      <c r="L822" s="7">
        <v>43323.208333333336</v>
      </c>
      <c r="M822">
        <v>1533963600</v>
      </c>
      <c r="N822" t="s">
        <v>2110</v>
      </c>
      <c r="O822" t="s">
        <v>2111</v>
      </c>
    </row>
    <row r="823" spans="1:15" x14ac:dyDescent="0.25">
      <c r="A823" t="s">
        <v>1675</v>
      </c>
      <c r="B823">
        <v>4900</v>
      </c>
      <c r="C823">
        <v>14273</v>
      </c>
      <c r="D823" s="12">
        <v>291</v>
      </c>
      <c r="E823" t="s">
        <v>20</v>
      </c>
      <c r="F823">
        <v>210</v>
      </c>
      <c r="G823" s="8">
        <v>67.966700000000003</v>
      </c>
      <c r="H823" t="s">
        <v>21</v>
      </c>
      <c r="I823" s="7">
        <v>42794.25</v>
      </c>
      <c r="J823" t="s">
        <v>2149</v>
      </c>
      <c r="K823">
        <v>1488261600</v>
      </c>
      <c r="L823" s="7">
        <v>42807.208333333336</v>
      </c>
      <c r="M823">
        <v>1489381200</v>
      </c>
      <c r="N823" t="s">
        <v>2116</v>
      </c>
      <c r="O823" t="s">
        <v>2117</v>
      </c>
    </row>
    <row r="824" spans="1:15" x14ac:dyDescent="0.25">
      <c r="A824" t="s">
        <v>1677</v>
      </c>
      <c r="B824">
        <v>54000</v>
      </c>
      <c r="C824">
        <v>188982</v>
      </c>
      <c r="D824" s="12">
        <v>350</v>
      </c>
      <c r="E824" t="s">
        <v>20</v>
      </c>
      <c r="F824">
        <v>2100</v>
      </c>
      <c r="G824" s="8">
        <v>89.991399999999999</v>
      </c>
      <c r="H824" t="s">
        <v>21</v>
      </c>
      <c r="I824" s="7">
        <v>41698.25</v>
      </c>
      <c r="J824" t="s">
        <v>2145</v>
      </c>
      <c r="K824">
        <v>1393567200</v>
      </c>
      <c r="L824" s="7">
        <v>41715.208333333336</v>
      </c>
      <c r="M824">
        <v>1395032400</v>
      </c>
      <c r="N824" t="s">
        <v>2110</v>
      </c>
      <c r="O824" t="s">
        <v>2111</v>
      </c>
    </row>
    <row r="825" spans="1:15" x14ac:dyDescent="0.25">
      <c r="A825" t="s">
        <v>1679</v>
      </c>
      <c r="B825">
        <v>4100</v>
      </c>
      <c r="C825">
        <v>14640</v>
      </c>
      <c r="D825" s="12">
        <v>357</v>
      </c>
      <c r="E825" t="s">
        <v>20</v>
      </c>
      <c r="F825">
        <v>252</v>
      </c>
      <c r="G825" s="8">
        <v>58.095199999999998</v>
      </c>
      <c r="H825" t="s">
        <v>21</v>
      </c>
      <c r="I825" s="7">
        <v>41892.208333333336</v>
      </c>
      <c r="J825" t="s">
        <v>2145</v>
      </c>
      <c r="K825">
        <v>1410325200</v>
      </c>
      <c r="L825" s="7">
        <v>41917.208333333336</v>
      </c>
      <c r="M825">
        <v>1412485200</v>
      </c>
      <c r="N825" t="s">
        <v>2110</v>
      </c>
      <c r="O825" t="s">
        <v>2111</v>
      </c>
    </row>
    <row r="826" spans="1:15" x14ac:dyDescent="0.25">
      <c r="A826" t="s">
        <v>1681</v>
      </c>
      <c r="B826">
        <v>85000</v>
      </c>
      <c r="C826">
        <v>107516</v>
      </c>
      <c r="D826" s="12">
        <v>126</v>
      </c>
      <c r="E826" t="s">
        <v>20</v>
      </c>
      <c r="F826">
        <v>1280</v>
      </c>
      <c r="G826" s="8">
        <v>83.996899999999997</v>
      </c>
      <c r="H826" t="s">
        <v>21</v>
      </c>
      <c r="I826" s="7">
        <v>40348.208333333336</v>
      </c>
      <c r="J826" t="s">
        <v>2150</v>
      </c>
      <c r="K826">
        <v>1276923600</v>
      </c>
      <c r="L826" s="7">
        <v>40380.208333333336</v>
      </c>
      <c r="M826">
        <v>1279688400</v>
      </c>
      <c r="N826" t="s">
        <v>2122</v>
      </c>
      <c r="O826" t="s">
        <v>2123</v>
      </c>
    </row>
    <row r="827" spans="1:15" x14ac:dyDescent="0.25">
      <c r="A827" t="s">
        <v>1683</v>
      </c>
      <c r="B827">
        <v>3600</v>
      </c>
      <c r="C827">
        <v>13950</v>
      </c>
      <c r="D827" s="12">
        <v>388</v>
      </c>
      <c r="E827" t="s">
        <v>20</v>
      </c>
      <c r="F827">
        <v>157</v>
      </c>
      <c r="G827" s="8">
        <v>88.853499999999997</v>
      </c>
      <c r="H827" t="s">
        <v>40</v>
      </c>
      <c r="I827" s="7">
        <v>42941.208333333336</v>
      </c>
      <c r="J827" t="s">
        <v>2149</v>
      </c>
      <c r="K827">
        <v>1500958800</v>
      </c>
      <c r="L827" s="7">
        <v>42953.208333333336</v>
      </c>
      <c r="M827">
        <v>1501995600</v>
      </c>
      <c r="N827" t="s">
        <v>2116</v>
      </c>
      <c r="O827" t="s">
        <v>2127</v>
      </c>
    </row>
    <row r="828" spans="1:15" x14ac:dyDescent="0.25">
      <c r="A828" t="s">
        <v>1685</v>
      </c>
      <c r="B828">
        <v>2800</v>
      </c>
      <c r="C828">
        <v>12797</v>
      </c>
      <c r="D828" s="12">
        <v>457</v>
      </c>
      <c r="E828" t="s">
        <v>20</v>
      </c>
      <c r="F828">
        <v>194</v>
      </c>
      <c r="G828" s="8">
        <v>65.963899999999995</v>
      </c>
      <c r="H828" t="s">
        <v>21</v>
      </c>
      <c r="I828" s="7">
        <v>40525.25</v>
      </c>
      <c r="J828" t="s">
        <v>2150</v>
      </c>
      <c r="K828">
        <v>1292220000</v>
      </c>
      <c r="L828" s="7">
        <v>40553.25</v>
      </c>
      <c r="M828">
        <v>1294639200</v>
      </c>
      <c r="N828" t="s">
        <v>2114</v>
      </c>
      <c r="O828" t="s">
        <v>2115</v>
      </c>
    </row>
    <row r="829" spans="1:15" x14ac:dyDescent="0.25">
      <c r="A829" t="s">
        <v>1687</v>
      </c>
      <c r="B829">
        <v>2300</v>
      </c>
      <c r="C829">
        <v>6134</v>
      </c>
      <c r="D829" s="12">
        <v>267</v>
      </c>
      <c r="E829" t="s">
        <v>20</v>
      </c>
      <c r="F829">
        <v>82</v>
      </c>
      <c r="G829" s="8">
        <v>74.804900000000004</v>
      </c>
      <c r="H829" t="s">
        <v>26</v>
      </c>
      <c r="I829" s="7">
        <v>40666.208333333336</v>
      </c>
      <c r="J829" t="s">
        <v>2152</v>
      </c>
      <c r="K829">
        <v>1304398800</v>
      </c>
      <c r="L829" s="7">
        <v>40678.208333333336</v>
      </c>
      <c r="M829">
        <v>1305435600</v>
      </c>
      <c r="N829" t="s">
        <v>2116</v>
      </c>
      <c r="O829" t="s">
        <v>2119</v>
      </c>
    </row>
    <row r="830" spans="1:15" x14ac:dyDescent="0.25">
      <c r="A830" t="s">
        <v>1689</v>
      </c>
      <c r="B830">
        <v>7100</v>
      </c>
      <c r="C830">
        <v>4899</v>
      </c>
      <c r="D830" s="12">
        <v>69</v>
      </c>
      <c r="E830" t="s">
        <v>14</v>
      </c>
      <c r="F830">
        <v>70</v>
      </c>
      <c r="G830" s="8">
        <v>69.985699999999994</v>
      </c>
      <c r="H830" t="s">
        <v>21</v>
      </c>
      <c r="I830" s="7">
        <v>43340.208333333336</v>
      </c>
      <c r="J830" t="s">
        <v>2153</v>
      </c>
      <c r="K830">
        <v>1535432400</v>
      </c>
      <c r="L830" s="7">
        <v>43365.208333333336</v>
      </c>
      <c r="M830">
        <v>1537592400</v>
      </c>
      <c r="N830" t="s">
        <v>2114</v>
      </c>
      <c r="O830" t="s">
        <v>2115</v>
      </c>
    </row>
    <row r="831" spans="1:15" x14ac:dyDescent="0.25">
      <c r="A831" t="s">
        <v>1691</v>
      </c>
      <c r="B831">
        <v>9600</v>
      </c>
      <c r="C831">
        <v>4929</v>
      </c>
      <c r="D831" s="12">
        <v>51</v>
      </c>
      <c r="E831" t="s">
        <v>14</v>
      </c>
      <c r="F831">
        <v>154</v>
      </c>
      <c r="G831" s="8">
        <v>32.006500000000003</v>
      </c>
      <c r="H831" t="s">
        <v>21</v>
      </c>
      <c r="I831" s="7">
        <v>42164.208333333336</v>
      </c>
      <c r="J831" t="s">
        <v>2144</v>
      </c>
      <c r="K831">
        <v>1433826000</v>
      </c>
      <c r="L831" s="7">
        <v>42179.208333333336</v>
      </c>
      <c r="M831">
        <v>1435122000</v>
      </c>
      <c r="N831" t="s">
        <v>2114</v>
      </c>
      <c r="O831" t="s">
        <v>2115</v>
      </c>
    </row>
    <row r="832" spans="1:15" x14ac:dyDescent="0.25">
      <c r="A832" t="s">
        <v>1693</v>
      </c>
      <c r="B832">
        <v>121600</v>
      </c>
      <c r="C832">
        <v>1424</v>
      </c>
      <c r="D832" s="12">
        <v>1</v>
      </c>
      <c r="E832" t="s">
        <v>14</v>
      </c>
      <c r="F832">
        <v>22</v>
      </c>
      <c r="G832" s="8">
        <v>64.7273</v>
      </c>
      <c r="H832" t="s">
        <v>21</v>
      </c>
      <c r="I832" s="7">
        <v>43103.25</v>
      </c>
      <c r="J832" t="s">
        <v>2153</v>
      </c>
      <c r="K832">
        <v>1514959200</v>
      </c>
      <c r="L832" s="7">
        <v>43162.25</v>
      </c>
      <c r="M832">
        <v>1520056800</v>
      </c>
      <c r="N832" t="s">
        <v>2114</v>
      </c>
      <c r="O832" t="s">
        <v>2115</v>
      </c>
    </row>
    <row r="833" spans="1:15" x14ac:dyDescent="0.25">
      <c r="A833" t="s">
        <v>1695</v>
      </c>
      <c r="B833">
        <v>97100</v>
      </c>
      <c r="C833">
        <v>105817</v>
      </c>
      <c r="D833" s="12">
        <v>109</v>
      </c>
      <c r="E833" t="s">
        <v>20</v>
      </c>
      <c r="F833">
        <v>4233</v>
      </c>
      <c r="G833" s="8">
        <v>24.998100000000001</v>
      </c>
      <c r="H833" t="s">
        <v>21</v>
      </c>
      <c r="I833" s="7">
        <v>40994.208333333336</v>
      </c>
      <c r="J833" t="s">
        <v>2148</v>
      </c>
      <c r="K833">
        <v>1332738000</v>
      </c>
      <c r="L833" s="7">
        <v>41028.208333333336</v>
      </c>
      <c r="M833">
        <v>1335675600</v>
      </c>
      <c r="N833" t="s">
        <v>2129</v>
      </c>
      <c r="O833" t="s">
        <v>2130</v>
      </c>
    </row>
    <row r="834" spans="1:15" x14ac:dyDescent="0.25">
      <c r="A834" t="s">
        <v>1697</v>
      </c>
      <c r="B834">
        <v>43200</v>
      </c>
      <c r="C834">
        <v>136156</v>
      </c>
      <c r="D834" s="12">
        <v>315</v>
      </c>
      <c r="E834" t="s">
        <v>20</v>
      </c>
      <c r="F834">
        <v>1297</v>
      </c>
      <c r="G834" s="8">
        <v>104.9776</v>
      </c>
      <c r="H834" t="s">
        <v>36</v>
      </c>
      <c r="I834" s="7">
        <v>42299.208333333336</v>
      </c>
      <c r="J834" t="s">
        <v>2144</v>
      </c>
      <c r="K834">
        <v>1445490000</v>
      </c>
      <c r="L834" s="7">
        <v>42333.25</v>
      </c>
      <c r="M834">
        <v>1448431200</v>
      </c>
      <c r="N834" t="s">
        <v>2122</v>
      </c>
      <c r="O834" t="s">
        <v>2134</v>
      </c>
    </row>
    <row r="835" spans="1:15" x14ac:dyDescent="0.25">
      <c r="A835" t="s">
        <v>1699</v>
      </c>
      <c r="B835">
        <v>6800</v>
      </c>
      <c r="C835">
        <v>10723</v>
      </c>
      <c r="D835" s="12">
        <v>158</v>
      </c>
      <c r="E835" t="s">
        <v>20</v>
      </c>
      <c r="F835">
        <v>165</v>
      </c>
      <c r="G835" s="8">
        <v>64.987899999999996</v>
      </c>
      <c r="H835" t="s">
        <v>36</v>
      </c>
      <c r="I835" s="7">
        <v>40588.25</v>
      </c>
      <c r="J835" t="s">
        <v>2152</v>
      </c>
      <c r="K835">
        <v>1297663200</v>
      </c>
      <c r="L835" s="7">
        <v>40599.25</v>
      </c>
      <c r="M835">
        <v>1298613600</v>
      </c>
      <c r="N835" t="s">
        <v>2122</v>
      </c>
      <c r="O835" t="s">
        <v>2134</v>
      </c>
    </row>
    <row r="836" spans="1:15" x14ac:dyDescent="0.25">
      <c r="A836" t="s">
        <v>1701</v>
      </c>
      <c r="B836">
        <v>7300</v>
      </c>
      <c r="C836">
        <v>11228</v>
      </c>
      <c r="D836" s="12">
        <v>154</v>
      </c>
      <c r="E836" t="s">
        <v>20</v>
      </c>
      <c r="F836">
        <v>119</v>
      </c>
      <c r="G836" s="8">
        <v>94.352900000000005</v>
      </c>
      <c r="H836" t="s">
        <v>21</v>
      </c>
      <c r="I836" s="7">
        <v>41448.208333333336</v>
      </c>
      <c r="J836" t="s">
        <v>2146</v>
      </c>
      <c r="K836">
        <v>1371963600</v>
      </c>
      <c r="L836" s="7">
        <v>41454.208333333336</v>
      </c>
      <c r="M836">
        <v>1372482000</v>
      </c>
      <c r="N836" t="s">
        <v>2114</v>
      </c>
      <c r="O836" t="s">
        <v>2115</v>
      </c>
    </row>
    <row r="837" spans="1:15" x14ac:dyDescent="0.25">
      <c r="A837" t="s">
        <v>1703</v>
      </c>
      <c r="B837">
        <v>86200</v>
      </c>
      <c r="C837">
        <v>77355</v>
      </c>
      <c r="D837" s="12">
        <v>90</v>
      </c>
      <c r="E837" t="s">
        <v>14</v>
      </c>
      <c r="F837">
        <v>1758</v>
      </c>
      <c r="G837" s="8">
        <v>44.0017</v>
      </c>
      <c r="H837" t="s">
        <v>21</v>
      </c>
      <c r="I837" s="7">
        <v>42063.25</v>
      </c>
      <c r="J837" t="s">
        <v>2144</v>
      </c>
      <c r="K837">
        <v>1425103200</v>
      </c>
      <c r="L837" s="7">
        <v>42069.25</v>
      </c>
      <c r="M837">
        <v>1425621600</v>
      </c>
      <c r="N837" t="s">
        <v>2112</v>
      </c>
      <c r="O837" t="s">
        <v>2113</v>
      </c>
    </row>
    <row r="838" spans="1:15" x14ac:dyDescent="0.25">
      <c r="A838" t="s">
        <v>1705</v>
      </c>
      <c r="B838">
        <v>8100</v>
      </c>
      <c r="C838">
        <v>6086</v>
      </c>
      <c r="D838" s="12">
        <v>75</v>
      </c>
      <c r="E838" t="s">
        <v>14</v>
      </c>
      <c r="F838">
        <v>94</v>
      </c>
      <c r="G838" s="8">
        <v>64.744699999999995</v>
      </c>
      <c r="H838" t="s">
        <v>21</v>
      </c>
      <c r="I838" s="7">
        <v>40214.25</v>
      </c>
      <c r="J838" t="s">
        <v>2150</v>
      </c>
      <c r="K838">
        <v>1265349600</v>
      </c>
      <c r="L838" s="7">
        <v>40225.25</v>
      </c>
      <c r="M838">
        <v>1266300000</v>
      </c>
      <c r="N838" t="s">
        <v>2110</v>
      </c>
      <c r="O838" t="s">
        <v>2120</v>
      </c>
    </row>
    <row r="839" spans="1:15" x14ac:dyDescent="0.25">
      <c r="A839" t="s">
        <v>1707</v>
      </c>
      <c r="B839">
        <v>17700</v>
      </c>
      <c r="C839">
        <v>150960</v>
      </c>
      <c r="D839" s="12">
        <v>853</v>
      </c>
      <c r="E839" t="s">
        <v>20</v>
      </c>
      <c r="F839">
        <v>1797</v>
      </c>
      <c r="G839" s="8">
        <v>84.006699999999995</v>
      </c>
      <c r="H839" t="s">
        <v>21</v>
      </c>
      <c r="I839" s="7">
        <v>40629.208333333336</v>
      </c>
      <c r="J839" t="s">
        <v>2152</v>
      </c>
      <c r="K839">
        <v>1301202000</v>
      </c>
      <c r="L839" s="7">
        <v>40683.208333333336</v>
      </c>
      <c r="M839">
        <v>1305867600</v>
      </c>
      <c r="N839" t="s">
        <v>2110</v>
      </c>
      <c r="O839" t="s">
        <v>2133</v>
      </c>
    </row>
    <row r="840" spans="1:15" x14ac:dyDescent="0.25">
      <c r="A840" t="s">
        <v>1709</v>
      </c>
      <c r="B840">
        <v>6400</v>
      </c>
      <c r="C840">
        <v>8890</v>
      </c>
      <c r="D840" s="12">
        <v>139</v>
      </c>
      <c r="E840" t="s">
        <v>20</v>
      </c>
      <c r="F840">
        <v>261</v>
      </c>
      <c r="G840" s="8">
        <v>34.061300000000003</v>
      </c>
      <c r="H840" t="s">
        <v>21</v>
      </c>
      <c r="I840" s="7">
        <v>43370.208333333336</v>
      </c>
      <c r="J840" t="s">
        <v>2153</v>
      </c>
      <c r="K840">
        <v>1538024400</v>
      </c>
      <c r="L840" s="7">
        <v>43379.208333333336</v>
      </c>
      <c r="M840">
        <v>1538802000</v>
      </c>
      <c r="N840" t="s">
        <v>2114</v>
      </c>
      <c r="O840" t="s">
        <v>2115</v>
      </c>
    </row>
    <row r="841" spans="1:15" x14ac:dyDescent="0.25">
      <c r="A841" t="s">
        <v>1711</v>
      </c>
      <c r="B841">
        <v>7700</v>
      </c>
      <c r="C841">
        <v>14644</v>
      </c>
      <c r="D841" s="12">
        <v>190</v>
      </c>
      <c r="E841" t="s">
        <v>20</v>
      </c>
      <c r="F841">
        <v>157</v>
      </c>
      <c r="G841" s="8">
        <v>93.273899999999998</v>
      </c>
      <c r="H841" t="s">
        <v>21</v>
      </c>
      <c r="I841" s="7">
        <v>41715.208333333336</v>
      </c>
      <c r="J841" t="s">
        <v>2145</v>
      </c>
      <c r="K841">
        <v>1395032400</v>
      </c>
      <c r="L841" s="7">
        <v>41760.208333333336</v>
      </c>
      <c r="M841">
        <v>1398920400</v>
      </c>
      <c r="N841" t="s">
        <v>2116</v>
      </c>
      <c r="O841" t="s">
        <v>2117</v>
      </c>
    </row>
    <row r="842" spans="1:15" x14ac:dyDescent="0.25">
      <c r="A842" t="s">
        <v>1713</v>
      </c>
      <c r="B842">
        <v>116300</v>
      </c>
      <c r="C842">
        <v>116583</v>
      </c>
      <c r="D842" s="12">
        <v>100</v>
      </c>
      <c r="E842" t="s">
        <v>20</v>
      </c>
      <c r="F842">
        <v>3533</v>
      </c>
      <c r="G842" s="8">
        <v>32.9983</v>
      </c>
      <c r="H842" t="s">
        <v>21</v>
      </c>
      <c r="I842" s="7">
        <v>41836.208333333336</v>
      </c>
      <c r="J842" t="s">
        <v>2145</v>
      </c>
      <c r="K842">
        <v>1405486800</v>
      </c>
      <c r="L842" s="7">
        <v>41838.208333333336</v>
      </c>
      <c r="M842">
        <v>1405659600</v>
      </c>
      <c r="N842" t="s">
        <v>2114</v>
      </c>
      <c r="O842" t="s">
        <v>2115</v>
      </c>
    </row>
    <row r="843" spans="1:15" x14ac:dyDescent="0.25">
      <c r="A843" t="s">
        <v>1715</v>
      </c>
      <c r="B843">
        <v>9100</v>
      </c>
      <c r="C843">
        <v>12991</v>
      </c>
      <c r="D843" s="12">
        <v>143</v>
      </c>
      <c r="E843" t="s">
        <v>20</v>
      </c>
      <c r="F843">
        <v>155</v>
      </c>
      <c r="G843" s="8">
        <v>83.812899999999999</v>
      </c>
      <c r="H843" t="s">
        <v>21</v>
      </c>
      <c r="I843" s="7">
        <v>42419.25</v>
      </c>
      <c r="J843" t="s">
        <v>2151</v>
      </c>
      <c r="K843">
        <v>1455861600</v>
      </c>
      <c r="L843" s="7">
        <v>42435.25</v>
      </c>
      <c r="M843">
        <v>1457244000</v>
      </c>
      <c r="N843" t="s">
        <v>2112</v>
      </c>
      <c r="O843" t="s">
        <v>2113</v>
      </c>
    </row>
    <row r="844" spans="1:15" x14ac:dyDescent="0.25">
      <c r="A844" t="s">
        <v>1717</v>
      </c>
      <c r="B844">
        <v>1500</v>
      </c>
      <c r="C844">
        <v>8447</v>
      </c>
      <c r="D844" s="12">
        <v>563</v>
      </c>
      <c r="E844" t="s">
        <v>20</v>
      </c>
      <c r="F844">
        <v>132</v>
      </c>
      <c r="G844" s="8">
        <v>63.992400000000004</v>
      </c>
      <c r="H844" t="s">
        <v>107</v>
      </c>
      <c r="I844" s="7">
        <v>43266.208333333336</v>
      </c>
      <c r="J844" t="s">
        <v>2153</v>
      </c>
      <c r="K844">
        <v>1529038800</v>
      </c>
      <c r="L844" s="7">
        <v>43269.208333333336</v>
      </c>
      <c r="M844">
        <v>1529298000</v>
      </c>
      <c r="N844" t="s">
        <v>2112</v>
      </c>
      <c r="O844" t="s">
        <v>2121</v>
      </c>
    </row>
    <row r="845" spans="1:15" x14ac:dyDescent="0.25">
      <c r="A845" t="s">
        <v>1719</v>
      </c>
      <c r="B845">
        <v>8800</v>
      </c>
      <c r="C845">
        <v>2703</v>
      </c>
      <c r="D845" s="12">
        <v>31</v>
      </c>
      <c r="E845" t="s">
        <v>14</v>
      </c>
      <c r="F845">
        <v>33</v>
      </c>
      <c r="G845" s="8">
        <v>81.909099999999995</v>
      </c>
      <c r="H845" t="s">
        <v>21</v>
      </c>
      <c r="I845" s="7">
        <v>43338.208333333336</v>
      </c>
      <c r="J845" t="s">
        <v>2153</v>
      </c>
      <c r="K845">
        <v>1535259600</v>
      </c>
      <c r="L845" s="7">
        <v>43344.208333333336</v>
      </c>
      <c r="M845">
        <v>1535778000</v>
      </c>
      <c r="N845" t="s">
        <v>2129</v>
      </c>
      <c r="O845" t="s">
        <v>2130</v>
      </c>
    </row>
    <row r="846" spans="1:15" hidden="1" x14ac:dyDescent="0.25">
      <c r="A846" t="s">
        <v>1721</v>
      </c>
      <c r="B846">
        <v>8800</v>
      </c>
      <c r="C846">
        <v>8747</v>
      </c>
      <c r="D846" s="12">
        <v>99</v>
      </c>
      <c r="E846" t="s">
        <v>2186</v>
      </c>
      <c r="F846">
        <v>94</v>
      </c>
      <c r="G846" s="8">
        <v>93.053200000000004</v>
      </c>
      <c r="H846" t="s">
        <v>21</v>
      </c>
      <c r="I846" s="7">
        <v>40930.25</v>
      </c>
      <c r="J846" t="s">
        <v>2148</v>
      </c>
      <c r="K846">
        <v>1327212000</v>
      </c>
      <c r="L846" s="7">
        <v>40933.25</v>
      </c>
      <c r="M846">
        <v>1327471200</v>
      </c>
      <c r="N846" t="s">
        <v>2116</v>
      </c>
      <c r="O846" t="s">
        <v>2117</v>
      </c>
    </row>
    <row r="847" spans="1:15" x14ac:dyDescent="0.25">
      <c r="A847" t="s">
        <v>1723</v>
      </c>
      <c r="B847">
        <v>69900</v>
      </c>
      <c r="C847">
        <v>138087</v>
      </c>
      <c r="D847" s="12">
        <v>198</v>
      </c>
      <c r="E847" t="s">
        <v>20</v>
      </c>
      <c r="F847">
        <v>1354</v>
      </c>
      <c r="G847" s="8">
        <v>101.9845</v>
      </c>
      <c r="H847" t="s">
        <v>40</v>
      </c>
      <c r="I847" s="7">
        <v>43235.208333333336</v>
      </c>
      <c r="J847" t="s">
        <v>2153</v>
      </c>
      <c r="K847">
        <v>1526360400</v>
      </c>
      <c r="L847" s="7">
        <v>43272.208333333336</v>
      </c>
      <c r="M847">
        <v>1529557200</v>
      </c>
      <c r="N847" t="s">
        <v>2112</v>
      </c>
      <c r="O847" t="s">
        <v>2113</v>
      </c>
    </row>
    <row r="848" spans="1:15" x14ac:dyDescent="0.25">
      <c r="A848" t="s">
        <v>1725</v>
      </c>
      <c r="B848">
        <v>1000</v>
      </c>
      <c r="C848">
        <v>5085</v>
      </c>
      <c r="D848" s="12">
        <v>508</v>
      </c>
      <c r="E848" t="s">
        <v>20</v>
      </c>
      <c r="F848">
        <v>48</v>
      </c>
      <c r="G848" s="8">
        <v>105.9375</v>
      </c>
      <c r="H848" t="s">
        <v>21</v>
      </c>
      <c r="I848" s="7">
        <v>43302.208333333336</v>
      </c>
      <c r="J848" t="s">
        <v>2153</v>
      </c>
      <c r="K848">
        <v>1532149200</v>
      </c>
      <c r="L848" s="7">
        <v>43338.208333333336</v>
      </c>
      <c r="M848">
        <v>1535259600</v>
      </c>
      <c r="N848" t="s">
        <v>2112</v>
      </c>
      <c r="O848" t="s">
        <v>2113</v>
      </c>
    </row>
    <row r="849" spans="1:15" x14ac:dyDescent="0.25">
      <c r="A849" t="s">
        <v>1727</v>
      </c>
      <c r="B849">
        <v>4700</v>
      </c>
      <c r="C849">
        <v>11174</v>
      </c>
      <c r="D849" s="12">
        <v>238</v>
      </c>
      <c r="E849" t="s">
        <v>20</v>
      </c>
      <c r="F849">
        <v>110</v>
      </c>
      <c r="G849" s="8">
        <v>101.5818</v>
      </c>
      <c r="H849" t="s">
        <v>21</v>
      </c>
      <c r="I849" s="7">
        <v>43107.25</v>
      </c>
      <c r="J849" t="s">
        <v>2153</v>
      </c>
      <c r="K849">
        <v>1515304800</v>
      </c>
      <c r="L849" s="7">
        <v>43110.25</v>
      </c>
      <c r="M849">
        <v>1515564000</v>
      </c>
      <c r="N849" t="s">
        <v>2108</v>
      </c>
      <c r="O849" t="s">
        <v>2109</v>
      </c>
    </row>
    <row r="850" spans="1:15" x14ac:dyDescent="0.25">
      <c r="A850" t="s">
        <v>1729</v>
      </c>
      <c r="B850">
        <v>3200</v>
      </c>
      <c r="C850">
        <v>10831</v>
      </c>
      <c r="D850" s="12">
        <v>338</v>
      </c>
      <c r="E850" t="s">
        <v>20</v>
      </c>
      <c r="F850">
        <v>172</v>
      </c>
      <c r="G850" s="8">
        <v>62.9709</v>
      </c>
      <c r="H850" t="s">
        <v>21</v>
      </c>
      <c r="I850" s="7">
        <v>40341.208333333336</v>
      </c>
      <c r="J850" t="s">
        <v>2150</v>
      </c>
      <c r="K850">
        <v>1276318800</v>
      </c>
      <c r="L850" s="7">
        <v>40350.208333333336</v>
      </c>
      <c r="M850">
        <v>1277096400</v>
      </c>
      <c r="N850" t="s">
        <v>2116</v>
      </c>
      <c r="O850" t="s">
        <v>2119</v>
      </c>
    </row>
    <row r="851" spans="1:15" x14ac:dyDescent="0.25">
      <c r="A851" t="s">
        <v>1731</v>
      </c>
      <c r="B851">
        <v>6700</v>
      </c>
      <c r="C851">
        <v>8917</v>
      </c>
      <c r="D851" s="12">
        <v>133</v>
      </c>
      <c r="E851" t="s">
        <v>20</v>
      </c>
      <c r="F851">
        <v>307</v>
      </c>
      <c r="G851" s="8">
        <v>29.0456</v>
      </c>
      <c r="H851" t="s">
        <v>21</v>
      </c>
      <c r="I851" s="7">
        <v>40948.25</v>
      </c>
      <c r="J851" t="s">
        <v>2148</v>
      </c>
      <c r="K851">
        <v>1328767200</v>
      </c>
      <c r="L851" s="7">
        <v>40951.25</v>
      </c>
      <c r="M851">
        <v>1329026400</v>
      </c>
      <c r="N851" t="s">
        <v>2110</v>
      </c>
      <c r="O851" t="s">
        <v>2120</v>
      </c>
    </row>
    <row r="852" spans="1:15" x14ac:dyDescent="0.25">
      <c r="A852" t="s">
        <v>1733</v>
      </c>
      <c r="B852">
        <v>100</v>
      </c>
      <c r="C852">
        <v>1</v>
      </c>
      <c r="D852" s="12">
        <v>1</v>
      </c>
      <c r="E852" t="s">
        <v>14</v>
      </c>
      <c r="F852">
        <v>1</v>
      </c>
      <c r="G852" s="8">
        <v>1</v>
      </c>
      <c r="H852" t="s">
        <v>21</v>
      </c>
      <c r="I852" s="7">
        <v>40866.25</v>
      </c>
      <c r="J852" t="s">
        <v>2152</v>
      </c>
      <c r="K852">
        <v>1321682400</v>
      </c>
      <c r="L852" s="7">
        <v>40881.25</v>
      </c>
      <c r="M852">
        <v>1322978400</v>
      </c>
      <c r="N852" t="s">
        <v>2110</v>
      </c>
      <c r="O852" t="s">
        <v>2111</v>
      </c>
    </row>
    <row r="853" spans="1:15" x14ac:dyDescent="0.25">
      <c r="A853" t="s">
        <v>1735</v>
      </c>
      <c r="B853">
        <v>6000</v>
      </c>
      <c r="C853">
        <v>12468</v>
      </c>
      <c r="D853" s="12">
        <v>208</v>
      </c>
      <c r="E853" t="s">
        <v>20</v>
      </c>
      <c r="F853">
        <v>160</v>
      </c>
      <c r="G853" s="8">
        <v>77.924999999999997</v>
      </c>
      <c r="H853" t="s">
        <v>21</v>
      </c>
      <c r="I853" s="7">
        <v>41031.208333333336</v>
      </c>
      <c r="J853" t="s">
        <v>2148</v>
      </c>
      <c r="K853">
        <v>1335934800</v>
      </c>
      <c r="L853" s="7">
        <v>41064.208333333336</v>
      </c>
      <c r="M853">
        <v>1338786000</v>
      </c>
      <c r="N853" t="s">
        <v>2110</v>
      </c>
      <c r="O853" t="s">
        <v>2118</v>
      </c>
    </row>
    <row r="854" spans="1:15" x14ac:dyDescent="0.25">
      <c r="A854" t="s">
        <v>1737</v>
      </c>
      <c r="B854">
        <v>4900</v>
      </c>
      <c r="C854">
        <v>2505</v>
      </c>
      <c r="D854" s="12">
        <v>51</v>
      </c>
      <c r="E854" t="s">
        <v>14</v>
      </c>
      <c r="F854">
        <v>31</v>
      </c>
      <c r="G854" s="8">
        <v>80.8065</v>
      </c>
      <c r="H854" t="s">
        <v>21</v>
      </c>
      <c r="I854" s="7">
        <v>40740.208333333336</v>
      </c>
      <c r="J854" t="s">
        <v>2152</v>
      </c>
      <c r="K854">
        <v>1310792400</v>
      </c>
      <c r="L854" s="7">
        <v>40750.208333333336</v>
      </c>
      <c r="M854">
        <v>1311656400</v>
      </c>
      <c r="N854" t="s">
        <v>2125</v>
      </c>
      <c r="O854" t="s">
        <v>2126</v>
      </c>
    </row>
    <row r="855" spans="1:15" x14ac:dyDescent="0.25">
      <c r="A855" t="s">
        <v>1739</v>
      </c>
      <c r="B855">
        <v>17100</v>
      </c>
      <c r="C855">
        <v>111502</v>
      </c>
      <c r="D855" s="12">
        <v>652</v>
      </c>
      <c r="E855" t="s">
        <v>20</v>
      </c>
      <c r="F855">
        <v>1467</v>
      </c>
      <c r="G855" s="8">
        <v>76.006799999999998</v>
      </c>
      <c r="H855" t="s">
        <v>15</v>
      </c>
      <c r="I855" s="7">
        <v>40714.208333333336</v>
      </c>
      <c r="J855" t="s">
        <v>2152</v>
      </c>
      <c r="K855">
        <v>1308546000</v>
      </c>
      <c r="L855" s="7">
        <v>40719.208333333336</v>
      </c>
      <c r="M855">
        <v>1308978000</v>
      </c>
      <c r="N855" t="s">
        <v>2110</v>
      </c>
      <c r="O855" t="s">
        <v>2120</v>
      </c>
    </row>
    <row r="856" spans="1:15" x14ac:dyDescent="0.25">
      <c r="A856" t="s">
        <v>1741</v>
      </c>
      <c r="B856">
        <v>171000</v>
      </c>
      <c r="C856">
        <v>194309</v>
      </c>
      <c r="D856" s="12">
        <v>114</v>
      </c>
      <c r="E856" t="s">
        <v>20</v>
      </c>
      <c r="F856">
        <v>2662</v>
      </c>
      <c r="G856" s="8">
        <v>72.993600000000001</v>
      </c>
      <c r="H856" t="s">
        <v>15</v>
      </c>
      <c r="I856" s="7">
        <v>43787.25</v>
      </c>
      <c r="J856" t="s">
        <v>2147</v>
      </c>
      <c r="K856">
        <v>1574056800</v>
      </c>
      <c r="L856" s="7">
        <v>43814.25</v>
      </c>
      <c r="M856">
        <v>1576389600</v>
      </c>
      <c r="N856" t="s">
        <v>2122</v>
      </c>
      <c r="O856" t="s">
        <v>2128</v>
      </c>
    </row>
    <row r="857" spans="1:15" x14ac:dyDescent="0.25">
      <c r="A857" t="s">
        <v>1743</v>
      </c>
      <c r="B857">
        <v>23400</v>
      </c>
      <c r="C857">
        <v>23956</v>
      </c>
      <c r="D857" s="12">
        <v>102</v>
      </c>
      <c r="E857" t="s">
        <v>20</v>
      </c>
      <c r="F857">
        <v>452</v>
      </c>
      <c r="G857" s="8">
        <v>53</v>
      </c>
      <c r="H857" t="s">
        <v>26</v>
      </c>
      <c r="I857" s="7">
        <v>40712.208333333336</v>
      </c>
      <c r="J857" t="s">
        <v>2152</v>
      </c>
      <c r="K857">
        <v>1308373200</v>
      </c>
      <c r="L857" s="7">
        <v>40743.208333333336</v>
      </c>
      <c r="M857">
        <v>1311051600</v>
      </c>
      <c r="N857" t="s">
        <v>2114</v>
      </c>
      <c r="O857" t="s">
        <v>2115</v>
      </c>
    </row>
    <row r="858" spans="1:15" x14ac:dyDescent="0.25">
      <c r="A858" t="s">
        <v>1599</v>
      </c>
      <c r="B858">
        <v>2400</v>
      </c>
      <c r="C858">
        <v>8558</v>
      </c>
      <c r="D858" s="12">
        <v>357</v>
      </c>
      <c r="E858" t="s">
        <v>20</v>
      </c>
      <c r="F858">
        <v>158</v>
      </c>
      <c r="G858" s="8">
        <v>54.1646</v>
      </c>
      <c r="H858" t="s">
        <v>21</v>
      </c>
      <c r="I858" s="7">
        <v>41023.208333333336</v>
      </c>
      <c r="J858" t="s">
        <v>2148</v>
      </c>
      <c r="K858">
        <v>1335243600</v>
      </c>
      <c r="L858" s="7">
        <v>41040.208333333336</v>
      </c>
      <c r="M858">
        <v>1336712400</v>
      </c>
      <c r="N858" t="s">
        <v>2108</v>
      </c>
      <c r="O858" t="s">
        <v>2109</v>
      </c>
    </row>
    <row r="859" spans="1:15" x14ac:dyDescent="0.25">
      <c r="A859" t="s">
        <v>1746</v>
      </c>
      <c r="B859">
        <v>5300</v>
      </c>
      <c r="C859">
        <v>7413</v>
      </c>
      <c r="D859" s="12">
        <v>140</v>
      </c>
      <c r="E859" t="s">
        <v>20</v>
      </c>
      <c r="F859">
        <v>225</v>
      </c>
      <c r="G859" s="8">
        <v>32.9467</v>
      </c>
      <c r="H859" t="s">
        <v>98</v>
      </c>
      <c r="I859" s="7">
        <v>40944.25</v>
      </c>
      <c r="J859" t="s">
        <v>2148</v>
      </c>
      <c r="K859">
        <v>1328421600</v>
      </c>
      <c r="L859" s="7">
        <v>40967.25</v>
      </c>
      <c r="M859">
        <v>1330408800</v>
      </c>
      <c r="N859" t="s">
        <v>2116</v>
      </c>
      <c r="O859" t="s">
        <v>2127</v>
      </c>
    </row>
    <row r="860" spans="1:15" x14ac:dyDescent="0.25">
      <c r="A860" t="s">
        <v>1748</v>
      </c>
      <c r="B860">
        <v>4000</v>
      </c>
      <c r="C860">
        <v>2778</v>
      </c>
      <c r="D860" s="12">
        <v>69</v>
      </c>
      <c r="E860" t="s">
        <v>14</v>
      </c>
      <c r="F860">
        <v>35</v>
      </c>
      <c r="G860" s="8">
        <v>79.371399999999994</v>
      </c>
      <c r="H860" t="s">
        <v>21</v>
      </c>
      <c r="I860" s="7">
        <v>43211.208333333336</v>
      </c>
      <c r="J860" t="s">
        <v>2153</v>
      </c>
      <c r="K860">
        <v>1524286800</v>
      </c>
      <c r="L860" s="7">
        <v>43218.208333333336</v>
      </c>
      <c r="M860">
        <v>1524891600</v>
      </c>
      <c r="N860" t="s">
        <v>2108</v>
      </c>
      <c r="O860" t="s">
        <v>2109</v>
      </c>
    </row>
    <row r="861" spans="1:15" x14ac:dyDescent="0.25">
      <c r="A861" t="s">
        <v>1750</v>
      </c>
      <c r="B861">
        <v>7300</v>
      </c>
      <c r="C861">
        <v>2594</v>
      </c>
      <c r="D861" s="12">
        <v>36</v>
      </c>
      <c r="E861" t="s">
        <v>14</v>
      </c>
      <c r="F861">
        <v>63</v>
      </c>
      <c r="G861" s="8">
        <v>41.174599999999998</v>
      </c>
      <c r="H861" t="s">
        <v>21</v>
      </c>
      <c r="I861" s="7">
        <v>41334.25</v>
      </c>
      <c r="J861" t="s">
        <v>2146</v>
      </c>
      <c r="K861">
        <v>1362117600</v>
      </c>
      <c r="L861" s="7">
        <v>41352.208333333336</v>
      </c>
      <c r="M861">
        <v>1363669200</v>
      </c>
      <c r="N861" t="s">
        <v>2114</v>
      </c>
      <c r="O861" t="s">
        <v>2115</v>
      </c>
    </row>
    <row r="862" spans="1:15" x14ac:dyDescent="0.25">
      <c r="A862" t="s">
        <v>1752</v>
      </c>
      <c r="B862">
        <v>2000</v>
      </c>
      <c r="C862">
        <v>5033</v>
      </c>
      <c r="D862" s="12">
        <v>252</v>
      </c>
      <c r="E862" t="s">
        <v>20</v>
      </c>
      <c r="F862">
        <v>65</v>
      </c>
      <c r="G862" s="8">
        <v>77.430800000000005</v>
      </c>
      <c r="H862" t="s">
        <v>21</v>
      </c>
      <c r="I862" s="7">
        <v>43515.25</v>
      </c>
      <c r="J862" t="s">
        <v>2147</v>
      </c>
      <c r="K862">
        <v>1550556000</v>
      </c>
      <c r="L862" s="7">
        <v>43525.25</v>
      </c>
      <c r="M862">
        <v>1551420000</v>
      </c>
      <c r="N862" t="s">
        <v>2112</v>
      </c>
      <c r="O862" t="s">
        <v>2121</v>
      </c>
    </row>
    <row r="863" spans="1:15" x14ac:dyDescent="0.25">
      <c r="A863" t="s">
        <v>1754</v>
      </c>
      <c r="B863">
        <v>8800</v>
      </c>
      <c r="C863">
        <v>9317</v>
      </c>
      <c r="D863" s="12">
        <v>106</v>
      </c>
      <c r="E863" t="s">
        <v>20</v>
      </c>
      <c r="F863">
        <v>163</v>
      </c>
      <c r="G863" s="8">
        <v>57.159500000000001</v>
      </c>
      <c r="H863" t="s">
        <v>21</v>
      </c>
      <c r="I863" s="7">
        <v>40258.208333333336</v>
      </c>
      <c r="J863" t="s">
        <v>2150</v>
      </c>
      <c r="K863">
        <v>1269147600</v>
      </c>
      <c r="L863" s="7">
        <v>40266.208333333336</v>
      </c>
      <c r="M863">
        <v>1269838800</v>
      </c>
      <c r="N863" t="s">
        <v>2114</v>
      </c>
      <c r="O863" t="s">
        <v>2115</v>
      </c>
    </row>
    <row r="864" spans="1:15" x14ac:dyDescent="0.25">
      <c r="A864" t="s">
        <v>1756</v>
      </c>
      <c r="B864">
        <v>3500</v>
      </c>
      <c r="C864">
        <v>6560</v>
      </c>
      <c r="D864" s="12">
        <v>187</v>
      </c>
      <c r="E864" t="s">
        <v>20</v>
      </c>
      <c r="F864">
        <v>85</v>
      </c>
      <c r="G864" s="8">
        <v>77.176500000000004</v>
      </c>
      <c r="H864" t="s">
        <v>21</v>
      </c>
      <c r="I864" s="7">
        <v>40756.208333333336</v>
      </c>
      <c r="J864" t="s">
        <v>2152</v>
      </c>
      <c r="K864">
        <v>1312174800</v>
      </c>
      <c r="L864" s="7">
        <v>40760.208333333336</v>
      </c>
      <c r="M864">
        <v>1312520400</v>
      </c>
      <c r="N864" t="s">
        <v>2114</v>
      </c>
      <c r="O864" t="s">
        <v>2115</v>
      </c>
    </row>
    <row r="865" spans="1:15" x14ac:dyDescent="0.25">
      <c r="A865" t="s">
        <v>1758</v>
      </c>
      <c r="B865">
        <v>1400</v>
      </c>
      <c r="C865">
        <v>5415</v>
      </c>
      <c r="D865" s="12">
        <v>387</v>
      </c>
      <c r="E865" t="s">
        <v>20</v>
      </c>
      <c r="F865">
        <v>217</v>
      </c>
      <c r="G865" s="8">
        <v>24.953900000000001</v>
      </c>
      <c r="H865" t="s">
        <v>21</v>
      </c>
      <c r="I865" s="7">
        <v>42172.208333333336</v>
      </c>
      <c r="J865" t="s">
        <v>2144</v>
      </c>
      <c r="K865">
        <v>1434517200</v>
      </c>
      <c r="L865" s="7">
        <v>42195.208333333336</v>
      </c>
      <c r="M865">
        <v>1436504400</v>
      </c>
      <c r="N865" t="s">
        <v>2116</v>
      </c>
      <c r="O865" t="s">
        <v>2135</v>
      </c>
    </row>
    <row r="866" spans="1:15" x14ac:dyDescent="0.25">
      <c r="A866" t="s">
        <v>1760</v>
      </c>
      <c r="B866">
        <v>4200</v>
      </c>
      <c r="C866">
        <v>14577</v>
      </c>
      <c r="D866" s="12">
        <v>347</v>
      </c>
      <c r="E866" t="s">
        <v>20</v>
      </c>
      <c r="F866">
        <v>150</v>
      </c>
      <c r="G866" s="8">
        <v>97.18</v>
      </c>
      <c r="H866" t="s">
        <v>21</v>
      </c>
      <c r="I866" s="7">
        <v>42601.208333333336</v>
      </c>
      <c r="J866" t="s">
        <v>2151</v>
      </c>
      <c r="K866">
        <v>1471582800</v>
      </c>
      <c r="L866" s="7">
        <v>42606.208333333336</v>
      </c>
      <c r="M866">
        <v>1472014800</v>
      </c>
      <c r="N866" t="s">
        <v>2116</v>
      </c>
      <c r="O866" t="s">
        <v>2127</v>
      </c>
    </row>
    <row r="867" spans="1:15" x14ac:dyDescent="0.25">
      <c r="A867" t="s">
        <v>1762</v>
      </c>
      <c r="B867">
        <v>81000</v>
      </c>
      <c r="C867">
        <v>150515</v>
      </c>
      <c r="D867" s="12">
        <v>186</v>
      </c>
      <c r="E867" t="s">
        <v>20</v>
      </c>
      <c r="F867">
        <v>3272</v>
      </c>
      <c r="G867" s="8">
        <v>46.000900000000001</v>
      </c>
      <c r="H867" t="s">
        <v>21</v>
      </c>
      <c r="I867" s="7">
        <v>41897.208333333336</v>
      </c>
      <c r="J867" t="s">
        <v>2145</v>
      </c>
      <c r="K867">
        <v>1410757200</v>
      </c>
      <c r="L867" s="7">
        <v>41906.208333333336</v>
      </c>
      <c r="M867">
        <v>1411534800</v>
      </c>
      <c r="N867" t="s">
        <v>2114</v>
      </c>
      <c r="O867" t="s">
        <v>2115</v>
      </c>
    </row>
    <row r="868" spans="1:15" hidden="1" x14ac:dyDescent="0.25">
      <c r="A868" t="s">
        <v>1764</v>
      </c>
      <c r="B868">
        <v>182800</v>
      </c>
      <c r="C868">
        <v>79045</v>
      </c>
      <c r="D868" s="12">
        <v>43</v>
      </c>
      <c r="E868" t="s">
        <v>2186</v>
      </c>
      <c r="F868">
        <v>898</v>
      </c>
      <c r="G868" s="8">
        <v>88.023399999999995</v>
      </c>
      <c r="H868" t="s">
        <v>21</v>
      </c>
      <c r="I868" s="7">
        <v>40671.208333333336</v>
      </c>
      <c r="J868" t="s">
        <v>2152</v>
      </c>
      <c r="K868">
        <v>1304830800</v>
      </c>
      <c r="L868" s="7">
        <v>40672.208333333336</v>
      </c>
      <c r="M868">
        <v>1304917200</v>
      </c>
      <c r="N868" t="s">
        <v>2129</v>
      </c>
      <c r="O868" t="s">
        <v>2130</v>
      </c>
    </row>
    <row r="869" spans="1:15" x14ac:dyDescent="0.25">
      <c r="A869" t="s">
        <v>1766</v>
      </c>
      <c r="B869">
        <v>4800</v>
      </c>
      <c r="C869">
        <v>7797</v>
      </c>
      <c r="D869" s="12">
        <v>162</v>
      </c>
      <c r="E869" t="s">
        <v>20</v>
      </c>
      <c r="F869">
        <v>300</v>
      </c>
      <c r="G869" s="8">
        <v>25.99</v>
      </c>
      <c r="H869" t="s">
        <v>21</v>
      </c>
      <c r="I869" s="7">
        <v>43382.208333333336</v>
      </c>
      <c r="J869" t="s">
        <v>2153</v>
      </c>
      <c r="K869">
        <v>1539061200</v>
      </c>
      <c r="L869" s="7">
        <v>43388.208333333336</v>
      </c>
      <c r="M869">
        <v>1539579600</v>
      </c>
      <c r="N869" t="s">
        <v>2108</v>
      </c>
      <c r="O869" t="s">
        <v>2109</v>
      </c>
    </row>
    <row r="870" spans="1:15" x14ac:dyDescent="0.25">
      <c r="A870" t="s">
        <v>1768</v>
      </c>
      <c r="B870">
        <v>7000</v>
      </c>
      <c r="C870">
        <v>12939</v>
      </c>
      <c r="D870" s="12">
        <v>185</v>
      </c>
      <c r="E870" t="s">
        <v>20</v>
      </c>
      <c r="F870">
        <v>126</v>
      </c>
      <c r="G870" s="8">
        <v>102.6905</v>
      </c>
      <c r="H870" t="s">
        <v>21</v>
      </c>
      <c r="I870" s="7">
        <v>41559.208333333336</v>
      </c>
      <c r="J870" t="s">
        <v>2146</v>
      </c>
      <c r="K870">
        <v>1381554000</v>
      </c>
      <c r="L870" s="7">
        <v>41570.208333333336</v>
      </c>
      <c r="M870">
        <v>1382504400</v>
      </c>
      <c r="N870" t="s">
        <v>2114</v>
      </c>
      <c r="O870" t="s">
        <v>2115</v>
      </c>
    </row>
    <row r="871" spans="1:15" x14ac:dyDescent="0.25">
      <c r="A871" t="s">
        <v>1770</v>
      </c>
      <c r="B871">
        <v>161900</v>
      </c>
      <c r="C871">
        <v>38376</v>
      </c>
      <c r="D871" s="12">
        <v>24</v>
      </c>
      <c r="E871" t="s">
        <v>14</v>
      </c>
      <c r="F871">
        <v>526</v>
      </c>
      <c r="G871" s="8">
        <v>72.958200000000005</v>
      </c>
      <c r="H871" t="s">
        <v>21</v>
      </c>
      <c r="I871" s="7">
        <v>40350.208333333336</v>
      </c>
      <c r="J871" t="s">
        <v>2150</v>
      </c>
      <c r="K871">
        <v>1277096400</v>
      </c>
      <c r="L871" s="7">
        <v>40364.208333333336</v>
      </c>
      <c r="M871">
        <v>1278306000</v>
      </c>
      <c r="N871" t="s">
        <v>2116</v>
      </c>
      <c r="O871" t="s">
        <v>2119</v>
      </c>
    </row>
    <row r="872" spans="1:15" x14ac:dyDescent="0.25">
      <c r="A872" t="s">
        <v>1772</v>
      </c>
      <c r="B872">
        <v>7700</v>
      </c>
      <c r="C872">
        <v>6920</v>
      </c>
      <c r="D872" s="12">
        <v>90</v>
      </c>
      <c r="E872" t="s">
        <v>14</v>
      </c>
      <c r="F872">
        <v>121</v>
      </c>
      <c r="G872" s="8">
        <v>57.190100000000001</v>
      </c>
      <c r="H872" t="s">
        <v>21</v>
      </c>
      <c r="I872" s="7">
        <v>42240.208333333336</v>
      </c>
      <c r="J872" t="s">
        <v>2144</v>
      </c>
      <c r="K872">
        <v>1440392400</v>
      </c>
      <c r="L872" s="7">
        <v>42265.208333333336</v>
      </c>
      <c r="M872">
        <v>1442552400</v>
      </c>
      <c r="N872" t="s">
        <v>2114</v>
      </c>
      <c r="O872" t="s">
        <v>2115</v>
      </c>
    </row>
    <row r="873" spans="1:15" x14ac:dyDescent="0.25">
      <c r="A873" t="s">
        <v>1774</v>
      </c>
      <c r="B873">
        <v>71500</v>
      </c>
      <c r="C873">
        <v>194912</v>
      </c>
      <c r="D873" s="12">
        <v>273</v>
      </c>
      <c r="E873" t="s">
        <v>20</v>
      </c>
      <c r="F873">
        <v>2320</v>
      </c>
      <c r="G873" s="8">
        <v>84.013800000000003</v>
      </c>
      <c r="H873" t="s">
        <v>21</v>
      </c>
      <c r="I873" s="7">
        <v>43040.208333333336</v>
      </c>
      <c r="J873" t="s">
        <v>2149</v>
      </c>
      <c r="K873">
        <v>1509512400</v>
      </c>
      <c r="L873" s="7">
        <v>43058.25</v>
      </c>
      <c r="M873">
        <v>1511071200</v>
      </c>
      <c r="N873" t="s">
        <v>2114</v>
      </c>
      <c r="O873" t="s">
        <v>2115</v>
      </c>
    </row>
    <row r="874" spans="1:15" x14ac:dyDescent="0.25">
      <c r="A874" t="s">
        <v>1776</v>
      </c>
      <c r="B874">
        <v>4700</v>
      </c>
      <c r="C874">
        <v>7992</v>
      </c>
      <c r="D874" s="12">
        <v>170</v>
      </c>
      <c r="E874" t="s">
        <v>20</v>
      </c>
      <c r="F874">
        <v>81</v>
      </c>
      <c r="G874" s="8">
        <v>98.666700000000006</v>
      </c>
      <c r="H874" t="s">
        <v>26</v>
      </c>
      <c r="I874" s="7">
        <v>43346.208333333336</v>
      </c>
      <c r="J874" t="s">
        <v>2153</v>
      </c>
      <c r="K874">
        <v>1535950800</v>
      </c>
      <c r="L874" s="7">
        <v>43351.208333333336</v>
      </c>
      <c r="M874">
        <v>1536382800</v>
      </c>
      <c r="N874" t="s">
        <v>2116</v>
      </c>
      <c r="O874" t="s">
        <v>2138</v>
      </c>
    </row>
    <row r="875" spans="1:15" x14ac:dyDescent="0.25">
      <c r="A875" t="s">
        <v>1778</v>
      </c>
      <c r="B875">
        <v>42100</v>
      </c>
      <c r="C875">
        <v>79268</v>
      </c>
      <c r="D875" s="12">
        <v>188</v>
      </c>
      <c r="E875" t="s">
        <v>20</v>
      </c>
      <c r="F875">
        <v>1887</v>
      </c>
      <c r="G875" s="8">
        <v>42.007399999999997</v>
      </c>
      <c r="H875" t="s">
        <v>21</v>
      </c>
      <c r="I875" s="7">
        <v>41647.25</v>
      </c>
      <c r="J875" t="s">
        <v>2145</v>
      </c>
      <c r="K875">
        <v>1389160800</v>
      </c>
      <c r="L875" s="7">
        <v>41652.25</v>
      </c>
      <c r="M875">
        <v>1389592800</v>
      </c>
      <c r="N875" t="s">
        <v>2129</v>
      </c>
      <c r="O875" t="s">
        <v>2130</v>
      </c>
    </row>
    <row r="876" spans="1:15" x14ac:dyDescent="0.25">
      <c r="A876" t="s">
        <v>1780</v>
      </c>
      <c r="B876">
        <v>40200</v>
      </c>
      <c r="C876">
        <v>139468</v>
      </c>
      <c r="D876" s="12">
        <v>347</v>
      </c>
      <c r="E876" t="s">
        <v>20</v>
      </c>
      <c r="F876">
        <v>4358</v>
      </c>
      <c r="G876" s="8">
        <v>32.002800000000001</v>
      </c>
      <c r="H876" t="s">
        <v>21</v>
      </c>
      <c r="I876" s="7">
        <v>40291.208333333336</v>
      </c>
      <c r="J876" t="s">
        <v>2150</v>
      </c>
      <c r="K876">
        <v>1271998800</v>
      </c>
      <c r="L876" s="7">
        <v>40329.208333333336</v>
      </c>
      <c r="M876">
        <v>1275282000</v>
      </c>
      <c r="N876" t="s">
        <v>2129</v>
      </c>
      <c r="O876" t="s">
        <v>2130</v>
      </c>
    </row>
    <row r="877" spans="1:15" x14ac:dyDescent="0.25">
      <c r="A877" t="s">
        <v>1782</v>
      </c>
      <c r="B877">
        <v>7900</v>
      </c>
      <c r="C877">
        <v>5465</v>
      </c>
      <c r="D877" s="12">
        <v>69</v>
      </c>
      <c r="E877" t="s">
        <v>14</v>
      </c>
      <c r="F877">
        <v>67</v>
      </c>
      <c r="G877" s="8">
        <v>81.5672</v>
      </c>
      <c r="H877" t="s">
        <v>21</v>
      </c>
      <c r="I877" s="7">
        <v>40556.25</v>
      </c>
      <c r="J877" t="s">
        <v>2152</v>
      </c>
      <c r="K877">
        <v>1294898400</v>
      </c>
      <c r="L877" s="7">
        <v>40557.25</v>
      </c>
      <c r="M877">
        <v>1294984800</v>
      </c>
      <c r="N877" t="s">
        <v>2110</v>
      </c>
      <c r="O877" t="s">
        <v>2111</v>
      </c>
    </row>
    <row r="878" spans="1:15" x14ac:dyDescent="0.25">
      <c r="A878" t="s">
        <v>1784</v>
      </c>
      <c r="B878">
        <v>8300</v>
      </c>
      <c r="C878">
        <v>2111</v>
      </c>
      <c r="D878" s="12">
        <v>25</v>
      </c>
      <c r="E878" t="s">
        <v>14</v>
      </c>
      <c r="F878">
        <v>57</v>
      </c>
      <c r="G878" s="8">
        <v>37.0351</v>
      </c>
      <c r="H878" t="s">
        <v>15</v>
      </c>
      <c r="I878" s="7">
        <v>43624.208333333336</v>
      </c>
      <c r="J878" t="s">
        <v>2147</v>
      </c>
      <c r="K878">
        <v>1559970000</v>
      </c>
      <c r="L878" s="7">
        <v>43648.208333333336</v>
      </c>
      <c r="M878">
        <v>1562043600</v>
      </c>
      <c r="N878" t="s">
        <v>2129</v>
      </c>
      <c r="O878" t="s">
        <v>2130</v>
      </c>
    </row>
    <row r="879" spans="1:15" x14ac:dyDescent="0.25">
      <c r="A879" t="s">
        <v>1786</v>
      </c>
      <c r="B879">
        <v>163600</v>
      </c>
      <c r="C879">
        <v>126628</v>
      </c>
      <c r="D879" s="12">
        <v>77</v>
      </c>
      <c r="E879" t="s">
        <v>14</v>
      </c>
      <c r="F879">
        <v>1229</v>
      </c>
      <c r="G879" s="8">
        <v>103.0334</v>
      </c>
      <c r="H879" t="s">
        <v>21</v>
      </c>
      <c r="I879" s="7">
        <v>42577.208333333336</v>
      </c>
      <c r="J879" t="s">
        <v>2151</v>
      </c>
      <c r="K879">
        <v>1469509200</v>
      </c>
      <c r="L879" s="7">
        <v>42578.208333333336</v>
      </c>
      <c r="M879">
        <v>1469595600</v>
      </c>
      <c r="N879" t="s">
        <v>2108</v>
      </c>
      <c r="O879" t="s">
        <v>2109</v>
      </c>
    </row>
    <row r="880" spans="1:15" x14ac:dyDescent="0.25">
      <c r="A880" t="s">
        <v>1788</v>
      </c>
      <c r="B880">
        <v>2700</v>
      </c>
      <c r="C880">
        <v>1012</v>
      </c>
      <c r="D880" s="12">
        <v>37</v>
      </c>
      <c r="E880" t="s">
        <v>14</v>
      </c>
      <c r="F880">
        <v>12</v>
      </c>
      <c r="G880" s="8">
        <v>84.333299999999994</v>
      </c>
      <c r="H880" t="s">
        <v>107</v>
      </c>
      <c r="I880" s="7">
        <v>43845.25</v>
      </c>
      <c r="J880" t="s">
        <v>2154</v>
      </c>
      <c r="K880">
        <v>1579068000</v>
      </c>
      <c r="L880" s="7">
        <v>43869.25</v>
      </c>
      <c r="M880">
        <v>1581141600</v>
      </c>
      <c r="N880" t="s">
        <v>2110</v>
      </c>
      <c r="O880" t="s">
        <v>2132</v>
      </c>
    </row>
    <row r="881" spans="1:15" x14ac:dyDescent="0.25">
      <c r="A881" t="s">
        <v>1790</v>
      </c>
      <c r="B881">
        <v>1000</v>
      </c>
      <c r="C881">
        <v>5438</v>
      </c>
      <c r="D881" s="12">
        <v>544</v>
      </c>
      <c r="E881" t="s">
        <v>20</v>
      </c>
      <c r="F881">
        <v>53</v>
      </c>
      <c r="G881" s="8">
        <v>102.60380000000001</v>
      </c>
      <c r="H881" t="s">
        <v>21</v>
      </c>
      <c r="I881" s="7">
        <v>42788.25</v>
      </c>
      <c r="J881" t="s">
        <v>2149</v>
      </c>
      <c r="K881">
        <v>1487743200</v>
      </c>
      <c r="L881" s="7">
        <v>42797.25</v>
      </c>
      <c r="M881">
        <v>1488520800</v>
      </c>
      <c r="N881" t="s">
        <v>2122</v>
      </c>
      <c r="O881" t="s">
        <v>2123</v>
      </c>
    </row>
    <row r="882" spans="1:15" x14ac:dyDescent="0.25">
      <c r="A882" t="s">
        <v>1792</v>
      </c>
      <c r="B882">
        <v>84500</v>
      </c>
      <c r="C882">
        <v>193101</v>
      </c>
      <c r="D882" s="12">
        <v>229</v>
      </c>
      <c r="E882" t="s">
        <v>20</v>
      </c>
      <c r="F882">
        <v>2414</v>
      </c>
      <c r="G882" s="8">
        <v>79.992099999999994</v>
      </c>
      <c r="H882" t="s">
        <v>21</v>
      </c>
      <c r="I882" s="7">
        <v>43667.208333333336</v>
      </c>
      <c r="J882" t="s">
        <v>2147</v>
      </c>
      <c r="K882">
        <v>1563685200</v>
      </c>
      <c r="L882" s="7">
        <v>43669.208333333336</v>
      </c>
      <c r="M882">
        <v>1563858000</v>
      </c>
      <c r="N882" t="s">
        <v>2110</v>
      </c>
      <c r="O882" t="s">
        <v>2118</v>
      </c>
    </row>
    <row r="883" spans="1:15" x14ac:dyDescent="0.25">
      <c r="A883" t="s">
        <v>1794</v>
      </c>
      <c r="B883">
        <v>81300</v>
      </c>
      <c r="C883">
        <v>31665</v>
      </c>
      <c r="D883" s="12">
        <v>39</v>
      </c>
      <c r="E883" t="s">
        <v>14</v>
      </c>
      <c r="F883">
        <v>452</v>
      </c>
      <c r="G883" s="8">
        <v>70.055300000000003</v>
      </c>
      <c r="H883" t="s">
        <v>21</v>
      </c>
      <c r="I883" s="7">
        <v>42194.208333333336</v>
      </c>
      <c r="J883" t="s">
        <v>2144</v>
      </c>
      <c r="K883">
        <v>1436418000</v>
      </c>
      <c r="L883" s="7">
        <v>42223.208333333336</v>
      </c>
      <c r="M883">
        <v>1438923600</v>
      </c>
      <c r="N883" t="s">
        <v>2114</v>
      </c>
      <c r="O883" t="s">
        <v>2115</v>
      </c>
    </row>
    <row r="884" spans="1:15" x14ac:dyDescent="0.25">
      <c r="A884" t="s">
        <v>1796</v>
      </c>
      <c r="B884">
        <v>800</v>
      </c>
      <c r="C884">
        <v>2960</v>
      </c>
      <c r="D884" s="12">
        <v>370</v>
      </c>
      <c r="E884" t="s">
        <v>20</v>
      </c>
      <c r="F884">
        <v>80</v>
      </c>
      <c r="G884" s="8">
        <v>37</v>
      </c>
      <c r="H884" t="s">
        <v>21</v>
      </c>
      <c r="I884" s="7">
        <v>42025.25</v>
      </c>
      <c r="J884" t="s">
        <v>2144</v>
      </c>
      <c r="K884">
        <v>1421820000</v>
      </c>
      <c r="L884" s="7">
        <v>42029.25</v>
      </c>
      <c r="M884">
        <v>1422165600</v>
      </c>
      <c r="N884" t="s">
        <v>2114</v>
      </c>
      <c r="O884" t="s">
        <v>2115</v>
      </c>
    </row>
    <row r="885" spans="1:15" x14ac:dyDescent="0.25">
      <c r="A885" t="s">
        <v>1798</v>
      </c>
      <c r="B885">
        <v>3400</v>
      </c>
      <c r="C885">
        <v>8089</v>
      </c>
      <c r="D885" s="12">
        <v>238</v>
      </c>
      <c r="E885" t="s">
        <v>20</v>
      </c>
      <c r="F885">
        <v>193</v>
      </c>
      <c r="G885" s="8">
        <v>41.911900000000003</v>
      </c>
      <c r="H885" t="s">
        <v>21</v>
      </c>
      <c r="I885" s="7">
        <v>40323.208333333336</v>
      </c>
      <c r="J885" t="s">
        <v>2150</v>
      </c>
      <c r="K885">
        <v>1274763600</v>
      </c>
      <c r="L885" s="7">
        <v>40359.208333333336</v>
      </c>
      <c r="M885">
        <v>1277874000</v>
      </c>
      <c r="N885" t="s">
        <v>2116</v>
      </c>
      <c r="O885" t="s">
        <v>2127</v>
      </c>
    </row>
    <row r="886" spans="1:15" x14ac:dyDescent="0.25">
      <c r="A886" t="s">
        <v>1800</v>
      </c>
      <c r="B886">
        <v>170800</v>
      </c>
      <c r="C886">
        <v>109374</v>
      </c>
      <c r="D886" s="12">
        <v>64</v>
      </c>
      <c r="E886" t="s">
        <v>14</v>
      </c>
      <c r="F886">
        <v>1886</v>
      </c>
      <c r="G886" s="8">
        <v>57.992600000000003</v>
      </c>
      <c r="H886" t="s">
        <v>21</v>
      </c>
      <c r="I886" s="7">
        <v>41763.208333333336</v>
      </c>
      <c r="J886" t="s">
        <v>2145</v>
      </c>
      <c r="K886">
        <v>1399179600</v>
      </c>
      <c r="L886" s="7">
        <v>41765.208333333336</v>
      </c>
      <c r="M886">
        <v>1399352400</v>
      </c>
      <c r="N886" t="s">
        <v>2114</v>
      </c>
      <c r="O886" t="s">
        <v>2115</v>
      </c>
    </row>
    <row r="887" spans="1:15" x14ac:dyDescent="0.25">
      <c r="A887" t="s">
        <v>1802</v>
      </c>
      <c r="B887">
        <v>1800</v>
      </c>
      <c r="C887">
        <v>2129</v>
      </c>
      <c r="D887" s="12">
        <v>118</v>
      </c>
      <c r="E887" t="s">
        <v>20</v>
      </c>
      <c r="F887">
        <v>52</v>
      </c>
      <c r="G887" s="8">
        <v>40.942300000000003</v>
      </c>
      <c r="H887" t="s">
        <v>21</v>
      </c>
      <c r="I887" s="7">
        <v>40335.208333333336</v>
      </c>
      <c r="J887" t="s">
        <v>2150</v>
      </c>
      <c r="K887">
        <v>1275800400</v>
      </c>
      <c r="L887" s="7">
        <v>40373.208333333336</v>
      </c>
      <c r="M887">
        <v>1279083600</v>
      </c>
      <c r="N887" t="s">
        <v>2114</v>
      </c>
      <c r="O887" t="s">
        <v>2115</v>
      </c>
    </row>
    <row r="888" spans="1:15" x14ac:dyDescent="0.25">
      <c r="A888" t="s">
        <v>1804</v>
      </c>
      <c r="B888">
        <v>150600</v>
      </c>
      <c r="C888">
        <v>127745</v>
      </c>
      <c r="D888" s="12">
        <v>85</v>
      </c>
      <c r="E888" t="s">
        <v>14</v>
      </c>
      <c r="F888">
        <v>1825</v>
      </c>
      <c r="G888" s="8">
        <v>69.997299999999996</v>
      </c>
      <c r="H888" t="s">
        <v>21</v>
      </c>
      <c r="I888" s="7">
        <v>40416.208333333336</v>
      </c>
      <c r="J888" t="s">
        <v>2150</v>
      </c>
      <c r="K888">
        <v>1282798800</v>
      </c>
      <c r="L888" s="7">
        <v>40434.208333333336</v>
      </c>
      <c r="M888">
        <v>1284354000</v>
      </c>
      <c r="N888" t="s">
        <v>2110</v>
      </c>
      <c r="O888" t="s">
        <v>2120</v>
      </c>
    </row>
    <row r="889" spans="1:15" x14ac:dyDescent="0.25">
      <c r="A889" t="s">
        <v>1806</v>
      </c>
      <c r="B889">
        <v>7800</v>
      </c>
      <c r="C889">
        <v>2289</v>
      </c>
      <c r="D889" s="12">
        <v>29</v>
      </c>
      <c r="E889" t="s">
        <v>14</v>
      </c>
      <c r="F889">
        <v>31</v>
      </c>
      <c r="G889" s="8">
        <v>73.838700000000003</v>
      </c>
      <c r="H889" t="s">
        <v>21</v>
      </c>
      <c r="I889" s="7">
        <v>42202.208333333336</v>
      </c>
      <c r="J889" t="s">
        <v>2144</v>
      </c>
      <c r="K889">
        <v>1437109200</v>
      </c>
      <c r="L889" s="7">
        <v>42249.208333333336</v>
      </c>
      <c r="M889">
        <v>1441170000</v>
      </c>
      <c r="N889" t="s">
        <v>2114</v>
      </c>
      <c r="O889" t="s">
        <v>2115</v>
      </c>
    </row>
    <row r="890" spans="1:15" x14ac:dyDescent="0.25">
      <c r="A890" t="s">
        <v>1808</v>
      </c>
      <c r="B890">
        <v>5800</v>
      </c>
      <c r="C890">
        <v>12174</v>
      </c>
      <c r="D890" s="12">
        <v>210</v>
      </c>
      <c r="E890" t="s">
        <v>20</v>
      </c>
      <c r="F890">
        <v>290</v>
      </c>
      <c r="G890" s="8">
        <v>41.979300000000002</v>
      </c>
      <c r="H890" t="s">
        <v>21</v>
      </c>
      <c r="I890" s="7">
        <v>42836.208333333336</v>
      </c>
      <c r="J890" t="s">
        <v>2149</v>
      </c>
      <c r="K890">
        <v>1491886800</v>
      </c>
      <c r="L890" s="7">
        <v>42855.208333333336</v>
      </c>
      <c r="M890">
        <v>1493528400</v>
      </c>
      <c r="N890" t="s">
        <v>2114</v>
      </c>
      <c r="O890" t="s">
        <v>2115</v>
      </c>
    </row>
    <row r="891" spans="1:15" x14ac:dyDescent="0.25">
      <c r="A891" t="s">
        <v>1810</v>
      </c>
      <c r="B891">
        <v>5600</v>
      </c>
      <c r="C891">
        <v>9508</v>
      </c>
      <c r="D891" s="12">
        <v>170</v>
      </c>
      <c r="E891" t="s">
        <v>20</v>
      </c>
      <c r="F891">
        <v>122</v>
      </c>
      <c r="G891" s="8">
        <v>77.934399999999997</v>
      </c>
      <c r="H891" t="s">
        <v>21</v>
      </c>
      <c r="I891" s="7">
        <v>41710.208333333336</v>
      </c>
      <c r="J891" t="s">
        <v>2145</v>
      </c>
      <c r="K891">
        <v>1394600400</v>
      </c>
      <c r="L891" s="7">
        <v>41717.208333333336</v>
      </c>
      <c r="M891">
        <v>1395205200</v>
      </c>
      <c r="N891" t="s">
        <v>2110</v>
      </c>
      <c r="O891" t="s">
        <v>2118</v>
      </c>
    </row>
    <row r="892" spans="1:15" x14ac:dyDescent="0.25">
      <c r="A892" t="s">
        <v>1812</v>
      </c>
      <c r="B892">
        <v>134400</v>
      </c>
      <c r="C892">
        <v>155849</v>
      </c>
      <c r="D892" s="12">
        <v>116</v>
      </c>
      <c r="E892" t="s">
        <v>20</v>
      </c>
      <c r="F892">
        <v>1470</v>
      </c>
      <c r="G892" s="8">
        <v>106.0197</v>
      </c>
      <c r="H892" t="s">
        <v>21</v>
      </c>
      <c r="I892" s="7">
        <v>43640.208333333336</v>
      </c>
      <c r="J892" t="s">
        <v>2147</v>
      </c>
      <c r="K892">
        <v>1561352400</v>
      </c>
      <c r="L892" s="7">
        <v>43641.208333333336</v>
      </c>
      <c r="M892">
        <v>1561438800</v>
      </c>
      <c r="N892" t="s">
        <v>2110</v>
      </c>
      <c r="O892" t="s">
        <v>2120</v>
      </c>
    </row>
    <row r="893" spans="1:15" x14ac:dyDescent="0.25">
      <c r="A893" t="s">
        <v>1814</v>
      </c>
      <c r="B893">
        <v>3000</v>
      </c>
      <c r="C893">
        <v>7758</v>
      </c>
      <c r="D893" s="12">
        <v>259</v>
      </c>
      <c r="E893" t="s">
        <v>20</v>
      </c>
      <c r="F893">
        <v>165</v>
      </c>
      <c r="G893" s="8">
        <v>47.0182</v>
      </c>
      <c r="H893" t="s">
        <v>15</v>
      </c>
      <c r="I893" s="7">
        <v>40880.25</v>
      </c>
      <c r="J893" t="s">
        <v>2152</v>
      </c>
      <c r="K893">
        <v>1322892000</v>
      </c>
      <c r="L893" s="7">
        <v>40924.25</v>
      </c>
      <c r="M893">
        <v>1326693600</v>
      </c>
      <c r="N893" t="s">
        <v>2116</v>
      </c>
      <c r="O893" t="s">
        <v>2117</v>
      </c>
    </row>
    <row r="894" spans="1:15" x14ac:dyDescent="0.25">
      <c r="A894" t="s">
        <v>1816</v>
      </c>
      <c r="B894">
        <v>6000</v>
      </c>
      <c r="C894">
        <v>13835</v>
      </c>
      <c r="D894" s="12">
        <v>231</v>
      </c>
      <c r="E894" t="s">
        <v>20</v>
      </c>
      <c r="F894">
        <v>182</v>
      </c>
      <c r="G894" s="8">
        <v>76.016499999999994</v>
      </c>
      <c r="H894" t="s">
        <v>21</v>
      </c>
      <c r="I894" s="7">
        <v>40319.208333333336</v>
      </c>
      <c r="J894" t="s">
        <v>2150</v>
      </c>
      <c r="K894">
        <v>1274418000</v>
      </c>
      <c r="L894" s="7">
        <v>40360.208333333336</v>
      </c>
      <c r="M894">
        <v>1277960400</v>
      </c>
      <c r="N894" t="s">
        <v>2122</v>
      </c>
      <c r="O894" t="s">
        <v>2134</v>
      </c>
    </row>
    <row r="895" spans="1:15" x14ac:dyDescent="0.25">
      <c r="A895" t="s">
        <v>1818</v>
      </c>
      <c r="B895">
        <v>8400</v>
      </c>
      <c r="C895">
        <v>10770</v>
      </c>
      <c r="D895" s="12">
        <v>128</v>
      </c>
      <c r="E895" t="s">
        <v>20</v>
      </c>
      <c r="F895">
        <v>199</v>
      </c>
      <c r="G895" s="8">
        <v>54.120600000000003</v>
      </c>
      <c r="H895" t="s">
        <v>107</v>
      </c>
      <c r="I895" s="7">
        <v>42170.208333333336</v>
      </c>
      <c r="J895" t="s">
        <v>2144</v>
      </c>
      <c r="K895">
        <v>1434344400</v>
      </c>
      <c r="L895" s="7">
        <v>42174.208333333336</v>
      </c>
      <c r="M895">
        <v>1434690000</v>
      </c>
      <c r="N895" t="s">
        <v>2116</v>
      </c>
      <c r="O895" t="s">
        <v>2117</v>
      </c>
    </row>
    <row r="896" spans="1:15" x14ac:dyDescent="0.25">
      <c r="A896" t="s">
        <v>1820</v>
      </c>
      <c r="B896">
        <v>1700</v>
      </c>
      <c r="C896">
        <v>3208</v>
      </c>
      <c r="D896" s="12">
        <v>189</v>
      </c>
      <c r="E896" t="s">
        <v>20</v>
      </c>
      <c r="F896">
        <v>56</v>
      </c>
      <c r="G896" s="8">
        <v>57.285699999999999</v>
      </c>
      <c r="H896" t="s">
        <v>40</v>
      </c>
      <c r="I896" s="7">
        <v>41466.208333333336</v>
      </c>
      <c r="J896" t="s">
        <v>2146</v>
      </c>
      <c r="K896">
        <v>1373518800</v>
      </c>
      <c r="L896" s="7">
        <v>41496.208333333336</v>
      </c>
      <c r="M896">
        <v>1376110800</v>
      </c>
      <c r="N896" t="s">
        <v>2116</v>
      </c>
      <c r="O896" t="s">
        <v>2135</v>
      </c>
    </row>
    <row r="897" spans="1:15" x14ac:dyDescent="0.25">
      <c r="A897" t="s">
        <v>1822</v>
      </c>
      <c r="B897">
        <v>159800</v>
      </c>
      <c r="C897">
        <v>11108</v>
      </c>
      <c r="D897" s="12">
        <v>7</v>
      </c>
      <c r="E897" t="s">
        <v>14</v>
      </c>
      <c r="F897">
        <v>107</v>
      </c>
      <c r="G897" s="8">
        <v>103.81310000000001</v>
      </c>
      <c r="H897" t="s">
        <v>21</v>
      </c>
      <c r="I897" s="7">
        <v>43134.25</v>
      </c>
      <c r="J897" t="s">
        <v>2153</v>
      </c>
      <c r="K897">
        <v>1517637600</v>
      </c>
      <c r="L897" s="7">
        <v>43143.25</v>
      </c>
      <c r="M897">
        <v>1518415200</v>
      </c>
      <c r="N897" t="s">
        <v>2114</v>
      </c>
      <c r="O897" t="s">
        <v>2115</v>
      </c>
    </row>
    <row r="898" spans="1:15" x14ac:dyDescent="0.25">
      <c r="A898" t="s">
        <v>1824</v>
      </c>
      <c r="B898">
        <v>19800</v>
      </c>
      <c r="C898">
        <v>153338</v>
      </c>
      <c r="D898" s="12">
        <v>774</v>
      </c>
      <c r="E898" t="s">
        <v>20</v>
      </c>
      <c r="F898">
        <v>1460</v>
      </c>
      <c r="G898" s="8">
        <v>105.026</v>
      </c>
      <c r="H898" t="s">
        <v>26</v>
      </c>
      <c r="I898" s="7">
        <v>40738.208333333336</v>
      </c>
      <c r="J898" t="s">
        <v>2152</v>
      </c>
      <c r="K898">
        <v>1310619600</v>
      </c>
      <c r="L898" s="7">
        <v>40741.208333333336</v>
      </c>
      <c r="M898">
        <v>1310878800</v>
      </c>
      <c r="N898" t="s">
        <v>2108</v>
      </c>
      <c r="O898" t="s">
        <v>2109</v>
      </c>
    </row>
    <row r="899" spans="1:15" x14ac:dyDescent="0.25">
      <c r="A899" t="s">
        <v>1826</v>
      </c>
      <c r="B899">
        <v>8800</v>
      </c>
      <c r="C899">
        <v>2437</v>
      </c>
      <c r="D899" s="12">
        <v>28</v>
      </c>
      <c r="E899" t="s">
        <v>14</v>
      </c>
      <c r="F899">
        <v>27</v>
      </c>
      <c r="G899" s="8">
        <v>90.259299999999996</v>
      </c>
      <c r="H899" t="s">
        <v>21</v>
      </c>
      <c r="I899" s="7">
        <v>43583.208333333336</v>
      </c>
      <c r="J899" t="s">
        <v>2147</v>
      </c>
      <c r="K899">
        <v>1556427600</v>
      </c>
      <c r="L899" s="7">
        <v>43585.208333333336</v>
      </c>
      <c r="M899">
        <v>1556600400</v>
      </c>
      <c r="N899" t="s">
        <v>2114</v>
      </c>
      <c r="O899" t="s">
        <v>2115</v>
      </c>
    </row>
    <row r="900" spans="1:15" x14ac:dyDescent="0.25">
      <c r="A900" t="s">
        <v>1828</v>
      </c>
      <c r="B900">
        <v>179100</v>
      </c>
      <c r="C900">
        <v>93991</v>
      </c>
      <c r="D900" s="12">
        <v>52</v>
      </c>
      <c r="E900" t="s">
        <v>14</v>
      </c>
      <c r="F900">
        <v>1221</v>
      </c>
      <c r="G900" s="8">
        <v>76.978700000000003</v>
      </c>
      <c r="H900" t="s">
        <v>21</v>
      </c>
      <c r="I900" s="7">
        <v>43815.25</v>
      </c>
      <c r="J900" t="s">
        <v>2147</v>
      </c>
      <c r="K900">
        <v>1576476000</v>
      </c>
      <c r="L900" s="7">
        <v>43821.25</v>
      </c>
      <c r="M900">
        <v>1576994400</v>
      </c>
      <c r="N900" t="s">
        <v>2116</v>
      </c>
      <c r="O900" t="s">
        <v>2117</v>
      </c>
    </row>
    <row r="901" spans="1:15" x14ac:dyDescent="0.25">
      <c r="A901" t="s">
        <v>1830</v>
      </c>
      <c r="B901">
        <v>3100</v>
      </c>
      <c r="C901">
        <v>12620</v>
      </c>
      <c r="D901" s="12">
        <v>407</v>
      </c>
      <c r="E901" t="s">
        <v>20</v>
      </c>
      <c r="F901">
        <v>123</v>
      </c>
      <c r="G901" s="8">
        <v>102.6016</v>
      </c>
      <c r="H901" t="s">
        <v>98</v>
      </c>
      <c r="I901" s="7">
        <v>41554.208333333336</v>
      </c>
      <c r="J901" t="s">
        <v>2146</v>
      </c>
      <c r="K901">
        <v>1381122000</v>
      </c>
      <c r="L901" s="7">
        <v>41572.208333333336</v>
      </c>
      <c r="M901">
        <v>1382677200</v>
      </c>
      <c r="N901" t="s">
        <v>2110</v>
      </c>
      <c r="O901" t="s">
        <v>2133</v>
      </c>
    </row>
    <row r="902" spans="1:15" x14ac:dyDescent="0.25">
      <c r="A902" t="s">
        <v>1832</v>
      </c>
      <c r="B902">
        <v>100</v>
      </c>
      <c r="C902">
        <v>2</v>
      </c>
      <c r="D902" s="12">
        <v>2</v>
      </c>
      <c r="E902" t="s">
        <v>14</v>
      </c>
      <c r="F902">
        <v>1</v>
      </c>
      <c r="G902" s="8">
        <v>2</v>
      </c>
      <c r="H902" t="s">
        <v>21</v>
      </c>
      <c r="I902" s="7">
        <v>41901.208333333336</v>
      </c>
      <c r="J902" t="s">
        <v>2145</v>
      </c>
      <c r="K902">
        <v>1411102800</v>
      </c>
      <c r="L902" s="7">
        <v>41902.208333333336</v>
      </c>
      <c r="M902">
        <v>1411189200</v>
      </c>
      <c r="N902" t="s">
        <v>2112</v>
      </c>
      <c r="O902" t="s">
        <v>2113</v>
      </c>
    </row>
    <row r="903" spans="1:15" x14ac:dyDescent="0.25">
      <c r="A903" t="s">
        <v>1834</v>
      </c>
      <c r="B903">
        <v>5600</v>
      </c>
      <c r="C903">
        <v>8746</v>
      </c>
      <c r="D903" s="12">
        <v>156</v>
      </c>
      <c r="E903" t="s">
        <v>20</v>
      </c>
      <c r="F903">
        <v>159</v>
      </c>
      <c r="G903" s="8">
        <v>55.006300000000003</v>
      </c>
      <c r="H903" t="s">
        <v>21</v>
      </c>
      <c r="I903" s="7">
        <v>43298.208333333336</v>
      </c>
      <c r="J903" t="s">
        <v>2153</v>
      </c>
      <c r="K903">
        <v>1531803600</v>
      </c>
      <c r="L903" s="7">
        <v>43331.208333333336</v>
      </c>
      <c r="M903">
        <v>1534654800</v>
      </c>
      <c r="N903" t="s">
        <v>2110</v>
      </c>
      <c r="O903" t="s">
        <v>2111</v>
      </c>
    </row>
    <row r="904" spans="1:15" x14ac:dyDescent="0.25">
      <c r="A904" t="s">
        <v>1836</v>
      </c>
      <c r="B904">
        <v>1400</v>
      </c>
      <c r="C904">
        <v>3534</v>
      </c>
      <c r="D904" s="12">
        <v>252</v>
      </c>
      <c r="E904" t="s">
        <v>20</v>
      </c>
      <c r="F904">
        <v>110</v>
      </c>
      <c r="G904" s="8">
        <v>32.127299999999998</v>
      </c>
      <c r="H904" t="s">
        <v>21</v>
      </c>
      <c r="I904" s="7">
        <v>42399.25</v>
      </c>
      <c r="J904" t="s">
        <v>2151</v>
      </c>
      <c r="K904">
        <v>1454133600</v>
      </c>
      <c r="L904" s="7">
        <v>42441.25</v>
      </c>
      <c r="M904">
        <v>1457762400</v>
      </c>
      <c r="N904" t="s">
        <v>2112</v>
      </c>
      <c r="O904" t="s">
        <v>2113</v>
      </c>
    </row>
    <row r="905" spans="1:15" hidden="1" x14ac:dyDescent="0.25">
      <c r="A905" t="s">
        <v>1838</v>
      </c>
      <c r="B905">
        <v>41000</v>
      </c>
      <c r="C905">
        <v>709</v>
      </c>
      <c r="D905" s="12">
        <v>2</v>
      </c>
      <c r="E905" t="s">
        <v>47</v>
      </c>
      <c r="F905">
        <v>14</v>
      </c>
      <c r="G905" s="8">
        <v>50.642899999999997</v>
      </c>
      <c r="H905" t="s">
        <v>21</v>
      </c>
      <c r="I905" s="7">
        <v>41034.208333333336</v>
      </c>
      <c r="J905" t="s">
        <v>2148</v>
      </c>
      <c r="K905">
        <v>1336194000</v>
      </c>
      <c r="L905" s="7">
        <v>41049.208333333336</v>
      </c>
      <c r="M905">
        <v>1337490000</v>
      </c>
      <c r="N905" t="s">
        <v>2122</v>
      </c>
      <c r="O905" t="s">
        <v>2123</v>
      </c>
    </row>
    <row r="906" spans="1:15" x14ac:dyDescent="0.25">
      <c r="A906" t="s">
        <v>1840</v>
      </c>
      <c r="B906">
        <v>6500</v>
      </c>
      <c r="C906">
        <v>795</v>
      </c>
      <c r="D906" s="12">
        <v>12</v>
      </c>
      <c r="E906" t="s">
        <v>14</v>
      </c>
      <c r="F906">
        <v>16</v>
      </c>
      <c r="G906" s="8">
        <v>49.6875</v>
      </c>
      <c r="H906" t="s">
        <v>21</v>
      </c>
      <c r="I906" s="7">
        <v>41186.208333333336</v>
      </c>
      <c r="J906" t="s">
        <v>2148</v>
      </c>
      <c r="K906">
        <v>1349326800</v>
      </c>
      <c r="L906" s="7">
        <v>41190.208333333336</v>
      </c>
      <c r="M906">
        <v>1349672400</v>
      </c>
      <c r="N906" t="s">
        <v>2122</v>
      </c>
      <c r="O906" t="s">
        <v>2131</v>
      </c>
    </row>
    <row r="907" spans="1:15" x14ac:dyDescent="0.25">
      <c r="A907" t="s">
        <v>1842</v>
      </c>
      <c r="B907">
        <v>7900</v>
      </c>
      <c r="C907">
        <v>12955</v>
      </c>
      <c r="D907" s="12">
        <v>164</v>
      </c>
      <c r="E907" t="s">
        <v>20</v>
      </c>
      <c r="F907">
        <v>236</v>
      </c>
      <c r="G907" s="8">
        <v>54.894100000000002</v>
      </c>
      <c r="H907" t="s">
        <v>21</v>
      </c>
      <c r="I907" s="7">
        <v>41536.208333333336</v>
      </c>
      <c r="J907" t="s">
        <v>2146</v>
      </c>
      <c r="K907">
        <v>1379566800</v>
      </c>
      <c r="L907" s="7">
        <v>41539.208333333336</v>
      </c>
      <c r="M907">
        <v>1379826000</v>
      </c>
      <c r="N907" t="s">
        <v>2114</v>
      </c>
      <c r="O907" t="s">
        <v>2115</v>
      </c>
    </row>
    <row r="908" spans="1:15" x14ac:dyDescent="0.25">
      <c r="A908" t="s">
        <v>1844</v>
      </c>
      <c r="B908">
        <v>5500</v>
      </c>
      <c r="C908">
        <v>8964</v>
      </c>
      <c r="D908" s="12">
        <v>163</v>
      </c>
      <c r="E908" t="s">
        <v>20</v>
      </c>
      <c r="F908">
        <v>191</v>
      </c>
      <c r="G908" s="8">
        <v>46.931899999999999</v>
      </c>
      <c r="H908" t="s">
        <v>21</v>
      </c>
      <c r="I908" s="7">
        <v>42868.208333333336</v>
      </c>
      <c r="J908" t="s">
        <v>2149</v>
      </c>
      <c r="K908">
        <v>1494651600</v>
      </c>
      <c r="L908" s="7">
        <v>42904.208333333336</v>
      </c>
      <c r="M908">
        <v>1497762000</v>
      </c>
      <c r="N908" t="s">
        <v>2116</v>
      </c>
      <c r="O908" t="s">
        <v>2117</v>
      </c>
    </row>
    <row r="909" spans="1:15" x14ac:dyDescent="0.25">
      <c r="A909" t="s">
        <v>1846</v>
      </c>
      <c r="B909">
        <v>9100</v>
      </c>
      <c r="C909">
        <v>1843</v>
      </c>
      <c r="D909" s="12">
        <v>20</v>
      </c>
      <c r="E909" t="s">
        <v>14</v>
      </c>
      <c r="F909">
        <v>41</v>
      </c>
      <c r="G909" s="8">
        <v>44.9512</v>
      </c>
      <c r="H909" t="s">
        <v>21</v>
      </c>
      <c r="I909" s="7">
        <v>40660.208333333336</v>
      </c>
      <c r="J909" t="s">
        <v>2152</v>
      </c>
      <c r="K909">
        <v>1303880400</v>
      </c>
      <c r="L909" s="7">
        <v>40667.208333333336</v>
      </c>
      <c r="M909">
        <v>1304485200</v>
      </c>
      <c r="N909" t="s">
        <v>2114</v>
      </c>
      <c r="O909" t="s">
        <v>2115</v>
      </c>
    </row>
    <row r="910" spans="1:15" x14ac:dyDescent="0.25">
      <c r="A910" t="s">
        <v>1848</v>
      </c>
      <c r="B910">
        <v>38200</v>
      </c>
      <c r="C910">
        <v>121950</v>
      </c>
      <c r="D910" s="12">
        <v>319</v>
      </c>
      <c r="E910" t="s">
        <v>20</v>
      </c>
      <c r="F910">
        <v>3934</v>
      </c>
      <c r="G910" s="8">
        <v>30.998999999999999</v>
      </c>
      <c r="H910" t="s">
        <v>21</v>
      </c>
      <c r="I910" s="7">
        <v>41031.208333333336</v>
      </c>
      <c r="J910" t="s">
        <v>2148</v>
      </c>
      <c r="K910">
        <v>1335934800</v>
      </c>
      <c r="L910" s="7">
        <v>41042.208333333336</v>
      </c>
      <c r="M910">
        <v>1336885200</v>
      </c>
      <c r="N910" t="s">
        <v>2125</v>
      </c>
      <c r="O910" t="s">
        <v>2126</v>
      </c>
    </row>
    <row r="911" spans="1:15" x14ac:dyDescent="0.25">
      <c r="A911" t="s">
        <v>1850</v>
      </c>
      <c r="B911">
        <v>1800</v>
      </c>
      <c r="C911">
        <v>8621</v>
      </c>
      <c r="D911" s="12">
        <v>479</v>
      </c>
      <c r="E911" t="s">
        <v>20</v>
      </c>
      <c r="F911">
        <v>80</v>
      </c>
      <c r="G911" s="8">
        <v>107.7625</v>
      </c>
      <c r="H911" t="s">
        <v>15</v>
      </c>
      <c r="I911" s="7">
        <v>43255.208333333336</v>
      </c>
      <c r="J911" t="s">
        <v>2153</v>
      </c>
      <c r="K911">
        <v>1528088400</v>
      </c>
      <c r="L911" s="7">
        <v>43282.208333333336</v>
      </c>
      <c r="M911">
        <v>1530421200</v>
      </c>
      <c r="N911" t="s">
        <v>2114</v>
      </c>
      <c r="O911" t="s">
        <v>2115</v>
      </c>
    </row>
    <row r="912" spans="1:15" hidden="1" x14ac:dyDescent="0.25">
      <c r="A912" t="s">
        <v>1852</v>
      </c>
      <c r="B912">
        <v>154500</v>
      </c>
      <c r="C912">
        <v>30215</v>
      </c>
      <c r="D912" s="12">
        <v>20</v>
      </c>
      <c r="E912" t="s">
        <v>2186</v>
      </c>
      <c r="F912">
        <v>296</v>
      </c>
      <c r="G912" s="8">
        <v>102.07769999999999</v>
      </c>
      <c r="H912" t="s">
        <v>21</v>
      </c>
      <c r="I912" s="7">
        <v>42026.25</v>
      </c>
      <c r="J912" t="s">
        <v>2144</v>
      </c>
      <c r="K912">
        <v>1421906400</v>
      </c>
      <c r="L912" s="7">
        <v>42027.25</v>
      </c>
      <c r="M912">
        <v>1421992800</v>
      </c>
      <c r="N912" t="s">
        <v>2114</v>
      </c>
      <c r="O912" t="s">
        <v>2115</v>
      </c>
    </row>
    <row r="913" spans="1:15" x14ac:dyDescent="0.25">
      <c r="A913" t="s">
        <v>1854</v>
      </c>
      <c r="B913">
        <v>5800</v>
      </c>
      <c r="C913">
        <v>11539</v>
      </c>
      <c r="D913" s="12">
        <v>199</v>
      </c>
      <c r="E913" t="s">
        <v>20</v>
      </c>
      <c r="F913">
        <v>462</v>
      </c>
      <c r="G913" s="8">
        <v>24.976199999999999</v>
      </c>
      <c r="H913" t="s">
        <v>21</v>
      </c>
      <c r="I913" s="7">
        <v>43717.208333333336</v>
      </c>
      <c r="J913" t="s">
        <v>2147</v>
      </c>
      <c r="K913">
        <v>1568005200</v>
      </c>
      <c r="L913" s="7">
        <v>43719.208333333336</v>
      </c>
      <c r="M913">
        <v>1568178000</v>
      </c>
      <c r="N913" t="s">
        <v>2112</v>
      </c>
      <c r="O913" t="s">
        <v>2113</v>
      </c>
    </row>
    <row r="914" spans="1:15" x14ac:dyDescent="0.25">
      <c r="A914" t="s">
        <v>1856</v>
      </c>
      <c r="B914">
        <v>1800</v>
      </c>
      <c r="C914">
        <v>14310</v>
      </c>
      <c r="D914" s="12">
        <v>795</v>
      </c>
      <c r="E914" t="s">
        <v>20</v>
      </c>
      <c r="F914">
        <v>179</v>
      </c>
      <c r="G914" s="8">
        <v>79.944100000000006</v>
      </c>
      <c r="H914" t="s">
        <v>21</v>
      </c>
      <c r="I914" s="7">
        <v>41157.208333333336</v>
      </c>
      <c r="J914" t="s">
        <v>2148</v>
      </c>
      <c r="K914">
        <v>1346821200</v>
      </c>
      <c r="L914" s="7">
        <v>41170.208333333336</v>
      </c>
      <c r="M914">
        <v>1347944400</v>
      </c>
      <c r="N914" t="s">
        <v>2116</v>
      </c>
      <c r="O914" t="s">
        <v>2119</v>
      </c>
    </row>
    <row r="915" spans="1:15" x14ac:dyDescent="0.25">
      <c r="A915" t="s">
        <v>1858</v>
      </c>
      <c r="B915">
        <v>70200</v>
      </c>
      <c r="C915">
        <v>35536</v>
      </c>
      <c r="D915" s="12">
        <v>51</v>
      </c>
      <c r="E915" t="s">
        <v>14</v>
      </c>
      <c r="F915">
        <v>523</v>
      </c>
      <c r="G915" s="8">
        <v>67.9465</v>
      </c>
      <c r="H915" t="s">
        <v>26</v>
      </c>
      <c r="I915" s="7">
        <v>43597.208333333336</v>
      </c>
      <c r="J915" t="s">
        <v>2147</v>
      </c>
      <c r="K915">
        <v>1557637200</v>
      </c>
      <c r="L915" s="7">
        <v>43610.208333333336</v>
      </c>
      <c r="M915">
        <v>1558760400</v>
      </c>
      <c r="N915" t="s">
        <v>2116</v>
      </c>
      <c r="O915" t="s">
        <v>2119</v>
      </c>
    </row>
    <row r="916" spans="1:15" x14ac:dyDescent="0.25">
      <c r="A916" t="s">
        <v>1860</v>
      </c>
      <c r="B916">
        <v>6400</v>
      </c>
      <c r="C916">
        <v>3676</v>
      </c>
      <c r="D916" s="12">
        <v>57</v>
      </c>
      <c r="E916" t="s">
        <v>14</v>
      </c>
      <c r="F916">
        <v>141</v>
      </c>
      <c r="G916" s="8">
        <v>26.070900000000002</v>
      </c>
      <c r="H916" t="s">
        <v>40</v>
      </c>
      <c r="I916" s="7">
        <v>41490.208333333336</v>
      </c>
      <c r="J916" t="s">
        <v>2146</v>
      </c>
      <c r="K916">
        <v>1375592400</v>
      </c>
      <c r="L916" s="7">
        <v>41502.208333333336</v>
      </c>
      <c r="M916">
        <v>1376629200</v>
      </c>
      <c r="N916" t="s">
        <v>2114</v>
      </c>
      <c r="O916" t="s">
        <v>2115</v>
      </c>
    </row>
    <row r="917" spans="1:15" x14ac:dyDescent="0.25">
      <c r="A917" t="s">
        <v>1862</v>
      </c>
      <c r="B917">
        <v>125900</v>
      </c>
      <c r="C917">
        <v>195936</v>
      </c>
      <c r="D917" s="12">
        <v>156</v>
      </c>
      <c r="E917" t="s">
        <v>20</v>
      </c>
      <c r="F917">
        <v>1866</v>
      </c>
      <c r="G917" s="8">
        <v>105.00320000000001</v>
      </c>
      <c r="H917" t="s">
        <v>40</v>
      </c>
      <c r="I917" s="7">
        <v>42976.208333333336</v>
      </c>
      <c r="J917" t="s">
        <v>2149</v>
      </c>
      <c r="K917">
        <v>1503982800</v>
      </c>
      <c r="L917" s="7">
        <v>42985.208333333336</v>
      </c>
      <c r="M917">
        <v>1504760400</v>
      </c>
      <c r="N917" t="s">
        <v>2116</v>
      </c>
      <c r="O917" t="s">
        <v>2135</v>
      </c>
    </row>
    <row r="918" spans="1:15" x14ac:dyDescent="0.25">
      <c r="A918" t="s">
        <v>1864</v>
      </c>
      <c r="B918">
        <v>3700</v>
      </c>
      <c r="C918">
        <v>1343</v>
      </c>
      <c r="D918" s="12">
        <v>36</v>
      </c>
      <c r="E918" t="s">
        <v>14</v>
      </c>
      <c r="F918">
        <v>52</v>
      </c>
      <c r="G918" s="8">
        <v>25.826899999999998</v>
      </c>
      <c r="H918" t="s">
        <v>21</v>
      </c>
      <c r="I918" s="7">
        <v>41991.25</v>
      </c>
      <c r="J918" t="s">
        <v>2145</v>
      </c>
      <c r="K918">
        <v>1418882400</v>
      </c>
      <c r="L918" s="7">
        <v>42000.25</v>
      </c>
      <c r="M918">
        <v>1419660000</v>
      </c>
      <c r="N918" t="s">
        <v>2129</v>
      </c>
      <c r="O918" t="s">
        <v>2130</v>
      </c>
    </row>
    <row r="919" spans="1:15" hidden="1" x14ac:dyDescent="0.25">
      <c r="A919" t="s">
        <v>1866</v>
      </c>
      <c r="B919">
        <v>3600</v>
      </c>
      <c r="C919">
        <v>2097</v>
      </c>
      <c r="D919" s="12">
        <v>58</v>
      </c>
      <c r="E919" t="s">
        <v>47</v>
      </c>
      <c r="F919">
        <v>27</v>
      </c>
      <c r="G919" s="8">
        <v>77.666700000000006</v>
      </c>
      <c r="H919" t="s">
        <v>40</v>
      </c>
      <c r="I919" s="7">
        <v>40722.208333333336</v>
      </c>
      <c r="J919" t="s">
        <v>2152</v>
      </c>
      <c r="K919">
        <v>1309237200</v>
      </c>
      <c r="L919" s="7">
        <v>40746.208333333336</v>
      </c>
      <c r="M919">
        <v>1311310800</v>
      </c>
      <c r="N919" t="s">
        <v>2116</v>
      </c>
      <c r="O919" t="s">
        <v>2127</v>
      </c>
    </row>
    <row r="920" spans="1:15" x14ac:dyDescent="0.25">
      <c r="A920" t="s">
        <v>1868</v>
      </c>
      <c r="B920">
        <v>3800</v>
      </c>
      <c r="C920">
        <v>9021</v>
      </c>
      <c r="D920" s="12">
        <v>237</v>
      </c>
      <c r="E920" t="s">
        <v>20</v>
      </c>
      <c r="F920">
        <v>156</v>
      </c>
      <c r="G920" s="8">
        <v>57.826900000000002</v>
      </c>
      <c r="H920" t="s">
        <v>98</v>
      </c>
      <c r="I920" s="7">
        <v>41117.208333333336</v>
      </c>
      <c r="J920" t="s">
        <v>2148</v>
      </c>
      <c r="K920">
        <v>1343365200</v>
      </c>
      <c r="L920" s="7">
        <v>41128.208333333336</v>
      </c>
      <c r="M920">
        <v>1344315600</v>
      </c>
      <c r="N920" t="s">
        <v>2122</v>
      </c>
      <c r="O920" t="s">
        <v>2131</v>
      </c>
    </row>
    <row r="921" spans="1:15" x14ac:dyDescent="0.25">
      <c r="A921" t="s">
        <v>1870</v>
      </c>
      <c r="B921">
        <v>35600</v>
      </c>
      <c r="C921">
        <v>20915</v>
      </c>
      <c r="D921" s="12">
        <v>59</v>
      </c>
      <c r="E921" t="s">
        <v>14</v>
      </c>
      <c r="F921">
        <v>225</v>
      </c>
      <c r="G921" s="8">
        <v>92.955600000000004</v>
      </c>
      <c r="H921" t="s">
        <v>26</v>
      </c>
      <c r="I921" s="7">
        <v>43022.208333333336</v>
      </c>
      <c r="J921" t="s">
        <v>2149</v>
      </c>
      <c r="K921">
        <v>1507957200</v>
      </c>
      <c r="L921" s="7">
        <v>43054.25</v>
      </c>
      <c r="M921">
        <v>1510725600</v>
      </c>
      <c r="N921" t="s">
        <v>2114</v>
      </c>
      <c r="O921" t="s">
        <v>2115</v>
      </c>
    </row>
    <row r="922" spans="1:15" x14ac:dyDescent="0.25">
      <c r="A922" t="s">
        <v>1872</v>
      </c>
      <c r="B922">
        <v>5300</v>
      </c>
      <c r="C922">
        <v>9676</v>
      </c>
      <c r="D922" s="12">
        <v>183</v>
      </c>
      <c r="E922" t="s">
        <v>20</v>
      </c>
      <c r="F922">
        <v>255</v>
      </c>
      <c r="G922" s="8">
        <v>37.945099999999996</v>
      </c>
      <c r="H922" t="s">
        <v>21</v>
      </c>
      <c r="I922" s="7">
        <v>43503.25</v>
      </c>
      <c r="J922" t="s">
        <v>2147</v>
      </c>
      <c r="K922">
        <v>1549519200</v>
      </c>
      <c r="L922" s="7">
        <v>43523.25</v>
      </c>
      <c r="M922">
        <v>1551247200</v>
      </c>
      <c r="N922" t="s">
        <v>2116</v>
      </c>
      <c r="O922" t="s">
        <v>2124</v>
      </c>
    </row>
    <row r="923" spans="1:15" x14ac:dyDescent="0.25">
      <c r="A923" t="s">
        <v>1874</v>
      </c>
      <c r="B923">
        <v>160400</v>
      </c>
      <c r="C923">
        <v>1210</v>
      </c>
      <c r="D923" s="12">
        <v>1</v>
      </c>
      <c r="E923" t="s">
        <v>14</v>
      </c>
      <c r="F923">
        <v>38</v>
      </c>
      <c r="G923" s="8">
        <v>31.842099999999999</v>
      </c>
      <c r="H923" t="s">
        <v>21</v>
      </c>
      <c r="I923" s="7">
        <v>40951.25</v>
      </c>
      <c r="J923" t="s">
        <v>2148</v>
      </c>
      <c r="K923">
        <v>1329026400</v>
      </c>
      <c r="L923" s="7">
        <v>40965.25</v>
      </c>
      <c r="M923">
        <v>1330236000</v>
      </c>
      <c r="N923" t="s">
        <v>2112</v>
      </c>
      <c r="O923" t="s">
        <v>2113</v>
      </c>
    </row>
    <row r="924" spans="1:15" x14ac:dyDescent="0.25">
      <c r="A924" t="s">
        <v>1876</v>
      </c>
      <c r="B924">
        <v>51400</v>
      </c>
      <c r="C924">
        <v>90440</v>
      </c>
      <c r="D924" s="12">
        <v>176</v>
      </c>
      <c r="E924" t="s">
        <v>20</v>
      </c>
      <c r="F924">
        <v>2261</v>
      </c>
      <c r="G924" s="8">
        <v>40</v>
      </c>
      <c r="H924" t="s">
        <v>21</v>
      </c>
      <c r="I924" s="7">
        <v>43443.25</v>
      </c>
      <c r="J924" t="s">
        <v>2153</v>
      </c>
      <c r="K924">
        <v>1544335200</v>
      </c>
      <c r="L924" s="7">
        <v>43452.25</v>
      </c>
      <c r="M924">
        <v>1545112800</v>
      </c>
      <c r="N924" t="s">
        <v>2110</v>
      </c>
      <c r="O924" t="s">
        <v>2137</v>
      </c>
    </row>
    <row r="925" spans="1:15" x14ac:dyDescent="0.25">
      <c r="A925" t="s">
        <v>1878</v>
      </c>
      <c r="B925">
        <v>1700</v>
      </c>
      <c r="C925">
        <v>4044</v>
      </c>
      <c r="D925" s="12">
        <v>238</v>
      </c>
      <c r="E925" t="s">
        <v>20</v>
      </c>
      <c r="F925">
        <v>40</v>
      </c>
      <c r="G925" s="8">
        <v>101.1</v>
      </c>
      <c r="H925" t="s">
        <v>21</v>
      </c>
      <c r="I925" s="7">
        <v>40373.208333333336</v>
      </c>
      <c r="J925" t="s">
        <v>2150</v>
      </c>
      <c r="K925">
        <v>1279083600</v>
      </c>
      <c r="L925" s="7">
        <v>40374.208333333336</v>
      </c>
      <c r="M925">
        <v>1279170000</v>
      </c>
      <c r="N925" t="s">
        <v>2114</v>
      </c>
      <c r="O925" t="s">
        <v>2115</v>
      </c>
    </row>
    <row r="926" spans="1:15" x14ac:dyDescent="0.25">
      <c r="A926" t="s">
        <v>1880</v>
      </c>
      <c r="B926">
        <v>39400</v>
      </c>
      <c r="C926">
        <v>192292</v>
      </c>
      <c r="D926" s="12">
        <v>488</v>
      </c>
      <c r="E926" t="s">
        <v>20</v>
      </c>
      <c r="F926">
        <v>2289</v>
      </c>
      <c r="G926" s="8">
        <v>84.007000000000005</v>
      </c>
      <c r="H926" t="s">
        <v>107</v>
      </c>
      <c r="I926" s="7">
        <v>43769.208333333336</v>
      </c>
      <c r="J926" t="s">
        <v>2147</v>
      </c>
      <c r="K926">
        <v>1572498000</v>
      </c>
      <c r="L926" s="7">
        <v>43780.25</v>
      </c>
      <c r="M926">
        <v>1573452000</v>
      </c>
      <c r="N926" t="s">
        <v>2114</v>
      </c>
      <c r="O926" t="s">
        <v>2115</v>
      </c>
    </row>
    <row r="927" spans="1:15" x14ac:dyDescent="0.25">
      <c r="A927" t="s">
        <v>1882</v>
      </c>
      <c r="B927">
        <v>3000</v>
      </c>
      <c r="C927">
        <v>6722</v>
      </c>
      <c r="D927" s="12">
        <v>224</v>
      </c>
      <c r="E927" t="s">
        <v>20</v>
      </c>
      <c r="F927">
        <v>65</v>
      </c>
      <c r="G927" s="8">
        <v>103.41540000000001</v>
      </c>
      <c r="H927" t="s">
        <v>21</v>
      </c>
      <c r="I927" s="7">
        <v>43000.208333333336</v>
      </c>
      <c r="J927" t="s">
        <v>2149</v>
      </c>
      <c r="K927">
        <v>1506056400</v>
      </c>
      <c r="L927" s="7">
        <v>43012.208333333336</v>
      </c>
      <c r="M927">
        <v>1507093200</v>
      </c>
      <c r="N927" t="s">
        <v>2114</v>
      </c>
      <c r="O927" t="s">
        <v>2115</v>
      </c>
    </row>
    <row r="928" spans="1:15" x14ac:dyDescent="0.25">
      <c r="A928" t="s">
        <v>1884</v>
      </c>
      <c r="B928">
        <v>8700</v>
      </c>
      <c r="C928">
        <v>1577</v>
      </c>
      <c r="D928" s="12">
        <v>18</v>
      </c>
      <c r="E928" t="s">
        <v>14</v>
      </c>
      <c r="F928">
        <v>15</v>
      </c>
      <c r="G928" s="8">
        <v>105.13330000000001</v>
      </c>
      <c r="H928" t="s">
        <v>21</v>
      </c>
      <c r="I928" s="7">
        <v>42502.208333333336</v>
      </c>
      <c r="J928" t="s">
        <v>2151</v>
      </c>
      <c r="K928">
        <v>1463029200</v>
      </c>
      <c r="L928" s="7">
        <v>42506.208333333336</v>
      </c>
      <c r="M928">
        <v>1463374800</v>
      </c>
      <c r="N928" t="s">
        <v>2108</v>
      </c>
      <c r="O928" t="s">
        <v>2109</v>
      </c>
    </row>
    <row r="929" spans="1:15" x14ac:dyDescent="0.25">
      <c r="A929" t="s">
        <v>1886</v>
      </c>
      <c r="B929">
        <v>7200</v>
      </c>
      <c r="C929">
        <v>3301</v>
      </c>
      <c r="D929" s="12">
        <v>46</v>
      </c>
      <c r="E929" t="s">
        <v>14</v>
      </c>
      <c r="F929">
        <v>37</v>
      </c>
      <c r="G929" s="8">
        <v>89.216200000000001</v>
      </c>
      <c r="H929" t="s">
        <v>21</v>
      </c>
      <c r="I929" s="7">
        <v>41102.208333333336</v>
      </c>
      <c r="J929" t="s">
        <v>2148</v>
      </c>
      <c r="K929">
        <v>1342069200</v>
      </c>
      <c r="L929" s="7">
        <v>41131.208333333336</v>
      </c>
      <c r="M929">
        <v>1344574800</v>
      </c>
      <c r="N929" t="s">
        <v>2114</v>
      </c>
      <c r="O929" t="s">
        <v>2115</v>
      </c>
    </row>
    <row r="930" spans="1:15" x14ac:dyDescent="0.25">
      <c r="A930" t="s">
        <v>1888</v>
      </c>
      <c r="B930">
        <v>167400</v>
      </c>
      <c r="C930">
        <v>196386</v>
      </c>
      <c r="D930" s="12">
        <v>117</v>
      </c>
      <c r="E930" t="s">
        <v>20</v>
      </c>
      <c r="F930">
        <v>3777</v>
      </c>
      <c r="G930" s="8">
        <v>51.995199999999997</v>
      </c>
      <c r="H930" t="s">
        <v>107</v>
      </c>
      <c r="I930" s="7">
        <v>41637.25</v>
      </c>
      <c r="J930" t="s">
        <v>2146</v>
      </c>
      <c r="K930">
        <v>1388296800</v>
      </c>
      <c r="L930" s="7">
        <v>41646.25</v>
      </c>
      <c r="M930">
        <v>1389074400</v>
      </c>
      <c r="N930" t="s">
        <v>2112</v>
      </c>
      <c r="O930" t="s">
        <v>2113</v>
      </c>
    </row>
    <row r="931" spans="1:15" x14ac:dyDescent="0.25">
      <c r="A931" t="s">
        <v>1890</v>
      </c>
      <c r="B931">
        <v>5500</v>
      </c>
      <c r="C931">
        <v>11952</v>
      </c>
      <c r="D931" s="12">
        <v>217</v>
      </c>
      <c r="E931" t="s">
        <v>20</v>
      </c>
      <c r="F931">
        <v>184</v>
      </c>
      <c r="G931" s="8">
        <v>64.956500000000005</v>
      </c>
      <c r="H931" t="s">
        <v>40</v>
      </c>
      <c r="I931" s="7">
        <v>42858.208333333336</v>
      </c>
      <c r="J931" t="s">
        <v>2149</v>
      </c>
      <c r="K931">
        <v>1493787600</v>
      </c>
      <c r="L931" s="7">
        <v>42872.208333333336</v>
      </c>
      <c r="M931">
        <v>1494997200</v>
      </c>
      <c r="N931" t="s">
        <v>2114</v>
      </c>
      <c r="O931" t="s">
        <v>2115</v>
      </c>
    </row>
    <row r="932" spans="1:15" x14ac:dyDescent="0.25">
      <c r="A932" t="s">
        <v>1892</v>
      </c>
      <c r="B932">
        <v>3500</v>
      </c>
      <c r="C932">
        <v>3930</v>
      </c>
      <c r="D932" s="12">
        <v>112</v>
      </c>
      <c r="E932" t="s">
        <v>20</v>
      </c>
      <c r="F932">
        <v>85</v>
      </c>
      <c r="G932" s="8">
        <v>46.235300000000002</v>
      </c>
      <c r="H932" t="s">
        <v>21</v>
      </c>
      <c r="I932" s="7">
        <v>42060.25</v>
      </c>
      <c r="J932" t="s">
        <v>2144</v>
      </c>
      <c r="K932">
        <v>1424844000</v>
      </c>
      <c r="L932" s="7">
        <v>42067.25</v>
      </c>
      <c r="M932">
        <v>1425448800</v>
      </c>
      <c r="N932" t="s">
        <v>2114</v>
      </c>
      <c r="O932" t="s">
        <v>2115</v>
      </c>
    </row>
    <row r="933" spans="1:15" x14ac:dyDescent="0.25">
      <c r="A933" t="s">
        <v>1894</v>
      </c>
      <c r="B933">
        <v>7900</v>
      </c>
      <c r="C933">
        <v>5729</v>
      </c>
      <c r="D933" s="12">
        <v>73</v>
      </c>
      <c r="E933" t="s">
        <v>14</v>
      </c>
      <c r="F933">
        <v>112</v>
      </c>
      <c r="G933" s="8">
        <v>51.151800000000001</v>
      </c>
      <c r="H933" t="s">
        <v>21</v>
      </c>
      <c r="I933" s="7">
        <v>41818.208333333336</v>
      </c>
      <c r="J933" t="s">
        <v>2145</v>
      </c>
      <c r="K933">
        <v>1403931600</v>
      </c>
      <c r="L933" s="7">
        <v>41820.208333333336</v>
      </c>
      <c r="M933">
        <v>1404104400</v>
      </c>
      <c r="N933" t="s">
        <v>2114</v>
      </c>
      <c r="O933" t="s">
        <v>2115</v>
      </c>
    </row>
    <row r="934" spans="1:15" x14ac:dyDescent="0.25">
      <c r="A934" t="s">
        <v>1896</v>
      </c>
      <c r="B934">
        <v>2300</v>
      </c>
      <c r="C934">
        <v>4883</v>
      </c>
      <c r="D934" s="12">
        <v>212</v>
      </c>
      <c r="E934" t="s">
        <v>20</v>
      </c>
      <c r="F934">
        <v>144</v>
      </c>
      <c r="G934" s="8">
        <v>33.909700000000001</v>
      </c>
      <c r="H934" t="s">
        <v>21</v>
      </c>
      <c r="I934" s="7">
        <v>41709.208333333336</v>
      </c>
      <c r="J934" t="s">
        <v>2145</v>
      </c>
      <c r="K934">
        <v>1394514000</v>
      </c>
      <c r="L934" s="7">
        <v>41712.208333333336</v>
      </c>
      <c r="M934">
        <v>1394773200</v>
      </c>
      <c r="N934" t="s">
        <v>2110</v>
      </c>
      <c r="O934" t="s">
        <v>2111</v>
      </c>
    </row>
    <row r="935" spans="1:15" x14ac:dyDescent="0.25">
      <c r="A935" t="s">
        <v>1898</v>
      </c>
      <c r="B935">
        <v>73000</v>
      </c>
      <c r="C935">
        <v>175015</v>
      </c>
      <c r="D935" s="12">
        <v>240</v>
      </c>
      <c r="E935" t="s">
        <v>20</v>
      </c>
      <c r="F935">
        <v>1902</v>
      </c>
      <c r="G935" s="8">
        <v>92.016300000000001</v>
      </c>
      <c r="H935" t="s">
        <v>21</v>
      </c>
      <c r="I935" s="7">
        <v>41372.208333333336</v>
      </c>
      <c r="J935" t="s">
        <v>2146</v>
      </c>
      <c r="K935">
        <v>1365397200</v>
      </c>
      <c r="L935" s="7">
        <v>41385.208333333336</v>
      </c>
      <c r="M935">
        <v>1366520400</v>
      </c>
      <c r="N935" t="s">
        <v>2114</v>
      </c>
      <c r="O935" t="s">
        <v>2115</v>
      </c>
    </row>
    <row r="936" spans="1:15" x14ac:dyDescent="0.25">
      <c r="A936" t="s">
        <v>1900</v>
      </c>
      <c r="B936">
        <v>6200</v>
      </c>
      <c r="C936">
        <v>11280</v>
      </c>
      <c r="D936" s="12">
        <v>182</v>
      </c>
      <c r="E936" t="s">
        <v>20</v>
      </c>
      <c r="F936">
        <v>105</v>
      </c>
      <c r="G936" s="8">
        <v>107.4286</v>
      </c>
      <c r="H936" t="s">
        <v>21</v>
      </c>
      <c r="I936" s="7">
        <v>42422.25</v>
      </c>
      <c r="J936" t="s">
        <v>2151</v>
      </c>
      <c r="K936">
        <v>1456120800</v>
      </c>
      <c r="L936" s="7">
        <v>42428.25</v>
      </c>
      <c r="M936">
        <v>1456639200</v>
      </c>
      <c r="N936" t="s">
        <v>2114</v>
      </c>
      <c r="O936" t="s">
        <v>2115</v>
      </c>
    </row>
    <row r="937" spans="1:15" x14ac:dyDescent="0.25">
      <c r="A937" t="s">
        <v>1902</v>
      </c>
      <c r="B937">
        <v>6100</v>
      </c>
      <c r="C937">
        <v>10012</v>
      </c>
      <c r="D937" s="12">
        <v>164</v>
      </c>
      <c r="E937" t="s">
        <v>20</v>
      </c>
      <c r="F937">
        <v>132</v>
      </c>
      <c r="G937" s="8">
        <v>75.848500000000001</v>
      </c>
      <c r="H937" t="s">
        <v>21</v>
      </c>
      <c r="I937" s="7">
        <v>42209.208333333336</v>
      </c>
      <c r="J937" t="s">
        <v>2144</v>
      </c>
      <c r="K937">
        <v>1437714000</v>
      </c>
      <c r="L937" s="7">
        <v>42216.208333333336</v>
      </c>
      <c r="M937">
        <v>1438318800</v>
      </c>
      <c r="N937" t="s">
        <v>2114</v>
      </c>
      <c r="O937" t="s">
        <v>2115</v>
      </c>
    </row>
    <row r="938" spans="1:15" x14ac:dyDescent="0.25">
      <c r="A938" t="s">
        <v>1246</v>
      </c>
      <c r="B938">
        <v>103200</v>
      </c>
      <c r="C938">
        <v>1690</v>
      </c>
      <c r="D938" s="12">
        <v>2</v>
      </c>
      <c r="E938" t="s">
        <v>14</v>
      </c>
      <c r="F938">
        <v>21</v>
      </c>
      <c r="G938" s="8">
        <v>80.476200000000006</v>
      </c>
      <c r="H938" t="s">
        <v>21</v>
      </c>
      <c r="I938" s="7">
        <v>43668.208333333336</v>
      </c>
      <c r="J938" t="s">
        <v>2147</v>
      </c>
      <c r="K938">
        <v>1563771600</v>
      </c>
      <c r="L938" s="7">
        <v>43671.208333333336</v>
      </c>
      <c r="M938">
        <v>1564030800</v>
      </c>
      <c r="N938" t="s">
        <v>2114</v>
      </c>
      <c r="O938" t="s">
        <v>2115</v>
      </c>
    </row>
    <row r="939" spans="1:15" hidden="1" x14ac:dyDescent="0.25">
      <c r="A939" t="s">
        <v>1905</v>
      </c>
      <c r="B939">
        <v>171000</v>
      </c>
      <c r="C939">
        <v>84891</v>
      </c>
      <c r="D939" s="12">
        <v>50</v>
      </c>
      <c r="E939" t="s">
        <v>2186</v>
      </c>
      <c r="F939">
        <v>976</v>
      </c>
      <c r="G939" s="8">
        <v>86.978499999999997</v>
      </c>
      <c r="H939" t="s">
        <v>21</v>
      </c>
      <c r="I939" s="7">
        <v>42334.25</v>
      </c>
      <c r="J939" t="s">
        <v>2144</v>
      </c>
      <c r="K939">
        <v>1448517600</v>
      </c>
      <c r="L939" s="7">
        <v>42343.25</v>
      </c>
      <c r="M939">
        <v>1449295200</v>
      </c>
      <c r="N939" t="s">
        <v>2116</v>
      </c>
      <c r="O939" t="s">
        <v>2117</v>
      </c>
    </row>
    <row r="940" spans="1:15" x14ac:dyDescent="0.25">
      <c r="A940" t="s">
        <v>1907</v>
      </c>
      <c r="B940">
        <v>9200</v>
      </c>
      <c r="C940">
        <v>10093</v>
      </c>
      <c r="D940" s="12">
        <v>110</v>
      </c>
      <c r="E940" t="s">
        <v>20</v>
      </c>
      <c r="F940">
        <v>96</v>
      </c>
      <c r="G940" s="8">
        <v>105.1354</v>
      </c>
      <c r="H940" t="s">
        <v>21</v>
      </c>
      <c r="I940" s="7">
        <v>43263.208333333336</v>
      </c>
      <c r="J940" t="s">
        <v>2153</v>
      </c>
      <c r="K940">
        <v>1528779600</v>
      </c>
      <c r="L940" s="7">
        <v>43299.208333333336</v>
      </c>
      <c r="M940">
        <v>1531890000</v>
      </c>
      <c r="N940" t="s">
        <v>2122</v>
      </c>
      <c r="O940" t="s">
        <v>2128</v>
      </c>
    </row>
    <row r="941" spans="1:15" x14ac:dyDescent="0.25">
      <c r="A941" t="s">
        <v>1909</v>
      </c>
      <c r="B941">
        <v>7800</v>
      </c>
      <c r="C941">
        <v>3839</v>
      </c>
      <c r="D941" s="12">
        <v>49</v>
      </c>
      <c r="E941" t="s">
        <v>14</v>
      </c>
      <c r="F941">
        <v>67</v>
      </c>
      <c r="G941" s="8">
        <v>57.298499999999997</v>
      </c>
      <c r="H941" t="s">
        <v>21</v>
      </c>
      <c r="I941" s="7">
        <v>40670.208333333336</v>
      </c>
      <c r="J941" t="s">
        <v>2152</v>
      </c>
      <c r="K941">
        <v>1304744400</v>
      </c>
      <c r="L941" s="7">
        <v>40687.208333333336</v>
      </c>
      <c r="M941">
        <v>1306213200</v>
      </c>
      <c r="N941" t="s">
        <v>2125</v>
      </c>
      <c r="O941" t="s">
        <v>2126</v>
      </c>
    </row>
    <row r="942" spans="1:15" hidden="1" x14ac:dyDescent="0.25">
      <c r="A942" t="s">
        <v>1911</v>
      </c>
      <c r="B942">
        <v>9900</v>
      </c>
      <c r="C942">
        <v>6161</v>
      </c>
      <c r="D942" s="12">
        <v>62</v>
      </c>
      <c r="E942" t="s">
        <v>47</v>
      </c>
      <c r="F942">
        <v>66</v>
      </c>
      <c r="G942" s="8">
        <v>93.348500000000001</v>
      </c>
      <c r="H942" t="s">
        <v>15</v>
      </c>
      <c r="I942" s="7">
        <v>41244.25</v>
      </c>
      <c r="J942" t="s">
        <v>2148</v>
      </c>
      <c r="K942">
        <v>1354341600</v>
      </c>
      <c r="L942" s="7">
        <v>41266.25</v>
      </c>
      <c r="M942">
        <v>1356242400</v>
      </c>
      <c r="N942" t="s">
        <v>2112</v>
      </c>
      <c r="O942" t="s">
        <v>2113</v>
      </c>
    </row>
    <row r="943" spans="1:15" x14ac:dyDescent="0.25">
      <c r="A943" t="s">
        <v>1913</v>
      </c>
      <c r="B943">
        <v>43000</v>
      </c>
      <c r="C943">
        <v>5615</v>
      </c>
      <c r="D943" s="12">
        <v>13</v>
      </c>
      <c r="E943" t="s">
        <v>14</v>
      </c>
      <c r="F943">
        <v>78</v>
      </c>
      <c r="G943" s="8">
        <v>71.987200000000001</v>
      </c>
      <c r="H943" t="s">
        <v>21</v>
      </c>
      <c r="I943" s="7">
        <v>40552.25</v>
      </c>
      <c r="J943" t="s">
        <v>2152</v>
      </c>
      <c r="K943">
        <v>1294552800</v>
      </c>
      <c r="L943" s="7">
        <v>40587.25</v>
      </c>
      <c r="M943">
        <v>1297576800</v>
      </c>
      <c r="N943" t="s">
        <v>2114</v>
      </c>
      <c r="O943" t="s">
        <v>2115</v>
      </c>
    </row>
    <row r="944" spans="1:15" x14ac:dyDescent="0.25">
      <c r="A944" t="s">
        <v>1907</v>
      </c>
      <c r="B944">
        <v>9600</v>
      </c>
      <c r="C944">
        <v>6205</v>
      </c>
      <c r="D944" s="12">
        <v>65</v>
      </c>
      <c r="E944" t="s">
        <v>14</v>
      </c>
      <c r="F944">
        <v>67</v>
      </c>
      <c r="G944" s="8">
        <v>92.611900000000006</v>
      </c>
      <c r="H944" t="s">
        <v>26</v>
      </c>
      <c r="I944" s="7">
        <v>40568.25</v>
      </c>
      <c r="J944" t="s">
        <v>2152</v>
      </c>
      <c r="K944">
        <v>1295935200</v>
      </c>
      <c r="L944" s="7">
        <v>40571.25</v>
      </c>
      <c r="M944">
        <v>1296194400</v>
      </c>
      <c r="N944" t="s">
        <v>2114</v>
      </c>
      <c r="O944" t="s">
        <v>2115</v>
      </c>
    </row>
    <row r="945" spans="1:15" x14ac:dyDescent="0.25">
      <c r="A945" t="s">
        <v>1916</v>
      </c>
      <c r="B945">
        <v>7500</v>
      </c>
      <c r="C945">
        <v>11969</v>
      </c>
      <c r="D945" s="12">
        <v>160</v>
      </c>
      <c r="E945" t="s">
        <v>20</v>
      </c>
      <c r="F945">
        <v>114</v>
      </c>
      <c r="G945" s="8">
        <v>104.99120000000001</v>
      </c>
      <c r="H945" t="s">
        <v>21</v>
      </c>
      <c r="I945" s="7">
        <v>41906.208333333336</v>
      </c>
      <c r="J945" t="s">
        <v>2145</v>
      </c>
      <c r="K945">
        <v>1411534800</v>
      </c>
      <c r="L945" s="7">
        <v>41941.208333333336</v>
      </c>
      <c r="M945">
        <v>1414558800</v>
      </c>
      <c r="N945" t="s">
        <v>2108</v>
      </c>
      <c r="O945" t="s">
        <v>2109</v>
      </c>
    </row>
    <row r="946" spans="1:15" x14ac:dyDescent="0.25">
      <c r="A946" t="s">
        <v>1918</v>
      </c>
      <c r="B946">
        <v>10000</v>
      </c>
      <c r="C946">
        <v>8142</v>
      </c>
      <c r="D946" s="12">
        <v>81</v>
      </c>
      <c r="E946" t="s">
        <v>14</v>
      </c>
      <c r="F946">
        <v>263</v>
      </c>
      <c r="G946" s="8">
        <v>30.958200000000001</v>
      </c>
      <c r="H946" t="s">
        <v>26</v>
      </c>
      <c r="I946" s="7">
        <v>42776.25</v>
      </c>
      <c r="J946" t="s">
        <v>2149</v>
      </c>
      <c r="K946">
        <v>1486706400</v>
      </c>
      <c r="L946" s="7">
        <v>42795.25</v>
      </c>
      <c r="M946">
        <v>1488348000</v>
      </c>
      <c r="N946" t="s">
        <v>2129</v>
      </c>
      <c r="O946" t="s">
        <v>2130</v>
      </c>
    </row>
    <row r="947" spans="1:15" x14ac:dyDescent="0.25">
      <c r="A947" t="s">
        <v>1920</v>
      </c>
      <c r="B947">
        <v>172000</v>
      </c>
      <c r="C947">
        <v>55805</v>
      </c>
      <c r="D947" s="12">
        <v>32</v>
      </c>
      <c r="E947" t="s">
        <v>14</v>
      </c>
      <c r="F947">
        <v>1691</v>
      </c>
      <c r="G947" s="8">
        <v>33.001199999999997</v>
      </c>
      <c r="H947" t="s">
        <v>21</v>
      </c>
      <c r="I947" s="7">
        <v>41004.208333333336</v>
      </c>
      <c r="J947" t="s">
        <v>2148</v>
      </c>
      <c r="K947">
        <v>1333602000</v>
      </c>
      <c r="L947" s="7">
        <v>41019.208333333336</v>
      </c>
      <c r="M947">
        <v>1334898000</v>
      </c>
      <c r="N947" t="s">
        <v>2129</v>
      </c>
      <c r="O947" t="s">
        <v>2130</v>
      </c>
    </row>
    <row r="948" spans="1:15" x14ac:dyDescent="0.25">
      <c r="A948" t="s">
        <v>1922</v>
      </c>
      <c r="B948">
        <v>153700</v>
      </c>
      <c r="C948">
        <v>15238</v>
      </c>
      <c r="D948" s="12">
        <v>10</v>
      </c>
      <c r="E948" t="s">
        <v>14</v>
      </c>
      <c r="F948">
        <v>181</v>
      </c>
      <c r="G948" s="8">
        <v>84.187799999999996</v>
      </c>
      <c r="H948" t="s">
        <v>21</v>
      </c>
      <c r="I948" s="7">
        <v>40710.208333333336</v>
      </c>
      <c r="J948" t="s">
        <v>2152</v>
      </c>
      <c r="K948">
        <v>1308200400</v>
      </c>
      <c r="L948" s="7">
        <v>40712.208333333336</v>
      </c>
      <c r="M948">
        <v>1308373200</v>
      </c>
      <c r="N948" t="s">
        <v>2114</v>
      </c>
      <c r="O948" t="s">
        <v>2115</v>
      </c>
    </row>
    <row r="949" spans="1:15" x14ac:dyDescent="0.25">
      <c r="A949" t="s">
        <v>1924</v>
      </c>
      <c r="B949">
        <v>3600</v>
      </c>
      <c r="C949">
        <v>961</v>
      </c>
      <c r="D949" s="12">
        <v>27</v>
      </c>
      <c r="E949" t="s">
        <v>14</v>
      </c>
      <c r="F949">
        <v>13</v>
      </c>
      <c r="G949" s="8">
        <v>73.923100000000005</v>
      </c>
      <c r="H949" t="s">
        <v>21</v>
      </c>
      <c r="I949" s="7">
        <v>41908.208333333336</v>
      </c>
      <c r="J949" t="s">
        <v>2145</v>
      </c>
      <c r="K949">
        <v>1411707600</v>
      </c>
      <c r="L949" s="7">
        <v>41915.208333333336</v>
      </c>
      <c r="M949">
        <v>1412312400</v>
      </c>
      <c r="N949" t="s">
        <v>2114</v>
      </c>
      <c r="O949" t="s">
        <v>2115</v>
      </c>
    </row>
    <row r="950" spans="1:15" hidden="1" x14ac:dyDescent="0.25">
      <c r="A950" t="s">
        <v>1926</v>
      </c>
      <c r="B950">
        <v>9400</v>
      </c>
      <c r="C950">
        <v>5918</v>
      </c>
      <c r="D950" s="12">
        <v>63</v>
      </c>
      <c r="E950" t="s">
        <v>2186</v>
      </c>
      <c r="F950">
        <v>160</v>
      </c>
      <c r="G950" s="8">
        <v>36.987499999999997</v>
      </c>
      <c r="H950" t="s">
        <v>21</v>
      </c>
      <c r="I950" s="7">
        <v>41985.25</v>
      </c>
      <c r="J950" t="s">
        <v>2145</v>
      </c>
      <c r="K950">
        <v>1418364000</v>
      </c>
      <c r="L950" s="7">
        <v>41995.25</v>
      </c>
      <c r="M950">
        <v>1419228000</v>
      </c>
      <c r="N950" t="s">
        <v>2116</v>
      </c>
      <c r="O950" t="s">
        <v>2117</v>
      </c>
    </row>
    <row r="951" spans="1:15" x14ac:dyDescent="0.25">
      <c r="A951" t="s">
        <v>1928</v>
      </c>
      <c r="B951">
        <v>5900</v>
      </c>
      <c r="C951">
        <v>9520</v>
      </c>
      <c r="D951" s="12">
        <v>161</v>
      </c>
      <c r="E951" t="s">
        <v>20</v>
      </c>
      <c r="F951">
        <v>203</v>
      </c>
      <c r="G951" s="8">
        <v>46.896599999999999</v>
      </c>
      <c r="H951" t="s">
        <v>21</v>
      </c>
      <c r="I951" s="7">
        <v>42112.208333333336</v>
      </c>
      <c r="J951" t="s">
        <v>2144</v>
      </c>
      <c r="K951">
        <v>1429333200</v>
      </c>
      <c r="L951" s="7">
        <v>42131.208333333336</v>
      </c>
      <c r="M951">
        <v>1430974800</v>
      </c>
      <c r="N951" t="s">
        <v>2112</v>
      </c>
      <c r="O951" t="s">
        <v>2113</v>
      </c>
    </row>
    <row r="952" spans="1:15" x14ac:dyDescent="0.25">
      <c r="A952" t="s">
        <v>1930</v>
      </c>
      <c r="B952">
        <v>100</v>
      </c>
      <c r="C952">
        <v>5</v>
      </c>
      <c r="D952" s="12">
        <v>5</v>
      </c>
      <c r="E952" t="s">
        <v>14</v>
      </c>
      <c r="F952">
        <v>1</v>
      </c>
      <c r="G952" s="8">
        <v>5</v>
      </c>
      <c r="H952" t="s">
        <v>21</v>
      </c>
      <c r="I952" s="7">
        <v>43571.208333333336</v>
      </c>
      <c r="J952" t="s">
        <v>2147</v>
      </c>
      <c r="K952">
        <v>1555390800</v>
      </c>
      <c r="L952" s="7">
        <v>43576.208333333336</v>
      </c>
      <c r="M952">
        <v>1555822800</v>
      </c>
      <c r="N952" t="s">
        <v>2114</v>
      </c>
      <c r="O952" t="s">
        <v>2115</v>
      </c>
    </row>
    <row r="953" spans="1:15" x14ac:dyDescent="0.25">
      <c r="A953" t="s">
        <v>1932</v>
      </c>
      <c r="B953">
        <v>14500</v>
      </c>
      <c r="C953">
        <v>159056</v>
      </c>
      <c r="D953" s="12">
        <v>1097</v>
      </c>
      <c r="E953" t="s">
        <v>20</v>
      </c>
      <c r="F953">
        <v>1559</v>
      </c>
      <c r="G953" s="8">
        <v>102.0244</v>
      </c>
      <c r="H953" t="s">
        <v>21</v>
      </c>
      <c r="I953" s="7">
        <v>42730.25</v>
      </c>
      <c r="J953" t="s">
        <v>2151</v>
      </c>
      <c r="K953">
        <v>1482732000</v>
      </c>
      <c r="L953" s="7">
        <v>42731.25</v>
      </c>
      <c r="M953">
        <v>1482818400</v>
      </c>
      <c r="N953" t="s">
        <v>2110</v>
      </c>
      <c r="O953" t="s">
        <v>2111</v>
      </c>
    </row>
    <row r="954" spans="1:15" hidden="1" x14ac:dyDescent="0.25">
      <c r="A954" t="s">
        <v>1934</v>
      </c>
      <c r="B954">
        <v>145500</v>
      </c>
      <c r="C954">
        <v>101987</v>
      </c>
      <c r="D954" s="12">
        <v>70</v>
      </c>
      <c r="E954" t="s">
        <v>2186</v>
      </c>
      <c r="F954">
        <v>2266</v>
      </c>
      <c r="G954" s="8">
        <v>45.0075</v>
      </c>
      <c r="H954" t="s">
        <v>21</v>
      </c>
      <c r="I954" s="7">
        <v>42591.208333333336</v>
      </c>
      <c r="J954" t="s">
        <v>2151</v>
      </c>
      <c r="K954">
        <v>1470718800</v>
      </c>
      <c r="L954" s="7">
        <v>42605.208333333336</v>
      </c>
      <c r="M954">
        <v>1471928400</v>
      </c>
      <c r="N954" t="s">
        <v>2116</v>
      </c>
      <c r="O954" t="s">
        <v>2117</v>
      </c>
    </row>
    <row r="955" spans="1:15" x14ac:dyDescent="0.25">
      <c r="A955" t="s">
        <v>1936</v>
      </c>
      <c r="B955">
        <v>3300</v>
      </c>
      <c r="C955">
        <v>1980</v>
      </c>
      <c r="D955" s="12">
        <v>60</v>
      </c>
      <c r="E955" t="s">
        <v>14</v>
      </c>
      <c r="F955">
        <v>21</v>
      </c>
      <c r="G955" s="8">
        <v>94.285700000000006</v>
      </c>
      <c r="H955" t="s">
        <v>21</v>
      </c>
      <c r="I955" s="7">
        <v>42358.25</v>
      </c>
      <c r="J955" t="s">
        <v>2144</v>
      </c>
      <c r="K955">
        <v>1450591200</v>
      </c>
      <c r="L955" s="7">
        <v>42394.25</v>
      </c>
      <c r="M955">
        <v>1453701600</v>
      </c>
      <c r="N955" t="s">
        <v>2116</v>
      </c>
      <c r="O955" t="s">
        <v>2138</v>
      </c>
    </row>
    <row r="956" spans="1:15" x14ac:dyDescent="0.25">
      <c r="A956" t="s">
        <v>1938</v>
      </c>
      <c r="B956">
        <v>42600</v>
      </c>
      <c r="C956">
        <v>156384</v>
      </c>
      <c r="D956" s="12">
        <v>367</v>
      </c>
      <c r="E956" t="s">
        <v>20</v>
      </c>
      <c r="F956">
        <v>1548</v>
      </c>
      <c r="G956" s="8">
        <v>101.02330000000001</v>
      </c>
      <c r="H956" t="s">
        <v>26</v>
      </c>
      <c r="I956" s="7">
        <v>41174.208333333336</v>
      </c>
      <c r="J956" t="s">
        <v>2148</v>
      </c>
      <c r="K956">
        <v>1348290000</v>
      </c>
      <c r="L956" s="7">
        <v>41198.208333333336</v>
      </c>
      <c r="M956">
        <v>1350363600</v>
      </c>
      <c r="N956" t="s">
        <v>2112</v>
      </c>
      <c r="O956" t="s">
        <v>2113</v>
      </c>
    </row>
    <row r="957" spans="1:15" x14ac:dyDescent="0.25">
      <c r="A957" t="s">
        <v>1940</v>
      </c>
      <c r="B957">
        <v>700</v>
      </c>
      <c r="C957">
        <v>7763</v>
      </c>
      <c r="D957" s="12">
        <v>1109</v>
      </c>
      <c r="E957" t="s">
        <v>20</v>
      </c>
      <c r="F957">
        <v>80</v>
      </c>
      <c r="G957" s="8">
        <v>97.037499999999994</v>
      </c>
      <c r="H957" t="s">
        <v>21</v>
      </c>
      <c r="I957" s="7">
        <v>41238.25</v>
      </c>
      <c r="J957" t="s">
        <v>2148</v>
      </c>
      <c r="K957">
        <v>1353823200</v>
      </c>
      <c r="L957" s="7">
        <v>41240.25</v>
      </c>
      <c r="M957">
        <v>1353996000</v>
      </c>
      <c r="N957" t="s">
        <v>2114</v>
      </c>
      <c r="O957" t="s">
        <v>2115</v>
      </c>
    </row>
    <row r="958" spans="1:15" x14ac:dyDescent="0.25">
      <c r="A958" t="s">
        <v>1942</v>
      </c>
      <c r="B958">
        <v>187600</v>
      </c>
      <c r="C958">
        <v>35698</v>
      </c>
      <c r="D958" s="12">
        <v>19</v>
      </c>
      <c r="E958" t="s">
        <v>14</v>
      </c>
      <c r="F958">
        <v>830</v>
      </c>
      <c r="G958" s="8">
        <v>43.009599999999999</v>
      </c>
      <c r="H958" t="s">
        <v>21</v>
      </c>
      <c r="I958" s="7">
        <v>42360.25</v>
      </c>
      <c r="J958" t="s">
        <v>2144</v>
      </c>
      <c r="K958">
        <v>1450764000</v>
      </c>
      <c r="L958" s="7">
        <v>42364.25</v>
      </c>
      <c r="M958">
        <v>1451109600</v>
      </c>
      <c r="N958" t="s">
        <v>2116</v>
      </c>
      <c r="O958" t="s">
        <v>2138</v>
      </c>
    </row>
    <row r="959" spans="1:15" x14ac:dyDescent="0.25">
      <c r="A959" t="s">
        <v>1944</v>
      </c>
      <c r="B959">
        <v>9800</v>
      </c>
      <c r="C959">
        <v>12434</v>
      </c>
      <c r="D959" s="12">
        <v>127</v>
      </c>
      <c r="E959" t="s">
        <v>20</v>
      </c>
      <c r="F959">
        <v>131</v>
      </c>
      <c r="G959" s="8">
        <v>94.915999999999997</v>
      </c>
      <c r="H959" t="s">
        <v>21</v>
      </c>
      <c r="I959" s="7">
        <v>40955.25</v>
      </c>
      <c r="J959" t="s">
        <v>2148</v>
      </c>
      <c r="K959">
        <v>1329372000</v>
      </c>
      <c r="L959" s="7">
        <v>40958.25</v>
      </c>
      <c r="M959">
        <v>1329631200</v>
      </c>
      <c r="N959" t="s">
        <v>2114</v>
      </c>
      <c r="O959" t="s">
        <v>2115</v>
      </c>
    </row>
    <row r="960" spans="1:15" x14ac:dyDescent="0.25">
      <c r="A960" t="s">
        <v>1946</v>
      </c>
      <c r="B960">
        <v>1100</v>
      </c>
      <c r="C960">
        <v>8081</v>
      </c>
      <c r="D960" s="12">
        <v>735</v>
      </c>
      <c r="E960" t="s">
        <v>20</v>
      </c>
      <c r="F960">
        <v>112</v>
      </c>
      <c r="G960" s="8">
        <v>72.151799999999994</v>
      </c>
      <c r="H960" t="s">
        <v>21</v>
      </c>
      <c r="I960" s="7">
        <v>40350.208333333336</v>
      </c>
      <c r="J960" t="s">
        <v>2150</v>
      </c>
      <c r="K960">
        <v>1277096400</v>
      </c>
      <c r="L960" s="7">
        <v>40372.208333333336</v>
      </c>
      <c r="M960">
        <v>1278997200</v>
      </c>
      <c r="N960" t="s">
        <v>2116</v>
      </c>
      <c r="O960" t="s">
        <v>2124</v>
      </c>
    </row>
    <row r="961" spans="1:15" x14ac:dyDescent="0.25">
      <c r="A961" t="s">
        <v>1948</v>
      </c>
      <c r="B961">
        <v>145000</v>
      </c>
      <c r="C961">
        <v>6631</v>
      </c>
      <c r="D961" s="12">
        <v>5</v>
      </c>
      <c r="E961" t="s">
        <v>14</v>
      </c>
      <c r="F961">
        <v>130</v>
      </c>
      <c r="G961" s="8">
        <v>51.0077</v>
      </c>
      <c r="H961" t="s">
        <v>21</v>
      </c>
      <c r="I961" s="7">
        <v>40357.208333333336</v>
      </c>
      <c r="J961" t="s">
        <v>2150</v>
      </c>
      <c r="K961">
        <v>1277701200</v>
      </c>
      <c r="L961" s="7">
        <v>40385.208333333336</v>
      </c>
      <c r="M961">
        <v>1280120400</v>
      </c>
      <c r="N961" t="s">
        <v>2122</v>
      </c>
      <c r="O961" t="s">
        <v>2134</v>
      </c>
    </row>
    <row r="962" spans="1:15" x14ac:dyDescent="0.25">
      <c r="A962" t="s">
        <v>1950</v>
      </c>
      <c r="B962">
        <v>5500</v>
      </c>
      <c r="C962">
        <v>4678</v>
      </c>
      <c r="D962" s="12">
        <v>85</v>
      </c>
      <c r="E962" t="s">
        <v>14</v>
      </c>
      <c r="F962">
        <v>55</v>
      </c>
      <c r="G962" s="8">
        <v>85.054500000000004</v>
      </c>
      <c r="H962" t="s">
        <v>21</v>
      </c>
      <c r="I962" s="7">
        <v>42408.25</v>
      </c>
      <c r="J962" t="s">
        <v>2151</v>
      </c>
      <c r="K962">
        <v>1454911200</v>
      </c>
      <c r="L962" s="7">
        <v>42445.208333333336</v>
      </c>
      <c r="M962">
        <v>1458104400</v>
      </c>
      <c r="N962" t="s">
        <v>2112</v>
      </c>
      <c r="O962" t="s">
        <v>2113</v>
      </c>
    </row>
    <row r="963" spans="1:15" x14ac:dyDescent="0.25">
      <c r="A963" t="s">
        <v>1952</v>
      </c>
      <c r="B963">
        <v>5700</v>
      </c>
      <c r="C963">
        <v>6800</v>
      </c>
      <c r="D963" s="12">
        <v>119</v>
      </c>
      <c r="E963" t="s">
        <v>20</v>
      </c>
      <c r="F963">
        <v>155</v>
      </c>
      <c r="G963" s="8">
        <v>43.871000000000002</v>
      </c>
      <c r="H963" t="s">
        <v>21</v>
      </c>
      <c r="I963" s="7">
        <v>40591.25</v>
      </c>
      <c r="J963" t="s">
        <v>2152</v>
      </c>
      <c r="K963">
        <v>1297922400</v>
      </c>
      <c r="L963" s="7">
        <v>40595.25</v>
      </c>
      <c r="M963">
        <v>1298268000</v>
      </c>
      <c r="N963" t="s">
        <v>2122</v>
      </c>
      <c r="O963" t="s">
        <v>2134</v>
      </c>
    </row>
    <row r="964" spans="1:15" x14ac:dyDescent="0.25">
      <c r="A964" t="s">
        <v>1954</v>
      </c>
      <c r="B964">
        <v>3600</v>
      </c>
      <c r="C964">
        <v>10657</v>
      </c>
      <c r="D964" s="12">
        <v>296</v>
      </c>
      <c r="E964" t="s">
        <v>20</v>
      </c>
      <c r="F964">
        <v>266</v>
      </c>
      <c r="G964" s="8">
        <v>40.063899999999997</v>
      </c>
      <c r="H964" t="s">
        <v>21</v>
      </c>
      <c r="I964" s="7">
        <v>41592.25</v>
      </c>
      <c r="J964" t="s">
        <v>2146</v>
      </c>
      <c r="K964">
        <v>1384408800</v>
      </c>
      <c r="L964" s="7">
        <v>41613.25</v>
      </c>
      <c r="M964">
        <v>1386223200</v>
      </c>
      <c r="N964" t="s">
        <v>2108</v>
      </c>
      <c r="O964" t="s">
        <v>2109</v>
      </c>
    </row>
    <row r="965" spans="1:15" x14ac:dyDescent="0.25">
      <c r="A965" t="s">
        <v>1956</v>
      </c>
      <c r="B965">
        <v>5900</v>
      </c>
      <c r="C965">
        <v>4997</v>
      </c>
      <c r="D965" s="12">
        <v>85</v>
      </c>
      <c r="E965" t="s">
        <v>14</v>
      </c>
      <c r="F965">
        <v>114</v>
      </c>
      <c r="G965" s="8">
        <v>43.833300000000001</v>
      </c>
      <c r="H965" t="s">
        <v>107</v>
      </c>
      <c r="I965" s="7">
        <v>40607.25</v>
      </c>
      <c r="J965" t="s">
        <v>2152</v>
      </c>
      <c r="K965">
        <v>1299304800</v>
      </c>
      <c r="L965" s="7">
        <v>40613.25</v>
      </c>
      <c r="M965">
        <v>1299823200</v>
      </c>
      <c r="N965" t="s">
        <v>2129</v>
      </c>
      <c r="O965" t="s">
        <v>2130</v>
      </c>
    </row>
    <row r="966" spans="1:15" x14ac:dyDescent="0.25">
      <c r="A966" t="s">
        <v>1958</v>
      </c>
      <c r="B966">
        <v>3700</v>
      </c>
      <c r="C966">
        <v>13164</v>
      </c>
      <c r="D966" s="12">
        <v>356</v>
      </c>
      <c r="E966" t="s">
        <v>20</v>
      </c>
      <c r="F966">
        <v>155</v>
      </c>
      <c r="G966" s="8">
        <v>84.929000000000002</v>
      </c>
      <c r="H966" t="s">
        <v>21</v>
      </c>
      <c r="I966" s="7">
        <v>42135.208333333336</v>
      </c>
      <c r="J966" t="s">
        <v>2144</v>
      </c>
      <c r="K966">
        <v>1431320400</v>
      </c>
      <c r="L966" s="7">
        <v>42140.208333333336</v>
      </c>
      <c r="M966">
        <v>1431752400</v>
      </c>
      <c r="N966" t="s">
        <v>2114</v>
      </c>
      <c r="O966" t="s">
        <v>2115</v>
      </c>
    </row>
    <row r="967" spans="1:15" x14ac:dyDescent="0.25">
      <c r="A967" t="s">
        <v>1960</v>
      </c>
      <c r="B967">
        <v>2200</v>
      </c>
      <c r="C967">
        <v>8501</v>
      </c>
      <c r="D967" s="12">
        <v>386</v>
      </c>
      <c r="E967" t="s">
        <v>20</v>
      </c>
      <c r="F967">
        <v>207</v>
      </c>
      <c r="G967" s="8">
        <v>41.067599999999999</v>
      </c>
      <c r="H967" t="s">
        <v>40</v>
      </c>
      <c r="I967" s="7">
        <v>40203.25</v>
      </c>
      <c r="J967" t="s">
        <v>2150</v>
      </c>
      <c r="K967">
        <v>1264399200</v>
      </c>
      <c r="L967" s="7">
        <v>40243.25</v>
      </c>
      <c r="M967">
        <v>1267855200</v>
      </c>
      <c r="N967" t="s">
        <v>2110</v>
      </c>
      <c r="O967" t="s">
        <v>2111</v>
      </c>
    </row>
    <row r="968" spans="1:15" x14ac:dyDescent="0.25">
      <c r="A968" t="s">
        <v>878</v>
      </c>
      <c r="B968">
        <v>1700</v>
      </c>
      <c r="C968">
        <v>13468</v>
      </c>
      <c r="D968" s="12">
        <v>792</v>
      </c>
      <c r="E968" t="s">
        <v>20</v>
      </c>
      <c r="F968">
        <v>245</v>
      </c>
      <c r="G968" s="8">
        <v>54.971400000000003</v>
      </c>
      <c r="H968" t="s">
        <v>21</v>
      </c>
      <c r="I968" s="7">
        <v>42901.208333333336</v>
      </c>
      <c r="J968" t="s">
        <v>2149</v>
      </c>
      <c r="K968">
        <v>1497502800</v>
      </c>
      <c r="L968" s="7">
        <v>42903.208333333336</v>
      </c>
      <c r="M968">
        <v>1497675600</v>
      </c>
      <c r="N968" t="s">
        <v>2114</v>
      </c>
      <c r="O968" t="s">
        <v>2115</v>
      </c>
    </row>
    <row r="969" spans="1:15" x14ac:dyDescent="0.25">
      <c r="A969" t="s">
        <v>1963</v>
      </c>
      <c r="B969">
        <v>88400</v>
      </c>
      <c r="C969">
        <v>121138</v>
      </c>
      <c r="D969" s="12">
        <v>137</v>
      </c>
      <c r="E969" t="s">
        <v>20</v>
      </c>
      <c r="F969">
        <v>1573</v>
      </c>
      <c r="G969" s="8">
        <v>77.010800000000003</v>
      </c>
      <c r="H969" t="s">
        <v>21</v>
      </c>
      <c r="I969" s="7">
        <v>41005.208333333336</v>
      </c>
      <c r="J969" t="s">
        <v>2148</v>
      </c>
      <c r="K969">
        <v>1333688400</v>
      </c>
      <c r="L969" s="7">
        <v>41042.208333333336</v>
      </c>
      <c r="M969">
        <v>1336885200</v>
      </c>
      <c r="N969" t="s">
        <v>2110</v>
      </c>
      <c r="O969" t="s">
        <v>2137</v>
      </c>
    </row>
    <row r="970" spans="1:15" x14ac:dyDescent="0.25">
      <c r="A970" t="s">
        <v>1965</v>
      </c>
      <c r="B970">
        <v>2400</v>
      </c>
      <c r="C970">
        <v>8117</v>
      </c>
      <c r="D970" s="12">
        <v>338</v>
      </c>
      <c r="E970" t="s">
        <v>20</v>
      </c>
      <c r="F970">
        <v>114</v>
      </c>
      <c r="G970" s="8">
        <v>71.201800000000006</v>
      </c>
      <c r="H970" t="s">
        <v>21</v>
      </c>
      <c r="I970" s="7">
        <v>40544.25</v>
      </c>
      <c r="J970" t="s">
        <v>2152</v>
      </c>
      <c r="K970">
        <v>1293861600</v>
      </c>
      <c r="L970" s="7">
        <v>40559.25</v>
      </c>
      <c r="M970">
        <v>1295157600</v>
      </c>
      <c r="N970" t="s">
        <v>2108</v>
      </c>
      <c r="O970" t="s">
        <v>2109</v>
      </c>
    </row>
    <row r="971" spans="1:15" x14ac:dyDescent="0.25">
      <c r="A971" t="s">
        <v>1967</v>
      </c>
      <c r="B971">
        <v>7900</v>
      </c>
      <c r="C971">
        <v>8550</v>
      </c>
      <c r="D971" s="12">
        <v>108</v>
      </c>
      <c r="E971" t="s">
        <v>20</v>
      </c>
      <c r="F971">
        <v>93</v>
      </c>
      <c r="G971" s="8">
        <v>91.935500000000005</v>
      </c>
      <c r="H971" t="s">
        <v>21</v>
      </c>
      <c r="I971" s="7">
        <v>43821.25</v>
      </c>
      <c r="J971" t="s">
        <v>2147</v>
      </c>
      <c r="K971">
        <v>1576994400</v>
      </c>
      <c r="L971" s="7">
        <v>43828.25</v>
      </c>
      <c r="M971">
        <v>1577599200</v>
      </c>
      <c r="N971" t="s">
        <v>2114</v>
      </c>
      <c r="O971" t="s">
        <v>2115</v>
      </c>
    </row>
    <row r="972" spans="1:15" x14ac:dyDescent="0.25">
      <c r="A972" t="s">
        <v>1969</v>
      </c>
      <c r="B972">
        <v>94900</v>
      </c>
      <c r="C972">
        <v>57659</v>
      </c>
      <c r="D972" s="12">
        <v>61</v>
      </c>
      <c r="E972" t="s">
        <v>14</v>
      </c>
      <c r="F972">
        <v>594</v>
      </c>
      <c r="G972" s="8">
        <v>97.069000000000003</v>
      </c>
      <c r="H972" t="s">
        <v>21</v>
      </c>
      <c r="I972" s="7">
        <v>40672.208333333336</v>
      </c>
      <c r="J972" t="s">
        <v>2152</v>
      </c>
      <c r="K972">
        <v>1304917200</v>
      </c>
      <c r="L972" s="7">
        <v>40673.208333333336</v>
      </c>
      <c r="M972">
        <v>1305003600</v>
      </c>
      <c r="N972" t="s">
        <v>2114</v>
      </c>
      <c r="O972" t="s">
        <v>2115</v>
      </c>
    </row>
    <row r="973" spans="1:15" x14ac:dyDescent="0.25">
      <c r="A973" t="s">
        <v>1971</v>
      </c>
      <c r="B973">
        <v>5100</v>
      </c>
      <c r="C973">
        <v>1414</v>
      </c>
      <c r="D973" s="12">
        <v>28</v>
      </c>
      <c r="E973" t="s">
        <v>14</v>
      </c>
      <c r="F973">
        <v>24</v>
      </c>
      <c r="G973" s="8">
        <v>58.916699999999999</v>
      </c>
      <c r="H973" t="s">
        <v>21</v>
      </c>
      <c r="I973" s="7">
        <v>41555.208333333336</v>
      </c>
      <c r="J973" t="s">
        <v>2146</v>
      </c>
      <c r="K973">
        <v>1381208400</v>
      </c>
      <c r="L973" s="7">
        <v>41561.208333333336</v>
      </c>
      <c r="M973">
        <v>1381726800</v>
      </c>
      <c r="N973" t="s">
        <v>2116</v>
      </c>
      <c r="O973" t="s">
        <v>2135</v>
      </c>
    </row>
    <row r="974" spans="1:15" x14ac:dyDescent="0.25">
      <c r="A974" t="s">
        <v>1973</v>
      </c>
      <c r="B974">
        <v>42700</v>
      </c>
      <c r="C974">
        <v>97524</v>
      </c>
      <c r="D974" s="12">
        <v>228</v>
      </c>
      <c r="E974" t="s">
        <v>20</v>
      </c>
      <c r="F974">
        <v>1681</v>
      </c>
      <c r="G974" s="8">
        <v>58.015500000000003</v>
      </c>
      <c r="H974" t="s">
        <v>21</v>
      </c>
      <c r="I974" s="7">
        <v>41792.208333333336</v>
      </c>
      <c r="J974" t="s">
        <v>2145</v>
      </c>
      <c r="K974">
        <v>1401685200</v>
      </c>
      <c r="L974" s="7">
        <v>41801.208333333336</v>
      </c>
      <c r="M974">
        <v>1402462800</v>
      </c>
      <c r="N974" t="s">
        <v>2112</v>
      </c>
      <c r="O974" t="s">
        <v>2113</v>
      </c>
    </row>
    <row r="975" spans="1:15" x14ac:dyDescent="0.25">
      <c r="A975" t="s">
        <v>1975</v>
      </c>
      <c r="B975">
        <v>121100</v>
      </c>
      <c r="C975">
        <v>26176</v>
      </c>
      <c r="D975" s="12">
        <v>22</v>
      </c>
      <c r="E975" t="s">
        <v>14</v>
      </c>
      <c r="F975">
        <v>252</v>
      </c>
      <c r="G975" s="8">
        <v>103.873</v>
      </c>
      <c r="H975" t="s">
        <v>21</v>
      </c>
      <c r="I975" s="7">
        <v>40522.25</v>
      </c>
      <c r="J975" t="s">
        <v>2150</v>
      </c>
      <c r="K975">
        <v>1291960800</v>
      </c>
      <c r="L975" s="7">
        <v>40524.25</v>
      </c>
      <c r="M975">
        <v>1292133600</v>
      </c>
      <c r="N975" t="s">
        <v>2114</v>
      </c>
      <c r="O975" t="s">
        <v>2115</v>
      </c>
    </row>
    <row r="976" spans="1:15" x14ac:dyDescent="0.25">
      <c r="A976" t="s">
        <v>1977</v>
      </c>
      <c r="B976">
        <v>800</v>
      </c>
      <c r="C976">
        <v>2991</v>
      </c>
      <c r="D976" s="12">
        <v>374</v>
      </c>
      <c r="E976" t="s">
        <v>20</v>
      </c>
      <c r="F976">
        <v>32</v>
      </c>
      <c r="G976" s="8">
        <v>93.468800000000002</v>
      </c>
      <c r="H976" t="s">
        <v>21</v>
      </c>
      <c r="I976" s="7">
        <v>41412.208333333336</v>
      </c>
      <c r="J976" t="s">
        <v>2146</v>
      </c>
      <c r="K976">
        <v>1368853200</v>
      </c>
      <c r="L976" s="7">
        <v>41413.208333333336</v>
      </c>
      <c r="M976">
        <v>1368939600</v>
      </c>
      <c r="N976" t="s">
        <v>2110</v>
      </c>
      <c r="O976" t="s">
        <v>2120</v>
      </c>
    </row>
    <row r="977" spans="1:15" x14ac:dyDescent="0.25">
      <c r="A977" t="s">
        <v>1979</v>
      </c>
      <c r="B977">
        <v>5400</v>
      </c>
      <c r="C977">
        <v>8366</v>
      </c>
      <c r="D977" s="12">
        <v>155</v>
      </c>
      <c r="E977" t="s">
        <v>20</v>
      </c>
      <c r="F977">
        <v>135</v>
      </c>
      <c r="G977" s="8">
        <v>61.970399999999998</v>
      </c>
      <c r="H977" t="s">
        <v>21</v>
      </c>
      <c r="I977" s="7">
        <v>42337.25</v>
      </c>
      <c r="J977" t="s">
        <v>2144</v>
      </c>
      <c r="K977">
        <v>1448776800</v>
      </c>
      <c r="L977" s="7">
        <v>42376.25</v>
      </c>
      <c r="M977">
        <v>1452146400</v>
      </c>
      <c r="N977" t="s">
        <v>2114</v>
      </c>
      <c r="O977" t="s">
        <v>2115</v>
      </c>
    </row>
    <row r="978" spans="1:15" x14ac:dyDescent="0.25">
      <c r="A978" t="s">
        <v>1981</v>
      </c>
      <c r="B978">
        <v>4000</v>
      </c>
      <c r="C978">
        <v>12886</v>
      </c>
      <c r="D978" s="12">
        <v>322</v>
      </c>
      <c r="E978" t="s">
        <v>20</v>
      </c>
      <c r="F978">
        <v>140</v>
      </c>
      <c r="G978" s="8">
        <v>92.042900000000003</v>
      </c>
      <c r="H978" t="s">
        <v>21</v>
      </c>
      <c r="I978" s="7">
        <v>40571.25</v>
      </c>
      <c r="J978" t="s">
        <v>2152</v>
      </c>
      <c r="K978">
        <v>1296194400</v>
      </c>
      <c r="L978" s="7">
        <v>40577.25</v>
      </c>
      <c r="M978">
        <v>1296712800</v>
      </c>
      <c r="N978" t="s">
        <v>2114</v>
      </c>
      <c r="O978" t="s">
        <v>2115</v>
      </c>
    </row>
    <row r="979" spans="1:15" x14ac:dyDescent="0.25">
      <c r="A979" t="s">
        <v>1258</v>
      </c>
      <c r="B979">
        <v>7000</v>
      </c>
      <c r="C979">
        <v>5177</v>
      </c>
      <c r="D979" s="12">
        <v>74</v>
      </c>
      <c r="E979" t="s">
        <v>14</v>
      </c>
      <c r="F979">
        <v>67</v>
      </c>
      <c r="G979" s="8">
        <v>77.268699999999995</v>
      </c>
      <c r="H979" t="s">
        <v>21</v>
      </c>
      <c r="I979" s="7">
        <v>43138.25</v>
      </c>
      <c r="J979" t="s">
        <v>2153</v>
      </c>
      <c r="K979">
        <v>1517983200</v>
      </c>
      <c r="L979" s="7">
        <v>43170.25</v>
      </c>
      <c r="M979">
        <v>1520748000</v>
      </c>
      <c r="N979" t="s">
        <v>2108</v>
      </c>
      <c r="O979" t="s">
        <v>2109</v>
      </c>
    </row>
    <row r="980" spans="1:15" x14ac:dyDescent="0.25">
      <c r="A980" t="s">
        <v>1984</v>
      </c>
      <c r="B980">
        <v>1000</v>
      </c>
      <c r="C980">
        <v>8641</v>
      </c>
      <c r="D980" s="12">
        <v>864</v>
      </c>
      <c r="E980" t="s">
        <v>20</v>
      </c>
      <c r="F980">
        <v>92</v>
      </c>
      <c r="G980" s="8">
        <v>93.923900000000003</v>
      </c>
      <c r="H980" t="s">
        <v>21</v>
      </c>
      <c r="I980" s="7">
        <v>42686.25</v>
      </c>
      <c r="J980" t="s">
        <v>2151</v>
      </c>
      <c r="K980">
        <v>1478930400</v>
      </c>
      <c r="L980" s="7">
        <v>42708.25</v>
      </c>
      <c r="M980">
        <v>1480831200</v>
      </c>
      <c r="N980" t="s">
        <v>2125</v>
      </c>
      <c r="O980" t="s">
        <v>2126</v>
      </c>
    </row>
    <row r="981" spans="1:15" x14ac:dyDescent="0.25">
      <c r="A981" t="s">
        <v>1986</v>
      </c>
      <c r="B981">
        <v>60200</v>
      </c>
      <c r="C981">
        <v>86244</v>
      </c>
      <c r="D981" s="12">
        <v>143</v>
      </c>
      <c r="E981" t="s">
        <v>20</v>
      </c>
      <c r="F981">
        <v>1015</v>
      </c>
      <c r="G981" s="8">
        <v>84.969499999999996</v>
      </c>
      <c r="H981" t="s">
        <v>40</v>
      </c>
      <c r="I981" s="7">
        <v>42078.208333333336</v>
      </c>
      <c r="J981" t="s">
        <v>2144</v>
      </c>
      <c r="K981">
        <v>1426395600</v>
      </c>
      <c r="L981" s="7">
        <v>42084.208333333336</v>
      </c>
      <c r="M981">
        <v>1426914000</v>
      </c>
      <c r="N981" t="s">
        <v>2114</v>
      </c>
      <c r="O981" t="s">
        <v>2115</v>
      </c>
    </row>
    <row r="982" spans="1:15" x14ac:dyDescent="0.25">
      <c r="A982" t="s">
        <v>1988</v>
      </c>
      <c r="B982">
        <v>195200</v>
      </c>
      <c r="C982">
        <v>78630</v>
      </c>
      <c r="D982" s="12">
        <v>40</v>
      </c>
      <c r="E982" t="s">
        <v>14</v>
      </c>
      <c r="F982">
        <v>742</v>
      </c>
      <c r="G982" s="8">
        <v>105.9704</v>
      </c>
      <c r="H982" t="s">
        <v>21</v>
      </c>
      <c r="I982" s="7">
        <v>42307.208333333336</v>
      </c>
      <c r="J982" t="s">
        <v>2144</v>
      </c>
      <c r="K982">
        <v>1446181200</v>
      </c>
      <c r="L982" s="7">
        <v>42312.25</v>
      </c>
      <c r="M982">
        <v>1446616800</v>
      </c>
      <c r="N982" t="s">
        <v>2122</v>
      </c>
      <c r="O982" t="s">
        <v>2123</v>
      </c>
    </row>
    <row r="983" spans="1:15" x14ac:dyDescent="0.25">
      <c r="A983" t="s">
        <v>1990</v>
      </c>
      <c r="B983">
        <v>6700</v>
      </c>
      <c r="C983">
        <v>11941</v>
      </c>
      <c r="D983" s="12">
        <v>178</v>
      </c>
      <c r="E983" t="s">
        <v>20</v>
      </c>
      <c r="F983">
        <v>323</v>
      </c>
      <c r="G983" s="8">
        <v>36.969000000000001</v>
      </c>
      <c r="H983" t="s">
        <v>21</v>
      </c>
      <c r="I983" s="7">
        <v>43094.25</v>
      </c>
      <c r="J983" t="s">
        <v>2149</v>
      </c>
      <c r="K983">
        <v>1514181600</v>
      </c>
      <c r="L983" s="7">
        <v>43127.25</v>
      </c>
      <c r="M983">
        <v>1517032800</v>
      </c>
      <c r="N983" t="s">
        <v>2112</v>
      </c>
      <c r="O983" t="s">
        <v>2113</v>
      </c>
    </row>
    <row r="984" spans="1:15" x14ac:dyDescent="0.25">
      <c r="A984" t="s">
        <v>1992</v>
      </c>
      <c r="B984">
        <v>7200</v>
      </c>
      <c r="C984">
        <v>6115</v>
      </c>
      <c r="D984" s="12">
        <v>85</v>
      </c>
      <c r="E984" t="s">
        <v>14</v>
      </c>
      <c r="F984">
        <v>75</v>
      </c>
      <c r="G984" s="8">
        <v>81.533299999999997</v>
      </c>
      <c r="H984" t="s">
        <v>21</v>
      </c>
      <c r="I984" s="7">
        <v>40743.208333333336</v>
      </c>
      <c r="J984" t="s">
        <v>2152</v>
      </c>
      <c r="K984">
        <v>1311051600</v>
      </c>
      <c r="L984" s="7">
        <v>40745.208333333336</v>
      </c>
      <c r="M984">
        <v>1311224400</v>
      </c>
      <c r="N984" t="s">
        <v>2116</v>
      </c>
      <c r="O984" t="s">
        <v>2117</v>
      </c>
    </row>
    <row r="985" spans="1:15" x14ac:dyDescent="0.25">
      <c r="A985" t="s">
        <v>1994</v>
      </c>
      <c r="B985">
        <v>129100</v>
      </c>
      <c r="C985">
        <v>188404</v>
      </c>
      <c r="D985" s="12">
        <v>146</v>
      </c>
      <c r="E985" t="s">
        <v>20</v>
      </c>
      <c r="F985">
        <v>2326</v>
      </c>
      <c r="G985" s="8">
        <v>80.999099999999999</v>
      </c>
      <c r="H985" t="s">
        <v>21</v>
      </c>
      <c r="I985" s="7">
        <v>43681.208333333336</v>
      </c>
      <c r="J985" t="s">
        <v>2147</v>
      </c>
      <c r="K985">
        <v>1564894800</v>
      </c>
      <c r="L985" s="7">
        <v>43696.208333333336</v>
      </c>
      <c r="M985">
        <v>1566190800</v>
      </c>
      <c r="N985" t="s">
        <v>2116</v>
      </c>
      <c r="O985" t="s">
        <v>2117</v>
      </c>
    </row>
    <row r="986" spans="1:15" x14ac:dyDescent="0.25">
      <c r="A986" t="s">
        <v>1996</v>
      </c>
      <c r="B986">
        <v>6500</v>
      </c>
      <c r="C986">
        <v>9910</v>
      </c>
      <c r="D986" s="12">
        <v>152</v>
      </c>
      <c r="E986" t="s">
        <v>20</v>
      </c>
      <c r="F986">
        <v>381</v>
      </c>
      <c r="G986" s="8">
        <v>26.0105</v>
      </c>
      <c r="H986" t="s">
        <v>21</v>
      </c>
      <c r="I986" s="7">
        <v>43716.208333333336</v>
      </c>
      <c r="J986" t="s">
        <v>2147</v>
      </c>
      <c r="K986">
        <v>1567918800</v>
      </c>
      <c r="L986" s="7">
        <v>43742.208333333336</v>
      </c>
      <c r="M986">
        <v>1570165200</v>
      </c>
      <c r="N986" t="s">
        <v>2114</v>
      </c>
      <c r="O986" t="s">
        <v>2115</v>
      </c>
    </row>
    <row r="987" spans="1:15" x14ac:dyDescent="0.25">
      <c r="A987" t="s">
        <v>1998</v>
      </c>
      <c r="B987">
        <v>170600</v>
      </c>
      <c r="C987">
        <v>114523</v>
      </c>
      <c r="D987" s="12">
        <v>67</v>
      </c>
      <c r="E987" t="s">
        <v>14</v>
      </c>
      <c r="F987">
        <v>4405</v>
      </c>
      <c r="G987" s="8">
        <v>25.9984</v>
      </c>
      <c r="H987" t="s">
        <v>21</v>
      </c>
      <c r="I987" s="7">
        <v>41614.25</v>
      </c>
      <c r="J987" t="s">
        <v>2146</v>
      </c>
      <c r="K987">
        <v>1386309600</v>
      </c>
      <c r="L987" s="7">
        <v>41640.25</v>
      </c>
      <c r="M987">
        <v>1388556000</v>
      </c>
      <c r="N987" t="s">
        <v>2110</v>
      </c>
      <c r="O987" t="s">
        <v>2111</v>
      </c>
    </row>
    <row r="988" spans="1:15" x14ac:dyDescent="0.25">
      <c r="A988" t="s">
        <v>2000</v>
      </c>
      <c r="B988">
        <v>7800</v>
      </c>
      <c r="C988">
        <v>3144</v>
      </c>
      <c r="D988" s="12">
        <v>40</v>
      </c>
      <c r="E988" t="s">
        <v>14</v>
      </c>
      <c r="F988">
        <v>92</v>
      </c>
      <c r="G988" s="8">
        <v>34.173900000000003</v>
      </c>
      <c r="H988" t="s">
        <v>21</v>
      </c>
      <c r="I988" s="7">
        <v>40638.208333333336</v>
      </c>
      <c r="J988" t="s">
        <v>2152</v>
      </c>
      <c r="K988">
        <v>1301979600</v>
      </c>
      <c r="L988" s="7">
        <v>40652.208333333336</v>
      </c>
      <c r="M988">
        <v>1303189200</v>
      </c>
      <c r="N988" t="s">
        <v>2110</v>
      </c>
      <c r="O988" t="s">
        <v>2111</v>
      </c>
    </row>
    <row r="989" spans="1:15" x14ac:dyDescent="0.25">
      <c r="A989" t="s">
        <v>2002</v>
      </c>
      <c r="B989">
        <v>6200</v>
      </c>
      <c r="C989">
        <v>13441</v>
      </c>
      <c r="D989" s="12">
        <v>217</v>
      </c>
      <c r="E989" t="s">
        <v>20</v>
      </c>
      <c r="F989">
        <v>480</v>
      </c>
      <c r="G989" s="8">
        <v>28.002099999999999</v>
      </c>
      <c r="H989" t="s">
        <v>21</v>
      </c>
      <c r="I989" s="7">
        <v>42852.208333333336</v>
      </c>
      <c r="J989" t="s">
        <v>2149</v>
      </c>
      <c r="K989">
        <v>1493269200</v>
      </c>
      <c r="L989" s="7">
        <v>42866.208333333336</v>
      </c>
      <c r="M989">
        <v>1494478800</v>
      </c>
      <c r="N989" t="s">
        <v>2116</v>
      </c>
      <c r="O989" t="s">
        <v>2117</v>
      </c>
    </row>
    <row r="990" spans="1:15" x14ac:dyDescent="0.25">
      <c r="A990" t="s">
        <v>2004</v>
      </c>
      <c r="B990">
        <v>9400</v>
      </c>
      <c r="C990">
        <v>4899</v>
      </c>
      <c r="D990" s="12">
        <v>52</v>
      </c>
      <c r="E990" t="s">
        <v>14</v>
      </c>
      <c r="F990">
        <v>64</v>
      </c>
      <c r="G990" s="8">
        <v>76.546899999999994</v>
      </c>
      <c r="H990" t="s">
        <v>21</v>
      </c>
      <c r="I990" s="7">
        <v>42686.25</v>
      </c>
      <c r="J990" t="s">
        <v>2151</v>
      </c>
      <c r="K990">
        <v>1478930400</v>
      </c>
      <c r="L990" s="7">
        <v>42707.25</v>
      </c>
      <c r="M990">
        <v>1480744800</v>
      </c>
      <c r="N990" t="s">
        <v>2122</v>
      </c>
      <c r="O990" t="s">
        <v>2131</v>
      </c>
    </row>
    <row r="991" spans="1:15" x14ac:dyDescent="0.25">
      <c r="A991" t="s">
        <v>2006</v>
      </c>
      <c r="B991">
        <v>2400</v>
      </c>
      <c r="C991">
        <v>11990</v>
      </c>
      <c r="D991" s="12">
        <v>500</v>
      </c>
      <c r="E991" t="s">
        <v>20</v>
      </c>
      <c r="F991">
        <v>226</v>
      </c>
      <c r="G991" s="8">
        <v>53.053100000000001</v>
      </c>
      <c r="H991" t="s">
        <v>21</v>
      </c>
      <c r="I991" s="7">
        <v>43571.208333333336</v>
      </c>
      <c r="J991" t="s">
        <v>2147</v>
      </c>
      <c r="K991">
        <v>1555390800</v>
      </c>
      <c r="L991" s="7">
        <v>43576.208333333336</v>
      </c>
      <c r="M991">
        <v>1555822800</v>
      </c>
      <c r="N991" t="s">
        <v>2122</v>
      </c>
      <c r="O991" t="s">
        <v>2134</v>
      </c>
    </row>
    <row r="992" spans="1:15" x14ac:dyDescent="0.25">
      <c r="A992" t="s">
        <v>2008</v>
      </c>
      <c r="B992">
        <v>7800</v>
      </c>
      <c r="C992">
        <v>6839</v>
      </c>
      <c r="D992" s="12">
        <v>88</v>
      </c>
      <c r="E992" t="s">
        <v>14</v>
      </c>
      <c r="F992">
        <v>64</v>
      </c>
      <c r="G992" s="8">
        <v>106.85939999999999</v>
      </c>
      <c r="H992" t="s">
        <v>21</v>
      </c>
      <c r="I992" s="7">
        <v>42432.25</v>
      </c>
      <c r="J992" t="s">
        <v>2151</v>
      </c>
      <c r="K992">
        <v>1456984800</v>
      </c>
      <c r="L992" s="7">
        <v>42454.208333333336</v>
      </c>
      <c r="M992">
        <v>1458882000</v>
      </c>
      <c r="N992" t="s">
        <v>2116</v>
      </c>
      <c r="O992" t="s">
        <v>2119</v>
      </c>
    </row>
    <row r="993" spans="1:15" x14ac:dyDescent="0.25">
      <c r="A993" t="s">
        <v>1080</v>
      </c>
      <c r="B993">
        <v>9800</v>
      </c>
      <c r="C993">
        <v>11091</v>
      </c>
      <c r="D993" s="12">
        <v>113</v>
      </c>
      <c r="E993" t="s">
        <v>20</v>
      </c>
      <c r="F993">
        <v>241</v>
      </c>
      <c r="G993" s="8">
        <v>46.020699999999998</v>
      </c>
      <c r="H993" t="s">
        <v>21</v>
      </c>
      <c r="I993" s="7">
        <v>41907.208333333336</v>
      </c>
      <c r="J993" t="s">
        <v>2145</v>
      </c>
      <c r="K993">
        <v>1411621200</v>
      </c>
      <c r="L993" s="7">
        <v>41911.208333333336</v>
      </c>
      <c r="M993">
        <v>1411966800</v>
      </c>
      <c r="N993" t="s">
        <v>2110</v>
      </c>
      <c r="O993" t="s">
        <v>2111</v>
      </c>
    </row>
    <row r="994" spans="1:15" x14ac:dyDescent="0.25">
      <c r="A994" t="s">
        <v>2011</v>
      </c>
      <c r="B994">
        <v>3100</v>
      </c>
      <c r="C994">
        <v>13223</v>
      </c>
      <c r="D994" s="12">
        <v>427</v>
      </c>
      <c r="E994" t="s">
        <v>20</v>
      </c>
      <c r="F994">
        <v>132</v>
      </c>
      <c r="G994" s="8">
        <v>100.1742</v>
      </c>
      <c r="H994" t="s">
        <v>21</v>
      </c>
      <c r="I994" s="7">
        <v>43227.208333333336</v>
      </c>
      <c r="J994" t="s">
        <v>2153</v>
      </c>
      <c r="K994">
        <v>1525669200</v>
      </c>
      <c r="L994" s="7">
        <v>43241.208333333336</v>
      </c>
      <c r="M994">
        <v>1526878800</v>
      </c>
      <c r="N994" t="s">
        <v>2116</v>
      </c>
      <c r="O994" t="s">
        <v>2119</v>
      </c>
    </row>
    <row r="995" spans="1:15" hidden="1" x14ac:dyDescent="0.25">
      <c r="A995" t="s">
        <v>2013</v>
      </c>
      <c r="B995">
        <v>9800</v>
      </c>
      <c r="C995">
        <v>7608</v>
      </c>
      <c r="D995" s="12">
        <v>78</v>
      </c>
      <c r="E995" t="s">
        <v>2186</v>
      </c>
      <c r="F995">
        <v>75</v>
      </c>
      <c r="G995" s="8">
        <v>101.44</v>
      </c>
      <c r="H995" t="s">
        <v>107</v>
      </c>
      <c r="I995" s="7">
        <v>42362.25</v>
      </c>
      <c r="J995" t="s">
        <v>2144</v>
      </c>
      <c r="K995">
        <v>1450936800</v>
      </c>
      <c r="L995" s="7">
        <v>42379.25</v>
      </c>
      <c r="M995">
        <v>1452405600</v>
      </c>
      <c r="N995" t="s">
        <v>2129</v>
      </c>
      <c r="O995" t="s">
        <v>2130</v>
      </c>
    </row>
    <row r="996" spans="1:15" x14ac:dyDescent="0.25">
      <c r="A996" t="s">
        <v>2015</v>
      </c>
      <c r="B996">
        <v>141100</v>
      </c>
      <c r="C996">
        <v>74073</v>
      </c>
      <c r="D996" s="12">
        <v>52</v>
      </c>
      <c r="E996" t="s">
        <v>14</v>
      </c>
      <c r="F996">
        <v>842</v>
      </c>
      <c r="G996" s="8">
        <v>87.972700000000003</v>
      </c>
      <c r="H996" t="s">
        <v>21</v>
      </c>
      <c r="I996" s="7">
        <v>41929.208333333336</v>
      </c>
      <c r="J996" t="s">
        <v>2145</v>
      </c>
      <c r="K996">
        <v>1413522000</v>
      </c>
      <c r="L996" s="7">
        <v>41935.208333333336</v>
      </c>
      <c r="M996">
        <v>1414040400</v>
      </c>
      <c r="N996" t="s">
        <v>2122</v>
      </c>
      <c r="O996" t="s">
        <v>2134</v>
      </c>
    </row>
    <row r="997" spans="1:15" x14ac:dyDescent="0.25">
      <c r="A997" t="s">
        <v>2017</v>
      </c>
      <c r="B997">
        <v>97300</v>
      </c>
      <c r="C997">
        <v>153216</v>
      </c>
      <c r="D997" s="12">
        <v>157</v>
      </c>
      <c r="E997" t="s">
        <v>20</v>
      </c>
      <c r="F997">
        <v>2043</v>
      </c>
      <c r="G997" s="8">
        <v>74.995599999999996</v>
      </c>
      <c r="H997" t="s">
        <v>21</v>
      </c>
      <c r="I997" s="7">
        <v>43408.208333333336</v>
      </c>
      <c r="J997" t="s">
        <v>2153</v>
      </c>
      <c r="K997">
        <v>1541307600</v>
      </c>
      <c r="L997" s="7">
        <v>43437.25</v>
      </c>
      <c r="M997">
        <v>1543816800</v>
      </c>
      <c r="N997" t="s">
        <v>2108</v>
      </c>
      <c r="O997" t="s">
        <v>2109</v>
      </c>
    </row>
    <row r="998" spans="1:15" x14ac:dyDescent="0.25">
      <c r="A998" t="s">
        <v>2019</v>
      </c>
      <c r="B998">
        <v>6600</v>
      </c>
      <c r="C998">
        <v>4814</v>
      </c>
      <c r="D998" s="12">
        <v>73</v>
      </c>
      <c r="E998" t="s">
        <v>14</v>
      </c>
      <c r="F998">
        <v>112</v>
      </c>
      <c r="G998" s="8">
        <v>42.982100000000003</v>
      </c>
      <c r="H998" t="s">
        <v>21</v>
      </c>
      <c r="I998" s="7">
        <v>41276.25</v>
      </c>
      <c r="J998" t="s">
        <v>2146</v>
      </c>
      <c r="K998">
        <v>1357106400</v>
      </c>
      <c r="L998" s="7">
        <v>41306.25</v>
      </c>
      <c r="M998">
        <v>1359698400</v>
      </c>
      <c r="N998" t="s">
        <v>2114</v>
      </c>
      <c r="O998" t="s">
        <v>2115</v>
      </c>
    </row>
    <row r="999" spans="1:15" hidden="1" x14ac:dyDescent="0.25">
      <c r="A999" t="s">
        <v>2021</v>
      </c>
      <c r="B999">
        <v>7600</v>
      </c>
      <c r="C999">
        <v>4603</v>
      </c>
      <c r="D999" s="12">
        <v>61</v>
      </c>
      <c r="E999" t="s">
        <v>2186</v>
      </c>
      <c r="F999">
        <v>139</v>
      </c>
      <c r="G999" s="8">
        <v>33.115099999999998</v>
      </c>
      <c r="H999" t="s">
        <v>107</v>
      </c>
      <c r="I999" s="7">
        <v>41659.25</v>
      </c>
      <c r="J999" t="s">
        <v>2145</v>
      </c>
      <c r="K999">
        <v>1390197600</v>
      </c>
      <c r="L999" s="7">
        <v>41664.25</v>
      </c>
      <c r="M999">
        <v>1390629600</v>
      </c>
      <c r="N999" t="s">
        <v>2114</v>
      </c>
      <c r="O999" t="s">
        <v>2115</v>
      </c>
    </row>
    <row r="1000" spans="1:15" x14ac:dyDescent="0.25">
      <c r="A1000" t="s">
        <v>2023</v>
      </c>
      <c r="B1000">
        <v>66600</v>
      </c>
      <c r="C1000">
        <v>37823</v>
      </c>
      <c r="D1000" s="12">
        <v>57</v>
      </c>
      <c r="E1000" t="s">
        <v>14</v>
      </c>
      <c r="F1000">
        <v>374</v>
      </c>
      <c r="G1000" s="8">
        <v>101.131</v>
      </c>
      <c r="H1000" t="s">
        <v>21</v>
      </c>
      <c r="I1000" s="7">
        <v>40220.25</v>
      </c>
      <c r="J1000" t="s">
        <v>2150</v>
      </c>
      <c r="K1000">
        <v>1265868000</v>
      </c>
      <c r="L1000" s="7">
        <v>40234.25</v>
      </c>
      <c r="M1000">
        <v>1267077600</v>
      </c>
      <c r="N1000" t="s">
        <v>2110</v>
      </c>
      <c r="O1000" t="s">
        <v>2120</v>
      </c>
    </row>
    <row r="1001" spans="1:15" hidden="1" x14ac:dyDescent="0.25">
      <c r="A1001" t="s">
        <v>2025</v>
      </c>
      <c r="B1001">
        <v>111100</v>
      </c>
      <c r="C1001">
        <v>62819</v>
      </c>
      <c r="D1001" s="12">
        <v>57</v>
      </c>
      <c r="E1001" t="s">
        <v>2186</v>
      </c>
      <c r="F1001">
        <v>1122</v>
      </c>
      <c r="G1001" s="8">
        <v>55.988399999999999</v>
      </c>
      <c r="H1001" t="s">
        <v>21</v>
      </c>
      <c r="I1001" s="7">
        <v>42550.208333333336</v>
      </c>
      <c r="J1001" t="s">
        <v>2151</v>
      </c>
      <c r="K1001">
        <v>1467176400</v>
      </c>
      <c r="L1001" s="7">
        <v>42557.208333333336</v>
      </c>
      <c r="M1001">
        <v>1467781200</v>
      </c>
      <c r="N1001" t="s">
        <v>2108</v>
      </c>
      <c r="O1001" t="s">
        <v>2109</v>
      </c>
    </row>
  </sheetData>
  <phoneticPr fontId="18" type="noConversion"/>
  <conditionalFormatting sqref="E2:E1001">
    <cfRule type="cellIs" dxfId="6" priority="5" operator="equal">
      <formula>"live"</formula>
    </cfRule>
    <cfRule type="cellIs" dxfId="5" priority="6" operator="equal">
      <formula>"cancelled"</formula>
    </cfRule>
    <cfRule type="cellIs" dxfId="4" priority="7" operator="equal">
      <formula>"successful"</formula>
    </cfRule>
    <cfRule type="cellIs" dxfId="3" priority="8" operator="equal">
      <formula>"failed"</formula>
    </cfRule>
  </conditionalFormatting>
  <conditionalFormatting sqref="D2:D1001">
    <cfRule type="colorScale" priority="1">
      <colorScale>
        <cfvo type="num" val="0"/>
        <cfvo type="percentile" val="100"/>
        <cfvo type="num" val="200"/>
        <color rgb="FFC00000"/>
        <color theme="9"/>
        <color theme="4"/>
      </colorScale>
    </cfRule>
    <cfRule type="cellIs" dxfId="2" priority="2" operator="between">
      <formula>200</formula>
      <formula>1754</formula>
    </cfRule>
    <cfRule type="cellIs" dxfId="1" priority="3" operator="between">
      <formula>100</formula>
      <formula>199</formula>
    </cfRule>
    <cfRule type="cellIs" dxfId="0" priority="4" operator="between">
      <formula>0</formula>
      <formula>99</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3D5F8-E192-406E-A401-6D3F3EA59AAD}">
  <dimension ref="A1:F30"/>
  <sheetViews>
    <sheetView workbookViewId="0">
      <selection activeCell="B1" sqref="B1"/>
    </sheetView>
  </sheetViews>
  <sheetFormatPr defaultRowHeight="15.75" x14ac:dyDescent="0.25"/>
  <cols>
    <col min="1" max="1" width="16.5" bestFit="1" customWidth="1"/>
    <col min="2" max="2" width="8.375" bestFit="1" customWidth="1"/>
    <col min="3" max="3" width="5.625" bestFit="1" customWidth="1"/>
    <col min="4" max="4" width="3.875" bestFit="1" customWidth="1"/>
    <col min="5" max="5" width="9.25" bestFit="1" customWidth="1"/>
    <col min="6" max="6" width="11" bestFit="1" customWidth="1"/>
  </cols>
  <sheetData>
    <row r="1" spans="1:6" x14ac:dyDescent="0.25">
      <c r="A1" s="13" t="s">
        <v>6</v>
      </c>
      <c r="B1" t="s">
        <v>2156</v>
      </c>
    </row>
    <row r="2" spans="1:6" x14ac:dyDescent="0.25">
      <c r="A2" s="13" t="s">
        <v>2106</v>
      </c>
      <c r="B2" t="s">
        <v>2156</v>
      </c>
    </row>
    <row r="4" spans="1:6" x14ac:dyDescent="0.25">
      <c r="A4" s="13" t="s">
        <v>2157</v>
      </c>
    </row>
    <row r="5" spans="1:6" x14ac:dyDescent="0.25">
      <c r="B5" t="s">
        <v>74</v>
      </c>
      <c r="C5" t="s">
        <v>14</v>
      </c>
      <c r="D5" t="s">
        <v>47</v>
      </c>
      <c r="E5" t="s">
        <v>20</v>
      </c>
      <c r="F5" t="s">
        <v>2155</v>
      </c>
    </row>
    <row r="6" spans="1:6" x14ac:dyDescent="0.25">
      <c r="A6" s="14" t="s">
        <v>2124</v>
      </c>
      <c r="B6" s="15">
        <v>1</v>
      </c>
      <c r="C6" s="15">
        <v>10</v>
      </c>
      <c r="D6" s="15">
        <v>2</v>
      </c>
      <c r="E6" s="15">
        <v>21</v>
      </c>
      <c r="F6" s="15">
        <v>34</v>
      </c>
    </row>
    <row r="7" spans="1:6" x14ac:dyDescent="0.25">
      <c r="A7" s="14" t="s">
        <v>2140</v>
      </c>
      <c r="B7" s="15"/>
      <c r="C7" s="15"/>
      <c r="D7" s="15"/>
      <c r="E7" s="15">
        <v>4</v>
      </c>
      <c r="F7" s="15">
        <v>4</v>
      </c>
    </row>
    <row r="8" spans="1:6" x14ac:dyDescent="0.25">
      <c r="A8" s="14" t="s">
        <v>2117</v>
      </c>
      <c r="B8" s="15">
        <v>4</v>
      </c>
      <c r="C8" s="15">
        <v>21</v>
      </c>
      <c r="D8" s="15">
        <v>1</v>
      </c>
      <c r="E8" s="15">
        <v>34</v>
      </c>
      <c r="F8" s="15">
        <v>60</v>
      </c>
    </row>
    <row r="9" spans="1:6" x14ac:dyDescent="0.25">
      <c r="A9" s="14" t="s">
        <v>2119</v>
      </c>
      <c r="B9" s="15">
        <v>2</v>
      </c>
      <c r="C9" s="15">
        <v>12</v>
      </c>
      <c r="D9" s="15">
        <v>1</v>
      </c>
      <c r="E9" s="15">
        <v>22</v>
      </c>
      <c r="F9" s="15">
        <v>37</v>
      </c>
    </row>
    <row r="10" spans="1:6" x14ac:dyDescent="0.25">
      <c r="A10" s="14" t="s">
        <v>2118</v>
      </c>
      <c r="B10" s="15"/>
      <c r="C10" s="15">
        <v>8</v>
      </c>
      <c r="D10" s="15"/>
      <c r="E10" s="15">
        <v>10</v>
      </c>
      <c r="F10" s="15">
        <v>18</v>
      </c>
    </row>
    <row r="11" spans="1:6" x14ac:dyDescent="0.25">
      <c r="A11" s="14" t="s">
        <v>2128</v>
      </c>
      <c r="B11" s="15">
        <v>1</v>
      </c>
      <c r="C11" s="15">
        <v>7</v>
      </c>
      <c r="D11" s="15"/>
      <c r="E11" s="15">
        <v>9</v>
      </c>
      <c r="F11" s="15">
        <v>17</v>
      </c>
    </row>
    <row r="12" spans="1:6" x14ac:dyDescent="0.25">
      <c r="A12" s="14" t="s">
        <v>2109</v>
      </c>
      <c r="B12" s="15">
        <v>4</v>
      </c>
      <c r="C12" s="15">
        <v>20</v>
      </c>
      <c r="D12" s="15"/>
      <c r="E12" s="15">
        <v>22</v>
      </c>
      <c r="F12" s="15">
        <v>46</v>
      </c>
    </row>
    <row r="13" spans="1:6" x14ac:dyDescent="0.25">
      <c r="A13" s="14" t="s">
        <v>2120</v>
      </c>
      <c r="B13" s="15">
        <v>3</v>
      </c>
      <c r="C13" s="15">
        <v>19</v>
      </c>
      <c r="D13" s="15"/>
      <c r="E13" s="15">
        <v>23</v>
      </c>
      <c r="F13" s="15">
        <v>45</v>
      </c>
    </row>
    <row r="14" spans="1:6" x14ac:dyDescent="0.25">
      <c r="A14" s="14" t="s">
        <v>2133</v>
      </c>
      <c r="B14" s="15">
        <v>1</v>
      </c>
      <c r="C14" s="15">
        <v>6</v>
      </c>
      <c r="D14" s="15"/>
      <c r="E14" s="15">
        <v>10</v>
      </c>
      <c r="F14" s="15">
        <v>17</v>
      </c>
    </row>
    <row r="15" spans="1:6" x14ac:dyDescent="0.25">
      <c r="A15" s="14" t="s">
        <v>2132</v>
      </c>
      <c r="B15" s="15"/>
      <c r="C15" s="15">
        <v>3</v>
      </c>
      <c r="D15" s="15"/>
      <c r="E15" s="15">
        <v>4</v>
      </c>
      <c r="F15" s="15">
        <v>7</v>
      </c>
    </row>
    <row r="16" spans="1:6" x14ac:dyDescent="0.25">
      <c r="A16" s="14" t="s">
        <v>2136</v>
      </c>
      <c r="B16" s="15"/>
      <c r="C16" s="15">
        <v>8</v>
      </c>
      <c r="D16" s="15">
        <v>1</v>
      </c>
      <c r="E16" s="15">
        <v>4</v>
      </c>
      <c r="F16" s="15">
        <v>13</v>
      </c>
    </row>
    <row r="17" spans="1:6" x14ac:dyDescent="0.25">
      <c r="A17" s="14" t="s">
        <v>2123</v>
      </c>
      <c r="B17" s="15">
        <v>1</v>
      </c>
      <c r="C17" s="15">
        <v>6</v>
      </c>
      <c r="D17" s="15">
        <v>1</v>
      </c>
      <c r="E17" s="15">
        <v>13</v>
      </c>
      <c r="F17" s="15">
        <v>21</v>
      </c>
    </row>
    <row r="18" spans="1:6" x14ac:dyDescent="0.25">
      <c r="A18" s="14" t="s">
        <v>2130</v>
      </c>
      <c r="B18" s="15">
        <v>4</v>
      </c>
      <c r="C18" s="15">
        <v>11</v>
      </c>
      <c r="D18" s="15">
        <v>1</v>
      </c>
      <c r="E18" s="15">
        <v>26</v>
      </c>
      <c r="F18" s="15">
        <v>42</v>
      </c>
    </row>
    <row r="19" spans="1:6" x14ac:dyDescent="0.25">
      <c r="A19" s="14" t="s">
        <v>2115</v>
      </c>
      <c r="B19" s="15">
        <v>23</v>
      </c>
      <c r="C19" s="15">
        <v>132</v>
      </c>
      <c r="D19" s="15">
        <v>2</v>
      </c>
      <c r="E19" s="15">
        <v>187</v>
      </c>
      <c r="F19" s="15">
        <v>344</v>
      </c>
    </row>
    <row r="20" spans="1:6" x14ac:dyDescent="0.25">
      <c r="A20" s="14" t="s">
        <v>2131</v>
      </c>
      <c r="B20" s="15"/>
      <c r="C20" s="15">
        <v>4</v>
      </c>
      <c r="D20" s="15"/>
      <c r="E20" s="15">
        <v>4</v>
      </c>
      <c r="F20" s="15">
        <v>8</v>
      </c>
    </row>
    <row r="21" spans="1:6" x14ac:dyDescent="0.25">
      <c r="A21" s="14" t="s">
        <v>2111</v>
      </c>
      <c r="B21" s="15">
        <v>6</v>
      </c>
      <c r="C21" s="15">
        <v>30</v>
      </c>
      <c r="D21" s="15"/>
      <c r="E21" s="15">
        <v>49</v>
      </c>
      <c r="F21" s="15">
        <v>85</v>
      </c>
    </row>
    <row r="22" spans="1:6" x14ac:dyDescent="0.25">
      <c r="A22" s="14" t="s">
        <v>2138</v>
      </c>
      <c r="B22" s="15"/>
      <c r="C22" s="15">
        <v>9</v>
      </c>
      <c r="D22" s="15"/>
      <c r="E22" s="15">
        <v>5</v>
      </c>
      <c r="F22" s="15">
        <v>14</v>
      </c>
    </row>
    <row r="23" spans="1:6" x14ac:dyDescent="0.25">
      <c r="A23" s="14" t="s">
        <v>2127</v>
      </c>
      <c r="B23" s="15">
        <v>1</v>
      </c>
      <c r="C23" s="15">
        <v>5</v>
      </c>
      <c r="D23" s="15">
        <v>1</v>
      </c>
      <c r="E23" s="15">
        <v>9</v>
      </c>
      <c r="F23" s="15">
        <v>16</v>
      </c>
    </row>
    <row r="24" spans="1:6" x14ac:dyDescent="0.25">
      <c r="A24" s="14" t="s">
        <v>2135</v>
      </c>
      <c r="B24" s="15">
        <v>3</v>
      </c>
      <c r="C24" s="15">
        <v>3</v>
      </c>
      <c r="D24" s="15"/>
      <c r="E24" s="15">
        <v>11</v>
      </c>
      <c r="F24" s="15">
        <v>17</v>
      </c>
    </row>
    <row r="25" spans="1:6" x14ac:dyDescent="0.25">
      <c r="A25" s="14" t="s">
        <v>2134</v>
      </c>
      <c r="B25" s="15"/>
      <c r="C25" s="15">
        <v>7</v>
      </c>
      <c r="D25" s="15"/>
      <c r="E25" s="15">
        <v>14</v>
      </c>
      <c r="F25" s="15">
        <v>21</v>
      </c>
    </row>
    <row r="26" spans="1:6" x14ac:dyDescent="0.25">
      <c r="A26" s="14" t="s">
        <v>2126</v>
      </c>
      <c r="B26" s="15">
        <v>1</v>
      </c>
      <c r="C26" s="15">
        <v>15</v>
      </c>
      <c r="D26" s="15">
        <v>2</v>
      </c>
      <c r="E26" s="15">
        <v>17</v>
      </c>
      <c r="F26" s="15">
        <v>35</v>
      </c>
    </row>
    <row r="27" spans="1:6" x14ac:dyDescent="0.25">
      <c r="A27" s="14" t="s">
        <v>2121</v>
      </c>
      <c r="B27" s="15"/>
      <c r="C27" s="15">
        <v>16</v>
      </c>
      <c r="D27" s="15">
        <v>1</v>
      </c>
      <c r="E27" s="15">
        <v>28</v>
      </c>
      <c r="F27" s="15">
        <v>45</v>
      </c>
    </row>
    <row r="28" spans="1:6" x14ac:dyDescent="0.25">
      <c r="A28" s="14" t="s">
        <v>2113</v>
      </c>
      <c r="B28" s="15">
        <v>2</v>
      </c>
      <c r="C28" s="15">
        <v>12</v>
      </c>
      <c r="D28" s="15">
        <v>1</v>
      </c>
      <c r="E28" s="15">
        <v>36</v>
      </c>
      <c r="F28" s="15">
        <v>51</v>
      </c>
    </row>
    <row r="29" spans="1:6" x14ac:dyDescent="0.25">
      <c r="A29" s="14" t="s">
        <v>2137</v>
      </c>
      <c r="B29" s="15"/>
      <c r="C29" s="15"/>
      <c r="D29" s="15"/>
      <c r="E29" s="15">
        <v>3</v>
      </c>
      <c r="F29" s="15">
        <v>3</v>
      </c>
    </row>
    <row r="30" spans="1:6" x14ac:dyDescent="0.25">
      <c r="A30" s="14" t="s">
        <v>2155</v>
      </c>
      <c r="B30" s="15">
        <v>57</v>
      </c>
      <c r="C30" s="15">
        <v>364</v>
      </c>
      <c r="D30" s="15">
        <v>14</v>
      </c>
      <c r="E30" s="15">
        <v>565</v>
      </c>
      <c r="F30" s="15">
        <v>1000</v>
      </c>
    </row>
  </sheetData>
  <conditionalFormatting sqref="G2">
    <cfRule type="cellIs" priority="1" operator="equal">
      <formula>"""failed"""</formula>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80DFF-2B17-448F-AF81-98B30C71784D}">
  <dimension ref="A1:J14"/>
  <sheetViews>
    <sheetView workbookViewId="0">
      <selection activeCell="B1" sqref="B1"/>
    </sheetView>
  </sheetViews>
  <sheetFormatPr defaultRowHeight="15.75" x14ac:dyDescent="0.25"/>
  <cols>
    <col min="1" max="1" width="16.5" bestFit="1" customWidth="1"/>
    <col min="2" max="2" width="8.375" bestFit="1" customWidth="1"/>
    <col min="3" max="3" width="5.625" bestFit="1" customWidth="1"/>
    <col min="4" max="4" width="3.875" bestFit="1" customWidth="1"/>
    <col min="5" max="5" width="9.25" bestFit="1" customWidth="1"/>
    <col min="6" max="6" width="11" bestFit="1" customWidth="1"/>
  </cols>
  <sheetData>
    <row r="1" spans="1:10" x14ac:dyDescent="0.25">
      <c r="A1" s="13" t="s">
        <v>6</v>
      </c>
      <c r="B1" t="s">
        <v>2156</v>
      </c>
      <c r="J1" t="s">
        <v>2172</v>
      </c>
    </row>
    <row r="3" spans="1:10" x14ac:dyDescent="0.25">
      <c r="A3" s="13" t="s">
        <v>2157</v>
      </c>
    </row>
    <row r="4" spans="1:10" x14ac:dyDescent="0.25">
      <c r="B4" t="s">
        <v>74</v>
      </c>
      <c r="C4" t="s">
        <v>14</v>
      </c>
      <c r="D4" t="s">
        <v>47</v>
      </c>
      <c r="E4" t="s">
        <v>20</v>
      </c>
      <c r="F4" t="s">
        <v>2155</v>
      </c>
    </row>
    <row r="5" spans="1:10" x14ac:dyDescent="0.25">
      <c r="A5" s="14" t="s">
        <v>2116</v>
      </c>
      <c r="B5" s="15">
        <v>11</v>
      </c>
      <c r="C5" s="15">
        <v>60</v>
      </c>
      <c r="D5" s="15">
        <v>5</v>
      </c>
      <c r="E5" s="15">
        <v>102</v>
      </c>
      <c r="F5" s="15">
        <v>178</v>
      </c>
    </row>
    <row r="6" spans="1:10" x14ac:dyDescent="0.25">
      <c r="A6" s="14" t="s">
        <v>2108</v>
      </c>
      <c r="B6" s="15">
        <v>4</v>
      </c>
      <c r="C6" s="15">
        <v>20</v>
      </c>
      <c r="D6" s="15"/>
      <c r="E6" s="15">
        <v>22</v>
      </c>
      <c r="F6" s="15">
        <v>46</v>
      </c>
    </row>
    <row r="7" spans="1:10" x14ac:dyDescent="0.25">
      <c r="A7" s="14" t="s">
        <v>2125</v>
      </c>
      <c r="B7" s="15">
        <v>1</v>
      </c>
      <c r="C7" s="15">
        <v>23</v>
      </c>
      <c r="D7" s="15">
        <v>3</v>
      </c>
      <c r="E7" s="15">
        <v>21</v>
      </c>
      <c r="F7" s="15">
        <v>48</v>
      </c>
    </row>
    <row r="8" spans="1:10" x14ac:dyDescent="0.25">
      <c r="A8" s="14" t="s">
        <v>2139</v>
      </c>
      <c r="B8" s="15"/>
      <c r="C8" s="15"/>
      <c r="D8" s="15"/>
      <c r="E8" s="15">
        <v>4</v>
      </c>
      <c r="F8" s="15">
        <v>4</v>
      </c>
    </row>
    <row r="9" spans="1:10" x14ac:dyDescent="0.25">
      <c r="A9" s="14" t="s">
        <v>2110</v>
      </c>
      <c r="B9" s="15">
        <v>10</v>
      </c>
      <c r="C9" s="15">
        <v>66</v>
      </c>
      <c r="D9" s="15"/>
      <c r="E9" s="15">
        <v>99</v>
      </c>
      <c r="F9" s="15">
        <v>175</v>
      </c>
    </row>
    <row r="10" spans="1:10" x14ac:dyDescent="0.25">
      <c r="A10" s="14" t="s">
        <v>2129</v>
      </c>
      <c r="B10" s="15">
        <v>4</v>
      </c>
      <c r="C10" s="15">
        <v>11</v>
      </c>
      <c r="D10" s="15">
        <v>1</v>
      </c>
      <c r="E10" s="15">
        <v>26</v>
      </c>
      <c r="F10" s="15">
        <v>42</v>
      </c>
    </row>
    <row r="11" spans="1:10" x14ac:dyDescent="0.25">
      <c r="A11" s="14" t="s">
        <v>2122</v>
      </c>
      <c r="B11" s="15">
        <v>2</v>
      </c>
      <c r="C11" s="15">
        <v>24</v>
      </c>
      <c r="D11" s="15">
        <v>1</v>
      </c>
      <c r="E11" s="15">
        <v>40</v>
      </c>
      <c r="F11" s="15">
        <v>67</v>
      </c>
    </row>
    <row r="12" spans="1:10" x14ac:dyDescent="0.25">
      <c r="A12" s="14" t="s">
        <v>2112</v>
      </c>
      <c r="B12" s="15">
        <v>2</v>
      </c>
      <c r="C12" s="15">
        <v>28</v>
      </c>
      <c r="D12" s="15">
        <v>2</v>
      </c>
      <c r="E12" s="15">
        <v>64</v>
      </c>
      <c r="F12" s="15">
        <v>96</v>
      </c>
    </row>
    <row r="13" spans="1:10" x14ac:dyDescent="0.25">
      <c r="A13" s="14" t="s">
        <v>2114</v>
      </c>
      <c r="B13" s="15">
        <v>23</v>
      </c>
      <c r="C13" s="15">
        <v>132</v>
      </c>
      <c r="D13" s="15">
        <v>2</v>
      </c>
      <c r="E13" s="15">
        <v>187</v>
      </c>
      <c r="F13" s="15">
        <v>344</v>
      </c>
    </row>
    <row r="14" spans="1:10" x14ac:dyDescent="0.25">
      <c r="A14" s="14" t="s">
        <v>2155</v>
      </c>
      <c r="B14" s="15">
        <v>57</v>
      </c>
      <c r="C14" s="15">
        <v>364</v>
      </c>
      <c r="D14" s="15">
        <v>14</v>
      </c>
      <c r="E14" s="15">
        <v>565</v>
      </c>
      <c r="F14" s="1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2BFB6-E24B-4D79-B1E3-A82593F9377C}">
  <dimension ref="A1:F18"/>
  <sheetViews>
    <sheetView workbookViewId="0"/>
  </sheetViews>
  <sheetFormatPr defaultRowHeight="15.75" x14ac:dyDescent="0.25"/>
  <cols>
    <col min="1" max="1" width="27.875" bestFit="1" customWidth="1"/>
    <col min="2" max="2" width="8.375" bestFit="1" customWidth="1"/>
    <col min="3" max="3" width="5.625" bestFit="1" customWidth="1"/>
    <col min="4" max="4" width="3.875" bestFit="1" customWidth="1"/>
    <col min="5" max="5" width="9.25" bestFit="1" customWidth="1"/>
    <col min="6" max="6" width="11" bestFit="1" customWidth="1"/>
  </cols>
  <sheetData>
    <row r="1" spans="1:6" x14ac:dyDescent="0.25">
      <c r="A1" s="13" t="s">
        <v>2106</v>
      </c>
      <c r="B1" t="s">
        <v>2156</v>
      </c>
    </row>
    <row r="2" spans="1:6" x14ac:dyDescent="0.25">
      <c r="A2" s="13" t="s">
        <v>2171</v>
      </c>
      <c r="B2" t="s">
        <v>2156</v>
      </c>
    </row>
    <row r="4" spans="1:6" x14ac:dyDescent="0.25">
      <c r="A4" s="13" t="s">
        <v>2157</v>
      </c>
    </row>
    <row r="5" spans="1:6" x14ac:dyDescent="0.25">
      <c r="B5" t="s">
        <v>74</v>
      </c>
      <c r="C5" t="s">
        <v>14</v>
      </c>
      <c r="D5" t="s">
        <v>47</v>
      </c>
      <c r="E5" t="s">
        <v>20</v>
      </c>
      <c r="F5" t="s">
        <v>2155</v>
      </c>
    </row>
    <row r="6" spans="1:6" x14ac:dyDescent="0.25">
      <c r="A6" s="14" t="s">
        <v>2159</v>
      </c>
      <c r="B6" s="15">
        <v>6</v>
      </c>
      <c r="C6" s="15">
        <v>36</v>
      </c>
      <c r="D6" s="15">
        <v>1</v>
      </c>
      <c r="E6" s="15">
        <v>49</v>
      </c>
      <c r="F6" s="15">
        <v>92</v>
      </c>
    </row>
    <row r="7" spans="1:6" x14ac:dyDescent="0.25">
      <c r="A7" s="14" t="s">
        <v>2160</v>
      </c>
      <c r="B7" s="15">
        <v>7</v>
      </c>
      <c r="C7" s="15">
        <v>28</v>
      </c>
      <c r="D7" s="15"/>
      <c r="E7" s="15">
        <v>44</v>
      </c>
      <c r="F7" s="15">
        <v>79</v>
      </c>
    </row>
    <row r="8" spans="1:6" x14ac:dyDescent="0.25">
      <c r="A8" s="14" t="s">
        <v>2161</v>
      </c>
      <c r="B8" s="15">
        <v>4</v>
      </c>
      <c r="C8" s="15">
        <v>33</v>
      </c>
      <c r="D8" s="15"/>
      <c r="E8" s="15">
        <v>49</v>
      </c>
      <c r="F8" s="15">
        <v>86</v>
      </c>
    </row>
    <row r="9" spans="1:6" x14ac:dyDescent="0.25">
      <c r="A9" s="14" t="s">
        <v>2162</v>
      </c>
      <c r="B9" s="15">
        <v>1</v>
      </c>
      <c r="C9" s="15">
        <v>30</v>
      </c>
      <c r="D9" s="15">
        <v>1</v>
      </c>
      <c r="E9" s="15">
        <v>46</v>
      </c>
      <c r="F9" s="15">
        <v>78</v>
      </c>
    </row>
    <row r="10" spans="1:6" x14ac:dyDescent="0.25">
      <c r="A10" s="14" t="s">
        <v>2163</v>
      </c>
      <c r="B10" s="15">
        <v>3</v>
      </c>
      <c r="C10" s="15">
        <v>35</v>
      </c>
      <c r="D10" s="15">
        <v>2</v>
      </c>
      <c r="E10" s="15">
        <v>46</v>
      </c>
      <c r="F10" s="15">
        <v>86</v>
      </c>
    </row>
    <row r="11" spans="1:6" x14ac:dyDescent="0.25">
      <c r="A11" s="14" t="s">
        <v>2164</v>
      </c>
      <c r="B11" s="15">
        <v>3</v>
      </c>
      <c r="C11" s="15">
        <v>28</v>
      </c>
      <c r="D11" s="15">
        <v>1</v>
      </c>
      <c r="E11" s="15">
        <v>55</v>
      </c>
      <c r="F11" s="15">
        <v>87</v>
      </c>
    </row>
    <row r="12" spans="1:6" x14ac:dyDescent="0.25">
      <c r="A12" s="14" t="s">
        <v>2165</v>
      </c>
      <c r="B12" s="15">
        <v>4</v>
      </c>
      <c r="C12" s="15">
        <v>31</v>
      </c>
      <c r="D12" s="15">
        <v>1</v>
      </c>
      <c r="E12" s="15">
        <v>58</v>
      </c>
      <c r="F12" s="15">
        <v>94</v>
      </c>
    </row>
    <row r="13" spans="1:6" x14ac:dyDescent="0.25">
      <c r="A13" s="14" t="s">
        <v>2166</v>
      </c>
      <c r="B13" s="15">
        <v>8</v>
      </c>
      <c r="C13" s="15">
        <v>35</v>
      </c>
      <c r="D13" s="15">
        <v>1</v>
      </c>
      <c r="E13" s="15">
        <v>41</v>
      </c>
      <c r="F13" s="15">
        <v>85</v>
      </c>
    </row>
    <row r="14" spans="1:6" x14ac:dyDescent="0.25">
      <c r="A14" s="14" t="s">
        <v>2167</v>
      </c>
      <c r="B14" s="15">
        <v>5</v>
      </c>
      <c r="C14" s="15">
        <v>23</v>
      </c>
      <c r="D14" s="15"/>
      <c r="E14" s="15">
        <v>45</v>
      </c>
      <c r="F14" s="15">
        <v>73</v>
      </c>
    </row>
    <row r="15" spans="1:6" x14ac:dyDescent="0.25">
      <c r="A15" s="14" t="s">
        <v>2168</v>
      </c>
      <c r="B15" s="15">
        <v>6</v>
      </c>
      <c r="C15" s="15">
        <v>26</v>
      </c>
      <c r="D15" s="15">
        <v>1</v>
      </c>
      <c r="E15" s="15">
        <v>45</v>
      </c>
      <c r="F15" s="15">
        <v>78</v>
      </c>
    </row>
    <row r="16" spans="1:6" x14ac:dyDescent="0.25">
      <c r="A16" s="14" t="s">
        <v>2169</v>
      </c>
      <c r="B16" s="15">
        <v>3</v>
      </c>
      <c r="C16" s="15">
        <v>27</v>
      </c>
      <c r="D16" s="15">
        <v>3</v>
      </c>
      <c r="E16" s="15">
        <v>45</v>
      </c>
      <c r="F16" s="15">
        <v>78</v>
      </c>
    </row>
    <row r="17" spans="1:6" x14ac:dyDescent="0.25">
      <c r="A17" s="14" t="s">
        <v>2170</v>
      </c>
      <c r="B17" s="15">
        <v>7</v>
      </c>
      <c r="C17" s="15">
        <v>32</v>
      </c>
      <c r="D17" s="15">
        <v>3</v>
      </c>
      <c r="E17" s="15">
        <v>42</v>
      </c>
      <c r="F17" s="15">
        <v>84</v>
      </c>
    </row>
    <row r="18" spans="1:6" x14ac:dyDescent="0.25">
      <c r="A18" s="14" t="s">
        <v>2155</v>
      </c>
      <c r="B18" s="15">
        <v>57</v>
      </c>
      <c r="C18" s="15">
        <v>364</v>
      </c>
      <c r="D18" s="15">
        <v>14</v>
      </c>
      <c r="E18" s="15">
        <v>565</v>
      </c>
      <c r="F18" s="1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C9E75-6227-4723-B431-E275ECD81FB7}">
  <dimension ref="A1:H13"/>
  <sheetViews>
    <sheetView workbookViewId="0">
      <selection activeCell="I15" sqref="I15"/>
    </sheetView>
  </sheetViews>
  <sheetFormatPr defaultRowHeight="15.75" x14ac:dyDescent="0.25"/>
  <cols>
    <col min="1" max="1" width="16.25" customWidth="1"/>
    <col min="2" max="2" width="18.125" customWidth="1"/>
    <col min="3" max="3" width="14.5" customWidth="1"/>
    <col min="4" max="4" width="17.625" customWidth="1"/>
    <col min="5" max="5" width="13.875" customWidth="1"/>
    <col min="6" max="6" width="20.875" customWidth="1"/>
    <col min="7" max="7" width="17.25" customWidth="1"/>
    <col min="8" max="8" width="20.375" customWidth="1"/>
  </cols>
  <sheetData>
    <row r="1" spans="1:8" x14ac:dyDescent="0.25">
      <c r="A1" s="21" t="s">
        <v>2063</v>
      </c>
      <c r="B1" s="22" t="s">
        <v>2064</v>
      </c>
      <c r="C1" s="22" t="s">
        <v>2065</v>
      </c>
      <c r="D1" s="22" t="s">
        <v>2066</v>
      </c>
      <c r="E1" s="22" t="s">
        <v>2067</v>
      </c>
      <c r="F1" s="22" t="s">
        <v>2173</v>
      </c>
      <c r="G1" s="22" t="s">
        <v>2068</v>
      </c>
      <c r="H1" s="23" t="s">
        <v>2090</v>
      </c>
    </row>
    <row r="2" spans="1:8" x14ac:dyDescent="0.25">
      <c r="A2" s="19" t="s">
        <v>2174</v>
      </c>
      <c r="B2" s="17">
        <f>COUNTIFS(Crowdfunding_Task!$E$2:$E$1001,"=successful",Crowdfunding_Task!$B$2:$B$1001,"&lt;1000")</f>
        <v>30</v>
      </c>
      <c r="C2" s="17">
        <f>COUNTIFS(Crowdfunding_Task!$E$2:$E$1001,"=failed",Crowdfunding_Task!$B$2:$B$1001,"&lt;1000")</f>
        <v>20</v>
      </c>
      <c r="D2" s="17">
        <f>COUNTIFS(Crowdfunding_Task!$E$2:$E$1001,"=cancelled",Crowdfunding_Task!$B$2:$B$1001,"&lt;1000")</f>
        <v>1</v>
      </c>
      <c r="E2" s="17">
        <f>SUM(B2:D2)</f>
        <v>51</v>
      </c>
      <c r="F2" s="18">
        <f>B2/E2</f>
        <v>0.58823529411764708</v>
      </c>
      <c r="G2" s="18">
        <f>C2/E2</f>
        <v>0.39215686274509803</v>
      </c>
      <c r="H2" s="20">
        <f>D2/E2</f>
        <v>1.9607843137254902E-2</v>
      </c>
    </row>
    <row r="3" spans="1:8" x14ac:dyDescent="0.25">
      <c r="A3" s="19" t="s">
        <v>2175</v>
      </c>
      <c r="B3" s="17">
        <f>COUNTIFS(Crowdfunding_Task!$E$2:$E$1001,"=successful",Crowdfunding_Task!$B$2:$B$1001,"&gt;=1000",Crowdfunding_Task!$B$2:$B$1001,"&lt;=4999")</f>
        <v>191</v>
      </c>
      <c r="C3" s="17">
        <f>COUNTIFS(Crowdfunding_Task!$E$2:$E$1001,"=failed",Crowdfunding_Task!$B$2:$B$1001,"&gt;=1000",Crowdfunding_Task!$B$2:$B$1001,"&lt;=4999")</f>
        <v>38</v>
      </c>
      <c r="D3" s="17">
        <f>COUNTIFS(Crowdfunding_Task!$E$2:$E$1001,"=cancelled",Crowdfunding_Task!$B$2:$B$1001,"&gt;=1000",Crowdfunding_Task!$B$2:$B$1001,"&lt;=4999")</f>
        <v>2</v>
      </c>
      <c r="E3" s="17">
        <f t="shared" ref="E3:E13" si="0">SUM(B3:D3)</f>
        <v>231</v>
      </c>
      <c r="F3" s="18">
        <f t="shared" ref="F3:F13" si="1">B3/E3</f>
        <v>0.82683982683982682</v>
      </c>
      <c r="G3" s="18">
        <f t="shared" ref="G3:G13" si="2">C3/E3</f>
        <v>0.16450216450216451</v>
      </c>
      <c r="H3" s="20">
        <f t="shared" ref="H3:H13" si="3">D3/E3</f>
        <v>8.658008658008658E-3</v>
      </c>
    </row>
    <row r="4" spans="1:8" x14ac:dyDescent="0.25">
      <c r="A4" s="19" t="s">
        <v>2176</v>
      </c>
      <c r="B4" s="17">
        <f>COUNTIFS(Crowdfunding_Task!$E$2:$E$1001,"=successful",Crowdfunding_Task!$B$2:$B$1001,"&gt;=5000",Crowdfunding_Task!$B$2:$B$1001,"&lt;=9999")</f>
        <v>164</v>
      </c>
      <c r="C4" s="17">
        <f>COUNTIFS(Crowdfunding_Task!$E$2:$E$1001,"=failed",Crowdfunding_Task!$B$2:$B$1001,"&gt;=5000",Crowdfunding_Task!$B$2:$B$1001,"&lt;=9999")</f>
        <v>126</v>
      </c>
      <c r="D4" s="17">
        <f>COUNTIFS(Crowdfunding_Task!$E$2:$E$1001,"=cancelled",Crowdfunding_Task!$B$2:$B$1001,"&gt;=5000",Crowdfunding_Task!$B$2:$B$1001,"&lt;=9999")</f>
        <v>25</v>
      </c>
      <c r="E4" s="17">
        <f t="shared" si="0"/>
        <v>315</v>
      </c>
      <c r="F4" s="18">
        <f t="shared" si="1"/>
        <v>0.52063492063492067</v>
      </c>
      <c r="G4" s="18">
        <f t="shared" si="2"/>
        <v>0.4</v>
      </c>
      <c r="H4" s="20">
        <f t="shared" si="3"/>
        <v>7.9365079365079361E-2</v>
      </c>
    </row>
    <row r="5" spans="1:8" x14ac:dyDescent="0.25">
      <c r="A5" s="19" t="s">
        <v>2177</v>
      </c>
      <c r="B5" s="17">
        <f>COUNTIFS(Crowdfunding_Task!$E$2:$E$1001,"=successful",Crowdfunding_Task!$B$2:$B$1001,"&gt;=10000",Crowdfunding_Task!$B$2:$B$1001,"&lt;=14999")</f>
        <v>4</v>
      </c>
      <c r="C5" s="17">
        <f>COUNTIFS(Crowdfunding_Task!$E$2:$E$1001,"=failed",Crowdfunding_Task!$B$2:$B$1001,"&gt;=10000",Crowdfunding_Task!$B$2:$B$1001,"&lt;=14999")</f>
        <v>5</v>
      </c>
      <c r="D5" s="17">
        <f>COUNTIFS(Crowdfunding_Task!$E$2:$E$1001,"=cancelled",Crowdfunding_Task!$B$2:$B$1001,"&gt;=10000",Crowdfunding_Task!$B$2:$B$1001,"&lt;=14999")</f>
        <v>0</v>
      </c>
      <c r="E5" s="17">
        <f t="shared" si="0"/>
        <v>9</v>
      </c>
      <c r="F5" s="18">
        <f t="shared" si="1"/>
        <v>0.44444444444444442</v>
      </c>
      <c r="G5" s="18">
        <f t="shared" si="2"/>
        <v>0.55555555555555558</v>
      </c>
      <c r="H5" s="20">
        <f t="shared" si="3"/>
        <v>0</v>
      </c>
    </row>
    <row r="6" spans="1:8" x14ac:dyDescent="0.25">
      <c r="A6" s="19" t="s">
        <v>2178</v>
      </c>
      <c r="B6" s="17">
        <f>COUNTIFS(Crowdfunding_Task!$E$2:$E$1001,"=successful",Crowdfunding_Task!$B$2:$B$1001,"&gt;=15000",Crowdfunding_Task!$B$2:$B$1001,"&lt;=19999")</f>
        <v>10</v>
      </c>
      <c r="C6" s="17">
        <f>COUNTIFS(Crowdfunding_Task!$E$2:$E$1001,"=failed",Crowdfunding_Task!$B$2:$B$1001,"&gt;=15000",Crowdfunding_Task!$B$2:$B$1001,"&lt;=19999")</f>
        <v>0</v>
      </c>
      <c r="D6" s="17">
        <f>COUNTIFS(Crowdfunding_Task!$E$2:$E$1001,"=cancelled",Crowdfunding_Task!$B$2:$B$1001,"&gt;=15000",Crowdfunding_Task!$B$2:$B$1001,"&lt;=19999")</f>
        <v>0</v>
      </c>
      <c r="E6" s="17">
        <f t="shared" si="0"/>
        <v>10</v>
      </c>
      <c r="F6" s="18">
        <f t="shared" si="1"/>
        <v>1</v>
      </c>
      <c r="G6" s="18">
        <f t="shared" si="2"/>
        <v>0</v>
      </c>
      <c r="H6" s="20">
        <f t="shared" si="3"/>
        <v>0</v>
      </c>
    </row>
    <row r="7" spans="1:8" x14ac:dyDescent="0.25">
      <c r="A7" s="19" t="s">
        <v>2179</v>
      </c>
      <c r="B7" s="17">
        <f>COUNTIFS(Crowdfunding_Task!$E$2:$E$1001,"=successful",Crowdfunding_Task!$B$2:$B$1001,"&gt;=20000",Crowdfunding_Task!$B$2:$B$1001,"&lt;=24999")</f>
        <v>7</v>
      </c>
      <c r="C7" s="17">
        <f>COUNTIFS(Crowdfunding_Task!$E$2:$E$1001,"=failed",Crowdfunding_Task!$B$2:$B$1001,"&gt;=20000",Crowdfunding_Task!$B$2:$B$1001,"&lt;=24999")</f>
        <v>0</v>
      </c>
      <c r="D7" s="17">
        <f>COUNTIFS(Crowdfunding_Task!$E$2:$E$1001,"=cancelled",Crowdfunding_Task!$B$2:$B$1001,"&gt;=20000",Crowdfunding_Task!$B$2:$B$1001,"&lt;=24999")</f>
        <v>0</v>
      </c>
      <c r="E7" s="17">
        <f t="shared" si="0"/>
        <v>7</v>
      </c>
      <c r="F7" s="18">
        <f t="shared" si="1"/>
        <v>1</v>
      </c>
      <c r="G7" s="18">
        <f t="shared" si="2"/>
        <v>0</v>
      </c>
      <c r="H7" s="20">
        <f t="shared" si="3"/>
        <v>0</v>
      </c>
    </row>
    <row r="8" spans="1:8" x14ac:dyDescent="0.25">
      <c r="A8" s="19" t="s">
        <v>2180</v>
      </c>
      <c r="B8" s="17">
        <f>COUNTIFS(Crowdfunding_Task!$E$2:$E$1001,"=successful",Crowdfunding_Task!$B$2:$B$1001,"&gt;=25000",Crowdfunding_Task!$B$2:$B$1001,"&lt;=29999")</f>
        <v>11</v>
      </c>
      <c r="C8" s="17">
        <f>COUNTIFS(Crowdfunding_Task!$E$2:$E$1001,"=failed",Crowdfunding_Task!$B$2:$B$1001,"&gt;=25000",Crowdfunding_Task!$B$2:$B$1001,"&lt;=29999")</f>
        <v>3</v>
      </c>
      <c r="D8" s="17">
        <f>COUNTIFS(Crowdfunding_Task!$E$2:$E$1001,"=cancelled",Crowdfunding_Task!$B$2:$B$1001,"&gt;=25000",Crowdfunding_Task!$B$2:$B$1001,"&lt;=29999")</f>
        <v>0</v>
      </c>
      <c r="E8" s="17">
        <f t="shared" si="0"/>
        <v>14</v>
      </c>
      <c r="F8" s="18">
        <f t="shared" si="1"/>
        <v>0.7857142857142857</v>
      </c>
      <c r="G8" s="18">
        <f t="shared" si="2"/>
        <v>0.21428571428571427</v>
      </c>
      <c r="H8" s="20">
        <f t="shared" si="3"/>
        <v>0</v>
      </c>
    </row>
    <row r="9" spans="1:8" x14ac:dyDescent="0.25">
      <c r="A9" s="19" t="s">
        <v>2181</v>
      </c>
      <c r="B9" s="17">
        <f>COUNTIFS(Crowdfunding_Task!$E$2:$E$1001,"=successful",Crowdfunding_Task!$B$2:$B$1001,"&gt;=30000",Crowdfunding_Task!$B$2:$B$1001,"&lt;=34999")</f>
        <v>7</v>
      </c>
      <c r="C9" s="17">
        <f>COUNTIFS(Crowdfunding_Task!$E$2:$E$1001,"=failed",Crowdfunding_Task!$B$2:$B$1001,"&gt;=30000",Crowdfunding_Task!$B$2:$B$1001,"&lt;=34999")</f>
        <v>0</v>
      </c>
      <c r="D9" s="17">
        <f>COUNTIFS(Crowdfunding_Task!$E$2:$E$1001,"=cancelled",Crowdfunding_Task!$B$2:$B$1001,"&gt;=30000",Crowdfunding_Task!$B$2:$B$1001,"&lt;=34999")</f>
        <v>0</v>
      </c>
      <c r="E9" s="17">
        <f t="shared" si="0"/>
        <v>7</v>
      </c>
      <c r="F9" s="18">
        <f t="shared" si="1"/>
        <v>1</v>
      </c>
      <c r="G9" s="18">
        <f t="shared" si="2"/>
        <v>0</v>
      </c>
      <c r="H9" s="20">
        <f t="shared" si="3"/>
        <v>0</v>
      </c>
    </row>
    <row r="10" spans="1:8" x14ac:dyDescent="0.25">
      <c r="A10" s="19" t="s">
        <v>2182</v>
      </c>
      <c r="B10" s="17">
        <f>COUNTIFS(Crowdfunding_Task!$E$2:$E$1001,"=successful",Crowdfunding_Task!$B$2:$B$1001,"&gt;=35000",Crowdfunding_Task!$B$2:$B$1001,"&lt;=39999")</f>
        <v>8</v>
      </c>
      <c r="C10" s="17">
        <f>COUNTIFS(Crowdfunding_Task!$E$2:$E$1001,"=failed",Crowdfunding_Task!$B$2:$B$1001,"&gt;=35000",Crowdfunding_Task!$B$2:$B$1001,"&lt;=39999")</f>
        <v>3</v>
      </c>
      <c r="D10" s="17">
        <f>COUNTIFS(Crowdfunding_Task!$E$2:$E$1001,"=cancelled",Crowdfunding_Task!$B$2:$B$1001,"&gt;=35000",Crowdfunding_Task!$B$2:$B$1001,"&lt;=39999")</f>
        <v>1</v>
      </c>
      <c r="E10" s="17">
        <f t="shared" si="0"/>
        <v>12</v>
      </c>
      <c r="F10" s="18">
        <f t="shared" si="1"/>
        <v>0.66666666666666663</v>
      </c>
      <c r="G10" s="18">
        <f t="shared" si="2"/>
        <v>0.25</v>
      </c>
      <c r="H10" s="20">
        <f t="shared" si="3"/>
        <v>8.3333333333333329E-2</v>
      </c>
    </row>
    <row r="11" spans="1:8" x14ac:dyDescent="0.25">
      <c r="A11" s="19" t="s">
        <v>2183</v>
      </c>
      <c r="B11" s="17">
        <f>COUNTIFS(Crowdfunding_Task!$E$2:$E$1001,"=successful",Crowdfunding_Task!$B$2:$B$1001,"&gt;=40000",Crowdfunding_Task!$B$2:$B$1001,"&lt;=44999")</f>
        <v>11</v>
      </c>
      <c r="C11" s="17">
        <f>COUNTIFS(Crowdfunding_Task!$E$2:$E$1001,"=failed",Crowdfunding_Task!$B$2:$B$1001,"&gt;=40000",Crowdfunding_Task!$B$2:$B$1001,"&lt;=44999")</f>
        <v>3</v>
      </c>
      <c r="D11" s="17">
        <f>COUNTIFS(Crowdfunding_Task!$E$2:$E$1001,"=cancelled",Crowdfunding_Task!$B$2:$B$1001,"&gt;=40000",Crowdfunding_Task!$B$2:$B$1001,"&lt;=44999")</f>
        <v>0</v>
      </c>
      <c r="E11" s="17">
        <f t="shared" si="0"/>
        <v>14</v>
      </c>
      <c r="F11" s="18">
        <f t="shared" si="1"/>
        <v>0.7857142857142857</v>
      </c>
      <c r="G11" s="18">
        <f t="shared" si="2"/>
        <v>0.21428571428571427</v>
      </c>
      <c r="H11" s="20">
        <f t="shared" si="3"/>
        <v>0</v>
      </c>
    </row>
    <row r="12" spans="1:8" x14ac:dyDescent="0.25">
      <c r="A12" s="19" t="s">
        <v>2184</v>
      </c>
      <c r="B12" s="17">
        <f>COUNTIFS(Crowdfunding_Task!$E$2:$E$1001,"=successful",Crowdfunding_Task!$B$2:$B$1001,"&gt;=45000",Crowdfunding_Task!$B$2:$B$1001,"&lt;=49999")</f>
        <v>8</v>
      </c>
      <c r="C12" s="17">
        <f>COUNTIFS(Crowdfunding_Task!$E$2:$E$1001,"=failed",Crowdfunding_Task!$B$2:$B$1001,"&gt;=45000",Crowdfunding_Task!$B$2:$B$1001,"&lt;=49999")</f>
        <v>3</v>
      </c>
      <c r="D12" s="17">
        <f>COUNTIFS(Crowdfunding_Task!$E$2:$E$1001,"=cancelled",Crowdfunding_Task!$B$2:$B$1001,"&gt;=45000",Crowdfunding_Task!$B$2:$B$1001,"&lt;=49999")</f>
        <v>0</v>
      </c>
      <c r="E12" s="17">
        <f t="shared" si="0"/>
        <v>11</v>
      </c>
      <c r="F12" s="18">
        <f t="shared" si="1"/>
        <v>0.72727272727272729</v>
      </c>
      <c r="G12" s="18">
        <f t="shared" si="2"/>
        <v>0.27272727272727271</v>
      </c>
      <c r="H12" s="20">
        <f t="shared" si="3"/>
        <v>0</v>
      </c>
    </row>
    <row r="13" spans="1:8" x14ac:dyDescent="0.25">
      <c r="A13" s="24" t="s">
        <v>2185</v>
      </c>
      <c r="B13" s="25">
        <f>COUNTIFS(Crowdfunding_Task!$E$2:$E$1001,"=successful",Crowdfunding_Task!$B$2:$B$1001,"&gt;=50000")</f>
        <v>114</v>
      </c>
      <c r="C13" s="25">
        <f>COUNTIFS(Crowdfunding_Task!$E$2:$E$1001,"=failed",Crowdfunding_Task!$B$2:$B$1001,"&gt;=50000")</f>
        <v>163</v>
      </c>
      <c r="D13" s="25">
        <f>COUNTIFS(Crowdfunding_Task!$E$2:$E$1001,"=cancelled",Crowdfunding_Task!$B$2:$B$1001,"&gt;=50000")</f>
        <v>28</v>
      </c>
      <c r="E13" s="25">
        <f t="shared" si="0"/>
        <v>305</v>
      </c>
      <c r="F13" s="26">
        <f t="shared" si="1"/>
        <v>0.3737704918032787</v>
      </c>
      <c r="G13" s="26">
        <f t="shared" si="2"/>
        <v>0.53442622950819674</v>
      </c>
      <c r="H13" s="27">
        <f t="shared" si="3"/>
        <v>9.1803278688524587E-2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CA840-5CC2-43B9-9000-BCF78A2CDC0F}">
  <dimension ref="A1:N566"/>
  <sheetViews>
    <sheetView workbookViewId="0">
      <selection activeCell="Q10" sqref="Q10"/>
    </sheetView>
  </sheetViews>
  <sheetFormatPr defaultRowHeight="15.75" x14ac:dyDescent="0.25"/>
  <cols>
    <col min="2" max="2" width="17.375" style="16" customWidth="1"/>
    <col min="6" max="6" width="16.375" style="16" customWidth="1"/>
    <col min="8" max="8" width="16.5" bestFit="1" customWidth="1"/>
    <col min="10" max="10" width="16.5" customWidth="1"/>
    <col min="13" max="13" width="13.125" customWidth="1"/>
    <col min="14" max="14" width="9.375" bestFit="1" customWidth="1"/>
  </cols>
  <sheetData>
    <row r="1" spans="1:14" x14ac:dyDescent="0.25">
      <c r="A1" s="9" t="s">
        <v>4</v>
      </c>
      <c r="B1" s="31" t="s">
        <v>2104</v>
      </c>
      <c r="E1" s="9" t="s">
        <v>4</v>
      </c>
      <c r="F1" s="31" t="s">
        <v>2104</v>
      </c>
    </row>
    <row r="2" spans="1:14" x14ac:dyDescent="0.25">
      <c r="A2" s="10" t="s">
        <v>20</v>
      </c>
      <c r="B2" s="32">
        <v>158</v>
      </c>
      <c r="C2" s="16">
        <f>B2-$K$6</f>
        <v>-693.14690265486729</v>
      </c>
      <c r="D2" s="16">
        <f>C2^2</f>
        <v>480452.62866003608</v>
      </c>
      <c r="E2" s="10" t="s">
        <v>14</v>
      </c>
      <c r="F2" s="32">
        <v>0</v>
      </c>
      <c r="G2" s="16">
        <f>F2-$N$6</f>
        <v>-585.61538461538464</v>
      </c>
      <c r="H2" s="16">
        <f>G2^2</f>
        <v>342945.3786982249</v>
      </c>
    </row>
    <row r="3" spans="1:14" x14ac:dyDescent="0.25">
      <c r="A3" s="10" t="s">
        <v>20</v>
      </c>
      <c r="B3" s="32">
        <v>1425</v>
      </c>
      <c r="C3" s="16">
        <f t="shared" ref="C3:C66" si="0">B3-$K$6</f>
        <v>573.85309734513271</v>
      </c>
      <c r="D3" s="16">
        <f t="shared" ref="D3:D66" si="1">C3^2</f>
        <v>329307.37733260234</v>
      </c>
      <c r="E3" s="10" t="s">
        <v>14</v>
      </c>
      <c r="F3" s="32">
        <v>24</v>
      </c>
      <c r="G3" s="16">
        <f t="shared" ref="G3:G66" si="2">F3-$N$6</f>
        <v>-561.61538461538464</v>
      </c>
      <c r="H3" s="16">
        <f t="shared" ref="H3:H66" si="3">G3^2</f>
        <v>315411.8402366864</v>
      </c>
    </row>
    <row r="4" spans="1:14" x14ac:dyDescent="0.25">
      <c r="A4" s="10" t="s">
        <v>20</v>
      </c>
      <c r="B4" s="32">
        <v>174</v>
      </c>
      <c r="C4" s="16">
        <f t="shared" si="0"/>
        <v>-677.14690265486729</v>
      </c>
      <c r="D4" s="16">
        <f t="shared" si="1"/>
        <v>458527.92777508032</v>
      </c>
      <c r="E4" s="10" t="s">
        <v>14</v>
      </c>
      <c r="F4" s="32">
        <v>53</v>
      </c>
      <c r="G4" s="16">
        <f t="shared" si="2"/>
        <v>-532.61538461538464</v>
      </c>
      <c r="H4" s="16">
        <f t="shared" si="3"/>
        <v>283679.14792899409</v>
      </c>
    </row>
    <row r="5" spans="1:14" x14ac:dyDescent="0.25">
      <c r="A5" s="10" t="s">
        <v>20</v>
      </c>
      <c r="B5" s="32">
        <v>227</v>
      </c>
      <c r="C5" s="16">
        <f t="shared" si="0"/>
        <v>-624.14690265486729</v>
      </c>
      <c r="D5" s="16">
        <f t="shared" si="1"/>
        <v>389559.35609366436</v>
      </c>
      <c r="E5" s="10" t="s">
        <v>14</v>
      </c>
      <c r="F5" s="32">
        <v>18</v>
      </c>
      <c r="G5" s="16">
        <f t="shared" si="2"/>
        <v>-567.61538461538464</v>
      </c>
      <c r="H5" s="16">
        <f t="shared" si="3"/>
        <v>322187.22485207103</v>
      </c>
      <c r="J5" s="28" t="s">
        <v>2187</v>
      </c>
      <c r="K5" s="28"/>
      <c r="M5" s="29" t="s">
        <v>2188</v>
      </c>
      <c r="N5" s="29"/>
    </row>
    <row r="6" spans="1:14" x14ac:dyDescent="0.25">
      <c r="A6" s="10" t="s">
        <v>20</v>
      </c>
      <c r="B6" s="32">
        <v>220</v>
      </c>
      <c r="C6" s="16">
        <f t="shared" si="0"/>
        <v>-631.14690265486729</v>
      </c>
      <c r="D6" s="16">
        <f t="shared" si="1"/>
        <v>398346.41273083253</v>
      </c>
      <c r="E6" s="10" t="s">
        <v>14</v>
      </c>
      <c r="F6" s="32">
        <v>44</v>
      </c>
      <c r="G6" s="16">
        <f t="shared" si="2"/>
        <v>-541.61538461538464</v>
      </c>
      <c r="H6" s="16">
        <f t="shared" si="3"/>
        <v>293347.22485207103</v>
      </c>
      <c r="J6" s="17" t="s">
        <v>2189</v>
      </c>
      <c r="K6" s="30">
        <f>AVERAGE(B2:B566)</f>
        <v>851.14690265486729</v>
      </c>
      <c r="M6" s="17" t="s">
        <v>2189</v>
      </c>
      <c r="N6" s="30">
        <f>AVERAGE(F2:F365)</f>
        <v>585.61538461538464</v>
      </c>
    </row>
    <row r="7" spans="1:14" x14ac:dyDescent="0.25">
      <c r="A7" s="10" t="s">
        <v>20</v>
      </c>
      <c r="B7" s="32">
        <v>98</v>
      </c>
      <c r="C7" s="16">
        <f t="shared" si="0"/>
        <v>-753.14690265486729</v>
      </c>
      <c r="D7" s="16">
        <f t="shared" si="1"/>
        <v>567230.25697862019</v>
      </c>
      <c r="E7" s="10" t="s">
        <v>14</v>
      </c>
      <c r="F7" s="32">
        <v>27</v>
      </c>
      <c r="G7" s="16">
        <f t="shared" si="2"/>
        <v>-558.61538461538464</v>
      </c>
      <c r="H7" s="16">
        <f t="shared" si="3"/>
        <v>312051.14792899409</v>
      </c>
      <c r="J7" s="17" t="s">
        <v>2190</v>
      </c>
      <c r="K7" s="30">
        <f>MEDIAN(B2:B566)</f>
        <v>201</v>
      </c>
      <c r="M7" s="17" t="s">
        <v>2190</v>
      </c>
      <c r="N7" s="30">
        <f>MEDIAN(F2:F365)</f>
        <v>114.5</v>
      </c>
    </row>
    <row r="8" spans="1:14" x14ac:dyDescent="0.25">
      <c r="A8" s="10" t="s">
        <v>20</v>
      </c>
      <c r="B8" s="32">
        <v>100</v>
      </c>
      <c r="C8" s="16">
        <f t="shared" si="0"/>
        <v>-751.14690265486729</v>
      </c>
      <c r="D8" s="16">
        <f t="shared" si="1"/>
        <v>564221.6693680007</v>
      </c>
      <c r="E8" s="10" t="s">
        <v>14</v>
      </c>
      <c r="F8" s="32">
        <v>55</v>
      </c>
      <c r="G8" s="16">
        <f t="shared" si="2"/>
        <v>-530.61538461538464</v>
      </c>
      <c r="H8" s="16">
        <f t="shared" si="3"/>
        <v>281552.68639053259</v>
      </c>
      <c r="J8" s="17" t="s">
        <v>2191</v>
      </c>
      <c r="K8" s="30">
        <f>MIN(B2:B566)</f>
        <v>16</v>
      </c>
      <c r="M8" s="17" t="s">
        <v>2191</v>
      </c>
      <c r="N8" s="30">
        <f>MIN(F2:F365)</f>
        <v>0</v>
      </c>
    </row>
    <row r="9" spans="1:14" x14ac:dyDescent="0.25">
      <c r="A9" s="10" t="s">
        <v>20</v>
      </c>
      <c r="B9" s="32">
        <v>1249</v>
      </c>
      <c r="C9" s="16">
        <f t="shared" si="0"/>
        <v>397.85309734513271</v>
      </c>
      <c r="D9" s="16">
        <f t="shared" si="1"/>
        <v>158287.08706711564</v>
      </c>
      <c r="E9" s="10" t="s">
        <v>14</v>
      </c>
      <c r="F9" s="32">
        <v>200</v>
      </c>
      <c r="G9" s="16">
        <f t="shared" si="2"/>
        <v>-385.61538461538464</v>
      </c>
      <c r="H9" s="16">
        <f t="shared" si="3"/>
        <v>148699.22485207103</v>
      </c>
      <c r="J9" s="17" t="s">
        <v>2192</v>
      </c>
      <c r="K9" s="30">
        <f>MAX(B2:B566)</f>
        <v>7295</v>
      </c>
      <c r="M9" s="17" t="s">
        <v>2192</v>
      </c>
      <c r="N9" s="30">
        <f>MAX(F2:F365)</f>
        <v>6080</v>
      </c>
    </row>
    <row r="10" spans="1:14" x14ac:dyDescent="0.25">
      <c r="A10" s="10" t="s">
        <v>20</v>
      </c>
      <c r="B10" s="32">
        <v>1396</v>
      </c>
      <c r="C10" s="16">
        <f t="shared" si="0"/>
        <v>544.85309734513271</v>
      </c>
      <c r="D10" s="16">
        <f t="shared" si="1"/>
        <v>296864.89768658468</v>
      </c>
      <c r="E10" s="10" t="s">
        <v>14</v>
      </c>
      <c r="F10" s="32">
        <v>452</v>
      </c>
      <c r="G10" s="16">
        <f t="shared" si="2"/>
        <v>-133.61538461538464</v>
      </c>
      <c r="H10" s="16">
        <f t="shared" si="3"/>
        <v>17853.071005917165</v>
      </c>
    </row>
    <row r="11" spans="1:14" x14ac:dyDescent="0.25">
      <c r="A11" s="10" t="s">
        <v>20</v>
      </c>
      <c r="B11" s="32">
        <v>890</v>
      </c>
      <c r="C11" s="16">
        <f t="shared" si="0"/>
        <v>38.85309734513271</v>
      </c>
      <c r="D11" s="16">
        <f t="shared" si="1"/>
        <v>1509.5631733103585</v>
      </c>
      <c r="E11" s="10" t="s">
        <v>14</v>
      </c>
      <c r="F11" s="32">
        <v>674</v>
      </c>
      <c r="G11" s="16">
        <f t="shared" si="2"/>
        <v>88.384615384615358</v>
      </c>
      <c r="H11" s="16">
        <f t="shared" si="3"/>
        <v>7811.8402366863857</v>
      </c>
    </row>
    <row r="12" spans="1:14" x14ac:dyDescent="0.25">
      <c r="A12" s="10" t="s">
        <v>20</v>
      </c>
      <c r="B12" s="32">
        <v>142</v>
      </c>
      <c r="C12" s="16">
        <f t="shared" si="0"/>
        <v>-709.14690265486729</v>
      </c>
      <c r="D12" s="16">
        <f t="shared" si="1"/>
        <v>502889.32954499184</v>
      </c>
      <c r="E12" s="10" t="s">
        <v>14</v>
      </c>
      <c r="F12" s="32">
        <v>558</v>
      </c>
      <c r="G12" s="16">
        <f t="shared" si="2"/>
        <v>-27.615384615384642</v>
      </c>
      <c r="H12" s="16">
        <f t="shared" si="3"/>
        <v>762.60946745562273</v>
      </c>
      <c r="K12" t="s">
        <v>2195</v>
      </c>
      <c r="N12" t="s">
        <v>2195</v>
      </c>
    </row>
    <row r="13" spans="1:14" x14ac:dyDescent="0.25">
      <c r="A13" s="10" t="s">
        <v>20</v>
      </c>
      <c r="B13" s="32">
        <v>2673</v>
      </c>
      <c r="C13" s="16">
        <f t="shared" si="0"/>
        <v>1821.8530973451327</v>
      </c>
      <c r="D13" s="16">
        <f t="shared" si="1"/>
        <v>3319148.7083060537</v>
      </c>
      <c r="E13" s="10" t="s">
        <v>14</v>
      </c>
      <c r="F13" s="32">
        <v>15</v>
      </c>
      <c r="G13" s="16">
        <f t="shared" si="2"/>
        <v>-570.61538461538464</v>
      </c>
      <c r="H13" s="16">
        <f t="shared" si="3"/>
        <v>325601.91715976334</v>
      </c>
      <c r="J13" t="s">
        <v>2193</v>
      </c>
      <c r="K13" s="16">
        <f>SUM(D2:D566)/565</f>
        <v>1603373.7324019112</v>
      </c>
      <c r="M13" t="s">
        <v>2193</v>
      </c>
      <c r="N13" s="16">
        <f>SUM(H2:H365)/364</f>
        <v>921574.68174133589</v>
      </c>
    </row>
    <row r="14" spans="1:14" x14ac:dyDescent="0.25">
      <c r="A14" s="10" t="s">
        <v>20</v>
      </c>
      <c r="B14" s="32">
        <v>163</v>
      </c>
      <c r="C14" s="16">
        <f t="shared" si="0"/>
        <v>-688.14690265486729</v>
      </c>
      <c r="D14" s="16">
        <f t="shared" si="1"/>
        <v>473546.1596334874</v>
      </c>
      <c r="E14" s="10" t="s">
        <v>14</v>
      </c>
      <c r="F14" s="32">
        <v>2307</v>
      </c>
      <c r="G14" s="16">
        <f t="shared" si="2"/>
        <v>1721.3846153846152</v>
      </c>
      <c r="H14" s="16">
        <f t="shared" si="3"/>
        <v>2963164.9940828397</v>
      </c>
    </row>
    <row r="15" spans="1:14" x14ac:dyDescent="0.25">
      <c r="A15" s="10" t="s">
        <v>20</v>
      </c>
      <c r="B15" s="32">
        <v>2220</v>
      </c>
      <c r="C15" s="16">
        <f t="shared" si="0"/>
        <v>1368.8530973451327</v>
      </c>
      <c r="D15" s="16">
        <f t="shared" si="1"/>
        <v>1873758.8021113633</v>
      </c>
      <c r="E15" s="10" t="s">
        <v>14</v>
      </c>
      <c r="F15" s="32">
        <v>88</v>
      </c>
      <c r="G15" s="16">
        <f t="shared" si="2"/>
        <v>-497.61538461538464</v>
      </c>
      <c r="H15" s="16">
        <f t="shared" si="3"/>
        <v>247621.07100591718</v>
      </c>
      <c r="J15" t="s">
        <v>2194</v>
      </c>
      <c r="K15" s="16">
        <f>_xlfn.STDEV.P(B2:B566)</f>
        <v>1266.2439466397898</v>
      </c>
      <c r="M15" t="s">
        <v>2194</v>
      </c>
      <c r="N15" s="16">
        <f>_xlfn.STDEV.P(F2:F365)</f>
        <v>959.98681331637863</v>
      </c>
    </row>
    <row r="16" spans="1:14" x14ac:dyDescent="0.25">
      <c r="A16" s="10" t="s">
        <v>20</v>
      </c>
      <c r="B16" s="32">
        <v>1606</v>
      </c>
      <c r="C16" s="16">
        <f t="shared" si="0"/>
        <v>754.85309734513271</v>
      </c>
      <c r="D16" s="16">
        <f t="shared" si="1"/>
        <v>569803.19857154042</v>
      </c>
      <c r="E16" s="10" t="s">
        <v>14</v>
      </c>
      <c r="F16" s="32">
        <v>48</v>
      </c>
      <c r="G16" s="16">
        <f t="shared" si="2"/>
        <v>-537.61538461538464</v>
      </c>
      <c r="H16" s="16">
        <f t="shared" si="3"/>
        <v>289030.30177514796</v>
      </c>
    </row>
    <row r="17" spans="1:8" x14ac:dyDescent="0.25">
      <c r="A17" s="10" t="s">
        <v>20</v>
      </c>
      <c r="B17" s="32">
        <v>129</v>
      </c>
      <c r="C17" s="16">
        <f t="shared" si="0"/>
        <v>-722.14690265486729</v>
      </c>
      <c r="D17" s="16">
        <f t="shared" si="1"/>
        <v>521496.14901401836</v>
      </c>
      <c r="E17" s="10" t="s">
        <v>14</v>
      </c>
      <c r="F17" s="32">
        <v>1</v>
      </c>
      <c r="G17" s="16">
        <f t="shared" si="2"/>
        <v>-584.61538461538464</v>
      </c>
      <c r="H17" s="16">
        <f t="shared" si="3"/>
        <v>341775.14792899409</v>
      </c>
    </row>
    <row r="18" spans="1:8" x14ac:dyDescent="0.25">
      <c r="A18" s="10" t="s">
        <v>20</v>
      </c>
      <c r="B18" s="32">
        <v>226</v>
      </c>
      <c r="C18" s="16">
        <f t="shared" si="0"/>
        <v>-625.14690265486729</v>
      </c>
      <c r="D18" s="16">
        <f t="shared" si="1"/>
        <v>390808.64989897411</v>
      </c>
      <c r="E18" s="10" t="s">
        <v>14</v>
      </c>
      <c r="F18" s="32">
        <v>1467</v>
      </c>
      <c r="G18" s="16">
        <f t="shared" si="2"/>
        <v>881.38461538461536</v>
      </c>
      <c r="H18" s="16">
        <f t="shared" si="3"/>
        <v>776838.84023668629</v>
      </c>
    </row>
    <row r="19" spans="1:8" x14ac:dyDescent="0.25">
      <c r="A19" s="10" t="s">
        <v>20</v>
      </c>
      <c r="B19" s="32">
        <v>5419</v>
      </c>
      <c r="C19" s="16">
        <f t="shared" si="0"/>
        <v>4567.8530973451325</v>
      </c>
      <c r="D19" s="16">
        <f t="shared" si="1"/>
        <v>20865281.91892552</v>
      </c>
      <c r="E19" s="10" t="s">
        <v>14</v>
      </c>
      <c r="F19" s="32">
        <v>75</v>
      </c>
      <c r="G19" s="16">
        <f t="shared" si="2"/>
        <v>-510.61538461538464</v>
      </c>
      <c r="H19" s="16">
        <f t="shared" si="3"/>
        <v>260728.07100591718</v>
      </c>
    </row>
    <row r="20" spans="1:8" x14ac:dyDescent="0.25">
      <c r="A20" s="10" t="s">
        <v>20</v>
      </c>
      <c r="B20" s="32">
        <v>165</v>
      </c>
      <c r="C20" s="16">
        <f t="shared" si="0"/>
        <v>-686.14690265486729</v>
      </c>
      <c r="D20" s="16">
        <f t="shared" si="1"/>
        <v>470797.57202286791</v>
      </c>
      <c r="E20" s="10" t="s">
        <v>14</v>
      </c>
      <c r="F20" s="32">
        <v>120</v>
      </c>
      <c r="G20" s="16">
        <f t="shared" si="2"/>
        <v>-465.61538461538464</v>
      </c>
      <c r="H20" s="16">
        <f t="shared" si="3"/>
        <v>216797.68639053256</v>
      </c>
    </row>
    <row r="21" spans="1:8" x14ac:dyDescent="0.25">
      <c r="A21" s="10" t="s">
        <v>20</v>
      </c>
      <c r="B21" s="32">
        <v>1965</v>
      </c>
      <c r="C21" s="16">
        <f t="shared" si="0"/>
        <v>1113.8530973451327</v>
      </c>
      <c r="D21" s="16">
        <f t="shared" si="1"/>
        <v>1240668.7224653456</v>
      </c>
      <c r="E21" s="10" t="s">
        <v>14</v>
      </c>
      <c r="F21" s="32">
        <v>2253</v>
      </c>
      <c r="G21" s="16">
        <f t="shared" si="2"/>
        <v>1667.3846153846152</v>
      </c>
      <c r="H21" s="16">
        <f t="shared" si="3"/>
        <v>2780171.4556213012</v>
      </c>
    </row>
    <row r="22" spans="1:8" x14ac:dyDescent="0.25">
      <c r="A22" s="10" t="s">
        <v>20</v>
      </c>
      <c r="B22" s="32">
        <v>16</v>
      </c>
      <c r="C22" s="16">
        <f t="shared" si="0"/>
        <v>-835.14690265486729</v>
      </c>
      <c r="D22" s="16">
        <f t="shared" si="1"/>
        <v>697470.34901401843</v>
      </c>
      <c r="E22" s="10" t="s">
        <v>14</v>
      </c>
      <c r="F22" s="32">
        <v>5</v>
      </c>
      <c r="G22" s="16">
        <f t="shared" si="2"/>
        <v>-580.61538461538464</v>
      </c>
      <c r="H22" s="16">
        <f t="shared" si="3"/>
        <v>337114.22485207103</v>
      </c>
    </row>
    <row r="23" spans="1:8" x14ac:dyDescent="0.25">
      <c r="A23" s="10" t="s">
        <v>20</v>
      </c>
      <c r="B23" s="32">
        <v>107</v>
      </c>
      <c r="C23" s="16">
        <f t="shared" si="0"/>
        <v>-744.14690265486729</v>
      </c>
      <c r="D23" s="16">
        <f t="shared" si="1"/>
        <v>553754.61273083254</v>
      </c>
      <c r="E23" s="10" t="s">
        <v>14</v>
      </c>
      <c r="F23" s="32">
        <v>38</v>
      </c>
      <c r="G23" s="16">
        <f t="shared" si="2"/>
        <v>-547.61538461538464</v>
      </c>
      <c r="H23" s="16">
        <f t="shared" si="3"/>
        <v>299882.60946745565</v>
      </c>
    </row>
    <row r="24" spans="1:8" x14ac:dyDescent="0.25">
      <c r="A24" s="10" t="s">
        <v>20</v>
      </c>
      <c r="B24" s="32">
        <v>134</v>
      </c>
      <c r="C24" s="16">
        <f t="shared" si="0"/>
        <v>-717.14690265486729</v>
      </c>
      <c r="D24" s="16">
        <f t="shared" si="1"/>
        <v>514299.67998746969</v>
      </c>
      <c r="E24" s="10" t="s">
        <v>14</v>
      </c>
      <c r="F24" s="32">
        <v>12</v>
      </c>
      <c r="G24" s="16">
        <f t="shared" si="2"/>
        <v>-573.61538461538464</v>
      </c>
      <c r="H24" s="16">
        <f t="shared" si="3"/>
        <v>329034.60946745565</v>
      </c>
    </row>
    <row r="25" spans="1:8" x14ac:dyDescent="0.25">
      <c r="A25" s="10" t="s">
        <v>20</v>
      </c>
      <c r="B25" s="32">
        <v>198</v>
      </c>
      <c r="C25" s="16">
        <f t="shared" si="0"/>
        <v>-653.14690265486729</v>
      </c>
      <c r="D25" s="16">
        <f t="shared" si="1"/>
        <v>426600.8764476467</v>
      </c>
      <c r="E25" s="10" t="s">
        <v>14</v>
      </c>
      <c r="F25" s="32">
        <v>1684</v>
      </c>
      <c r="G25" s="16">
        <f t="shared" si="2"/>
        <v>1098.3846153846152</v>
      </c>
      <c r="H25" s="16">
        <f t="shared" si="3"/>
        <v>1206448.7633136092</v>
      </c>
    </row>
    <row r="26" spans="1:8" x14ac:dyDescent="0.25">
      <c r="A26" s="10" t="s">
        <v>20</v>
      </c>
      <c r="B26" s="32">
        <v>111</v>
      </c>
      <c r="C26" s="16">
        <f t="shared" si="0"/>
        <v>-740.14690265486729</v>
      </c>
      <c r="D26" s="16">
        <f t="shared" si="1"/>
        <v>547817.43750959355</v>
      </c>
      <c r="E26" s="10" t="s">
        <v>14</v>
      </c>
      <c r="F26" s="32">
        <v>56</v>
      </c>
      <c r="G26" s="16">
        <f t="shared" si="2"/>
        <v>-529.61538461538464</v>
      </c>
      <c r="H26" s="16">
        <f t="shared" si="3"/>
        <v>280492.45562130178</v>
      </c>
    </row>
    <row r="27" spans="1:8" x14ac:dyDescent="0.25">
      <c r="A27" s="10" t="s">
        <v>20</v>
      </c>
      <c r="B27" s="32">
        <v>222</v>
      </c>
      <c r="C27" s="16">
        <f t="shared" si="0"/>
        <v>-629.14690265486729</v>
      </c>
      <c r="D27" s="16">
        <f t="shared" si="1"/>
        <v>395825.82512021303</v>
      </c>
      <c r="E27" s="10" t="s">
        <v>14</v>
      </c>
      <c r="F27" s="32">
        <v>838</v>
      </c>
      <c r="G27" s="16">
        <f t="shared" si="2"/>
        <v>252.38461538461536</v>
      </c>
      <c r="H27" s="16">
        <f t="shared" si="3"/>
        <v>63697.994082840225</v>
      </c>
    </row>
    <row r="28" spans="1:8" x14ac:dyDescent="0.25">
      <c r="A28" s="10" t="s">
        <v>20</v>
      </c>
      <c r="B28" s="32">
        <v>6212</v>
      </c>
      <c r="C28" s="16">
        <f t="shared" si="0"/>
        <v>5360.8530973451325</v>
      </c>
      <c r="D28" s="16">
        <f t="shared" si="1"/>
        <v>28738745.931314901</v>
      </c>
      <c r="E28" s="10" t="s">
        <v>14</v>
      </c>
      <c r="F28" s="32">
        <v>1000</v>
      </c>
      <c r="G28" s="16">
        <f t="shared" si="2"/>
        <v>414.38461538461536</v>
      </c>
      <c r="H28" s="16">
        <f t="shared" si="3"/>
        <v>171714.60946745559</v>
      </c>
    </row>
    <row r="29" spans="1:8" x14ac:dyDescent="0.25">
      <c r="A29" s="10" t="s">
        <v>20</v>
      </c>
      <c r="B29" s="32">
        <v>98</v>
      </c>
      <c r="C29" s="16">
        <f t="shared" si="0"/>
        <v>-753.14690265486729</v>
      </c>
      <c r="D29" s="16">
        <f t="shared" si="1"/>
        <v>567230.25697862019</v>
      </c>
      <c r="E29" s="10" t="s">
        <v>14</v>
      </c>
      <c r="F29" s="32">
        <v>1482</v>
      </c>
      <c r="G29" s="16">
        <f t="shared" si="2"/>
        <v>896.38461538461536</v>
      </c>
      <c r="H29" s="16">
        <f t="shared" si="3"/>
        <v>803505.37869822478</v>
      </c>
    </row>
    <row r="30" spans="1:8" x14ac:dyDescent="0.25">
      <c r="A30" s="10" t="s">
        <v>20</v>
      </c>
      <c r="B30" s="32">
        <v>92</v>
      </c>
      <c r="C30" s="16">
        <f t="shared" si="0"/>
        <v>-759.14690265486729</v>
      </c>
      <c r="D30" s="16">
        <f t="shared" si="1"/>
        <v>576304.01981047855</v>
      </c>
      <c r="E30" s="10" t="s">
        <v>14</v>
      </c>
      <c r="F30" s="32">
        <v>106</v>
      </c>
      <c r="G30" s="16">
        <f t="shared" si="2"/>
        <v>-479.61538461538464</v>
      </c>
      <c r="H30" s="16">
        <f t="shared" si="3"/>
        <v>230030.91715976334</v>
      </c>
    </row>
    <row r="31" spans="1:8" x14ac:dyDescent="0.25">
      <c r="A31" s="10" t="s">
        <v>20</v>
      </c>
      <c r="B31" s="32">
        <v>149</v>
      </c>
      <c r="C31" s="16">
        <f t="shared" si="0"/>
        <v>-702.14690265486729</v>
      </c>
      <c r="D31" s="16">
        <f t="shared" si="1"/>
        <v>493010.27290782367</v>
      </c>
      <c r="E31" s="10" t="s">
        <v>14</v>
      </c>
      <c r="F31" s="32">
        <v>679</v>
      </c>
      <c r="G31" s="16">
        <f t="shared" si="2"/>
        <v>93.384615384615358</v>
      </c>
      <c r="H31" s="16">
        <f t="shared" si="3"/>
        <v>8720.686390532539</v>
      </c>
    </row>
    <row r="32" spans="1:8" x14ac:dyDescent="0.25">
      <c r="A32" s="10" t="s">
        <v>20</v>
      </c>
      <c r="B32" s="32">
        <v>2431</v>
      </c>
      <c r="C32" s="16">
        <f t="shared" si="0"/>
        <v>1579.8530973451327</v>
      </c>
      <c r="D32" s="16">
        <f t="shared" si="1"/>
        <v>2495935.8091910095</v>
      </c>
      <c r="E32" s="10" t="s">
        <v>14</v>
      </c>
      <c r="F32" s="32">
        <v>1220</v>
      </c>
      <c r="G32" s="16">
        <f t="shared" si="2"/>
        <v>634.38461538461536</v>
      </c>
      <c r="H32" s="16">
        <f t="shared" si="3"/>
        <v>402443.84023668634</v>
      </c>
    </row>
    <row r="33" spans="1:8" x14ac:dyDescent="0.25">
      <c r="A33" s="10" t="s">
        <v>20</v>
      </c>
      <c r="B33" s="32">
        <v>303</v>
      </c>
      <c r="C33" s="16">
        <f t="shared" si="0"/>
        <v>-548.14690265486729</v>
      </c>
      <c r="D33" s="16">
        <f t="shared" si="1"/>
        <v>300465.02689012454</v>
      </c>
      <c r="E33" s="10" t="s">
        <v>14</v>
      </c>
      <c r="F33" s="32">
        <v>1</v>
      </c>
      <c r="G33" s="16">
        <f t="shared" si="2"/>
        <v>-584.61538461538464</v>
      </c>
      <c r="H33" s="16">
        <f t="shared" si="3"/>
        <v>341775.14792899409</v>
      </c>
    </row>
    <row r="34" spans="1:8" x14ac:dyDescent="0.25">
      <c r="A34" s="10" t="s">
        <v>20</v>
      </c>
      <c r="B34" s="32">
        <v>209</v>
      </c>
      <c r="C34" s="16">
        <f t="shared" si="0"/>
        <v>-642.14690265486729</v>
      </c>
      <c r="D34" s="16">
        <f t="shared" si="1"/>
        <v>412352.64458923962</v>
      </c>
      <c r="E34" s="10" t="s">
        <v>14</v>
      </c>
      <c r="F34" s="32">
        <v>37</v>
      </c>
      <c r="G34" s="16">
        <f t="shared" si="2"/>
        <v>-548.61538461538464</v>
      </c>
      <c r="H34" s="16">
        <f t="shared" si="3"/>
        <v>300978.8402366864</v>
      </c>
    </row>
    <row r="35" spans="1:8" x14ac:dyDescent="0.25">
      <c r="A35" s="10" t="s">
        <v>20</v>
      </c>
      <c r="B35" s="32">
        <v>131</v>
      </c>
      <c r="C35" s="16">
        <f t="shared" si="0"/>
        <v>-720.14690265486729</v>
      </c>
      <c r="D35" s="16">
        <f t="shared" si="1"/>
        <v>518611.56140339893</v>
      </c>
      <c r="E35" s="10" t="s">
        <v>14</v>
      </c>
      <c r="F35" s="32">
        <v>60</v>
      </c>
      <c r="G35" s="16">
        <f t="shared" si="2"/>
        <v>-525.61538461538464</v>
      </c>
      <c r="H35" s="16">
        <f t="shared" si="3"/>
        <v>276271.53254437872</v>
      </c>
    </row>
    <row r="36" spans="1:8" x14ac:dyDescent="0.25">
      <c r="A36" s="10" t="s">
        <v>20</v>
      </c>
      <c r="B36" s="32">
        <v>164</v>
      </c>
      <c r="C36" s="16">
        <f t="shared" si="0"/>
        <v>-687.14690265486729</v>
      </c>
      <c r="D36" s="16">
        <f t="shared" si="1"/>
        <v>472170.86582817766</v>
      </c>
      <c r="E36" s="10" t="s">
        <v>14</v>
      </c>
      <c r="F36" s="32">
        <v>296</v>
      </c>
      <c r="G36" s="16">
        <f t="shared" si="2"/>
        <v>-289.61538461538464</v>
      </c>
      <c r="H36" s="16">
        <f t="shared" si="3"/>
        <v>83877.071005917169</v>
      </c>
    </row>
    <row r="37" spans="1:8" x14ac:dyDescent="0.25">
      <c r="A37" s="10" t="s">
        <v>20</v>
      </c>
      <c r="B37" s="32">
        <v>201</v>
      </c>
      <c r="C37" s="16">
        <f t="shared" si="0"/>
        <v>-650.14690265486729</v>
      </c>
      <c r="D37" s="16">
        <f t="shared" si="1"/>
        <v>422690.99503171747</v>
      </c>
      <c r="E37" s="10" t="s">
        <v>14</v>
      </c>
      <c r="F37" s="32">
        <v>3304</v>
      </c>
      <c r="G37" s="16">
        <f t="shared" si="2"/>
        <v>2718.3846153846152</v>
      </c>
      <c r="H37" s="16">
        <f t="shared" si="3"/>
        <v>7389614.9171597622</v>
      </c>
    </row>
    <row r="38" spans="1:8" x14ac:dyDescent="0.25">
      <c r="A38" s="10" t="s">
        <v>20</v>
      </c>
      <c r="B38" s="32">
        <v>211</v>
      </c>
      <c r="C38" s="16">
        <f t="shared" si="0"/>
        <v>-640.14690265486729</v>
      </c>
      <c r="D38" s="16">
        <f t="shared" si="1"/>
        <v>409788.05697862012</v>
      </c>
      <c r="E38" s="10" t="s">
        <v>14</v>
      </c>
      <c r="F38" s="32">
        <v>73</v>
      </c>
      <c r="G38" s="16">
        <f t="shared" si="2"/>
        <v>-512.61538461538464</v>
      </c>
      <c r="H38" s="16">
        <f t="shared" si="3"/>
        <v>262774.53254437872</v>
      </c>
    </row>
    <row r="39" spans="1:8" x14ac:dyDescent="0.25">
      <c r="A39" s="10" t="s">
        <v>20</v>
      </c>
      <c r="B39" s="32">
        <v>128</v>
      </c>
      <c r="C39" s="16">
        <f t="shared" si="0"/>
        <v>-723.14690265486729</v>
      </c>
      <c r="D39" s="16">
        <f t="shared" si="1"/>
        <v>522941.44281932811</v>
      </c>
      <c r="E39" s="10" t="s">
        <v>14</v>
      </c>
      <c r="F39" s="32">
        <v>3387</v>
      </c>
      <c r="G39" s="16">
        <f t="shared" si="2"/>
        <v>2801.3846153846152</v>
      </c>
      <c r="H39" s="16">
        <f t="shared" si="3"/>
        <v>7847755.7633136082</v>
      </c>
    </row>
    <row r="40" spans="1:8" x14ac:dyDescent="0.25">
      <c r="A40" s="10" t="s">
        <v>20</v>
      </c>
      <c r="B40" s="32">
        <v>1600</v>
      </c>
      <c r="C40" s="16">
        <f t="shared" si="0"/>
        <v>748.85309734513271</v>
      </c>
      <c r="D40" s="16">
        <f t="shared" si="1"/>
        <v>560780.96140339877</v>
      </c>
      <c r="E40" s="10" t="s">
        <v>14</v>
      </c>
      <c r="F40" s="32">
        <v>662</v>
      </c>
      <c r="G40" s="16">
        <f t="shared" si="2"/>
        <v>76.384615384615358</v>
      </c>
      <c r="H40" s="16">
        <f t="shared" si="3"/>
        <v>5834.6094674556171</v>
      </c>
    </row>
    <row r="41" spans="1:8" x14ac:dyDescent="0.25">
      <c r="A41" s="10" t="s">
        <v>20</v>
      </c>
      <c r="B41" s="32">
        <v>249</v>
      </c>
      <c r="C41" s="16">
        <f t="shared" si="0"/>
        <v>-602.14690265486729</v>
      </c>
      <c r="D41" s="16">
        <f t="shared" si="1"/>
        <v>362580.89237685024</v>
      </c>
      <c r="E41" s="10" t="s">
        <v>14</v>
      </c>
      <c r="F41" s="32">
        <v>774</v>
      </c>
      <c r="G41" s="16">
        <f t="shared" si="2"/>
        <v>188.38461538461536</v>
      </c>
      <c r="H41" s="16">
        <f t="shared" si="3"/>
        <v>35488.763313609459</v>
      </c>
    </row>
    <row r="42" spans="1:8" x14ac:dyDescent="0.25">
      <c r="A42" s="10" t="s">
        <v>20</v>
      </c>
      <c r="B42" s="32">
        <v>236</v>
      </c>
      <c r="C42" s="16">
        <f t="shared" si="0"/>
        <v>-615.14690265486729</v>
      </c>
      <c r="D42" s="16">
        <f t="shared" si="1"/>
        <v>378405.71184587677</v>
      </c>
      <c r="E42" s="10" t="s">
        <v>14</v>
      </c>
      <c r="F42" s="32">
        <v>672</v>
      </c>
      <c r="G42" s="16">
        <f t="shared" si="2"/>
        <v>86.384615384615358</v>
      </c>
      <c r="H42" s="16">
        <f t="shared" si="3"/>
        <v>7462.3017751479247</v>
      </c>
    </row>
    <row r="43" spans="1:8" x14ac:dyDescent="0.25">
      <c r="A43" s="10" t="s">
        <v>20</v>
      </c>
      <c r="B43" s="32">
        <v>4065</v>
      </c>
      <c r="C43" s="16">
        <f t="shared" si="0"/>
        <v>3213.8530973451325</v>
      </c>
      <c r="D43" s="16">
        <f t="shared" si="1"/>
        <v>10328851.731314901</v>
      </c>
      <c r="E43" s="10" t="s">
        <v>14</v>
      </c>
      <c r="F43" s="32">
        <v>940</v>
      </c>
      <c r="G43" s="16">
        <f t="shared" si="2"/>
        <v>354.38461538461536</v>
      </c>
      <c r="H43" s="16">
        <f t="shared" si="3"/>
        <v>125588.45562130175</v>
      </c>
    </row>
    <row r="44" spans="1:8" x14ac:dyDescent="0.25">
      <c r="A44" s="10" t="s">
        <v>20</v>
      </c>
      <c r="B44" s="32">
        <v>246</v>
      </c>
      <c r="C44" s="16">
        <f t="shared" si="0"/>
        <v>-605.14690265486729</v>
      </c>
      <c r="D44" s="16">
        <f t="shared" si="1"/>
        <v>366202.77379277942</v>
      </c>
      <c r="E44" s="10" t="s">
        <v>14</v>
      </c>
      <c r="F44" s="32">
        <v>117</v>
      </c>
      <c r="G44" s="16">
        <f t="shared" si="2"/>
        <v>-468.61538461538464</v>
      </c>
      <c r="H44" s="16">
        <f t="shared" si="3"/>
        <v>219600.37869822487</v>
      </c>
    </row>
    <row r="45" spans="1:8" x14ac:dyDescent="0.25">
      <c r="A45" s="10" t="s">
        <v>20</v>
      </c>
      <c r="B45" s="32">
        <v>2475</v>
      </c>
      <c r="C45" s="16">
        <f t="shared" si="0"/>
        <v>1623.8530973451327</v>
      </c>
      <c r="D45" s="16">
        <f t="shared" si="1"/>
        <v>2636898.8817573809</v>
      </c>
      <c r="E45" s="10" t="s">
        <v>14</v>
      </c>
      <c r="F45" s="32">
        <v>115</v>
      </c>
      <c r="G45" s="16">
        <f t="shared" si="2"/>
        <v>-470.61538461538464</v>
      </c>
      <c r="H45" s="16">
        <f t="shared" si="3"/>
        <v>221478.8402366864</v>
      </c>
    </row>
    <row r="46" spans="1:8" x14ac:dyDescent="0.25">
      <c r="A46" s="10" t="s">
        <v>20</v>
      </c>
      <c r="B46" s="32">
        <v>76</v>
      </c>
      <c r="C46" s="16">
        <f t="shared" si="0"/>
        <v>-775.14690265486729</v>
      </c>
      <c r="D46" s="16">
        <f t="shared" si="1"/>
        <v>600852.72069543425</v>
      </c>
      <c r="E46" s="10" t="s">
        <v>14</v>
      </c>
      <c r="F46" s="32">
        <v>326</v>
      </c>
      <c r="G46" s="16">
        <f t="shared" si="2"/>
        <v>-259.61538461538464</v>
      </c>
      <c r="H46" s="16">
        <f t="shared" si="3"/>
        <v>67400.147928994091</v>
      </c>
    </row>
    <row r="47" spans="1:8" x14ac:dyDescent="0.25">
      <c r="A47" s="10" t="s">
        <v>20</v>
      </c>
      <c r="B47" s="32">
        <v>54</v>
      </c>
      <c r="C47" s="16">
        <f t="shared" si="0"/>
        <v>-797.14690265486729</v>
      </c>
      <c r="D47" s="16">
        <f t="shared" si="1"/>
        <v>635443.18441224843</v>
      </c>
      <c r="E47" s="10" t="s">
        <v>14</v>
      </c>
      <c r="F47" s="32">
        <v>1</v>
      </c>
      <c r="G47" s="16">
        <f t="shared" si="2"/>
        <v>-584.61538461538464</v>
      </c>
      <c r="H47" s="16">
        <f t="shared" si="3"/>
        <v>341775.14792899409</v>
      </c>
    </row>
    <row r="48" spans="1:8" x14ac:dyDescent="0.25">
      <c r="A48" s="10" t="s">
        <v>20</v>
      </c>
      <c r="B48" s="32">
        <v>88</v>
      </c>
      <c r="C48" s="16">
        <f t="shared" si="0"/>
        <v>-763.14690265486729</v>
      </c>
      <c r="D48" s="16">
        <f t="shared" si="1"/>
        <v>582393.19503171754</v>
      </c>
      <c r="E48" s="10" t="s">
        <v>14</v>
      </c>
      <c r="F48" s="32">
        <v>1467</v>
      </c>
      <c r="G48" s="16">
        <f t="shared" si="2"/>
        <v>881.38461538461536</v>
      </c>
      <c r="H48" s="16">
        <f t="shared" si="3"/>
        <v>776838.84023668629</v>
      </c>
    </row>
    <row r="49" spans="1:8" x14ac:dyDescent="0.25">
      <c r="A49" s="10" t="s">
        <v>20</v>
      </c>
      <c r="B49" s="32">
        <v>85</v>
      </c>
      <c r="C49" s="16">
        <f t="shared" si="0"/>
        <v>-766.14690265486729</v>
      </c>
      <c r="D49" s="16">
        <f t="shared" si="1"/>
        <v>586981.07644764672</v>
      </c>
      <c r="E49" s="10" t="s">
        <v>14</v>
      </c>
      <c r="F49" s="32">
        <v>5681</v>
      </c>
      <c r="G49" s="16">
        <f t="shared" si="2"/>
        <v>5095.3846153846152</v>
      </c>
      <c r="H49" s="16">
        <f t="shared" si="3"/>
        <v>25962944.378698222</v>
      </c>
    </row>
    <row r="50" spans="1:8" x14ac:dyDescent="0.25">
      <c r="A50" s="10" t="s">
        <v>20</v>
      </c>
      <c r="B50" s="32">
        <v>170</v>
      </c>
      <c r="C50" s="16">
        <f t="shared" si="0"/>
        <v>-681.14690265486729</v>
      </c>
      <c r="D50" s="16">
        <f t="shared" si="1"/>
        <v>463961.10299631924</v>
      </c>
      <c r="E50" s="10" t="s">
        <v>14</v>
      </c>
      <c r="F50" s="32">
        <v>1059</v>
      </c>
      <c r="G50" s="16">
        <f t="shared" si="2"/>
        <v>473.38461538461536</v>
      </c>
      <c r="H50" s="16">
        <f t="shared" si="3"/>
        <v>224092.99408284022</v>
      </c>
    </row>
    <row r="51" spans="1:8" x14ac:dyDescent="0.25">
      <c r="A51" s="10" t="s">
        <v>20</v>
      </c>
      <c r="B51" s="32">
        <v>330</v>
      </c>
      <c r="C51" s="16">
        <f t="shared" si="0"/>
        <v>-521.14690265486729</v>
      </c>
      <c r="D51" s="16">
        <f t="shared" si="1"/>
        <v>271594.09414676175</v>
      </c>
      <c r="E51" s="10" t="s">
        <v>14</v>
      </c>
      <c r="F51" s="32">
        <v>1194</v>
      </c>
      <c r="G51" s="16">
        <f t="shared" si="2"/>
        <v>608.38461538461536</v>
      </c>
      <c r="H51" s="16">
        <f t="shared" si="3"/>
        <v>370131.84023668634</v>
      </c>
    </row>
    <row r="52" spans="1:8" x14ac:dyDescent="0.25">
      <c r="A52" s="10" t="s">
        <v>20</v>
      </c>
      <c r="B52" s="32">
        <v>127</v>
      </c>
      <c r="C52" s="16">
        <f t="shared" si="0"/>
        <v>-724.14690265486729</v>
      </c>
      <c r="D52" s="16">
        <f t="shared" si="1"/>
        <v>524388.73662463785</v>
      </c>
      <c r="E52" s="10" t="s">
        <v>14</v>
      </c>
      <c r="F52" s="32">
        <v>30</v>
      </c>
      <c r="G52" s="16">
        <f t="shared" si="2"/>
        <v>-555.61538461538464</v>
      </c>
      <c r="H52" s="16">
        <f t="shared" si="3"/>
        <v>308708.45562130178</v>
      </c>
    </row>
    <row r="53" spans="1:8" x14ac:dyDescent="0.25">
      <c r="A53" s="10" t="s">
        <v>20</v>
      </c>
      <c r="B53" s="32">
        <v>411</v>
      </c>
      <c r="C53" s="16">
        <f t="shared" si="0"/>
        <v>-440.14690265486729</v>
      </c>
      <c r="D53" s="16">
        <f t="shared" si="1"/>
        <v>193729.29591667323</v>
      </c>
      <c r="E53" s="10" t="s">
        <v>14</v>
      </c>
      <c r="F53" s="32">
        <v>75</v>
      </c>
      <c r="G53" s="16">
        <f t="shared" si="2"/>
        <v>-510.61538461538464</v>
      </c>
      <c r="H53" s="16">
        <f t="shared" si="3"/>
        <v>260728.07100591718</v>
      </c>
    </row>
    <row r="54" spans="1:8" x14ac:dyDescent="0.25">
      <c r="A54" s="10" t="s">
        <v>20</v>
      </c>
      <c r="B54" s="32">
        <v>180</v>
      </c>
      <c r="C54" s="16">
        <f t="shared" si="0"/>
        <v>-671.14690265486729</v>
      </c>
      <c r="D54" s="16">
        <f t="shared" si="1"/>
        <v>450438.1649432219</v>
      </c>
      <c r="E54" s="10" t="s">
        <v>14</v>
      </c>
      <c r="F54" s="32">
        <v>955</v>
      </c>
      <c r="G54" s="16">
        <f t="shared" si="2"/>
        <v>369.38461538461536</v>
      </c>
      <c r="H54" s="16">
        <f t="shared" si="3"/>
        <v>136444.99408284022</v>
      </c>
    </row>
    <row r="55" spans="1:8" x14ac:dyDescent="0.25">
      <c r="A55" s="10" t="s">
        <v>20</v>
      </c>
      <c r="B55" s="32">
        <v>374</v>
      </c>
      <c r="C55" s="16">
        <f t="shared" si="0"/>
        <v>-477.14690265486729</v>
      </c>
      <c r="D55" s="16">
        <f t="shared" si="1"/>
        <v>227669.1667131334</v>
      </c>
      <c r="E55" s="10" t="s">
        <v>14</v>
      </c>
      <c r="F55" s="32">
        <v>67</v>
      </c>
      <c r="G55" s="16">
        <f t="shared" si="2"/>
        <v>-518.61538461538464</v>
      </c>
      <c r="H55" s="16">
        <f t="shared" si="3"/>
        <v>268961.91715976334</v>
      </c>
    </row>
    <row r="56" spans="1:8" x14ac:dyDescent="0.25">
      <c r="A56" s="10" t="s">
        <v>20</v>
      </c>
      <c r="B56" s="32">
        <v>71</v>
      </c>
      <c r="C56" s="16">
        <f t="shared" si="0"/>
        <v>-780.14690265486729</v>
      </c>
      <c r="D56" s="16">
        <f t="shared" si="1"/>
        <v>608629.18972198293</v>
      </c>
      <c r="E56" s="10" t="s">
        <v>14</v>
      </c>
      <c r="F56" s="32">
        <v>5</v>
      </c>
      <c r="G56" s="16">
        <f t="shared" si="2"/>
        <v>-580.61538461538464</v>
      </c>
      <c r="H56" s="16">
        <f t="shared" si="3"/>
        <v>337114.22485207103</v>
      </c>
    </row>
    <row r="57" spans="1:8" x14ac:dyDescent="0.25">
      <c r="A57" s="10" t="s">
        <v>20</v>
      </c>
      <c r="B57" s="32">
        <v>203</v>
      </c>
      <c r="C57" s="16">
        <f t="shared" si="0"/>
        <v>-648.14690265486729</v>
      </c>
      <c r="D57" s="16">
        <f t="shared" si="1"/>
        <v>420094.40742109803</v>
      </c>
      <c r="E57" s="10" t="s">
        <v>14</v>
      </c>
      <c r="F57" s="32">
        <v>26</v>
      </c>
      <c r="G57" s="16">
        <f t="shared" si="2"/>
        <v>-559.61538461538464</v>
      </c>
      <c r="H57" s="16">
        <f t="shared" si="3"/>
        <v>313169.3786982249</v>
      </c>
    </row>
    <row r="58" spans="1:8" x14ac:dyDescent="0.25">
      <c r="A58" s="10" t="s">
        <v>20</v>
      </c>
      <c r="B58" s="32">
        <v>113</v>
      </c>
      <c r="C58" s="16">
        <f t="shared" si="0"/>
        <v>-738.14690265486729</v>
      </c>
      <c r="D58" s="16">
        <f t="shared" si="1"/>
        <v>544860.84989897418</v>
      </c>
      <c r="E58" s="10" t="s">
        <v>14</v>
      </c>
      <c r="F58" s="32">
        <v>1130</v>
      </c>
      <c r="G58" s="16">
        <f t="shared" si="2"/>
        <v>544.38461538461536</v>
      </c>
      <c r="H58" s="16">
        <f t="shared" si="3"/>
        <v>296354.60946745559</v>
      </c>
    </row>
    <row r="59" spans="1:8" x14ac:dyDescent="0.25">
      <c r="A59" s="10" t="s">
        <v>20</v>
      </c>
      <c r="B59" s="32">
        <v>96</v>
      </c>
      <c r="C59" s="16">
        <f t="shared" si="0"/>
        <v>-755.14690265486729</v>
      </c>
      <c r="D59" s="16">
        <f t="shared" si="1"/>
        <v>570246.84458923957</v>
      </c>
      <c r="E59" s="10" t="s">
        <v>14</v>
      </c>
      <c r="F59" s="32">
        <v>782</v>
      </c>
      <c r="G59" s="16">
        <f t="shared" si="2"/>
        <v>196.38461538461536</v>
      </c>
      <c r="H59" s="16">
        <f t="shared" si="3"/>
        <v>38566.917159763303</v>
      </c>
    </row>
    <row r="60" spans="1:8" x14ac:dyDescent="0.25">
      <c r="A60" s="10" t="s">
        <v>20</v>
      </c>
      <c r="B60" s="32">
        <v>498</v>
      </c>
      <c r="C60" s="16">
        <f t="shared" si="0"/>
        <v>-353.14690265486729</v>
      </c>
      <c r="D60" s="16">
        <f t="shared" si="1"/>
        <v>124712.73485472631</v>
      </c>
      <c r="E60" s="10" t="s">
        <v>14</v>
      </c>
      <c r="F60" s="32">
        <v>210</v>
      </c>
      <c r="G60" s="16">
        <f t="shared" si="2"/>
        <v>-375.61538461538464</v>
      </c>
      <c r="H60" s="16">
        <f t="shared" si="3"/>
        <v>141086.91715976334</v>
      </c>
    </row>
    <row r="61" spans="1:8" x14ac:dyDescent="0.25">
      <c r="A61" s="10" t="s">
        <v>20</v>
      </c>
      <c r="B61" s="32">
        <v>180</v>
      </c>
      <c r="C61" s="16">
        <f t="shared" si="0"/>
        <v>-671.14690265486729</v>
      </c>
      <c r="D61" s="16">
        <f t="shared" si="1"/>
        <v>450438.1649432219</v>
      </c>
      <c r="E61" s="10" t="s">
        <v>14</v>
      </c>
      <c r="F61" s="32">
        <v>136</v>
      </c>
      <c r="G61" s="16">
        <f t="shared" si="2"/>
        <v>-449.61538461538464</v>
      </c>
      <c r="H61" s="16">
        <f t="shared" si="3"/>
        <v>202153.99408284025</v>
      </c>
    </row>
    <row r="62" spans="1:8" x14ac:dyDescent="0.25">
      <c r="A62" s="10" t="s">
        <v>20</v>
      </c>
      <c r="B62" s="32">
        <v>27</v>
      </c>
      <c r="C62" s="16">
        <f t="shared" si="0"/>
        <v>-824.14690265486729</v>
      </c>
      <c r="D62" s="16">
        <f t="shared" si="1"/>
        <v>679218.11715561128</v>
      </c>
      <c r="E62" s="10" t="s">
        <v>14</v>
      </c>
      <c r="F62" s="32">
        <v>86</v>
      </c>
      <c r="G62" s="16">
        <f t="shared" si="2"/>
        <v>-499.61538461538464</v>
      </c>
      <c r="H62" s="16">
        <f t="shared" si="3"/>
        <v>249615.53254437872</v>
      </c>
    </row>
    <row r="63" spans="1:8" x14ac:dyDescent="0.25">
      <c r="A63" s="10" t="s">
        <v>20</v>
      </c>
      <c r="B63" s="32">
        <v>2331</v>
      </c>
      <c r="C63" s="16">
        <f t="shared" si="0"/>
        <v>1479.8530973451327</v>
      </c>
      <c r="D63" s="16">
        <f t="shared" si="1"/>
        <v>2189965.1897219829</v>
      </c>
      <c r="E63" s="10" t="s">
        <v>14</v>
      </c>
      <c r="F63" s="32">
        <v>19</v>
      </c>
      <c r="G63" s="16">
        <f t="shared" si="2"/>
        <v>-566.61538461538464</v>
      </c>
      <c r="H63" s="16">
        <f t="shared" si="3"/>
        <v>321052.99408284028</v>
      </c>
    </row>
    <row r="64" spans="1:8" x14ac:dyDescent="0.25">
      <c r="A64" s="10" t="s">
        <v>20</v>
      </c>
      <c r="B64" s="32">
        <v>113</v>
      </c>
      <c r="C64" s="16">
        <f t="shared" si="0"/>
        <v>-738.14690265486729</v>
      </c>
      <c r="D64" s="16">
        <f t="shared" si="1"/>
        <v>544860.84989897418</v>
      </c>
      <c r="E64" s="10" t="s">
        <v>14</v>
      </c>
      <c r="F64" s="32">
        <v>886</v>
      </c>
      <c r="G64" s="16">
        <f t="shared" si="2"/>
        <v>300.38461538461536</v>
      </c>
      <c r="H64" s="16">
        <f t="shared" si="3"/>
        <v>90230.917159763296</v>
      </c>
    </row>
    <row r="65" spans="1:8" x14ac:dyDescent="0.25">
      <c r="A65" s="10" t="s">
        <v>20</v>
      </c>
      <c r="B65" s="32">
        <v>164</v>
      </c>
      <c r="C65" s="16">
        <f t="shared" si="0"/>
        <v>-687.14690265486729</v>
      </c>
      <c r="D65" s="16">
        <f t="shared" si="1"/>
        <v>472170.86582817766</v>
      </c>
      <c r="E65" s="10" t="s">
        <v>14</v>
      </c>
      <c r="F65" s="32">
        <v>35</v>
      </c>
      <c r="G65" s="16">
        <f t="shared" si="2"/>
        <v>-550.61538461538464</v>
      </c>
      <c r="H65" s="16">
        <f t="shared" si="3"/>
        <v>303177.30177514796</v>
      </c>
    </row>
    <row r="66" spans="1:8" x14ac:dyDescent="0.25">
      <c r="A66" s="10" t="s">
        <v>20</v>
      </c>
      <c r="B66" s="32">
        <v>164</v>
      </c>
      <c r="C66" s="16">
        <f t="shared" si="0"/>
        <v>-687.14690265486729</v>
      </c>
      <c r="D66" s="16">
        <f t="shared" si="1"/>
        <v>472170.86582817766</v>
      </c>
      <c r="E66" s="10" t="s">
        <v>14</v>
      </c>
      <c r="F66" s="32">
        <v>24</v>
      </c>
      <c r="G66" s="16">
        <f t="shared" si="2"/>
        <v>-561.61538461538464</v>
      </c>
      <c r="H66" s="16">
        <f t="shared" si="3"/>
        <v>315411.8402366864</v>
      </c>
    </row>
    <row r="67" spans="1:8" x14ac:dyDescent="0.25">
      <c r="A67" s="10" t="s">
        <v>20</v>
      </c>
      <c r="B67" s="32">
        <v>336</v>
      </c>
      <c r="C67" s="16">
        <f t="shared" ref="C67:C130" si="4">B67-$K$6</f>
        <v>-515.14690265486729</v>
      </c>
      <c r="D67" s="16">
        <f t="shared" ref="D67:D130" si="5">C67^2</f>
        <v>265376.33131490333</v>
      </c>
      <c r="E67" s="10" t="s">
        <v>14</v>
      </c>
      <c r="F67" s="32">
        <v>86</v>
      </c>
      <c r="G67" s="16">
        <f t="shared" ref="G67:G130" si="6">F67-$N$6</f>
        <v>-499.61538461538464</v>
      </c>
      <c r="H67" s="16">
        <f t="shared" ref="H67:H130" si="7">G67^2</f>
        <v>249615.53254437872</v>
      </c>
    </row>
    <row r="68" spans="1:8" x14ac:dyDescent="0.25">
      <c r="A68" s="10" t="s">
        <v>20</v>
      </c>
      <c r="B68" s="32">
        <v>1917</v>
      </c>
      <c r="C68" s="16">
        <f t="shared" si="4"/>
        <v>1065.8530973451327</v>
      </c>
      <c r="D68" s="16">
        <f t="shared" si="5"/>
        <v>1136042.825120213</v>
      </c>
      <c r="E68" s="10" t="s">
        <v>14</v>
      </c>
      <c r="F68" s="32">
        <v>243</v>
      </c>
      <c r="G68" s="16">
        <f t="shared" si="6"/>
        <v>-342.61538461538464</v>
      </c>
      <c r="H68" s="16">
        <f t="shared" si="7"/>
        <v>117385.30177514795</v>
      </c>
    </row>
    <row r="69" spans="1:8" x14ac:dyDescent="0.25">
      <c r="A69" s="10" t="s">
        <v>20</v>
      </c>
      <c r="B69" s="32">
        <v>95</v>
      </c>
      <c r="C69" s="16">
        <f t="shared" si="4"/>
        <v>-756.14690265486729</v>
      </c>
      <c r="D69" s="16">
        <f t="shared" si="5"/>
        <v>571758.13839454937</v>
      </c>
      <c r="E69" s="10" t="s">
        <v>14</v>
      </c>
      <c r="F69" s="32">
        <v>65</v>
      </c>
      <c r="G69" s="16">
        <f t="shared" si="6"/>
        <v>-520.61538461538464</v>
      </c>
      <c r="H69" s="16">
        <f t="shared" si="7"/>
        <v>271040.3786982249</v>
      </c>
    </row>
    <row r="70" spans="1:8" x14ac:dyDescent="0.25">
      <c r="A70" s="10" t="s">
        <v>20</v>
      </c>
      <c r="B70" s="32">
        <v>147</v>
      </c>
      <c r="C70" s="16">
        <f t="shared" si="4"/>
        <v>-704.14690265486729</v>
      </c>
      <c r="D70" s="16">
        <f t="shared" si="5"/>
        <v>495822.86051844317</v>
      </c>
      <c r="E70" s="10" t="s">
        <v>14</v>
      </c>
      <c r="F70" s="32">
        <v>100</v>
      </c>
      <c r="G70" s="16">
        <f t="shared" si="6"/>
        <v>-485.61538461538464</v>
      </c>
      <c r="H70" s="16">
        <f t="shared" si="7"/>
        <v>235822.30177514796</v>
      </c>
    </row>
    <row r="71" spans="1:8" x14ac:dyDescent="0.25">
      <c r="A71" s="10" t="s">
        <v>20</v>
      </c>
      <c r="B71" s="32">
        <v>86</v>
      </c>
      <c r="C71" s="16">
        <f t="shared" si="4"/>
        <v>-765.14690265486729</v>
      </c>
      <c r="D71" s="16">
        <f t="shared" si="5"/>
        <v>585449.78264233691</v>
      </c>
      <c r="E71" s="10" t="s">
        <v>14</v>
      </c>
      <c r="F71" s="32">
        <v>168</v>
      </c>
      <c r="G71" s="16">
        <f t="shared" si="6"/>
        <v>-417.61538461538464</v>
      </c>
      <c r="H71" s="16">
        <f t="shared" si="7"/>
        <v>174402.60946745565</v>
      </c>
    </row>
    <row r="72" spans="1:8" x14ac:dyDescent="0.25">
      <c r="A72" s="10" t="s">
        <v>20</v>
      </c>
      <c r="B72" s="32">
        <v>83</v>
      </c>
      <c r="C72" s="16">
        <f t="shared" si="4"/>
        <v>-768.14690265486729</v>
      </c>
      <c r="D72" s="16">
        <f t="shared" si="5"/>
        <v>590049.66405826621</v>
      </c>
      <c r="E72" s="10" t="s">
        <v>14</v>
      </c>
      <c r="F72" s="32">
        <v>13</v>
      </c>
      <c r="G72" s="16">
        <f t="shared" si="6"/>
        <v>-572.61538461538464</v>
      </c>
      <c r="H72" s="16">
        <f t="shared" si="7"/>
        <v>327888.3786982249</v>
      </c>
    </row>
    <row r="73" spans="1:8" x14ac:dyDescent="0.25">
      <c r="A73" s="10" t="s">
        <v>20</v>
      </c>
      <c r="B73" s="32">
        <v>676</v>
      </c>
      <c r="C73" s="16">
        <f t="shared" si="4"/>
        <v>-175.14690265486729</v>
      </c>
      <c r="D73" s="16">
        <f t="shared" si="5"/>
        <v>30676.437509593557</v>
      </c>
      <c r="E73" s="10" t="s">
        <v>14</v>
      </c>
      <c r="F73" s="32">
        <v>1</v>
      </c>
      <c r="G73" s="16">
        <f t="shared" si="6"/>
        <v>-584.61538461538464</v>
      </c>
      <c r="H73" s="16">
        <f t="shared" si="7"/>
        <v>341775.14792899409</v>
      </c>
    </row>
    <row r="74" spans="1:8" x14ac:dyDescent="0.25">
      <c r="A74" s="10" t="s">
        <v>20</v>
      </c>
      <c r="B74" s="32">
        <v>361</v>
      </c>
      <c r="C74" s="16">
        <f t="shared" si="4"/>
        <v>-490.14690265486729</v>
      </c>
      <c r="D74" s="16">
        <f t="shared" si="5"/>
        <v>240243.98618215995</v>
      </c>
      <c r="E74" s="10" t="s">
        <v>14</v>
      </c>
      <c r="F74" s="32">
        <v>40</v>
      </c>
      <c r="G74" s="16">
        <f t="shared" si="6"/>
        <v>-545.61538461538464</v>
      </c>
      <c r="H74" s="16">
        <f t="shared" si="7"/>
        <v>297696.14792899409</v>
      </c>
    </row>
    <row r="75" spans="1:8" x14ac:dyDescent="0.25">
      <c r="A75" s="10" t="s">
        <v>20</v>
      </c>
      <c r="B75" s="32">
        <v>131</v>
      </c>
      <c r="C75" s="16">
        <f t="shared" si="4"/>
        <v>-720.14690265486729</v>
      </c>
      <c r="D75" s="16">
        <f t="shared" si="5"/>
        <v>518611.56140339893</v>
      </c>
      <c r="E75" s="10" t="s">
        <v>14</v>
      </c>
      <c r="F75" s="32">
        <v>226</v>
      </c>
      <c r="G75" s="16">
        <f t="shared" si="6"/>
        <v>-359.61538461538464</v>
      </c>
      <c r="H75" s="16">
        <f t="shared" si="7"/>
        <v>129323.22485207103</v>
      </c>
    </row>
    <row r="76" spans="1:8" x14ac:dyDescent="0.25">
      <c r="A76" s="10" t="s">
        <v>20</v>
      </c>
      <c r="B76" s="32">
        <v>126</v>
      </c>
      <c r="C76" s="16">
        <f t="shared" si="4"/>
        <v>-725.14690265486729</v>
      </c>
      <c r="D76" s="16">
        <f t="shared" si="5"/>
        <v>525838.03042994754</v>
      </c>
      <c r="E76" s="10" t="s">
        <v>14</v>
      </c>
      <c r="F76" s="32">
        <v>1625</v>
      </c>
      <c r="G76" s="16">
        <f t="shared" si="6"/>
        <v>1039.3846153846152</v>
      </c>
      <c r="H76" s="16">
        <f t="shared" si="7"/>
        <v>1080320.3786982247</v>
      </c>
    </row>
    <row r="77" spans="1:8" x14ac:dyDescent="0.25">
      <c r="A77" s="10" t="s">
        <v>20</v>
      </c>
      <c r="B77" s="32">
        <v>275</v>
      </c>
      <c r="C77" s="16">
        <f t="shared" si="4"/>
        <v>-576.14690265486729</v>
      </c>
      <c r="D77" s="16">
        <f t="shared" si="5"/>
        <v>331945.25343879714</v>
      </c>
      <c r="E77" s="10" t="s">
        <v>14</v>
      </c>
      <c r="F77" s="32">
        <v>143</v>
      </c>
      <c r="G77" s="16">
        <f t="shared" si="6"/>
        <v>-442.61538461538464</v>
      </c>
      <c r="H77" s="16">
        <f t="shared" si="7"/>
        <v>195908.37869822487</v>
      </c>
    </row>
    <row r="78" spans="1:8" x14ac:dyDescent="0.25">
      <c r="A78" s="10" t="s">
        <v>20</v>
      </c>
      <c r="B78" s="32">
        <v>67</v>
      </c>
      <c r="C78" s="16">
        <f t="shared" si="4"/>
        <v>-784.14690265486729</v>
      </c>
      <c r="D78" s="16">
        <f t="shared" si="5"/>
        <v>614886.36494322191</v>
      </c>
      <c r="E78" s="10" t="s">
        <v>14</v>
      </c>
      <c r="F78" s="32">
        <v>934</v>
      </c>
      <c r="G78" s="16">
        <f t="shared" si="6"/>
        <v>348.38461538461536</v>
      </c>
      <c r="H78" s="16">
        <f t="shared" si="7"/>
        <v>121371.84023668637</v>
      </c>
    </row>
    <row r="79" spans="1:8" x14ac:dyDescent="0.25">
      <c r="A79" s="10" t="s">
        <v>20</v>
      </c>
      <c r="B79" s="32">
        <v>154</v>
      </c>
      <c r="C79" s="16">
        <f t="shared" si="4"/>
        <v>-697.14690265486729</v>
      </c>
      <c r="D79" s="16">
        <f t="shared" si="5"/>
        <v>486013.803881275</v>
      </c>
      <c r="E79" s="10" t="s">
        <v>14</v>
      </c>
      <c r="F79" s="32">
        <v>17</v>
      </c>
      <c r="G79" s="16">
        <f t="shared" si="6"/>
        <v>-568.61538461538464</v>
      </c>
      <c r="H79" s="16">
        <f t="shared" si="7"/>
        <v>323323.45562130178</v>
      </c>
    </row>
    <row r="80" spans="1:8" x14ac:dyDescent="0.25">
      <c r="A80" s="10" t="s">
        <v>20</v>
      </c>
      <c r="B80" s="32">
        <v>1782</v>
      </c>
      <c r="C80" s="16">
        <f t="shared" si="4"/>
        <v>930.85309734513271</v>
      </c>
      <c r="D80" s="16">
        <f t="shared" si="5"/>
        <v>866487.48883702711</v>
      </c>
      <c r="E80" s="10" t="s">
        <v>14</v>
      </c>
      <c r="F80" s="32">
        <v>2179</v>
      </c>
      <c r="G80" s="16">
        <f t="shared" si="6"/>
        <v>1593.3846153846152</v>
      </c>
      <c r="H80" s="16">
        <f t="shared" si="7"/>
        <v>2538874.5325443782</v>
      </c>
    </row>
    <row r="81" spans="1:8" x14ac:dyDescent="0.25">
      <c r="A81" s="10" t="s">
        <v>20</v>
      </c>
      <c r="B81" s="32">
        <v>903</v>
      </c>
      <c r="C81" s="16">
        <f t="shared" si="4"/>
        <v>51.85309734513271</v>
      </c>
      <c r="D81" s="16">
        <f t="shared" si="5"/>
        <v>2688.7437042838087</v>
      </c>
      <c r="E81" s="10" t="s">
        <v>14</v>
      </c>
      <c r="F81" s="32">
        <v>931</v>
      </c>
      <c r="G81" s="16">
        <f t="shared" si="6"/>
        <v>345.38461538461536</v>
      </c>
      <c r="H81" s="16">
        <f t="shared" si="7"/>
        <v>119290.53254437869</v>
      </c>
    </row>
    <row r="82" spans="1:8" x14ac:dyDescent="0.25">
      <c r="A82" s="10" t="s">
        <v>20</v>
      </c>
      <c r="B82" s="32">
        <v>94</v>
      </c>
      <c r="C82" s="16">
        <f t="shared" si="4"/>
        <v>-757.14690265486729</v>
      </c>
      <c r="D82" s="16">
        <f t="shared" si="5"/>
        <v>573271.43219985906</v>
      </c>
      <c r="E82" s="10" t="s">
        <v>14</v>
      </c>
      <c r="F82" s="32">
        <v>92</v>
      </c>
      <c r="G82" s="16">
        <f t="shared" si="6"/>
        <v>-493.61538461538464</v>
      </c>
      <c r="H82" s="16">
        <f t="shared" si="7"/>
        <v>243656.14792899412</v>
      </c>
    </row>
    <row r="83" spans="1:8" x14ac:dyDescent="0.25">
      <c r="A83" s="10" t="s">
        <v>20</v>
      </c>
      <c r="B83" s="32">
        <v>180</v>
      </c>
      <c r="C83" s="16">
        <f t="shared" si="4"/>
        <v>-671.14690265486729</v>
      </c>
      <c r="D83" s="16">
        <f t="shared" si="5"/>
        <v>450438.1649432219</v>
      </c>
      <c r="E83" s="10" t="s">
        <v>14</v>
      </c>
      <c r="F83" s="32">
        <v>57</v>
      </c>
      <c r="G83" s="16">
        <f t="shared" si="6"/>
        <v>-528.61538461538464</v>
      </c>
      <c r="H83" s="16">
        <f t="shared" si="7"/>
        <v>279434.22485207103</v>
      </c>
    </row>
    <row r="84" spans="1:8" x14ac:dyDescent="0.25">
      <c r="A84" s="10" t="s">
        <v>20</v>
      </c>
      <c r="B84" s="32">
        <v>533</v>
      </c>
      <c r="C84" s="16">
        <f t="shared" si="4"/>
        <v>-318.14690265486729</v>
      </c>
      <c r="D84" s="16">
        <f t="shared" si="5"/>
        <v>101217.45166888561</v>
      </c>
      <c r="E84" s="10" t="s">
        <v>14</v>
      </c>
      <c r="F84" s="32">
        <v>41</v>
      </c>
      <c r="G84" s="16">
        <f t="shared" si="6"/>
        <v>-544.61538461538464</v>
      </c>
      <c r="H84" s="16">
        <f t="shared" si="7"/>
        <v>296605.91715976334</v>
      </c>
    </row>
    <row r="85" spans="1:8" x14ac:dyDescent="0.25">
      <c r="A85" s="10" t="s">
        <v>20</v>
      </c>
      <c r="B85" s="32">
        <v>2443</v>
      </c>
      <c r="C85" s="16">
        <f t="shared" si="4"/>
        <v>1591.8530973451327</v>
      </c>
      <c r="D85" s="16">
        <f t="shared" si="5"/>
        <v>2533996.2835272928</v>
      </c>
      <c r="E85" s="10" t="s">
        <v>14</v>
      </c>
      <c r="F85" s="32">
        <v>1</v>
      </c>
      <c r="G85" s="16">
        <f t="shared" si="6"/>
        <v>-584.61538461538464</v>
      </c>
      <c r="H85" s="16">
        <f t="shared" si="7"/>
        <v>341775.14792899409</v>
      </c>
    </row>
    <row r="86" spans="1:8" x14ac:dyDescent="0.25">
      <c r="A86" s="10" t="s">
        <v>20</v>
      </c>
      <c r="B86" s="32">
        <v>89</v>
      </c>
      <c r="C86" s="16">
        <f t="shared" si="4"/>
        <v>-762.14690265486729</v>
      </c>
      <c r="D86" s="16">
        <f t="shared" si="5"/>
        <v>580867.90122640773</v>
      </c>
      <c r="E86" s="10" t="s">
        <v>14</v>
      </c>
      <c r="F86" s="32">
        <v>101</v>
      </c>
      <c r="G86" s="16">
        <f t="shared" si="6"/>
        <v>-484.61538461538464</v>
      </c>
      <c r="H86" s="16">
        <f t="shared" si="7"/>
        <v>234852.07100591718</v>
      </c>
    </row>
    <row r="87" spans="1:8" x14ac:dyDescent="0.25">
      <c r="A87" s="10" t="s">
        <v>20</v>
      </c>
      <c r="B87" s="32">
        <v>159</v>
      </c>
      <c r="C87" s="16">
        <f t="shared" si="4"/>
        <v>-692.14690265486729</v>
      </c>
      <c r="D87" s="16">
        <f t="shared" si="5"/>
        <v>479067.33485472633</v>
      </c>
      <c r="E87" s="10" t="s">
        <v>14</v>
      </c>
      <c r="F87" s="32">
        <v>1335</v>
      </c>
      <c r="G87" s="16">
        <f t="shared" si="6"/>
        <v>749.38461538461536</v>
      </c>
      <c r="H87" s="16">
        <f t="shared" si="7"/>
        <v>561577.30177514791</v>
      </c>
    </row>
    <row r="88" spans="1:8" x14ac:dyDescent="0.25">
      <c r="A88" s="10" t="s">
        <v>20</v>
      </c>
      <c r="B88" s="32">
        <v>50</v>
      </c>
      <c r="C88" s="16">
        <f t="shared" si="4"/>
        <v>-801.14690265486729</v>
      </c>
      <c r="D88" s="16">
        <f t="shared" si="5"/>
        <v>641836.35963348742</v>
      </c>
      <c r="E88" s="10" t="s">
        <v>14</v>
      </c>
      <c r="F88" s="32">
        <v>15</v>
      </c>
      <c r="G88" s="16">
        <f t="shared" si="6"/>
        <v>-570.61538461538464</v>
      </c>
      <c r="H88" s="16">
        <f t="shared" si="7"/>
        <v>325601.91715976334</v>
      </c>
    </row>
    <row r="89" spans="1:8" x14ac:dyDescent="0.25">
      <c r="A89" s="10" t="s">
        <v>20</v>
      </c>
      <c r="B89" s="32">
        <v>186</v>
      </c>
      <c r="C89" s="16">
        <f t="shared" si="4"/>
        <v>-665.14690265486729</v>
      </c>
      <c r="D89" s="16">
        <f t="shared" si="5"/>
        <v>442420.40211136348</v>
      </c>
      <c r="E89" s="10" t="s">
        <v>14</v>
      </c>
      <c r="F89" s="32">
        <v>454</v>
      </c>
      <c r="G89" s="16">
        <f t="shared" si="6"/>
        <v>-131.61538461538464</v>
      </c>
      <c r="H89" s="16">
        <f t="shared" si="7"/>
        <v>17322.60946745563</v>
      </c>
    </row>
    <row r="90" spans="1:8" x14ac:dyDescent="0.25">
      <c r="A90" s="10" t="s">
        <v>20</v>
      </c>
      <c r="B90" s="32">
        <v>1071</v>
      </c>
      <c r="C90" s="16">
        <f t="shared" si="4"/>
        <v>219.85309734513271</v>
      </c>
      <c r="D90" s="16">
        <f t="shared" si="5"/>
        <v>48335.384412248401</v>
      </c>
      <c r="E90" s="10" t="s">
        <v>14</v>
      </c>
      <c r="F90" s="32">
        <v>3182</v>
      </c>
      <c r="G90" s="16">
        <f t="shared" si="6"/>
        <v>2596.3846153846152</v>
      </c>
      <c r="H90" s="16">
        <f t="shared" si="7"/>
        <v>6741213.0710059162</v>
      </c>
    </row>
    <row r="91" spans="1:8" x14ac:dyDescent="0.25">
      <c r="A91" s="10" t="s">
        <v>20</v>
      </c>
      <c r="B91" s="32">
        <v>117</v>
      </c>
      <c r="C91" s="16">
        <f t="shared" si="4"/>
        <v>-734.14690265486729</v>
      </c>
      <c r="D91" s="16">
        <f t="shared" si="5"/>
        <v>538971.67467773519</v>
      </c>
      <c r="E91" s="10" t="s">
        <v>14</v>
      </c>
      <c r="F91" s="32">
        <v>15</v>
      </c>
      <c r="G91" s="16">
        <f t="shared" si="6"/>
        <v>-570.61538461538464</v>
      </c>
      <c r="H91" s="16">
        <f t="shared" si="7"/>
        <v>325601.91715976334</v>
      </c>
    </row>
    <row r="92" spans="1:8" x14ac:dyDescent="0.25">
      <c r="A92" s="10" t="s">
        <v>20</v>
      </c>
      <c r="B92" s="32">
        <v>70</v>
      </c>
      <c r="C92" s="16">
        <f t="shared" si="4"/>
        <v>-781.14690265486729</v>
      </c>
      <c r="D92" s="16">
        <f t="shared" si="5"/>
        <v>610190.48352729273</v>
      </c>
      <c r="E92" s="10" t="s">
        <v>14</v>
      </c>
      <c r="F92" s="32">
        <v>133</v>
      </c>
      <c r="G92" s="16">
        <f t="shared" si="6"/>
        <v>-452.61538461538464</v>
      </c>
      <c r="H92" s="16">
        <f t="shared" si="7"/>
        <v>204860.68639053256</v>
      </c>
    </row>
    <row r="93" spans="1:8" x14ac:dyDescent="0.25">
      <c r="A93" s="10" t="s">
        <v>20</v>
      </c>
      <c r="B93" s="32">
        <v>135</v>
      </c>
      <c r="C93" s="16">
        <f t="shared" si="4"/>
        <v>-716.14690265486729</v>
      </c>
      <c r="D93" s="16">
        <f t="shared" si="5"/>
        <v>512866.38618215994</v>
      </c>
      <c r="E93" s="10" t="s">
        <v>14</v>
      </c>
      <c r="F93" s="32">
        <v>2062</v>
      </c>
      <c r="G93" s="16">
        <f t="shared" si="6"/>
        <v>1476.3846153846152</v>
      </c>
      <c r="H93" s="16">
        <f t="shared" si="7"/>
        <v>2179711.5325443782</v>
      </c>
    </row>
    <row r="94" spans="1:8" x14ac:dyDescent="0.25">
      <c r="A94" s="10" t="s">
        <v>20</v>
      </c>
      <c r="B94" s="32">
        <v>768</v>
      </c>
      <c r="C94" s="16">
        <f t="shared" si="4"/>
        <v>-83.14690265486729</v>
      </c>
      <c r="D94" s="16">
        <f t="shared" si="5"/>
        <v>6913.407421097977</v>
      </c>
      <c r="E94" s="10" t="s">
        <v>14</v>
      </c>
      <c r="F94" s="32">
        <v>29</v>
      </c>
      <c r="G94" s="16">
        <f t="shared" si="6"/>
        <v>-556.61538461538464</v>
      </c>
      <c r="H94" s="16">
        <f t="shared" si="7"/>
        <v>309820.68639053259</v>
      </c>
    </row>
    <row r="95" spans="1:8" x14ac:dyDescent="0.25">
      <c r="A95" s="10" t="s">
        <v>20</v>
      </c>
      <c r="B95" s="32">
        <v>199</v>
      </c>
      <c r="C95" s="16">
        <f t="shared" si="4"/>
        <v>-652.14690265486729</v>
      </c>
      <c r="D95" s="16">
        <f t="shared" si="5"/>
        <v>425295.58264233696</v>
      </c>
      <c r="E95" s="10" t="s">
        <v>14</v>
      </c>
      <c r="F95" s="32">
        <v>132</v>
      </c>
      <c r="G95" s="16">
        <f t="shared" si="6"/>
        <v>-453.61538461538464</v>
      </c>
      <c r="H95" s="16">
        <f t="shared" si="7"/>
        <v>205766.91715976334</v>
      </c>
    </row>
    <row r="96" spans="1:8" x14ac:dyDescent="0.25">
      <c r="A96" s="10" t="s">
        <v>20</v>
      </c>
      <c r="B96" s="32">
        <v>107</v>
      </c>
      <c r="C96" s="16">
        <f t="shared" si="4"/>
        <v>-744.14690265486729</v>
      </c>
      <c r="D96" s="16">
        <f t="shared" si="5"/>
        <v>553754.61273083254</v>
      </c>
      <c r="E96" s="10" t="s">
        <v>14</v>
      </c>
      <c r="F96" s="32">
        <v>137</v>
      </c>
      <c r="G96" s="16">
        <f t="shared" si="6"/>
        <v>-448.61538461538464</v>
      </c>
      <c r="H96" s="16">
        <f t="shared" si="7"/>
        <v>201255.7633136095</v>
      </c>
    </row>
    <row r="97" spans="1:8" x14ac:dyDescent="0.25">
      <c r="A97" s="10" t="s">
        <v>20</v>
      </c>
      <c r="B97" s="32">
        <v>195</v>
      </c>
      <c r="C97" s="16">
        <f t="shared" si="4"/>
        <v>-656.14690265486729</v>
      </c>
      <c r="D97" s="16">
        <f t="shared" si="5"/>
        <v>430528.75786357588</v>
      </c>
      <c r="E97" s="10" t="s">
        <v>14</v>
      </c>
      <c r="F97" s="32">
        <v>908</v>
      </c>
      <c r="G97" s="16">
        <f t="shared" si="6"/>
        <v>322.38461538461536</v>
      </c>
      <c r="H97" s="16">
        <f t="shared" si="7"/>
        <v>103931.84023668637</v>
      </c>
    </row>
    <row r="98" spans="1:8" x14ac:dyDescent="0.25">
      <c r="A98" s="10" t="s">
        <v>20</v>
      </c>
      <c r="B98" s="32">
        <v>3376</v>
      </c>
      <c r="C98" s="16">
        <f t="shared" si="4"/>
        <v>2524.8530973451325</v>
      </c>
      <c r="D98" s="16">
        <f t="shared" si="5"/>
        <v>6374883.1631733086</v>
      </c>
      <c r="E98" s="10" t="s">
        <v>14</v>
      </c>
      <c r="F98" s="32">
        <v>10</v>
      </c>
      <c r="G98" s="16">
        <f t="shared" si="6"/>
        <v>-575.61538461538464</v>
      </c>
      <c r="H98" s="16">
        <f t="shared" si="7"/>
        <v>331333.07100591721</v>
      </c>
    </row>
    <row r="99" spans="1:8" x14ac:dyDescent="0.25">
      <c r="A99" s="10" t="s">
        <v>20</v>
      </c>
      <c r="B99" s="32">
        <v>41</v>
      </c>
      <c r="C99" s="16">
        <f t="shared" si="4"/>
        <v>-810.14690265486729</v>
      </c>
      <c r="D99" s="16">
        <f t="shared" si="5"/>
        <v>656338.00388127507</v>
      </c>
      <c r="E99" s="10" t="s">
        <v>14</v>
      </c>
      <c r="F99" s="32">
        <v>1910</v>
      </c>
      <c r="G99" s="16">
        <f t="shared" si="6"/>
        <v>1324.3846153846152</v>
      </c>
      <c r="H99" s="16">
        <f t="shared" si="7"/>
        <v>1753994.6094674552</v>
      </c>
    </row>
    <row r="100" spans="1:8" x14ac:dyDescent="0.25">
      <c r="A100" s="10" t="s">
        <v>20</v>
      </c>
      <c r="B100" s="32">
        <v>1821</v>
      </c>
      <c r="C100" s="16">
        <f t="shared" si="4"/>
        <v>969.85309734513271</v>
      </c>
      <c r="D100" s="16">
        <f t="shared" si="5"/>
        <v>940615.03042994742</v>
      </c>
      <c r="E100" s="10" t="s">
        <v>14</v>
      </c>
      <c r="F100" s="32">
        <v>38</v>
      </c>
      <c r="G100" s="16">
        <f t="shared" si="6"/>
        <v>-547.61538461538464</v>
      </c>
      <c r="H100" s="16">
        <f t="shared" si="7"/>
        <v>299882.60946745565</v>
      </c>
    </row>
    <row r="101" spans="1:8" x14ac:dyDescent="0.25">
      <c r="A101" s="10" t="s">
        <v>20</v>
      </c>
      <c r="B101" s="32">
        <v>164</v>
      </c>
      <c r="C101" s="16">
        <f t="shared" si="4"/>
        <v>-687.14690265486729</v>
      </c>
      <c r="D101" s="16">
        <f t="shared" si="5"/>
        <v>472170.86582817766</v>
      </c>
      <c r="E101" s="10" t="s">
        <v>14</v>
      </c>
      <c r="F101" s="32">
        <v>104</v>
      </c>
      <c r="G101" s="16">
        <f t="shared" si="6"/>
        <v>-481.61538461538464</v>
      </c>
      <c r="H101" s="16">
        <f t="shared" si="7"/>
        <v>231953.37869822487</v>
      </c>
    </row>
    <row r="102" spans="1:8" x14ac:dyDescent="0.25">
      <c r="A102" s="10" t="s">
        <v>20</v>
      </c>
      <c r="B102" s="32">
        <v>157</v>
      </c>
      <c r="C102" s="16">
        <f t="shared" si="4"/>
        <v>-694.14690265486729</v>
      </c>
      <c r="D102" s="16">
        <f t="shared" si="5"/>
        <v>481839.92246534582</v>
      </c>
      <c r="E102" s="10" t="s">
        <v>14</v>
      </c>
      <c r="F102" s="32">
        <v>49</v>
      </c>
      <c r="G102" s="16">
        <f t="shared" si="6"/>
        <v>-536.61538461538464</v>
      </c>
      <c r="H102" s="16">
        <f t="shared" si="7"/>
        <v>287956.07100591721</v>
      </c>
    </row>
    <row r="103" spans="1:8" x14ac:dyDescent="0.25">
      <c r="A103" s="10" t="s">
        <v>20</v>
      </c>
      <c r="B103" s="32">
        <v>246</v>
      </c>
      <c r="C103" s="16">
        <f t="shared" si="4"/>
        <v>-605.14690265486729</v>
      </c>
      <c r="D103" s="16">
        <f t="shared" si="5"/>
        <v>366202.77379277942</v>
      </c>
      <c r="E103" s="10" t="s">
        <v>14</v>
      </c>
      <c r="F103" s="32">
        <v>1</v>
      </c>
      <c r="G103" s="16">
        <f t="shared" si="6"/>
        <v>-584.61538461538464</v>
      </c>
      <c r="H103" s="16">
        <f t="shared" si="7"/>
        <v>341775.14792899409</v>
      </c>
    </row>
    <row r="104" spans="1:8" x14ac:dyDescent="0.25">
      <c r="A104" s="10" t="s">
        <v>20</v>
      </c>
      <c r="B104" s="32">
        <v>1396</v>
      </c>
      <c r="C104" s="16">
        <f t="shared" si="4"/>
        <v>544.85309734513271</v>
      </c>
      <c r="D104" s="16">
        <f t="shared" si="5"/>
        <v>296864.89768658468</v>
      </c>
      <c r="E104" s="10" t="s">
        <v>14</v>
      </c>
      <c r="F104" s="32">
        <v>245</v>
      </c>
      <c r="G104" s="16">
        <f t="shared" si="6"/>
        <v>-340.61538461538464</v>
      </c>
      <c r="H104" s="16">
        <f t="shared" si="7"/>
        <v>116018.8402366864</v>
      </c>
    </row>
    <row r="105" spans="1:8" x14ac:dyDescent="0.25">
      <c r="A105" s="10" t="s">
        <v>20</v>
      </c>
      <c r="B105" s="32">
        <v>2506</v>
      </c>
      <c r="C105" s="16">
        <f t="shared" si="4"/>
        <v>1654.8530973451327</v>
      </c>
      <c r="D105" s="16">
        <f t="shared" si="5"/>
        <v>2738538.7737927791</v>
      </c>
      <c r="E105" s="10" t="s">
        <v>14</v>
      </c>
      <c r="F105" s="32">
        <v>32</v>
      </c>
      <c r="G105" s="16">
        <f t="shared" si="6"/>
        <v>-553.61538461538464</v>
      </c>
      <c r="H105" s="16">
        <f t="shared" si="7"/>
        <v>306489.99408284028</v>
      </c>
    </row>
    <row r="106" spans="1:8" x14ac:dyDescent="0.25">
      <c r="A106" s="10" t="s">
        <v>20</v>
      </c>
      <c r="B106" s="32">
        <v>244</v>
      </c>
      <c r="C106" s="16">
        <f t="shared" si="4"/>
        <v>-607.14690265486729</v>
      </c>
      <c r="D106" s="16">
        <f t="shared" si="5"/>
        <v>368627.36140339891</v>
      </c>
      <c r="E106" s="10" t="s">
        <v>14</v>
      </c>
      <c r="F106" s="32">
        <v>7</v>
      </c>
      <c r="G106" s="16">
        <f t="shared" si="6"/>
        <v>-578.61538461538464</v>
      </c>
      <c r="H106" s="16">
        <f t="shared" si="7"/>
        <v>334795.76331360952</v>
      </c>
    </row>
    <row r="107" spans="1:8" x14ac:dyDescent="0.25">
      <c r="A107" s="10" t="s">
        <v>20</v>
      </c>
      <c r="B107" s="32">
        <v>146</v>
      </c>
      <c r="C107" s="16">
        <f t="shared" si="4"/>
        <v>-705.14690265486729</v>
      </c>
      <c r="D107" s="16">
        <f t="shared" si="5"/>
        <v>497232.15432375291</v>
      </c>
      <c r="E107" s="10" t="s">
        <v>14</v>
      </c>
      <c r="F107" s="32">
        <v>803</v>
      </c>
      <c r="G107" s="16">
        <f t="shared" si="6"/>
        <v>217.38461538461536</v>
      </c>
      <c r="H107" s="16">
        <f t="shared" si="7"/>
        <v>47256.071005917147</v>
      </c>
    </row>
    <row r="108" spans="1:8" x14ac:dyDescent="0.25">
      <c r="A108" s="10" t="s">
        <v>20</v>
      </c>
      <c r="B108" s="32">
        <v>1267</v>
      </c>
      <c r="C108" s="16">
        <f t="shared" si="4"/>
        <v>415.85309734513271</v>
      </c>
      <c r="D108" s="16">
        <f t="shared" si="5"/>
        <v>172933.79857154042</v>
      </c>
      <c r="E108" s="10" t="s">
        <v>14</v>
      </c>
      <c r="F108" s="32">
        <v>16</v>
      </c>
      <c r="G108" s="16">
        <f t="shared" si="6"/>
        <v>-569.61538461538464</v>
      </c>
      <c r="H108" s="16">
        <f t="shared" si="7"/>
        <v>324461.68639053259</v>
      </c>
    </row>
    <row r="109" spans="1:8" x14ac:dyDescent="0.25">
      <c r="A109" s="10" t="s">
        <v>20</v>
      </c>
      <c r="B109" s="32">
        <v>1561</v>
      </c>
      <c r="C109" s="16">
        <f t="shared" si="4"/>
        <v>709.85309734513271</v>
      </c>
      <c r="D109" s="16">
        <f t="shared" si="5"/>
        <v>503891.41981047846</v>
      </c>
      <c r="E109" s="10" t="s">
        <v>14</v>
      </c>
      <c r="F109" s="32">
        <v>31</v>
      </c>
      <c r="G109" s="16">
        <f t="shared" si="6"/>
        <v>-554.61538461538464</v>
      </c>
      <c r="H109" s="16">
        <f t="shared" si="7"/>
        <v>307598.22485207103</v>
      </c>
    </row>
    <row r="110" spans="1:8" x14ac:dyDescent="0.25">
      <c r="A110" s="10" t="s">
        <v>20</v>
      </c>
      <c r="B110" s="32">
        <v>48</v>
      </c>
      <c r="C110" s="16">
        <f t="shared" si="4"/>
        <v>-803.14690265486729</v>
      </c>
      <c r="D110" s="16">
        <f t="shared" si="5"/>
        <v>645044.94724410691</v>
      </c>
      <c r="E110" s="10" t="s">
        <v>14</v>
      </c>
      <c r="F110" s="32">
        <v>108</v>
      </c>
      <c r="G110" s="16">
        <f t="shared" si="6"/>
        <v>-477.61538461538464</v>
      </c>
      <c r="H110" s="16">
        <f t="shared" si="7"/>
        <v>228116.45562130181</v>
      </c>
    </row>
    <row r="111" spans="1:8" x14ac:dyDescent="0.25">
      <c r="A111" s="10" t="s">
        <v>20</v>
      </c>
      <c r="B111" s="32">
        <v>2739</v>
      </c>
      <c r="C111" s="16">
        <f t="shared" si="4"/>
        <v>1887.8530973451327</v>
      </c>
      <c r="D111" s="16">
        <f t="shared" si="5"/>
        <v>3563989.3171556112</v>
      </c>
      <c r="E111" s="10" t="s">
        <v>14</v>
      </c>
      <c r="F111" s="32">
        <v>30</v>
      </c>
      <c r="G111" s="16">
        <f t="shared" si="6"/>
        <v>-555.61538461538464</v>
      </c>
      <c r="H111" s="16">
        <f t="shared" si="7"/>
        <v>308708.45562130178</v>
      </c>
    </row>
    <row r="112" spans="1:8" x14ac:dyDescent="0.25">
      <c r="A112" s="10" t="s">
        <v>20</v>
      </c>
      <c r="B112" s="32">
        <v>3537</v>
      </c>
      <c r="C112" s="16">
        <f t="shared" si="4"/>
        <v>2685.8530973451325</v>
      </c>
      <c r="D112" s="16">
        <f t="shared" si="5"/>
        <v>7213806.8605184415</v>
      </c>
      <c r="E112" s="10" t="s">
        <v>14</v>
      </c>
      <c r="F112" s="32">
        <v>17</v>
      </c>
      <c r="G112" s="16">
        <f t="shared" si="6"/>
        <v>-568.61538461538464</v>
      </c>
      <c r="H112" s="16">
        <f t="shared" si="7"/>
        <v>323323.45562130178</v>
      </c>
    </row>
    <row r="113" spans="1:8" x14ac:dyDescent="0.25">
      <c r="A113" s="10" t="s">
        <v>20</v>
      </c>
      <c r="B113" s="32">
        <v>2107</v>
      </c>
      <c r="C113" s="16">
        <f t="shared" si="4"/>
        <v>1255.8530973451327</v>
      </c>
      <c r="D113" s="16">
        <f t="shared" si="5"/>
        <v>1577167.0021113635</v>
      </c>
      <c r="E113" s="10" t="s">
        <v>14</v>
      </c>
      <c r="F113" s="32">
        <v>80</v>
      </c>
      <c r="G113" s="16">
        <f t="shared" si="6"/>
        <v>-505.61538461538464</v>
      </c>
      <c r="H113" s="16">
        <f t="shared" si="7"/>
        <v>255646.91715976334</v>
      </c>
    </row>
    <row r="114" spans="1:8" x14ac:dyDescent="0.25">
      <c r="A114" s="10" t="s">
        <v>20</v>
      </c>
      <c r="B114" s="32">
        <v>3318</v>
      </c>
      <c r="C114" s="16">
        <f t="shared" si="4"/>
        <v>2466.8530973451325</v>
      </c>
      <c r="D114" s="16">
        <f t="shared" si="5"/>
        <v>6085364.203881274</v>
      </c>
      <c r="E114" s="10" t="s">
        <v>14</v>
      </c>
      <c r="F114" s="32">
        <v>2468</v>
      </c>
      <c r="G114" s="16">
        <f t="shared" si="6"/>
        <v>1882.3846153846152</v>
      </c>
      <c r="H114" s="16">
        <f t="shared" si="7"/>
        <v>3543371.8402366857</v>
      </c>
    </row>
    <row r="115" spans="1:8" x14ac:dyDescent="0.25">
      <c r="A115" s="10" t="s">
        <v>20</v>
      </c>
      <c r="B115" s="32">
        <v>340</v>
      </c>
      <c r="C115" s="16">
        <f t="shared" si="4"/>
        <v>-511.14690265486729</v>
      </c>
      <c r="D115" s="16">
        <f t="shared" si="5"/>
        <v>261271.15609366438</v>
      </c>
      <c r="E115" s="10" t="s">
        <v>14</v>
      </c>
      <c r="F115" s="32">
        <v>26</v>
      </c>
      <c r="G115" s="16">
        <f t="shared" si="6"/>
        <v>-559.61538461538464</v>
      </c>
      <c r="H115" s="16">
        <f t="shared" si="7"/>
        <v>313169.3786982249</v>
      </c>
    </row>
    <row r="116" spans="1:8" x14ac:dyDescent="0.25">
      <c r="A116" s="10" t="s">
        <v>20</v>
      </c>
      <c r="B116" s="32">
        <v>1442</v>
      </c>
      <c r="C116" s="16">
        <f t="shared" si="4"/>
        <v>590.85309734513271</v>
      </c>
      <c r="D116" s="16">
        <f t="shared" si="5"/>
        <v>349107.38264233689</v>
      </c>
      <c r="E116" s="10" t="s">
        <v>14</v>
      </c>
      <c r="F116" s="32">
        <v>73</v>
      </c>
      <c r="G116" s="16">
        <f t="shared" si="6"/>
        <v>-512.61538461538464</v>
      </c>
      <c r="H116" s="16">
        <f t="shared" si="7"/>
        <v>262774.53254437872</v>
      </c>
    </row>
    <row r="117" spans="1:8" x14ac:dyDescent="0.25">
      <c r="A117" s="10" t="s">
        <v>20</v>
      </c>
      <c r="B117" s="32">
        <v>126</v>
      </c>
      <c r="C117" s="16">
        <f t="shared" si="4"/>
        <v>-725.14690265486729</v>
      </c>
      <c r="D117" s="16">
        <f t="shared" si="5"/>
        <v>525838.03042994754</v>
      </c>
      <c r="E117" s="10" t="s">
        <v>14</v>
      </c>
      <c r="F117" s="32">
        <v>128</v>
      </c>
      <c r="G117" s="16">
        <f t="shared" si="6"/>
        <v>-457.61538461538464</v>
      </c>
      <c r="H117" s="16">
        <f t="shared" si="7"/>
        <v>209411.8402366864</v>
      </c>
    </row>
    <row r="118" spans="1:8" x14ac:dyDescent="0.25">
      <c r="A118" s="10" t="s">
        <v>20</v>
      </c>
      <c r="B118" s="32">
        <v>524</v>
      </c>
      <c r="C118" s="16">
        <f t="shared" si="4"/>
        <v>-327.14690265486729</v>
      </c>
      <c r="D118" s="16">
        <f t="shared" si="5"/>
        <v>107025.09591667322</v>
      </c>
      <c r="E118" s="10" t="s">
        <v>14</v>
      </c>
      <c r="F118" s="32">
        <v>33</v>
      </c>
      <c r="G118" s="16">
        <f t="shared" si="6"/>
        <v>-552.61538461538464</v>
      </c>
      <c r="H118" s="16">
        <f t="shared" si="7"/>
        <v>305383.76331360952</v>
      </c>
    </row>
    <row r="119" spans="1:8" x14ac:dyDescent="0.25">
      <c r="A119" s="10" t="s">
        <v>20</v>
      </c>
      <c r="B119" s="32">
        <v>1989</v>
      </c>
      <c r="C119" s="16">
        <f t="shared" si="4"/>
        <v>1137.8530973451327</v>
      </c>
      <c r="D119" s="16">
        <f t="shared" si="5"/>
        <v>1294709.671137912</v>
      </c>
      <c r="E119" s="10" t="s">
        <v>14</v>
      </c>
      <c r="F119" s="32">
        <v>1072</v>
      </c>
      <c r="G119" s="16">
        <f t="shared" si="6"/>
        <v>486.38461538461536</v>
      </c>
      <c r="H119" s="16">
        <f t="shared" si="7"/>
        <v>236569.99408284022</v>
      </c>
    </row>
    <row r="120" spans="1:8" x14ac:dyDescent="0.25">
      <c r="A120" s="10" t="s">
        <v>20</v>
      </c>
      <c r="B120" s="32">
        <v>157</v>
      </c>
      <c r="C120" s="16">
        <f t="shared" si="4"/>
        <v>-694.14690265486729</v>
      </c>
      <c r="D120" s="16">
        <f t="shared" si="5"/>
        <v>481839.92246534582</v>
      </c>
      <c r="E120" s="10" t="s">
        <v>14</v>
      </c>
      <c r="F120" s="32">
        <v>393</v>
      </c>
      <c r="G120" s="16">
        <f t="shared" si="6"/>
        <v>-192.61538461538464</v>
      </c>
      <c r="H120" s="16">
        <f t="shared" si="7"/>
        <v>37100.686390532552</v>
      </c>
    </row>
    <row r="121" spans="1:8" x14ac:dyDescent="0.25">
      <c r="A121" s="10" t="s">
        <v>20</v>
      </c>
      <c r="B121" s="32">
        <v>4498</v>
      </c>
      <c r="C121" s="16">
        <f t="shared" si="4"/>
        <v>3646.8530973451325</v>
      </c>
      <c r="D121" s="16">
        <f t="shared" si="5"/>
        <v>13299537.513615787</v>
      </c>
      <c r="E121" s="10" t="s">
        <v>14</v>
      </c>
      <c r="F121" s="32">
        <v>1257</v>
      </c>
      <c r="G121" s="16">
        <f t="shared" si="6"/>
        <v>671.38461538461536</v>
      </c>
      <c r="H121" s="16">
        <f t="shared" si="7"/>
        <v>450757.30177514791</v>
      </c>
    </row>
    <row r="122" spans="1:8" x14ac:dyDescent="0.25">
      <c r="A122" s="10" t="s">
        <v>20</v>
      </c>
      <c r="B122" s="32">
        <v>80</v>
      </c>
      <c r="C122" s="16">
        <f t="shared" si="4"/>
        <v>-771.14690265486729</v>
      </c>
      <c r="D122" s="16">
        <f t="shared" si="5"/>
        <v>594667.54547419539</v>
      </c>
      <c r="E122" s="10" t="s">
        <v>14</v>
      </c>
      <c r="F122" s="32">
        <v>328</v>
      </c>
      <c r="G122" s="16">
        <f t="shared" si="6"/>
        <v>-257.61538461538464</v>
      </c>
      <c r="H122" s="16">
        <f t="shared" si="7"/>
        <v>66365.686390532559</v>
      </c>
    </row>
    <row r="123" spans="1:8" x14ac:dyDescent="0.25">
      <c r="A123" s="10" t="s">
        <v>20</v>
      </c>
      <c r="B123" s="32">
        <v>43</v>
      </c>
      <c r="C123" s="16">
        <f t="shared" si="4"/>
        <v>-808.14690265486729</v>
      </c>
      <c r="D123" s="16">
        <f t="shared" si="5"/>
        <v>653101.41627065558</v>
      </c>
      <c r="E123" s="10" t="s">
        <v>14</v>
      </c>
      <c r="F123" s="32">
        <v>147</v>
      </c>
      <c r="G123" s="16">
        <f t="shared" si="6"/>
        <v>-438.61538461538464</v>
      </c>
      <c r="H123" s="16">
        <f t="shared" si="7"/>
        <v>192383.45562130181</v>
      </c>
    </row>
    <row r="124" spans="1:8" x14ac:dyDescent="0.25">
      <c r="A124" s="10" t="s">
        <v>20</v>
      </c>
      <c r="B124" s="32">
        <v>2053</v>
      </c>
      <c r="C124" s="16">
        <f t="shared" si="4"/>
        <v>1201.8530973451327</v>
      </c>
      <c r="D124" s="16">
        <f t="shared" si="5"/>
        <v>1444450.8675980892</v>
      </c>
      <c r="E124" s="10" t="s">
        <v>14</v>
      </c>
      <c r="F124" s="32">
        <v>830</v>
      </c>
      <c r="G124" s="16">
        <f t="shared" si="6"/>
        <v>244.38461538461536</v>
      </c>
      <c r="H124" s="16">
        <f t="shared" si="7"/>
        <v>59723.840236686381</v>
      </c>
    </row>
    <row r="125" spans="1:8" x14ac:dyDescent="0.25">
      <c r="A125" s="10" t="s">
        <v>20</v>
      </c>
      <c r="B125" s="32">
        <v>168</v>
      </c>
      <c r="C125" s="16">
        <f t="shared" si="4"/>
        <v>-683.14690265486729</v>
      </c>
      <c r="D125" s="16">
        <f t="shared" si="5"/>
        <v>466689.69060693873</v>
      </c>
      <c r="E125" s="10" t="s">
        <v>14</v>
      </c>
      <c r="F125" s="32">
        <v>331</v>
      </c>
      <c r="G125" s="16">
        <f t="shared" si="6"/>
        <v>-254.61538461538464</v>
      </c>
      <c r="H125" s="16">
        <f t="shared" si="7"/>
        <v>64828.994082840247</v>
      </c>
    </row>
    <row r="126" spans="1:8" x14ac:dyDescent="0.25">
      <c r="A126" s="10" t="s">
        <v>20</v>
      </c>
      <c r="B126" s="32">
        <v>4289</v>
      </c>
      <c r="C126" s="16">
        <f t="shared" si="4"/>
        <v>3437.8530973451325</v>
      </c>
      <c r="D126" s="16">
        <f t="shared" si="5"/>
        <v>11818833.91892552</v>
      </c>
      <c r="E126" s="10" t="s">
        <v>14</v>
      </c>
      <c r="F126" s="32">
        <v>25</v>
      </c>
      <c r="G126" s="16">
        <f t="shared" si="6"/>
        <v>-560.61538461538464</v>
      </c>
      <c r="H126" s="16">
        <f t="shared" si="7"/>
        <v>314289.60946745565</v>
      </c>
    </row>
    <row r="127" spans="1:8" x14ac:dyDescent="0.25">
      <c r="A127" s="10" t="s">
        <v>20</v>
      </c>
      <c r="B127" s="32">
        <v>165</v>
      </c>
      <c r="C127" s="16">
        <f t="shared" si="4"/>
        <v>-686.14690265486729</v>
      </c>
      <c r="D127" s="16">
        <f t="shared" si="5"/>
        <v>470797.57202286791</v>
      </c>
      <c r="E127" s="10" t="s">
        <v>14</v>
      </c>
      <c r="F127" s="32">
        <v>3483</v>
      </c>
      <c r="G127" s="16">
        <f t="shared" si="6"/>
        <v>2897.3846153846152</v>
      </c>
      <c r="H127" s="16">
        <f t="shared" si="7"/>
        <v>8394837.6094674543</v>
      </c>
    </row>
    <row r="128" spans="1:8" x14ac:dyDescent="0.25">
      <c r="A128" s="10" t="s">
        <v>20</v>
      </c>
      <c r="B128" s="32">
        <v>1815</v>
      </c>
      <c r="C128" s="16">
        <f t="shared" si="4"/>
        <v>963.85309734513271</v>
      </c>
      <c r="D128" s="16">
        <f t="shared" si="5"/>
        <v>929012.7932618059</v>
      </c>
      <c r="E128" s="10" t="s">
        <v>14</v>
      </c>
      <c r="F128" s="32">
        <v>923</v>
      </c>
      <c r="G128" s="16">
        <f t="shared" si="6"/>
        <v>337.38461538461536</v>
      </c>
      <c r="H128" s="16">
        <f t="shared" si="7"/>
        <v>113828.37869822483</v>
      </c>
    </row>
    <row r="129" spans="1:8" x14ac:dyDescent="0.25">
      <c r="A129" s="10" t="s">
        <v>20</v>
      </c>
      <c r="B129" s="32">
        <v>397</v>
      </c>
      <c r="C129" s="16">
        <f t="shared" si="4"/>
        <v>-454.14690265486729</v>
      </c>
      <c r="D129" s="16">
        <f t="shared" si="5"/>
        <v>206249.4091910095</v>
      </c>
      <c r="E129" s="10" t="s">
        <v>14</v>
      </c>
      <c r="F129" s="32">
        <v>1</v>
      </c>
      <c r="G129" s="16">
        <f t="shared" si="6"/>
        <v>-584.61538461538464</v>
      </c>
      <c r="H129" s="16">
        <f t="shared" si="7"/>
        <v>341775.14792899409</v>
      </c>
    </row>
    <row r="130" spans="1:8" x14ac:dyDescent="0.25">
      <c r="A130" s="10" t="s">
        <v>20</v>
      </c>
      <c r="B130" s="32">
        <v>1539</v>
      </c>
      <c r="C130" s="16">
        <f t="shared" si="4"/>
        <v>687.85309734513271</v>
      </c>
      <c r="D130" s="16">
        <f t="shared" si="5"/>
        <v>473141.88352729264</v>
      </c>
      <c r="E130" s="10" t="s">
        <v>14</v>
      </c>
      <c r="F130" s="32">
        <v>33</v>
      </c>
      <c r="G130" s="16">
        <f t="shared" si="6"/>
        <v>-552.61538461538464</v>
      </c>
      <c r="H130" s="16">
        <f t="shared" si="7"/>
        <v>305383.76331360952</v>
      </c>
    </row>
    <row r="131" spans="1:8" x14ac:dyDescent="0.25">
      <c r="A131" s="10" t="s">
        <v>20</v>
      </c>
      <c r="B131" s="32">
        <v>138</v>
      </c>
      <c r="C131" s="16">
        <f t="shared" ref="C131:C194" si="8">B131-$K$6</f>
        <v>-713.14690265486729</v>
      </c>
      <c r="D131" s="16">
        <f t="shared" ref="D131:D194" si="9">C131^2</f>
        <v>508578.50476623076</v>
      </c>
      <c r="E131" s="10" t="s">
        <v>14</v>
      </c>
      <c r="F131" s="32">
        <v>40</v>
      </c>
      <c r="G131" s="16">
        <f t="shared" ref="G131:G194" si="10">F131-$N$6</f>
        <v>-545.61538461538464</v>
      </c>
      <c r="H131" s="16">
        <f t="shared" ref="H131:H194" si="11">G131^2</f>
        <v>297696.14792899409</v>
      </c>
    </row>
    <row r="132" spans="1:8" x14ac:dyDescent="0.25">
      <c r="A132" s="10" t="s">
        <v>20</v>
      </c>
      <c r="B132" s="32">
        <v>3594</v>
      </c>
      <c r="C132" s="16">
        <f t="shared" si="8"/>
        <v>2742.8530973451325</v>
      </c>
      <c r="D132" s="16">
        <f t="shared" si="9"/>
        <v>7523243.1136157867</v>
      </c>
      <c r="E132" s="10" t="s">
        <v>14</v>
      </c>
      <c r="F132" s="32">
        <v>23</v>
      </c>
      <c r="G132" s="16">
        <f t="shared" si="10"/>
        <v>-562.61538461538464</v>
      </c>
      <c r="H132" s="16">
        <f t="shared" si="11"/>
        <v>316536.07100591721</v>
      </c>
    </row>
    <row r="133" spans="1:8" x14ac:dyDescent="0.25">
      <c r="A133" s="10" t="s">
        <v>20</v>
      </c>
      <c r="B133" s="32">
        <v>5880</v>
      </c>
      <c r="C133" s="16">
        <f t="shared" si="8"/>
        <v>5028.8530973451325</v>
      </c>
      <c r="D133" s="16">
        <f t="shared" si="9"/>
        <v>25289363.474677734</v>
      </c>
      <c r="E133" s="10" t="s">
        <v>14</v>
      </c>
      <c r="F133" s="32">
        <v>75</v>
      </c>
      <c r="G133" s="16">
        <f t="shared" si="10"/>
        <v>-510.61538461538464</v>
      </c>
      <c r="H133" s="16">
        <f t="shared" si="11"/>
        <v>260728.07100591718</v>
      </c>
    </row>
    <row r="134" spans="1:8" x14ac:dyDescent="0.25">
      <c r="A134" s="10" t="s">
        <v>20</v>
      </c>
      <c r="B134" s="32">
        <v>112</v>
      </c>
      <c r="C134" s="16">
        <f t="shared" si="8"/>
        <v>-739.14690265486729</v>
      </c>
      <c r="D134" s="16">
        <f t="shared" si="9"/>
        <v>546338.14370428387</v>
      </c>
      <c r="E134" s="10" t="s">
        <v>14</v>
      </c>
      <c r="F134" s="32">
        <v>2176</v>
      </c>
      <c r="G134" s="16">
        <f t="shared" si="10"/>
        <v>1590.3846153846152</v>
      </c>
      <c r="H134" s="16">
        <f t="shared" si="11"/>
        <v>2529323.2248520707</v>
      </c>
    </row>
    <row r="135" spans="1:8" x14ac:dyDescent="0.25">
      <c r="A135" s="10" t="s">
        <v>20</v>
      </c>
      <c r="B135" s="32">
        <v>943</v>
      </c>
      <c r="C135" s="16">
        <f t="shared" si="8"/>
        <v>91.85309734513271</v>
      </c>
      <c r="D135" s="16">
        <f t="shared" si="9"/>
        <v>8436.9914918944251</v>
      </c>
      <c r="E135" s="10" t="s">
        <v>14</v>
      </c>
      <c r="F135" s="32">
        <v>441</v>
      </c>
      <c r="G135" s="16">
        <f t="shared" si="10"/>
        <v>-144.61538461538464</v>
      </c>
      <c r="H135" s="16">
        <f t="shared" si="11"/>
        <v>20913.60946745563</v>
      </c>
    </row>
    <row r="136" spans="1:8" x14ac:dyDescent="0.25">
      <c r="A136" s="10" t="s">
        <v>20</v>
      </c>
      <c r="B136" s="32">
        <v>2468</v>
      </c>
      <c r="C136" s="16">
        <f t="shared" si="8"/>
        <v>1616.8530973451327</v>
      </c>
      <c r="D136" s="16">
        <f t="shared" si="9"/>
        <v>2614213.9383945493</v>
      </c>
      <c r="E136" s="10" t="s">
        <v>14</v>
      </c>
      <c r="F136" s="32">
        <v>25</v>
      </c>
      <c r="G136" s="16">
        <f t="shared" si="10"/>
        <v>-560.61538461538464</v>
      </c>
      <c r="H136" s="16">
        <f t="shared" si="11"/>
        <v>314289.60946745565</v>
      </c>
    </row>
    <row r="137" spans="1:8" x14ac:dyDescent="0.25">
      <c r="A137" s="10" t="s">
        <v>20</v>
      </c>
      <c r="B137" s="32">
        <v>2551</v>
      </c>
      <c r="C137" s="16">
        <f t="shared" si="8"/>
        <v>1699.8530973451327</v>
      </c>
      <c r="D137" s="16">
        <f t="shared" si="9"/>
        <v>2889500.5525538414</v>
      </c>
      <c r="E137" s="10" t="s">
        <v>14</v>
      </c>
      <c r="F137" s="32">
        <v>127</v>
      </c>
      <c r="G137" s="16">
        <f t="shared" si="10"/>
        <v>-458.61538461538464</v>
      </c>
      <c r="H137" s="16">
        <f t="shared" si="11"/>
        <v>210328.07100591718</v>
      </c>
    </row>
    <row r="138" spans="1:8" x14ac:dyDescent="0.25">
      <c r="A138" s="10" t="s">
        <v>20</v>
      </c>
      <c r="B138" s="32">
        <v>101</v>
      </c>
      <c r="C138" s="16">
        <f t="shared" si="8"/>
        <v>-750.14690265486729</v>
      </c>
      <c r="D138" s="16">
        <f t="shared" si="9"/>
        <v>562720.3755626909</v>
      </c>
      <c r="E138" s="10" t="s">
        <v>14</v>
      </c>
      <c r="F138" s="32">
        <v>355</v>
      </c>
      <c r="G138" s="16">
        <f t="shared" si="10"/>
        <v>-230.61538461538464</v>
      </c>
      <c r="H138" s="16">
        <f t="shared" si="11"/>
        <v>53183.455621301786</v>
      </c>
    </row>
    <row r="139" spans="1:8" x14ac:dyDescent="0.25">
      <c r="A139" s="10" t="s">
        <v>20</v>
      </c>
      <c r="B139" s="32">
        <v>92</v>
      </c>
      <c r="C139" s="16">
        <f t="shared" si="8"/>
        <v>-759.14690265486729</v>
      </c>
      <c r="D139" s="16">
        <f t="shared" si="9"/>
        <v>576304.01981047855</v>
      </c>
      <c r="E139" s="10" t="s">
        <v>14</v>
      </c>
      <c r="F139" s="32">
        <v>44</v>
      </c>
      <c r="G139" s="16">
        <f t="shared" si="10"/>
        <v>-541.61538461538464</v>
      </c>
      <c r="H139" s="16">
        <f t="shared" si="11"/>
        <v>293347.22485207103</v>
      </c>
    </row>
    <row r="140" spans="1:8" x14ac:dyDescent="0.25">
      <c r="A140" s="10" t="s">
        <v>20</v>
      </c>
      <c r="B140" s="32">
        <v>62</v>
      </c>
      <c r="C140" s="16">
        <f t="shared" si="8"/>
        <v>-789.14690265486729</v>
      </c>
      <c r="D140" s="16">
        <f t="shared" si="9"/>
        <v>622752.83396977058</v>
      </c>
      <c r="E140" s="10" t="s">
        <v>14</v>
      </c>
      <c r="F140" s="32">
        <v>67</v>
      </c>
      <c r="G140" s="16">
        <f t="shared" si="10"/>
        <v>-518.61538461538464</v>
      </c>
      <c r="H140" s="16">
        <f t="shared" si="11"/>
        <v>268961.91715976334</v>
      </c>
    </row>
    <row r="141" spans="1:8" x14ac:dyDescent="0.25">
      <c r="A141" s="10" t="s">
        <v>20</v>
      </c>
      <c r="B141" s="32">
        <v>149</v>
      </c>
      <c r="C141" s="16">
        <f t="shared" si="8"/>
        <v>-702.14690265486729</v>
      </c>
      <c r="D141" s="16">
        <f t="shared" si="9"/>
        <v>493010.27290782367</v>
      </c>
      <c r="E141" s="10" t="s">
        <v>14</v>
      </c>
      <c r="F141" s="32">
        <v>1068</v>
      </c>
      <c r="G141" s="16">
        <f t="shared" si="10"/>
        <v>482.38461538461536</v>
      </c>
      <c r="H141" s="16">
        <f t="shared" si="11"/>
        <v>232694.91715976328</v>
      </c>
    </row>
    <row r="142" spans="1:8" x14ac:dyDescent="0.25">
      <c r="A142" s="10" t="s">
        <v>20</v>
      </c>
      <c r="B142" s="32">
        <v>329</v>
      </c>
      <c r="C142" s="16">
        <f t="shared" si="8"/>
        <v>-522.14690265486729</v>
      </c>
      <c r="D142" s="16">
        <f t="shared" si="9"/>
        <v>272637.38795207144</v>
      </c>
      <c r="E142" s="10" t="s">
        <v>14</v>
      </c>
      <c r="F142" s="32">
        <v>424</v>
      </c>
      <c r="G142" s="16">
        <f t="shared" si="10"/>
        <v>-161.61538461538464</v>
      </c>
      <c r="H142" s="16">
        <f t="shared" si="11"/>
        <v>26119.532544378708</v>
      </c>
    </row>
    <row r="143" spans="1:8" x14ac:dyDescent="0.25">
      <c r="A143" s="10" t="s">
        <v>20</v>
      </c>
      <c r="B143" s="32">
        <v>97</v>
      </c>
      <c r="C143" s="16">
        <f t="shared" si="8"/>
        <v>-754.14690265486729</v>
      </c>
      <c r="D143" s="16">
        <f t="shared" si="9"/>
        <v>568737.55078392988</v>
      </c>
      <c r="E143" s="10" t="s">
        <v>14</v>
      </c>
      <c r="F143" s="32">
        <v>151</v>
      </c>
      <c r="G143" s="16">
        <f t="shared" si="10"/>
        <v>-434.61538461538464</v>
      </c>
      <c r="H143" s="16">
        <f t="shared" si="11"/>
        <v>188890.53254437872</v>
      </c>
    </row>
    <row r="144" spans="1:8" x14ac:dyDescent="0.25">
      <c r="A144" s="10" t="s">
        <v>20</v>
      </c>
      <c r="B144" s="32">
        <v>1784</v>
      </c>
      <c r="C144" s="16">
        <f t="shared" si="8"/>
        <v>932.85309734513271</v>
      </c>
      <c r="D144" s="16">
        <f t="shared" si="9"/>
        <v>870214.90122640762</v>
      </c>
      <c r="E144" s="10" t="s">
        <v>14</v>
      </c>
      <c r="F144" s="32">
        <v>1608</v>
      </c>
      <c r="G144" s="16">
        <f t="shared" si="10"/>
        <v>1022.3846153846154</v>
      </c>
      <c r="H144" s="16">
        <f t="shared" si="11"/>
        <v>1045270.3017751479</v>
      </c>
    </row>
    <row r="145" spans="1:8" x14ac:dyDescent="0.25">
      <c r="A145" s="10" t="s">
        <v>20</v>
      </c>
      <c r="B145" s="32">
        <v>1684</v>
      </c>
      <c r="C145" s="16">
        <f t="shared" si="8"/>
        <v>832.85309734513271</v>
      </c>
      <c r="D145" s="16">
        <f t="shared" si="9"/>
        <v>693644.28175738105</v>
      </c>
      <c r="E145" s="10" t="s">
        <v>14</v>
      </c>
      <c r="F145" s="32">
        <v>941</v>
      </c>
      <c r="G145" s="16">
        <f t="shared" si="10"/>
        <v>355.38461538461536</v>
      </c>
      <c r="H145" s="16">
        <f t="shared" si="11"/>
        <v>126298.22485207098</v>
      </c>
    </row>
    <row r="146" spans="1:8" x14ac:dyDescent="0.25">
      <c r="A146" s="10" t="s">
        <v>20</v>
      </c>
      <c r="B146" s="32">
        <v>250</v>
      </c>
      <c r="C146" s="16">
        <f t="shared" si="8"/>
        <v>-601.14690265486729</v>
      </c>
      <c r="D146" s="16">
        <f t="shared" si="9"/>
        <v>361377.5985715405</v>
      </c>
      <c r="E146" s="10" t="s">
        <v>14</v>
      </c>
      <c r="F146" s="32">
        <v>1</v>
      </c>
      <c r="G146" s="16">
        <f t="shared" si="10"/>
        <v>-584.61538461538464</v>
      </c>
      <c r="H146" s="16">
        <f t="shared" si="11"/>
        <v>341775.14792899409</v>
      </c>
    </row>
    <row r="147" spans="1:8" x14ac:dyDescent="0.25">
      <c r="A147" s="10" t="s">
        <v>20</v>
      </c>
      <c r="B147" s="32">
        <v>238</v>
      </c>
      <c r="C147" s="16">
        <f t="shared" si="8"/>
        <v>-613.14690265486729</v>
      </c>
      <c r="D147" s="16">
        <f t="shared" si="9"/>
        <v>375949.12423525733</v>
      </c>
      <c r="E147" s="10" t="s">
        <v>14</v>
      </c>
      <c r="F147" s="32">
        <v>40</v>
      </c>
      <c r="G147" s="16">
        <f t="shared" si="10"/>
        <v>-545.61538461538464</v>
      </c>
      <c r="H147" s="16">
        <f t="shared" si="11"/>
        <v>297696.14792899409</v>
      </c>
    </row>
    <row r="148" spans="1:8" x14ac:dyDescent="0.25">
      <c r="A148" s="10" t="s">
        <v>20</v>
      </c>
      <c r="B148" s="32">
        <v>53</v>
      </c>
      <c r="C148" s="16">
        <f t="shared" si="8"/>
        <v>-798.14690265486729</v>
      </c>
      <c r="D148" s="16">
        <f t="shared" si="9"/>
        <v>637038.47821755824</v>
      </c>
      <c r="E148" s="10" t="s">
        <v>14</v>
      </c>
      <c r="F148" s="32">
        <v>3015</v>
      </c>
      <c r="G148" s="16">
        <f t="shared" si="10"/>
        <v>2429.3846153846152</v>
      </c>
      <c r="H148" s="16">
        <f t="shared" si="11"/>
        <v>5901909.6094674552</v>
      </c>
    </row>
    <row r="149" spans="1:8" x14ac:dyDescent="0.25">
      <c r="A149" s="10" t="s">
        <v>20</v>
      </c>
      <c r="B149" s="32">
        <v>214</v>
      </c>
      <c r="C149" s="16">
        <f t="shared" si="8"/>
        <v>-637.14690265486729</v>
      </c>
      <c r="D149" s="16">
        <f t="shared" si="9"/>
        <v>405956.17556269094</v>
      </c>
      <c r="E149" s="10" t="s">
        <v>14</v>
      </c>
      <c r="F149" s="32">
        <v>435</v>
      </c>
      <c r="G149" s="16">
        <f t="shared" si="10"/>
        <v>-150.61538461538464</v>
      </c>
      <c r="H149" s="16">
        <f t="shared" si="11"/>
        <v>22684.994082840243</v>
      </c>
    </row>
    <row r="150" spans="1:8" x14ac:dyDescent="0.25">
      <c r="A150" s="10" t="s">
        <v>20</v>
      </c>
      <c r="B150" s="32">
        <v>222</v>
      </c>
      <c r="C150" s="16">
        <f t="shared" si="8"/>
        <v>-629.14690265486729</v>
      </c>
      <c r="D150" s="16">
        <f t="shared" si="9"/>
        <v>395825.82512021303</v>
      </c>
      <c r="E150" s="10" t="s">
        <v>14</v>
      </c>
      <c r="F150" s="32">
        <v>714</v>
      </c>
      <c r="G150" s="16">
        <f t="shared" si="10"/>
        <v>128.38461538461536</v>
      </c>
      <c r="H150" s="16">
        <f t="shared" si="11"/>
        <v>16482.609467455615</v>
      </c>
    </row>
    <row r="151" spans="1:8" x14ac:dyDescent="0.25">
      <c r="A151" s="10" t="s">
        <v>20</v>
      </c>
      <c r="B151" s="32">
        <v>1884</v>
      </c>
      <c r="C151" s="16">
        <f t="shared" si="8"/>
        <v>1032.8530973451327</v>
      </c>
      <c r="D151" s="16">
        <f t="shared" si="9"/>
        <v>1066785.5206954342</v>
      </c>
      <c r="E151" s="10" t="s">
        <v>14</v>
      </c>
      <c r="F151" s="32">
        <v>5497</v>
      </c>
      <c r="G151" s="16">
        <f t="shared" si="10"/>
        <v>4911.3846153846152</v>
      </c>
      <c r="H151" s="16">
        <f t="shared" si="11"/>
        <v>24121698.840236686</v>
      </c>
    </row>
    <row r="152" spans="1:8" x14ac:dyDescent="0.25">
      <c r="A152" s="10" t="s">
        <v>20</v>
      </c>
      <c r="B152" s="32">
        <v>218</v>
      </c>
      <c r="C152" s="16">
        <f t="shared" si="8"/>
        <v>-633.14690265486729</v>
      </c>
      <c r="D152" s="16">
        <f t="shared" si="9"/>
        <v>400875.00034145202</v>
      </c>
      <c r="E152" s="10" t="s">
        <v>14</v>
      </c>
      <c r="F152" s="32">
        <v>418</v>
      </c>
      <c r="G152" s="16">
        <f t="shared" si="10"/>
        <v>-167.61538461538464</v>
      </c>
      <c r="H152" s="16">
        <f t="shared" si="11"/>
        <v>28094.917159763321</v>
      </c>
    </row>
    <row r="153" spans="1:8" x14ac:dyDescent="0.25">
      <c r="A153" s="10" t="s">
        <v>20</v>
      </c>
      <c r="B153" s="32">
        <v>6465</v>
      </c>
      <c r="C153" s="16">
        <f t="shared" si="8"/>
        <v>5613.8530973451325</v>
      </c>
      <c r="D153" s="16">
        <f t="shared" si="9"/>
        <v>31515346.598571539</v>
      </c>
      <c r="E153" s="10" t="s">
        <v>14</v>
      </c>
      <c r="F153" s="32">
        <v>1439</v>
      </c>
      <c r="G153" s="16">
        <f t="shared" si="10"/>
        <v>853.38461538461536</v>
      </c>
      <c r="H153" s="16">
        <f t="shared" si="11"/>
        <v>728265.30177514791</v>
      </c>
    </row>
    <row r="154" spans="1:8" x14ac:dyDescent="0.25">
      <c r="A154" s="10" t="s">
        <v>20</v>
      </c>
      <c r="B154" s="32">
        <v>59</v>
      </c>
      <c r="C154" s="16">
        <f t="shared" si="8"/>
        <v>-792.14690265486729</v>
      </c>
      <c r="D154" s="16">
        <f t="shared" si="9"/>
        <v>627496.71538569976</v>
      </c>
      <c r="E154" s="10" t="s">
        <v>14</v>
      </c>
      <c r="F154" s="32">
        <v>15</v>
      </c>
      <c r="G154" s="16">
        <f t="shared" si="10"/>
        <v>-570.61538461538464</v>
      </c>
      <c r="H154" s="16">
        <f t="shared" si="11"/>
        <v>325601.91715976334</v>
      </c>
    </row>
    <row r="155" spans="1:8" x14ac:dyDescent="0.25">
      <c r="A155" s="10" t="s">
        <v>20</v>
      </c>
      <c r="B155" s="32">
        <v>88</v>
      </c>
      <c r="C155" s="16">
        <f t="shared" si="8"/>
        <v>-763.14690265486729</v>
      </c>
      <c r="D155" s="16">
        <f t="shared" si="9"/>
        <v>582393.19503171754</v>
      </c>
      <c r="E155" s="10" t="s">
        <v>14</v>
      </c>
      <c r="F155" s="32">
        <v>1999</v>
      </c>
      <c r="G155" s="16">
        <f t="shared" si="10"/>
        <v>1413.3846153846152</v>
      </c>
      <c r="H155" s="16">
        <f t="shared" si="11"/>
        <v>1997656.0710059167</v>
      </c>
    </row>
    <row r="156" spans="1:8" x14ac:dyDescent="0.25">
      <c r="A156" s="10" t="s">
        <v>20</v>
      </c>
      <c r="B156" s="32">
        <v>1697</v>
      </c>
      <c r="C156" s="16">
        <f t="shared" si="8"/>
        <v>845.85309734513271</v>
      </c>
      <c r="D156" s="16">
        <f t="shared" si="9"/>
        <v>715467.46228835452</v>
      </c>
      <c r="E156" s="10" t="s">
        <v>14</v>
      </c>
      <c r="F156" s="32">
        <v>118</v>
      </c>
      <c r="G156" s="16">
        <f t="shared" si="10"/>
        <v>-467.61538461538464</v>
      </c>
      <c r="H156" s="16">
        <f t="shared" si="11"/>
        <v>218664.14792899412</v>
      </c>
    </row>
    <row r="157" spans="1:8" x14ac:dyDescent="0.25">
      <c r="A157" s="10" t="s">
        <v>20</v>
      </c>
      <c r="B157" s="32">
        <v>92</v>
      </c>
      <c r="C157" s="16">
        <f t="shared" si="8"/>
        <v>-759.14690265486729</v>
      </c>
      <c r="D157" s="16">
        <f t="shared" si="9"/>
        <v>576304.01981047855</v>
      </c>
      <c r="E157" s="10" t="s">
        <v>14</v>
      </c>
      <c r="F157" s="32">
        <v>162</v>
      </c>
      <c r="G157" s="16">
        <f t="shared" si="10"/>
        <v>-423.61538461538464</v>
      </c>
      <c r="H157" s="16">
        <f t="shared" si="11"/>
        <v>179449.99408284025</v>
      </c>
    </row>
    <row r="158" spans="1:8" x14ac:dyDescent="0.25">
      <c r="A158" s="10" t="s">
        <v>20</v>
      </c>
      <c r="B158" s="32">
        <v>186</v>
      </c>
      <c r="C158" s="16">
        <f t="shared" si="8"/>
        <v>-665.14690265486729</v>
      </c>
      <c r="D158" s="16">
        <f t="shared" si="9"/>
        <v>442420.40211136348</v>
      </c>
      <c r="E158" s="10" t="s">
        <v>14</v>
      </c>
      <c r="F158" s="32">
        <v>83</v>
      </c>
      <c r="G158" s="16">
        <f t="shared" si="10"/>
        <v>-502.61538461538464</v>
      </c>
      <c r="H158" s="16">
        <f t="shared" si="11"/>
        <v>252622.22485207103</v>
      </c>
    </row>
    <row r="159" spans="1:8" x14ac:dyDescent="0.25">
      <c r="A159" s="10" t="s">
        <v>20</v>
      </c>
      <c r="B159" s="32">
        <v>138</v>
      </c>
      <c r="C159" s="16">
        <f t="shared" si="8"/>
        <v>-713.14690265486729</v>
      </c>
      <c r="D159" s="16">
        <f t="shared" si="9"/>
        <v>508578.50476623076</v>
      </c>
      <c r="E159" s="10" t="s">
        <v>14</v>
      </c>
      <c r="F159" s="32">
        <v>747</v>
      </c>
      <c r="G159" s="16">
        <f t="shared" si="10"/>
        <v>161.38461538461536</v>
      </c>
      <c r="H159" s="16">
        <f t="shared" si="11"/>
        <v>26044.994082840229</v>
      </c>
    </row>
    <row r="160" spans="1:8" x14ac:dyDescent="0.25">
      <c r="A160" s="10" t="s">
        <v>20</v>
      </c>
      <c r="B160" s="32">
        <v>261</v>
      </c>
      <c r="C160" s="16">
        <f t="shared" si="8"/>
        <v>-590.14690265486729</v>
      </c>
      <c r="D160" s="16">
        <f t="shared" si="9"/>
        <v>348273.36671313341</v>
      </c>
      <c r="E160" s="10" t="s">
        <v>14</v>
      </c>
      <c r="F160" s="32">
        <v>84</v>
      </c>
      <c r="G160" s="16">
        <f t="shared" si="10"/>
        <v>-501.61538461538464</v>
      </c>
      <c r="H160" s="16">
        <f t="shared" si="11"/>
        <v>251617.99408284028</v>
      </c>
    </row>
    <row r="161" spans="1:8" x14ac:dyDescent="0.25">
      <c r="A161" s="10" t="s">
        <v>20</v>
      </c>
      <c r="B161" s="32">
        <v>107</v>
      </c>
      <c r="C161" s="16">
        <f t="shared" si="8"/>
        <v>-744.14690265486729</v>
      </c>
      <c r="D161" s="16">
        <f t="shared" si="9"/>
        <v>553754.61273083254</v>
      </c>
      <c r="E161" s="10" t="s">
        <v>14</v>
      </c>
      <c r="F161" s="32">
        <v>91</v>
      </c>
      <c r="G161" s="16">
        <f t="shared" si="10"/>
        <v>-494.61538461538464</v>
      </c>
      <c r="H161" s="16">
        <f t="shared" si="11"/>
        <v>244644.37869822487</v>
      </c>
    </row>
    <row r="162" spans="1:8" x14ac:dyDescent="0.25">
      <c r="A162" s="10" t="s">
        <v>20</v>
      </c>
      <c r="B162" s="32">
        <v>199</v>
      </c>
      <c r="C162" s="16">
        <f t="shared" si="8"/>
        <v>-652.14690265486729</v>
      </c>
      <c r="D162" s="16">
        <f t="shared" si="9"/>
        <v>425295.58264233696</v>
      </c>
      <c r="E162" s="10" t="s">
        <v>14</v>
      </c>
      <c r="F162" s="32">
        <v>792</v>
      </c>
      <c r="G162" s="16">
        <f t="shared" si="10"/>
        <v>206.38461538461536</v>
      </c>
      <c r="H162" s="16">
        <f t="shared" si="11"/>
        <v>42594.609467455608</v>
      </c>
    </row>
    <row r="163" spans="1:8" x14ac:dyDescent="0.25">
      <c r="A163" s="10" t="s">
        <v>20</v>
      </c>
      <c r="B163" s="32">
        <v>5512</v>
      </c>
      <c r="C163" s="16">
        <f t="shared" si="8"/>
        <v>4660.8530973451325</v>
      </c>
      <c r="D163" s="16">
        <f t="shared" si="9"/>
        <v>21723551.595031716</v>
      </c>
      <c r="E163" s="10" t="s">
        <v>14</v>
      </c>
      <c r="F163" s="32">
        <v>32</v>
      </c>
      <c r="G163" s="16">
        <f t="shared" si="10"/>
        <v>-553.61538461538464</v>
      </c>
      <c r="H163" s="16">
        <f t="shared" si="11"/>
        <v>306489.99408284028</v>
      </c>
    </row>
    <row r="164" spans="1:8" x14ac:dyDescent="0.25">
      <c r="A164" s="10" t="s">
        <v>20</v>
      </c>
      <c r="B164" s="32">
        <v>86</v>
      </c>
      <c r="C164" s="16">
        <f t="shared" si="8"/>
        <v>-765.14690265486729</v>
      </c>
      <c r="D164" s="16">
        <f t="shared" si="9"/>
        <v>585449.78264233691</v>
      </c>
      <c r="E164" s="10" t="s">
        <v>14</v>
      </c>
      <c r="F164" s="32">
        <v>186</v>
      </c>
      <c r="G164" s="16">
        <f t="shared" si="10"/>
        <v>-399.61538461538464</v>
      </c>
      <c r="H164" s="16">
        <f t="shared" si="11"/>
        <v>159692.45562130181</v>
      </c>
    </row>
    <row r="165" spans="1:8" x14ac:dyDescent="0.25">
      <c r="A165" s="10" t="s">
        <v>20</v>
      </c>
      <c r="B165" s="32">
        <v>2768</v>
      </c>
      <c r="C165" s="16">
        <f t="shared" si="8"/>
        <v>1916.8530973451327</v>
      </c>
      <c r="D165" s="16">
        <f t="shared" si="9"/>
        <v>3674325.796801629</v>
      </c>
      <c r="E165" s="10" t="s">
        <v>14</v>
      </c>
      <c r="F165" s="32">
        <v>605</v>
      </c>
      <c r="G165" s="16">
        <f t="shared" si="10"/>
        <v>19.384615384615358</v>
      </c>
      <c r="H165" s="16">
        <f t="shared" si="11"/>
        <v>375.76331360946642</v>
      </c>
    </row>
    <row r="166" spans="1:8" x14ac:dyDescent="0.25">
      <c r="A166" s="10" t="s">
        <v>20</v>
      </c>
      <c r="B166" s="32">
        <v>48</v>
      </c>
      <c r="C166" s="16">
        <f t="shared" si="8"/>
        <v>-803.14690265486729</v>
      </c>
      <c r="D166" s="16">
        <f t="shared" si="9"/>
        <v>645044.94724410691</v>
      </c>
      <c r="E166" s="10" t="s">
        <v>14</v>
      </c>
      <c r="F166" s="32">
        <v>1</v>
      </c>
      <c r="G166" s="16">
        <f t="shared" si="10"/>
        <v>-584.61538461538464</v>
      </c>
      <c r="H166" s="16">
        <f t="shared" si="11"/>
        <v>341775.14792899409</v>
      </c>
    </row>
    <row r="167" spans="1:8" x14ac:dyDescent="0.25">
      <c r="A167" s="10" t="s">
        <v>20</v>
      </c>
      <c r="B167" s="32">
        <v>87</v>
      </c>
      <c r="C167" s="16">
        <f t="shared" si="8"/>
        <v>-764.14690265486729</v>
      </c>
      <c r="D167" s="16">
        <f t="shared" si="9"/>
        <v>583920.48883702722</v>
      </c>
      <c r="E167" s="10" t="s">
        <v>14</v>
      </c>
      <c r="F167" s="32">
        <v>31</v>
      </c>
      <c r="G167" s="16">
        <f t="shared" si="10"/>
        <v>-554.61538461538464</v>
      </c>
      <c r="H167" s="16">
        <f t="shared" si="11"/>
        <v>307598.22485207103</v>
      </c>
    </row>
    <row r="168" spans="1:8" x14ac:dyDescent="0.25">
      <c r="A168" s="10" t="s">
        <v>20</v>
      </c>
      <c r="B168" s="32">
        <v>1894</v>
      </c>
      <c r="C168" s="16">
        <f t="shared" si="8"/>
        <v>1042.8530973451327</v>
      </c>
      <c r="D168" s="16">
        <f t="shared" si="9"/>
        <v>1087542.5826423368</v>
      </c>
      <c r="E168" s="10" t="s">
        <v>14</v>
      </c>
      <c r="F168" s="32">
        <v>1181</v>
      </c>
      <c r="G168" s="16">
        <f t="shared" si="10"/>
        <v>595.38461538461536</v>
      </c>
      <c r="H168" s="16">
        <f t="shared" si="11"/>
        <v>354482.84023668634</v>
      </c>
    </row>
    <row r="169" spans="1:8" x14ac:dyDescent="0.25">
      <c r="A169" s="10" t="s">
        <v>20</v>
      </c>
      <c r="B169" s="32">
        <v>282</v>
      </c>
      <c r="C169" s="16">
        <f t="shared" si="8"/>
        <v>-569.14690265486729</v>
      </c>
      <c r="D169" s="16">
        <f t="shared" si="9"/>
        <v>323928.19680162898</v>
      </c>
      <c r="E169" s="10" t="s">
        <v>14</v>
      </c>
      <c r="F169" s="32">
        <v>39</v>
      </c>
      <c r="G169" s="16">
        <f t="shared" si="10"/>
        <v>-546.61538461538464</v>
      </c>
      <c r="H169" s="16">
        <f t="shared" si="11"/>
        <v>298788.3786982249</v>
      </c>
    </row>
    <row r="170" spans="1:8" x14ac:dyDescent="0.25">
      <c r="A170" s="10" t="s">
        <v>20</v>
      </c>
      <c r="B170" s="32">
        <v>116</v>
      </c>
      <c r="C170" s="16">
        <f t="shared" si="8"/>
        <v>-735.14690265486729</v>
      </c>
      <c r="D170" s="16">
        <f t="shared" si="9"/>
        <v>540440.96848304488</v>
      </c>
      <c r="E170" s="10" t="s">
        <v>14</v>
      </c>
      <c r="F170" s="32">
        <v>46</v>
      </c>
      <c r="G170" s="16">
        <f t="shared" si="10"/>
        <v>-539.61538461538464</v>
      </c>
      <c r="H170" s="16">
        <f t="shared" si="11"/>
        <v>291184.76331360952</v>
      </c>
    </row>
    <row r="171" spans="1:8" x14ac:dyDescent="0.25">
      <c r="A171" s="10" t="s">
        <v>20</v>
      </c>
      <c r="B171" s="32">
        <v>83</v>
      </c>
      <c r="C171" s="16">
        <f t="shared" si="8"/>
        <v>-768.14690265486729</v>
      </c>
      <c r="D171" s="16">
        <f t="shared" si="9"/>
        <v>590049.66405826621</v>
      </c>
      <c r="E171" s="10" t="s">
        <v>14</v>
      </c>
      <c r="F171" s="32">
        <v>105</v>
      </c>
      <c r="G171" s="16">
        <f t="shared" si="10"/>
        <v>-480.61538461538464</v>
      </c>
      <c r="H171" s="16">
        <f t="shared" si="11"/>
        <v>230991.14792899412</v>
      </c>
    </row>
    <row r="172" spans="1:8" x14ac:dyDescent="0.25">
      <c r="A172" s="10" t="s">
        <v>20</v>
      </c>
      <c r="B172" s="32">
        <v>91</v>
      </c>
      <c r="C172" s="16">
        <f t="shared" si="8"/>
        <v>-760.14690265486729</v>
      </c>
      <c r="D172" s="16">
        <f t="shared" si="9"/>
        <v>577823.31361578824</v>
      </c>
      <c r="E172" s="10" t="s">
        <v>14</v>
      </c>
      <c r="F172" s="32">
        <v>535</v>
      </c>
      <c r="G172" s="16">
        <f t="shared" si="10"/>
        <v>-50.615384615384642</v>
      </c>
      <c r="H172" s="16">
        <f t="shared" si="11"/>
        <v>2561.9171597633162</v>
      </c>
    </row>
    <row r="173" spans="1:8" x14ac:dyDescent="0.25">
      <c r="A173" s="10" t="s">
        <v>20</v>
      </c>
      <c r="B173" s="32">
        <v>546</v>
      </c>
      <c r="C173" s="16">
        <f t="shared" si="8"/>
        <v>-305.14690265486729</v>
      </c>
      <c r="D173" s="16">
        <f t="shared" si="9"/>
        <v>93114.632199859057</v>
      </c>
      <c r="E173" s="10" t="s">
        <v>14</v>
      </c>
      <c r="F173" s="32">
        <v>16</v>
      </c>
      <c r="G173" s="16">
        <f t="shared" si="10"/>
        <v>-569.61538461538464</v>
      </c>
      <c r="H173" s="16">
        <f t="shared" si="11"/>
        <v>324461.68639053259</v>
      </c>
    </row>
    <row r="174" spans="1:8" x14ac:dyDescent="0.25">
      <c r="A174" s="10" t="s">
        <v>20</v>
      </c>
      <c r="B174" s="32">
        <v>393</v>
      </c>
      <c r="C174" s="16">
        <f t="shared" si="8"/>
        <v>-458.14690265486729</v>
      </c>
      <c r="D174" s="16">
        <f t="shared" si="9"/>
        <v>209898.58441224846</v>
      </c>
      <c r="E174" s="10" t="s">
        <v>14</v>
      </c>
      <c r="F174" s="32">
        <v>575</v>
      </c>
      <c r="G174" s="16">
        <f t="shared" si="10"/>
        <v>-10.615384615384642</v>
      </c>
      <c r="H174" s="16">
        <f t="shared" si="11"/>
        <v>112.68639053254493</v>
      </c>
    </row>
    <row r="175" spans="1:8" x14ac:dyDescent="0.25">
      <c r="A175" s="10" t="s">
        <v>20</v>
      </c>
      <c r="B175" s="32">
        <v>133</v>
      </c>
      <c r="C175" s="16">
        <f t="shared" si="8"/>
        <v>-718.14690265486729</v>
      </c>
      <c r="D175" s="16">
        <f t="shared" si="9"/>
        <v>515734.97379277943</v>
      </c>
      <c r="E175" s="10" t="s">
        <v>14</v>
      </c>
      <c r="F175" s="32">
        <v>1120</v>
      </c>
      <c r="G175" s="16">
        <f t="shared" si="10"/>
        <v>534.38461538461536</v>
      </c>
      <c r="H175" s="16">
        <f t="shared" si="11"/>
        <v>285566.91715976328</v>
      </c>
    </row>
    <row r="176" spans="1:8" x14ac:dyDescent="0.25">
      <c r="A176" s="10" t="s">
        <v>20</v>
      </c>
      <c r="B176" s="32">
        <v>254</v>
      </c>
      <c r="C176" s="16">
        <f t="shared" si="8"/>
        <v>-597.14690265486729</v>
      </c>
      <c r="D176" s="16">
        <f t="shared" si="9"/>
        <v>356584.42335030157</v>
      </c>
      <c r="E176" s="10" t="s">
        <v>14</v>
      </c>
      <c r="F176" s="32">
        <v>113</v>
      </c>
      <c r="G176" s="16">
        <f t="shared" si="10"/>
        <v>-472.61538461538464</v>
      </c>
      <c r="H176" s="16">
        <f t="shared" si="11"/>
        <v>223365.30177514796</v>
      </c>
    </row>
    <row r="177" spans="1:8" x14ac:dyDescent="0.25">
      <c r="A177" s="10" t="s">
        <v>20</v>
      </c>
      <c r="B177" s="32">
        <v>176</v>
      </c>
      <c r="C177" s="16">
        <f t="shared" si="8"/>
        <v>-675.14690265486729</v>
      </c>
      <c r="D177" s="16">
        <f t="shared" si="9"/>
        <v>455823.34016446082</v>
      </c>
      <c r="E177" s="10" t="s">
        <v>14</v>
      </c>
      <c r="F177" s="32">
        <v>1538</v>
      </c>
      <c r="G177" s="16">
        <f t="shared" si="10"/>
        <v>952.38461538461536</v>
      </c>
      <c r="H177" s="16">
        <f t="shared" si="11"/>
        <v>907036.45562130178</v>
      </c>
    </row>
    <row r="178" spans="1:8" x14ac:dyDescent="0.25">
      <c r="A178" s="10" t="s">
        <v>20</v>
      </c>
      <c r="B178" s="32">
        <v>337</v>
      </c>
      <c r="C178" s="16">
        <f t="shared" si="8"/>
        <v>-514.14690265486729</v>
      </c>
      <c r="D178" s="16">
        <f t="shared" si="9"/>
        <v>264347.03750959359</v>
      </c>
      <c r="E178" s="10" t="s">
        <v>14</v>
      </c>
      <c r="F178" s="32">
        <v>9</v>
      </c>
      <c r="G178" s="16">
        <f t="shared" si="10"/>
        <v>-576.61538461538464</v>
      </c>
      <c r="H178" s="16">
        <f t="shared" si="11"/>
        <v>332485.30177514796</v>
      </c>
    </row>
    <row r="179" spans="1:8" x14ac:dyDescent="0.25">
      <c r="A179" s="10" t="s">
        <v>20</v>
      </c>
      <c r="B179" s="32">
        <v>107</v>
      </c>
      <c r="C179" s="16">
        <f t="shared" si="8"/>
        <v>-744.14690265486729</v>
      </c>
      <c r="D179" s="16">
        <f t="shared" si="9"/>
        <v>553754.61273083254</v>
      </c>
      <c r="E179" s="10" t="s">
        <v>14</v>
      </c>
      <c r="F179" s="32">
        <v>554</v>
      </c>
      <c r="G179" s="16">
        <f t="shared" si="10"/>
        <v>-31.615384615384642</v>
      </c>
      <c r="H179" s="16">
        <f t="shared" si="11"/>
        <v>999.53254437869987</v>
      </c>
    </row>
    <row r="180" spans="1:8" x14ac:dyDescent="0.25">
      <c r="A180" s="10" t="s">
        <v>20</v>
      </c>
      <c r="B180" s="32">
        <v>183</v>
      </c>
      <c r="C180" s="16">
        <f t="shared" si="8"/>
        <v>-668.14690265486729</v>
      </c>
      <c r="D180" s="16">
        <f t="shared" si="9"/>
        <v>446420.28352729272</v>
      </c>
      <c r="E180" s="10" t="s">
        <v>14</v>
      </c>
      <c r="F180" s="32">
        <v>648</v>
      </c>
      <c r="G180" s="16">
        <f t="shared" si="10"/>
        <v>62.384615384615358</v>
      </c>
      <c r="H180" s="16">
        <f t="shared" si="11"/>
        <v>3891.8402366863875</v>
      </c>
    </row>
    <row r="181" spans="1:8" x14ac:dyDescent="0.25">
      <c r="A181" s="10" t="s">
        <v>20</v>
      </c>
      <c r="B181" s="32">
        <v>72</v>
      </c>
      <c r="C181" s="16">
        <f t="shared" si="8"/>
        <v>-779.14690265486729</v>
      </c>
      <c r="D181" s="16">
        <f t="shared" si="9"/>
        <v>607069.89591667324</v>
      </c>
      <c r="E181" s="10" t="s">
        <v>14</v>
      </c>
      <c r="F181" s="32">
        <v>21</v>
      </c>
      <c r="G181" s="16">
        <f t="shared" si="10"/>
        <v>-564.61538461538464</v>
      </c>
      <c r="H181" s="16">
        <f t="shared" si="11"/>
        <v>318790.53254437872</v>
      </c>
    </row>
    <row r="182" spans="1:8" x14ac:dyDescent="0.25">
      <c r="A182" s="10" t="s">
        <v>20</v>
      </c>
      <c r="B182" s="32">
        <v>295</v>
      </c>
      <c r="C182" s="16">
        <f t="shared" si="8"/>
        <v>-556.14690265486729</v>
      </c>
      <c r="D182" s="16">
        <f t="shared" si="9"/>
        <v>309299.37733260245</v>
      </c>
      <c r="E182" s="10" t="s">
        <v>14</v>
      </c>
      <c r="F182" s="32">
        <v>54</v>
      </c>
      <c r="G182" s="16">
        <f t="shared" si="10"/>
        <v>-531.61538461538464</v>
      </c>
      <c r="H182" s="16">
        <f t="shared" si="11"/>
        <v>282614.91715976334</v>
      </c>
    </row>
    <row r="183" spans="1:8" x14ac:dyDescent="0.25">
      <c r="A183" s="10" t="s">
        <v>20</v>
      </c>
      <c r="B183" s="32">
        <v>142</v>
      </c>
      <c r="C183" s="16">
        <f t="shared" si="8"/>
        <v>-709.14690265486729</v>
      </c>
      <c r="D183" s="16">
        <f t="shared" si="9"/>
        <v>502889.32954499184</v>
      </c>
      <c r="E183" s="10" t="s">
        <v>14</v>
      </c>
      <c r="F183" s="32">
        <v>120</v>
      </c>
      <c r="G183" s="16">
        <f t="shared" si="10"/>
        <v>-465.61538461538464</v>
      </c>
      <c r="H183" s="16">
        <f t="shared" si="11"/>
        <v>216797.68639053256</v>
      </c>
    </row>
    <row r="184" spans="1:8" x14ac:dyDescent="0.25">
      <c r="A184" s="10" t="s">
        <v>20</v>
      </c>
      <c r="B184" s="32">
        <v>85</v>
      </c>
      <c r="C184" s="16">
        <f t="shared" si="8"/>
        <v>-766.14690265486729</v>
      </c>
      <c r="D184" s="16">
        <f t="shared" si="9"/>
        <v>586981.07644764672</v>
      </c>
      <c r="E184" s="10" t="s">
        <v>14</v>
      </c>
      <c r="F184" s="32">
        <v>579</v>
      </c>
      <c r="G184" s="16">
        <f t="shared" si="10"/>
        <v>-6.6153846153846416</v>
      </c>
      <c r="H184" s="16">
        <f t="shared" si="11"/>
        <v>43.763313609467801</v>
      </c>
    </row>
    <row r="185" spans="1:8" x14ac:dyDescent="0.25">
      <c r="A185" s="10" t="s">
        <v>20</v>
      </c>
      <c r="B185" s="32">
        <v>659</v>
      </c>
      <c r="C185" s="16">
        <f t="shared" si="8"/>
        <v>-192.14690265486729</v>
      </c>
      <c r="D185" s="16">
        <f t="shared" si="9"/>
        <v>36920.432199859046</v>
      </c>
      <c r="E185" s="10" t="s">
        <v>14</v>
      </c>
      <c r="F185" s="32">
        <v>2072</v>
      </c>
      <c r="G185" s="16">
        <f t="shared" si="10"/>
        <v>1486.3846153846152</v>
      </c>
      <c r="H185" s="16">
        <f t="shared" si="11"/>
        <v>2209339.2248520707</v>
      </c>
    </row>
    <row r="186" spans="1:8" x14ac:dyDescent="0.25">
      <c r="A186" s="10" t="s">
        <v>20</v>
      </c>
      <c r="B186" s="32">
        <v>121</v>
      </c>
      <c r="C186" s="16">
        <f t="shared" si="8"/>
        <v>-730.14690265486729</v>
      </c>
      <c r="D186" s="16">
        <f t="shared" si="9"/>
        <v>533114.49945649621</v>
      </c>
      <c r="E186" s="10" t="s">
        <v>14</v>
      </c>
      <c r="F186" s="32">
        <v>0</v>
      </c>
      <c r="G186" s="16">
        <f t="shared" si="10"/>
        <v>-585.61538461538464</v>
      </c>
      <c r="H186" s="16">
        <f t="shared" si="11"/>
        <v>342945.3786982249</v>
      </c>
    </row>
    <row r="187" spans="1:8" x14ac:dyDescent="0.25">
      <c r="A187" s="10" t="s">
        <v>20</v>
      </c>
      <c r="B187" s="32">
        <v>3742</v>
      </c>
      <c r="C187" s="16">
        <f t="shared" si="8"/>
        <v>2890.8530973451325</v>
      </c>
      <c r="D187" s="16">
        <f t="shared" si="9"/>
        <v>8357031.6304299459</v>
      </c>
      <c r="E187" s="10" t="s">
        <v>14</v>
      </c>
      <c r="F187" s="32">
        <v>1796</v>
      </c>
      <c r="G187" s="16">
        <f t="shared" si="10"/>
        <v>1210.3846153846152</v>
      </c>
      <c r="H187" s="16">
        <f t="shared" si="11"/>
        <v>1465030.9171597629</v>
      </c>
    </row>
    <row r="188" spans="1:8" x14ac:dyDescent="0.25">
      <c r="A188" s="10" t="s">
        <v>20</v>
      </c>
      <c r="B188" s="32">
        <v>223</v>
      </c>
      <c r="C188" s="16">
        <f t="shared" si="8"/>
        <v>-628.14690265486729</v>
      </c>
      <c r="D188" s="16">
        <f t="shared" si="9"/>
        <v>394568.53131490335</v>
      </c>
      <c r="E188" s="10" t="s">
        <v>14</v>
      </c>
      <c r="F188" s="32">
        <v>62</v>
      </c>
      <c r="G188" s="16">
        <f t="shared" si="10"/>
        <v>-523.61538461538464</v>
      </c>
      <c r="H188" s="16">
        <f t="shared" si="11"/>
        <v>274173.07100591721</v>
      </c>
    </row>
    <row r="189" spans="1:8" x14ac:dyDescent="0.25">
      <c r="A189" s="10" t="s">
        <v>20</v>
      </c>
      <c r="B189" s="32">
        <v>133</v>
      </c>
      <c r="C189" s="16">
        <f t="shared" si="8"/>
        <v>-718.14690265486729</v>
      </c>
      <c r="D189" s="16">
        <f t="shared" si="9"/>
        <v>515734.97379277943</v>
      </c>
      <c r="E189" s="10" t="s">
        <v>14</v>
      </c>
      <c r="F189" s="32">
        <v>347</v>
      </c>
      <c r="G189" s="16">
        <f t="shared" si="10"/>
        <v>-238.61538461538464</v>
      </c>
      <c r="H189" s="16">
        <f t="shared" si="11"/>
        <v>56937.301775147942</v>
      </c>
    </row>
    <row r="190" spans="1:8" x14ac:dyDescent="0.25">
      <c r="A190" s="10" t="s">
        <v>20</v>
      </c>
      <c r="B190" s="32">
        <v>5168</v>
      </c>
      <c r="C190" s="16">
        <f t="shared" si="8"/>
        <v>4316.8530973451325</v>
      </c>
      <c r="D190" s="16">
        <f t="shared" si="9"/>
        <v>18635220.664058264</v>
      </c>
      <c r="E190" s="10" t="s">
        <v>14</v>
      </c>
      <c r="F190" s="32">
        <v>19</v>
      </c>
      <c r="G190" s="16">
        <f t="shared" si="10"/>
        <v>-566.61538461538464</v>
      </c>
      <c r="H190" s="16">
        <f t="shared" si="11"/>
        <v>321052.99408284028</v>
      </c>
    </row>
    <row r="191" spans="1:8" x14ac:dyDescent="0.25">
      <c r="A191" s="10" t="s">
        <v>20</v>
      </c>
      <c r="B191" s="32">
        <v>307</v>
      </c>
      <c r="C191" s="16">
        <f t="shared" si="8"/>
        <v>-544.14690265486729</v>
      </c>
      <c r="D191" s="16">
        <f t="shared" si="9"/>
        <v>296095.85166888562</v>
      </c>
      <c r="E191" s="10" t="s">
        <v>14</v>
      </c>
      <c r="F191" s="32">
        <v>1258</v>
      </c>
      <c r="G191" s="16">
        <f t="shared" si="10"/>
        <v>672.38461538461536</v>
      </c>
      <c r="H191" s="16">
        <f t="shared" si="11"/>
        <v>452101.0710059171</v>
      </c>
    </row>
    <row r="192" spans="1:8" x14ac:dyDescent="0.25">
      <c r="A192" s="10" t="s">
        <v>20</v>
      </c>
      <c r="B192" s="32">
        <v>2441</v>
      </c>
      <c r="C192" s="16">
        <f t="shared" si="8"/>
        <v>1589.8530973451327</v>
      </c>
      <c r="D192" s="16">
        <f t="shared" si="9"/>
        <v>2527632.8711379119</v>
      </c>
      <c r="E192" s="10" t="s">
        <v>14</v>
      </c>
      <c r="F192" s="32">
        <v>362</v>
      </c>
      <c r="G192" s="16">
        <f t="shared" si="10"/>
        <v>-223.61538461538464</v>
      </c>
      <c r="H192" s="16">
        <f t="shared" si="11"/>
        <v>50003.840236686403</v>
      </c>
    </row>
    <row r="193" spans="1:8" x14ac:dyDescent="0.25">
      <c r="A193" s="10" t="s">
        <v>20</v>
      </c>
      <c r="B193" s="32">
        <v>1385</v>
      </c>
      <c r="C193" s="16">
        <f t="shared" si="8"/>
        <v>533.85309734513271</v>
      </c>
      <c r="D193" s="16">
        <f t="shared" si="9"/>
        <v>284999.12954499177</v>
      </c>
      <c r="E193" s="10" t="s">
        <v>14</v>
      </c>
      <c r="F193" s="32">
        <v>133</v>
      </c>
      <c r="G193" s="16">
        <f t="shared" si="10"/>
        <v>-452.61538461538464</v>
      </c>
      <c r="H193" s="16">
        <f t="shared" si="11"/>
        <v>204860.68639053256</v>
      </c>
    </row>
    <row r="194" spans="1:8" x14ac:dyDescent="0.25">
      <c r="A194" s="10" t="s">
        <v>20</v>
      </c>
      <c r="B194" s="32">
        <v>190</v>
      </c>
      <c r="C194" s="16">
        <f t="shared" si="8"/>
        <v>-661.14690265486729</v>
      </c>
      <c r="D194" s="16">
        <f t="shared" si="9"/>
        <v>437115.22689012456</v>
      </c>
      <c r="E194" s="10" t="s">
        <v>14</v>
      </c>
      <c r="F194" s="32">
        <v>846</v>
      </c>
      <c r="G194" s="16">
        <f t="shared" si="10"/>
        <v>260.38461538461536</v>
      </c>
      <c r="H194" s="16">
        <f t="shared" si="11"/>
        <v>67800.147928994076</v>
      </c>
    </row>
    <row r="195" spans="1:8" x14ac:dyDescent="0.25">
      <c r="A195" s="10" t="s">
        <v>20</v>
      </c>
      <c r="B195" s="32">
        <v>470</v>
      </c>
      <c r="C195" s="16">
        <f t="shared" ref="C195:C258" si="12">B195-$K$6</f>
        <v>-381.14690265486729</v>
      </c>
      <c r="D195" s="16">
        <f t="shared" ref="D195:D258" si="13">C195^2</f>
        <v>145272.96140339889</v>
      </c>
      <c r="E195" s="10" t="s">
        <v>14</v>
      </c>
      <c r="F195" s="32">
        <v>10</v>
      </c>
      <c r="G195" s="16">
        <f t="shared" ref="G195:G258" si="14">F195-$N$6</f>
        <v>-575.61538461538464</v>
      </c>
      <c r="H195" s="16">
        <f t="shared" ref="H195:H258" si="15">G195^2</f>
        <v>331333.07100591721</v>
      </c>
    </row>
    <row r="196" spans="1:8" x14ac:dyDescent="0.25">
      <c r="A196" s="10" t="s">
        <v>20</v>
      </c>
      <c r="B196" s="32">
        <v>253</v>
      </c>
      <c r="C196" s="16">
        <f t="shared" si="12"/>
        <v>-598.14690265486729</v>
      </c>
      <c r="D196" s="16">
        <f t="shared" si="13"/>
        <v>357779.71715561126</v>
      </c>
      <c r="E196" s="10" t="s">
        <v>14</v>
      </c>
      <c r="F196" s="32">
        <v>191</v>
      </c>
      <c r="G196" s="16">
        <f t="shared" si="14"/>
        <v>-394.61538461538464</v>
      </c>
      <c r="H196" s="16">
        <f t="shared" si="15"/>
        <v>155721.30177514796</v>
      </c>
    </row>
    <row r="197" spans="1:8" x14ac:dyDescent="0.25">
      <c r="A197" s="10" t="s">
        <v>20</v>
      </c>
      <c r="B197" s="32">
        <v>1113</v>
      </c>
      <c r="C197" s="16">
        <f t="shared" si="12"/>
        <v>261.85309734513271</v>
      </c>
      <c r="D197" s="16">
        <f t="shared" si="13"/>
        <v>68567.044589239551</v>
      </c>
      <c r="E197" s="10" t="s">
        <v>14</v>
      </c>
      <c r="F197" s="32">
        <v>1979</v>
      </c>
      <c r="G197" s="16">
        <f t="shared" si="14"/>
        <v>1393.3846153846152</v>
      </c>
      <c r="H197" s="16">
        <f t="shared" si="15"/>
        <v>1941520.6863905322</v>
      </c>
    </row>
    <row r="198" spans="1:8" x14ac:dyDescent="0.25">
      <c r="A198" s="10" t="s">
        <v>20</v>
      </c>
      <c r="B198" s="32">
        <v>2283</v>
      </c>
      <c r="C198" s="16">
        <f t="shared" si="12"/>
        <v>1431.8530973451327</v>
      </c>
      <c r="D198" s="16">
        <f t="shared" si="13"/>
        <v>2050203.29237685</v>
      </c>
      <c r="E198" s="10" t="s">
        <v>14</v>
      </c>
      <c r="F198" s="32">
        <v>63</v>
      </c>
      <c r="G198" s="16">
        <f t="shared" si="14"/>
        <v>-522.61538461538464</v>
      </c>
      <c r="H198" s="16">
        <f t="shared" si="15"/>
        <v>273126.8402366864</v>
      </c>
    </row>
    <row r="199" spans="1:8" x14ac:dyDescent="0.25">
      <c r="A199" s="10" t="s">
        <v>20</v>
      </c>
      <c r="B199" s="32">
        <v>1095</v>
      </c>
      <c r="C199" s="16">
        <f t="shared" si="12"/>
        <v>243.85309734513271</v>
      </c>
      <c r="D199" s="16">
        <f t="shared" si="13"/>
        <v>59464.333084814767</v>
      </c>
      <c r="E199" s="10" t="s">
        <v>14</v>
      </c>
      <c r="F199" s="32">
        <v>6080</v>
      </c>
      <c r="G199" s="16">
        <f t="shared" si="14"/>
        <v>5494.3846153846152</v>
      </c>
      <c r="H199" s="16">
        <f t="shared" si="15"/>
        <v>30188262.301775146</v>
      </c>
    </row>
    <row r="200" spans="1:8" x14ac:dyDescent="0.25">
      <c r="A200" s="10" t="s">
        <v>20</v>
      </c>
      <c r="B200" s="32">
        <v>1690</v>
      </c>
      <c r="C200" s="16">
        <f t="shared" si="12"/>
        <v>838.85309734513271</v>
      </c>
      <c r="D200" s="16">
        <f t="shared" si="13"/>
        <v>703674.51892552269</v>
      </c>
      <c r="E200" s="10" t="s">
        <v>14</v>
      </c>
      <c r="F200" s="32">
        <v>80</v>
      </c>
      <c r="G200" s="16">
        <f t="shared" si="14"/>
        <v>-505.61538461538464</v>
      </c>
      <c r="H200" s="16">
        <f t="shared" si="15"/>
        <v>255646.91715976334</v>
      </c>
    </row>
    <row r="201" spans="1:8" x14ac:dyDescent="0.25">
      <c r="A201" s="10" t="s">
        <v>20</v>
      </c>
      <c r="B201" s="32">
        <v>191</v>
      </c>
      <c r="C201" s="16">
        <f t="shared" si="12"/>
        <v>-660.14690265486729</v>
      </c>
      <c r="D201" s="16">
        <f t="shared" si="13"/>
        <v>435793.93308481481</v>
      </c>
      <c r="E201" s="10" t="s">
        <v>14</v>
      </c>
      <c r="F201" s="32">
        <v>9</v>
      </c>
      <c r="G201" s="16">
        <f t="shared" si="14"/>
        <v>-576.61538461538464</v>
      </c>
      <c r="H201" s="16">
        <f t="shared" si="15"/>
        <v>332485.30177514796</v>
      </c>
    </row>
    <row r="202" spans="1:8" x14ac:dyDescent="0.25">
      <c r="A202" s="10" t="s">
        <v>20</v>
      </c>
      <c r="B202" s="32">
        <v>2013</v>
      </c>
      <c r="C202" s="16">
        <f t="shared" si="12"/>
        <v>1161.8530973451327</v>
      </c>
      <c r="D202" s="16">
        <f t="shared" si="13"/>
        <v>1349902.6198104785</v>
      </c>
      <c r="E202" s="10" t="s">
        <v>14</v>
      </c>
      <c r="F202" s="32">
        <v>1784</v>
      </c>
      <c r="G202" s="16">
        <f t="shared" si="14"/>
        <v>1198.3846153846152</v>
      </c>
      <c r="H202" s="16">
        <f t="shared" si="15"/>
        <v>1436125.6863905322</v>
      </c>
    </row>
    <row r="203" spans="1:8" x14ac:dyDescent="0.25">
      <c r="A203" s="10" t="s">
        <v>20</v>
      </c>
      <c r="B203" s="32">
        <v>1703</v>
      </c>
      <c r="C203" s="16">
        <f t="shared" si="12"/>
        <v>851.85309734513271</v>
      </c>
      <c r="D203" s="16">
        <f t="shared" si="13"/>
        <v>725653.69945649616</v>
      </c>
      <c r="E203" s="10" t="s">
        <v>14</v>
      </c>
      <c r="F203" s="32">
        <v>243</v>
      </c>
      <c r="G203" s="16">
        <f t="shared" si="14"/>
        <v>-342.61538461538464</v>
      </c>
      <c r="H203" s="16">
        <f t="shared" si="15"/>
        <v>117385.30177514795</v>
      </c>
    </row>
    <row r="204" spans="1:8" x14ac:dyDescent="0.25">
      <c r="A204" s="10" t="s">
        <v>20</v>
      </c>
      <c r="B204" s="32">
        <v>80</v>
      </c>
      <c r="C204" s="16">
        <f t="shared" si="12"/>
        <v>-771.14690265486729</v>
      </c>
      <c r="D204" s="16">
        <f t="shared" si="13"/>
        <v>594667.54547419539</v>
      </c>
      <c r="E204" s="10" t="s">
        <v>14</v>
      </c>
      <c r="F204" s="32">
        <v>1296</v>
      </c>
      <c r="G204" s="16">
        <f t="shared" si="14"/>
        <v>710.38461538461536</v>
      </c>
      <c r="H204" s="16">
        <f t="shared" si="15"/>
        <v>504646.30177514791</v>
      </c>
    </row>
    <row r="205" spans="1:8" x14ac:dyDescent="0.25">
      <c r="A205" s="10" t="s">
        <v>20</v>
      </c>
      <c r="B205" s="32">
        <v>41</v>
      </c>
      <c r="C205" s="16">
        <f t="shared" si="12"/>
        <v>-810.14690265486729</v>
      </c>
      <c r="D205" s="16">
        <f t="shared" si="13"/>
        <v>656338.00388127507</v>
      </c>
      <c r="E205" s="10" t="s">
        <v>14</v>
      </c>
      <c r="F205" s="32">
        <v>77</v>
      </c>
      <c r="G205" s="16">
        <f t="shared" si="14"/>
        <v>-508.61538461538464</v>
      </c>
      <c r="H205" s="16">
        <f t="shared" si="15"/>
        <v>258689.60946745565</v>
      </c>
    </row>
    <row r="206" spans="1:8" x14ac:dyDescent="0.25">
      <c r="A206" s="10" t="s">
        <v>20</v>
      </c>
      <c r="B206" s="32">
        <v>187</v>
      </c>
      <c r="C206" s="16">
        <f t="shared" si="12"/>
        <v>-664.14690265486729</v>
      </c>
      <c r="D206" s="16">
        <f t="shared" si="13"/>
        <v>441091.10830605379</v>
      </c>
      <c r="E206" s="10" t="s">
        <v>14</v>
      </c>
      <c r="F206" s="32">
        <v>395</v>
      </c>
      <c r="G206" s="16">
        <f t="shared" si="14"/>
        <v>-190.61538461538464</v>
      </c>
      <c r="H206" s="16">
        <f t="shared" si="15"/>
        <v>36334.224852071013</v>
      </c>
    </row>
    <row r="207" spans="1:8" x14ac:dyDescent="0.25">
      <c r="A207" s="10" t="s">
        <v>20</v>
      </c>
      <c r="B207" s="32">
        <v>2875</v>
      </c>
      <c r="C207" s="16">
        <f t="shared" si="12"/>
        <v>2023.8530973451327</v>
      </c>
      <c r="D207" s="16">
        <f t="shared" si="13"/>
        <v>4095981.3596334872</v>
      </c>
      <c r="E207" s="10" t="s">
        <v>14</v>
      </c>
      <c r="F207" s="32">
        <v>49</v>
      </c>
      <c r="G207" s="16">
        <f t="shared" si="14"/>
        <v>-536.61538461538464</v>
      </c>
      <c r="H207" s="16">
        <f t="shared" si="15"/>
        <v>287956.07100591721</v>
      </c>
    </row>
    <row r="208" spans="1:8" x14ac:dyDescent="0.25">
      <c r="A208" s="10" t="s">
        <v>20</v>
      </c>
      <c r="B208" s="32">
        <v>88</v>
      </c>
      <c r="C208" s="16">
        <f t="shared" si="12"/>
        <v>-763.14690265486729</v>
      </c>
      <c r="D208" s="16">
        <f t="shared" si="13"/>
        <v>582393.19503171754</v>
      </c>
      <c r="E208" s="10" t="s">
        <v>14</v>
      </c>
      <c r="F208" s="32">
        <v>180</v>
      </c>
      <c r="G208" s="16">
        <f t="shared" si="14"/>
        <v>-405.61538461538464</v>
      </c>
      <c r="H208" s="16">
        <f t="shared" si="15"/>
        <v>164523.8402366864</v>
      </c>
    </row>
    <row r="209" spans="1:8" x14ac:dyDescent="0.25">
      <c r="A209" s="10" t="s">
        <v>20</v>
      </c>
      <c r="B209" s="32">
        <v>191</v>
      </c>
      <c r="C209" s="16">
        <f t="shared" si="12"/>
        <v>-660.14690265486729</v>
      </c>
      <c r="D209" s="16">
        <f t="shared" si="13"/>
        <v>435793.93308481481</v>
      </c>
      <c r="E209" s="10" t="s">
        <v>14</v>
      </c>
      <c r="F209" s="32">
        <v>2690</v>
      </c>
      <c r="G209" s="16">
        <f t="shared" si="14"/>
        <v>2104.3846153846152</v>
      </c>
      <c r="H209" s="16">
        <f t="shared" si="15"/>
        <v>4428434.6094674552</v>
      </c>
    </row>
    <row r="210" spans="1:8" x14ac:dyDescent="0.25">
      <c r="A210" s="10" t="s">
        <v>20</v>
      </c>
      <c r="B210" s="32">
        <v>139</v>
      </c>
      <c r="C210" s="16">
        <f t="shared" si="12"/>
        <v>-712.14690265486729</v>
      </c>
      <c r="D210" s="16">
        <f t="shared" si="13"/>
        <v>507153.21096092102</v>
      </c>
      <c r="E210" s="10" t="s">
        <v>14</v>
      </c>
      <c r="F210" s="32">
        <v>2779</v>
      </c>
      <c r="G210" s="16">
        <f t="shared" si="14"/>
        <v>2193.3846153846152</v>
      </c>
      <c r="H210" s="16">
        <f t="shared" si="15"/>
        <v>4810936.0710059162</v>
      </c>
    </row>
    <row r="211" spans="1:8" x14ac:dyDescent="0.25">
      <c r="A211" s="10" t="s">
        <v>20</v>
      </c>
      <c r="B211" s="32">
        <v>186</v>
      </c>
      <c r="C211" s="16">
        <f t="shared" si="12"/>
        <v>-665.14690265486729</v>
      </c>
      <c r="D211" s="16">
        <f t="shared" si="13"/>
        <v>442420.40211136348</v>
      </c>
      <c r="E211" s="10" t="s">
        <v>14</v>
      </c>
      <c r="F211" s="32">
        <v>92</v>
      </c>
      <c r="G211" s="16">
        <f t="shared" si="14"/>
        <v>-493.61538461538464</v>
      </c>
      <c r="H211" s="16">
        <f t="shared" si="15"/>
        <v>243656.14792899412</v>
      </c>
    </row>
    <row r="212" spans="1:8" x14ac:dyDescent="0.25">
      <c r="A212" s="10" t="s">
        <v>20</v>
      </c>
      <c r="B212" s="32">
        <v>112</v>
      </c>
      <c r="C212" s="16">
        <f t="shared" si="12"/>
        <v>-739.14690265486729</v>
      </c>
      <c r="D212" s="16">
        <f t="shared" si="13"/>
        <v>546338.14370428387</v>
      </c>
      <c r="E212" s="10" t="s">
        <v>14</v>
      </c>
      <c r="F212" s="32">
        <v>1028</v>
      </c>
      <c r="G212" s="16">
        <f t="shared" si="14"/>
        <v>442.38461538461536</v>
      </c>
      <c r="H212" s="16">
        <f t="shared" si="15"/>
        <v>195704.14792899406</v>
      </c>
    </row>
    <row r="213" spans="1:8" x14ac:dyDescent="0.25">
      <c r="A213" s="10" t="s">
        <v>20</v>
      </c>
      <c r="B213" s="32">
        <v>101</v>
      </c>
      <c r="C213" s="16">
        <f t="shared" si="12"/>
        <v>-750.14690265486729</v>
      </c>
      <c r="D213" s="16">
        <f t="shared" si="13"/>
        <v>562720.3755626909</v>
      </c>
      <c r="E213" s="10" t="s">
        <v>14</v>
      </c>
      <c r="F213" s="32">
        <v>26</v>
      </c>
      <c r="G213" s="16">
        <f t="shared" si="14"/>
        <v>-559.61538461538464</v>
      </c>
      <c r="H213" s="16">
        <f t="shared" si="15"/>
        <v>313169.3786982249</v>
      </c>
    </row>
    <row r="214" spans="1:8" x14ac:dyDescent="0.25">
      <c r="A214" s="10" t="s">
        <v>20</v>
      </c>
      <c r="B214" s="32">
        <v>206</v>
      </c>
      <c r="C214" s="16">
        <f t="shared" si="12"/>
        <v>-645.14690265486729</v>
      </c>
      <c r="D214" s="16">
        <f t="shared" si="13"/>
        <v>416214.52600516879</v>
      </c>
      <c r="E214" s="10" t="s">
        <v>14</v>
      </c>
      <c r="F214" s="32">
        <v>1790</v>
      </c>
      <c r="G214" s="16">
        <f t="shared" si="14"/>
        <v>1204.3846153846152</v>
      </c>
      <c r="H214" s="16">
        <f t="shared" si="15"/>
        <v>1450542.3017751477</v>
      </c>
    </row>
    <row r="215" spans="1:8" x14ac:dyDescent="0.25">
      <c r="A215" s="10" t="s">
        <v>20</v>
      </c>
      <c r="B215" s="32">
        <v>154</v>
      </c>
      <c r="C215" s="16">
        <f t="shared" si="12"/>
        <v>-697.14690265486729</v>
      </c>
      <c r="D215" s="16">
        <f t="shared" si="13"/>
        <v>486013.803881275</v>
      </c>
      <c r="E215" s="10" t="s">
        <v>14</v>
      </c>
      <c r="F215" s="32">
        <v>37</v>
      </c>
      <c r="G215" s="16">
        <f t="shared" si="14"/>
        <v>-548.61538461538464</v>
      </c>
      <c r="H215" s="16">
        <f t="shared" si="15"/>
        <v>300978.8402366864</v>
      </c>
    </row>
    <row r="216" spans="1:8" x14ac:dyDescent="0.25">
      <c r="A216" s="10" t="s">
        <v>20</v>
      </c>
      <c r="B216" s="32">
        <v>5966</v>
      </c>
      <c r="C216" s="16">
        <f t="shared" si="12"/>
        <v>5114.8530973451325</v>
      </c>
      <c r="D216" s="16">
        <f t="shared" si="13"/>
        <v>26161722.207421094</v>
      </c>
      <c r="E216" s="10" t="s">
        <v>14</v>
      </c>
      <c r="F216" s="32">
        <v>35</v>
      </c>
      <c r="G216" s="16">
        <f t="shared" si="14"/>
        <v>-550.61538461538464</v>
      </c>
      <c r="H216" s="16">
        <f t="shared" si="15"/>
        <v>303177.30177514796</v>
      </c>
    </row>
    <row r="217" spans="1:8" x14ac:dyDescent="0.25">
      <c r="A217" s="10" t="s">
        <v>20</v>
      </c>
      <c r="B217" s="32">
        <v>169</v>
      </c>
      <c r="C217" s="16">
        <f t="shared" si="12"/>
        <v>-682.14690265486729</v>
      </c>
      <c r="D217" s="16">
        <f t="shared" si="13"/>
        <v>465324.39680162899</v>
      </c>
      <c r="E217" s="10" t="s">
        <v>14</v>
      </c>
      <c r="F217" s="32">
        <v>558</v>
      </c>
      <c r="G217" s="16">
        <f t="shared" si="14"/>
        <v>-27.615384615384642</v>
      </c>
      <c r="H217" s="16">
        <f t="shared" si="15"/>
        <v>762.60946745562273</v>
      </c>
    </row>
    <row r="218" spans="1:8" x14ac:dyDescent="0.25">
      <c r="A218" s="10" t="s">
        <v>20</v>
      </c>
      <c r="B218" s="32">
        <v>2106</v>
      </c>
      <c r="C218" s="16">
        <f t="shared" si="12"/>
        <v>1254.8530973451327</v>
      </c>
      <c r="D218" s="16">
        <f t="shared" si="13"/>
        <v>1574656.295916673</v>
      </c>
      <c r="E218" s="10" t="s">
        <v>14</v>
      </c>
      <c r="F218" s="32">
        <v>64</v>
      </c>
      <c r="G218" s="16">
        <f t="shared" si="14"/>
        <v>-521.61538461538464</v>
      </c>
      <c r="H218" s="16">
        <f t="shared" si="15"/>
        <v>272082.60946745565</v>
      </c>
    </row>
    <row r="219" spans="1:8" x14ac:dyDescent="0.25">
      <c r="A219" s="10" t="s">
        <v>20</v>
      </c>
      <c r="B219" s="32">
        <v>131</v>
      </c>
      <c r="C219" s="16">
        <f t="shared" si="12"/>
        <v>-720.14690265486729</v>
      </c>
      <c r="D219" s="16">
        <f t="shared" si="13"/>
        <v>518611.56140339893</v>
      </c>
      <c r="E219" s="10" t="s">
        <v>14</v>
      </c>
      <c r="F219" s="32">
        <v>245</v>
      </c>
      <c r="G219" s="16">
        <f t="shared" si="14"/>
        <v>-340.61538461538464</v>
      </c>
      <c r="H219" s="16">
        <f t="shared" si="15"/>
        <v>116018.8402366864</v>
      </c>
    </row>
    <row r="220" spans="1:8" x14ac:dyDescent="0.25">
      <c r="A220" s="10" t="s">
        <v>20</v>
      </c>
      <c r="B220" s="32">
        <v>84</v>
      </c>
      <c r="C220" s="16">
        <f t="shared" si="12"/>
        <v>-767.14690265486729</v>
      </c>
      <c r="D220" s="16">
        <f t="shared" si="13"/>
        <v>588514.3702529564</v>
      </c>
      <c r="E220" s="10" t="s">
        <v>14</v>
      </c>
      <c r="F220" s="32">
        <v>71</v>
      </c>
      <c r="G220" s="16">
        <f t="shared" si="14"/>
        <v>-514.61538461538464</v>
      </c>
      <c r="H220" s="16">
        <f t="shared" si="15"/>
        <v>264828.99408284028</v>
      </c>
    </row>
    <row r="221" spans="1:8" x14ac:dyDescent="0.25">
      <c r="A221" s="10" t="s">
        <v>20</v>
      </c>
      <c r="B221" s="32">
        <v>155</v>
      </c>
      <c r="C221" s="16">
        <f t="shared" si="12"/>
        <v>-696.14690265486729</v>
      </c>
      <c r="D221" s="16">
        <f t="shared" si="13"/>
        <v>484620.51007596526</v>
      </c>
      <c r="E221" s="10" t="s">
        <v>14</v>
      </c>
      <c r="F221" s="32">
        <v>42</v>
      </c>
      <c r="G221" s="16">
        <f t="shared" si="14"/>
        <v>-543.61538461538464</v>
      </c>
      <c r="H221" s="16">
        <f t="shared" si="15"/>
        <v>295517.68639053259</v>
      </c>
    </row>
    <row r="222" spans="1:8" x14ac:dyDescent="0.25">
      <c r="A222" s="10" t="s">
        <v>20</v>
      </c>
      <c r="B222" s="32">
        <v>189</v>
      </c>
      <c r="C222" s="16">
        <f t="shared" si="12"/>
        <v>-662.14690265486729</v>
      </c>
      <c r="D222" s="16">
        <f t="shared" si="13"/>
        <v>438438.5206954343</v>
      </c>
      <c r="E222" s="10" t="s">
        <v>14</v>
      </c>
      <c r="F222" s="32">
        <v>156</v>
      </c>
      <c r="G222" s="16">
        <f t="shared" si="14"/>
        <v>-429.61538461538464</v>
      </c>
      <c r="H222" s="16">
        <f t="shared" si="15"/>
        <v>184569.37869822487</v>
      </c>
    </row>
    <row r="223" spans="1:8" x14ac:dyDescent="0.25">
      <c r="A223" s="10" t="s">
        <v>20</v>
      </c>
      <c r="B223" s="32">
        <v>4799</v>
      </c>
      <c r="C223" s="16">
        <f t="shared" si="12"/>
        <v>3947.8530973451325</v>
      </c>
      <c r="D223" s="16">
        <f t="shared" si="13"/>
        <v>15585544.078217557</v>
      </c>
      <c r="E223" s="10" t="s">
        <v>14</v>
      </c>
      <c r="F223" s="32">
        <v>1368</v>
      </c>
      <c r="G223" s="16">
        <f t="shared" si="14"/>
        <v>782.38461538461536</v>
      </c>
      <c r="H223" s="16">
        <f t="shared" si="15"/>
        <v>612125.68639053253</v>
      </c>
    </row>
    <row r="224" spans="1:8" x14ac:dyDescent="0.25">
      <c r="A224" s="10" t="s">
        <v>20</v>
      </c>
      <c r="B224" s="32">
        <v>1137</v>
      </c>
      <c r="C224" s="16">
        <f t="shared" si="12"/>
        <v>285.85309734513271</v>
      </c>
      <c r="D224" s="16">
        <f t="shared" si="13"/>
        <v>81711.99326180591</v>
      </c>
      <c r="E224" s="10" t="s">
        <v>14</v>
      </c>
      <c r="F224" s="32">
        <v>102</v>
      </c>
      <c r="G224" s="16">
        <f t="shared" si="14"/>
        <v>-483.61538461538464</v>
      </c>
      <c r="H224" s="16">
        <f t="shared" si="15"/>
        <v>233883.8402366864</v>
      </c>
    </row>
    <row r="225" spans="1:8" x14ac:dyDescent="0.25">
      <c r="A225" s="10" t="s">
        <v>20</v>
      </c>
      <c r="B225" s="32">
        <v>1152</v>
      </c>
      <c r="C225" s="16">
        <f t="shared" si="12"/>
        <v>300.85309734513271</v>
      </c>
      <c r="D225" s="16">
        <f t="shared" si="13"/>
        <v>90512.586182159896</v>
      </c>
      <c r="E225" s="10" t="s">
        <v>14</v>
      </c>
      <c r="F225" s="32">
        <v>86</v>
      </c>
      <c r="G225" s="16">
        <f t="shared" si="14"/>
        <v>-499.61538461538464</v>
      </c>
      <c r="H225" s="16">
        <f t="shared" si="15"/>
        <v>249615.53254437872</v>
      </c>
    </row>
    <row r="226" spans="1:8" x14ac:dyDescent="0.25">
      <c r="A226" s="10" t="s">
        <v>20</v>
      </c>
      <c r="B226" s="32">
        <v>50</v>
      </c>
      <c r="C226" s="16">
        <f t="shared" si="12"/>
        <v>-801.14690265486729</v>
      </c>
      <c r="D226" s="16">
        <f t="shared" si="13"/>
        <v>641836.35963348742</v>
      </c>
      <c r="E226" s="10" t="s">
        <v>14</v>
      </c>
      <c r="F226" s="32">
        <v>253</v>
      </c>
      <c r="G226" s="16">
        <f t="shared" si="14"/>
        <v>-332.61538461538464</v>
      </c>
      <c r="H226" s="16">
        <f t="shared" si="15"/>
        <v>110632.99408284026</v>
      </c>
    </row>
    <row r="227" spans="1:8" x14ac:dyDescent="0.25">
      <c r="A227" s="10" t="s">
        <v>20</v>
      </c>
      <c r="B227" s="32">
        <v>3059</v>
      </c>
      <c r="C227" s="16">
        <f t="shared" si="12"/>
        <v>2207.8530973451325</v>
      </c>
      <c r="D227" s="16">
        <f t="shared" si="13"/>
        <v>4874615.2994564949</v>
      </c>
      <c r="E227" s="10" t="s">
        <v>14</v>
      </c>
      <c r="F227" s="32">
        <v>157</v>
      </c>
      <c r="G227" s="16">
        <f t="shared" si="14"/>
        <v>-428.61538461538464</v>
      </c>
      <c r="H227" s="16">
        <f t="shared" si="15"/>
        <v>183711.14792899412</v>
      </c>
    </row>
    <row r="228" spans="1:8" x14ac:dyDescent="0.25">
      <c r="A228" s="10" t="s">
        <v>20</v>
      </c>
      <c r="B228" s="32">
        <v>34</v>
      </c>
      <c r="C228" s="16">
        <f t="shared" si="12"/>
        <v>-817.14690265486729</v>
      </c>
      <c r="D228" s="16">
        <f t="shared" si="13"/>
        <v>667729.06051844312</v>
      </c>
      <c r="E228" s="10" t="s">
        <v>14</v>
      </c>
      <c r="F228" s="32">
        <v>183</v>
      </c>
      <c r="G228" s="16">
        <f t="shared" si="14"/>
        <v>-402.61538461538464</v>
      </c>
      <c r="H228" s="16">
        <f t="shared" si="15"/>
        <v>162099.14792899409</v>
      </c>
    </row>
    <row r="229" spans="1:8" x14ac:dyDescent="0.25">
      <c r="A229" s="10" t="s">
        <v>20</v>
      </c>
      <c r="B229" s="32">
        <v>220</v>
      </c>
      <c r="C229" s="16">
        <f t="shared" si="12"/>
        <v>-631.14690265486729</v>
      </c>
      <c r="D229" s="16">
        <f t="shared" si="13"/>
        <v>398346.41273083253</v>
      </c>
      <c r="E229" s="10" t="s">
        <v>14</v>
      </c>
      <c r="F229" s="32">
        <v>82</v>
      </c>
      <c r="G229" s="16">
        <f t="shared" si="14"/>
        <v>-503.61538461538464</v>
      </c>
      <c r="H229" s="16">
        <f t="shared" si="15"/>
        <v>253628.45562130181</v>
      </c>
    </row>
    <row r="230" spans="1:8" x14ac:dyDescent="0.25">
      <c r="A230" s="10" t="s">
        <v>20</v>
      </c>
      <c r="B230" s="32">
        <v>1604</v>
      </c>
      <c r="C230" s="16">
        <f t="shared" si="12"/>
        <v>752.85309734513271</v>
      </c>
      <c r="D230" s="16">
        <f t="shared" si="13"/>
        <v>566787.78618215991</v>
      </c>
      <c r="E230" s="10" t="s">
        <v>14</v>
      </c>
      <c r="F230" s="32">
        <v>1</v>
      </c>
      <c r="G230" s="16">
        <f t="shared" si="14"/>
        <v>-584.61538461538464</v>
      </c>
      <c r="H230" s="16">
        <f t="shared" si="15"/>
        <v>341775.14792899409</v>
      </c>
    </row>
    <row r="231" spans="1:8" x14ac:dyDescent="0.25">
      <c r="A231" s="10" t="s">
        <v>20</v>
      </c>
      <c r="B231" s="32">
        <v>454</v>
      </c>
      <c r="C231" s="16">
        <f t="shared" si="12"/>
        <v>-397.14690265486729</v>
      </c>
      <c r="D231" s="16">
        <f t="shared" si="13"/>
        <v>157725.66228835462</v>
      </c>
      <c r="E231" s="10" t="s">
        <v>14</v>
      </c>
      <c r="F231" s="32">
        <v>1198</v>
      </c>
      <c r="G231" s="16">
        <f t="shared" si="14"/>
        <v>612.38461538461536</v>
      </c>
      <c r="H231" s="16">
        <f t="shared" si="15"/>
        <v>375014.91715976328</v>
      </c>
    </row>
    <row r="232" spans="1:8" x14ac:dyDescent="0.25">
      <c r="A232" s="10" t="s">
        <v>20</v>
      </c>
      <c r="B232" s="32">
        <v>123</v>
      </c>
      <c r="C232" s="16">
        <f t="shared" si="12"/>
        <v>-728.14690265486729</v>
      </c>
      <c r="D232" s="16">
        <f t="shared" si="13"/>
        <v>530197.91184587684</v>
      </c>
      <c r="E232" s="10" t="s">
        <v>14</v>
      </c>
      <c r="F232" s="32">
        <v>648</v>
      </c>
      <c r="G232" s="16">
        <f t="shared" si="14"/>
        <v>62.384615384615358</v>
      </c>
      <c r="H232" s="16">
        <f t="shared" si="15"/>
        <v>3891.8402366863875</v>
      </c>
    </row>
    <row r="233" spans="1:8" x14ac:dyDescent="0.25">
      <c r="A233" s="10" t="s">
        <v>20</v>
      </c>
      <c r="B233" s="32">
        <v>299</v>
      </c>
      <c r="C233" s="16">
        <f t="shared" si="12"/>
        <v>-552.14690265486729</v>
      </c>
      <c r="D233" s="16">
        <f t="shared" si="13"/>
        <v>304866.20211136347</v>
      </c>
      <c r="E233" s="10" t="s">
        <v>14</v>
      </c>
      <c r="F233" s="32">
        <v>64</v>
      </c>
      <c r="G233" s="16">
        <f t="shared" si="14"/>
        <v>-521.61538461538464</v>
      </c>
      <c r="H233" s="16">
        <f t="shared" si="15"/>
        <v>272082.60946745565</v>
      </c>
    </row>
    <row r="234" spans="1:8" x14ac:dyDescent="0.25">
      <c r="A234" s="10" t="s">
        <v>20</v>
      </c>
      <c r="B234" s="32">
        <v>2237</v>
      </c>
      <c r="C234" s="16">
        <f t="shared" si="12"/>
        <v>1385.8530973451327</v>
      </c>
      <c r="D234" s="16">
        <f t="shared" si="13"/>
        <v>1920588.8074210978</v>
      </c>
      <c r="E234" s="10" t="s">
        <v>14</v>
      </c>
      <c r="F234" s="32">
        <v>62</v>
      </c>
      <c r="G234" s="16">
        <f t="shared" si="14"/>
        <v>-523.61538461538464</v>
      </c>
      <c r="H234" s="16">
        <f t="shared" si="15"/>
        <v>274173.07100591721</v>
      </c>
    </row>
    <row r="235" spans="1:8" x14ac:dyDescent="0.25">
      <c r="A235" s="10" t="s">
        <v>20</v>
      </c>
      <c r="B235" s="32">
        <v>645</v>
      </c>
      <c r="C235" s="16">
        <f t="shared" si="12"/>
        <v>-206.14690265486729</v>
      </c>
      <c r="D235" s="16">
        <f t="shared" si="13"/>
        <v>42496.545474195329</v>
      </c>
      <c r="E235" s="10" t="s">
        <v>14</v>
      </c>
      <c r="F235" s="32">
        <v>750</v>
      </c>
      <c r="G235" s="16">
        <f t="shared" si="14"/>
        <v>164.38461538461536</v>
      </c>
      <c r="H235" s="16">
        <f t="shared" si="15"/>
        <v>27022.30177514792</v>
      </c>
    </row>
    <row r="236" spans="1:8" x14ac:dyDescent="0.25">
      <c r="A236" s="10" t="s">
        <v>20</v>
      </c>
      <c r="B236" s="32">
        <v>484</v>
      </c>
      <c r="C236" s="16">
        <f t="shared" si="12"/>
        <v>-367.14690265486729</v>
      </c>
      <c r="D236" s="16">
        <f t="shared" si="13"/>
        <v>134796.84812906259</v>
      </c>
      <c r="E236" s="10" t="s">
        <v>14</v>
      </c>
      <c r="F236" s="32">
        <v>105</v>
      </c>
      <c r="G236" s="16">
        <f t="shared" si="14"/>
        <v>-480.61538461538464</v>
      </c>
      <c r="H236" s="16">
        <f t="shared" si="15"/>
        <v>230991.14792899412</v>
      </c>
    </row>
    <row r="237" spans="1:8" x14ac:dyDescent="0.25">
      <c r="A237" s="10" t="s">
        <v>20</v>
      </c>
      <c r="B237" s="32">
        <v>154</v>
      </c>
      <c r="C237" s="16">
        <f t="shared" si="12"/>
        <v>-697.14690265486729</v>
      </c>
      <c r="D237" s="16">
        <f t="shared" si="13"/>
        <v>486013.803881275</v>
      </c>
      <c r="E237" s="10" t="s">
        <v>14</v>
      </c>
      <c r="F237" s="32">
        <v>2604</v>
      </c>
      <c r="G237" s="16">
        <f t="shared" si="14"/>
        <v>2018.3846153846152</v>
      </c>
      <c r="H237" s="16">
        <f t="shared" si="15"/>
        <v>4073876.4556213012</v>
      </c>
    </row>
    <row r="238" spans="1:8" x14ac:dyDescent="0.25">
      <c r="A238" s="10" t="s">
        <v>20</v>
      </c>
      <c r="B238" s="32">
        <v>82</v>
      </c>
      <c r="C238" s="16">
        <f t="shared" si="12"/>
        <v>-769.14690265486729</v>
      </c>
      <c r="D238" s="16">
        <f t="shared" si="13"/>
        <v>591586.9578635759</v>
      </c>
      <c r="E238" s="10" t="s">
        <v>14</v>
      </c>
      <c r="F238" s="32">
        <v>65</v>
      </c>
      <c r="G238" s="16">
        <f t="shared" si="14"/>
        <v>-520.61538461538464</v>
      </c>
      <c r="H238" s="16">
        <f t="shared" si="15"/>
        <v>271040.3786982249</v>
      </c>
    </row>
    <row r="239" spans="1:8" x14ac:dyDescent="0.25">
      <c r="A239" s="10" t="s">
        <v>20</v>
      </c>
      <c r="B239" s="32">
        <v>134</v>
      </c>
      <c r="C239" s="16">
        <f t="shared" si="12"/>
        <v>-717.14690265486729</v>
      </c>
      <c r="D239" s="16">
        <f t="shared" si="13"/>
        <v>514299.67998746969</v>
      </c>
      <c r="E239" s="10" t="s">
        <v>14</v>
      </c>
      <c r="F239" s="32">
        <v>94</v>
      </c>
      <c r="G239" s="16">
        <f t="shared" si="14"/>
        <v>-491.61538461538464</v>
      </c>
      <c r="H239" s="16">
        <f t="shared" si="15"/>
        <v>241685.68639053256</v>
      </c>
    </row>
    <row r="240" spans="1:8" x14ac:dyDescent="0.25">
      <c r="A240" s="10" t="s">
        <v>20</v>
      </c>
      <c r="B240" s="32">
        <v>5203</v>
      </c>
      <c r="C240" s="16">
        <f t="shared" si="12"/>
        <v>4351.8530973451325</v>
      </c>
      <c r="D240" s="16">
        <f t="shared" si="13"/>
        <v>18938625.380872425</v>
      </c>
      <c r="E240" s="10" t="s">
        <v>14</v>
      </c>
      <c r="F240" s="32">
        <v>257</v>
      </c>
      <c r="G240" s="16">
        <f t="shared" si="14"/>
        <v>-328.61538461538464</v>
      </c>
      <c r="H240" s="16">
        <f t="shared" si="15"/>
        <v>107988.07100591718</v>
      </c>
    </row>
    <row r="241" spans="1:8" x14ac:dyDescent="0.25">
      <c r="A241" s="10" t="s">
        <v>20</v>
      </c>
      <c r="B241" s="32">
        <v>94</v>
      </c>
      <c r="C241" s="16">
        <f t="shared" si="12"/>
        <v>-757.14690265486729</v>
      </c>
      <c r="D241" s="16">
        <f t="shared" si="13"/>
        <v>573271.43219985906</v>
      </c>
      <c r="E241" s="10" t="s">
        <v>14</v>
      </c>
      <c r="F241" s="32">
        <v>2928</v>
      </c>
      <c r="G241" s="16">
        <f t="shared" si="14"/>
        <v>2342.3846153846152</v>
      </c>
      <c r="H241" s="16">
        <f t="shared" si="15"/>
        <v>5486765.6863905322</v>
      </c>
    </row>
    <row r="242" spans="1:8" x14ac:dyDescent="0.25">
      <c r="A242" s="10" t="s">
        <v>20</v>
      </c>
      <c r="B242" s="32">
        <v>205</v>
      </c>
      <c r="C242" s="16">
        <f t="shared" si="12"/>
        <v>-646.14690265486729</v>
      </c>
      <c r="D242" s="16">
        <f t="shared" si="13"/>
        <v>417505.81981047854</v>
      </c>
      <c r="E242" s="10" t="s">
        <v>14</v>
      </c>
      <c r="F242" s="32">
        <v>4697</v>
      </c>
      <c r="G242" s="16">
        <f t="shared" si="14"/>
        <v>4111.3846153846152</v>
      </c>
      <c r="H242" s="16">
        <f t="shared" si="15"/>
        <v>16903483.455621302</v>
      </c>
    </row>
    <row r="243" spans="1:8" x14ac:dyDescent="0.25">
      <c r="A243" s="10" t="s">
        <v>20</v>
      </c>
      <c r="B243" s="32">
        <v>92</v>
      </c>
      <c r="C243" s="16">
        <f t="shared" si="12"/>
        <v>-759.14690265486729</v>
      </c>
      <c r="D243" s="16">
        <f t="shared" si="13"/>
        <v>576304.01981047855</v>
      </c>
      <c r="E243" s="10" t="s">
        <v>14</v>
      </c>
      <c r="F243" s="32">
        <v>2915</v>
      </c>
      <c r="G243" s="16">
        <f t="shared" si="14"/>
        <v>2329.3846153846152</v>
      </c>
      <c r="H243" s="16">
        <f t="shared" si="15"/>
        <v>5426032.6863905322</v>
      </c>
    </row>
    <row r="244" spans="1:8" x14ac:dyDescent="0.25">
      <c r="A244" s="10" t="s">
        <v>20</v>
      </c>
      <c r="B244" s="32">
        <v>219</v>
      </c>
      <c r="C244" s="16">
        <f t="shared" si="12"/>
        <v>-632.14690265486729</v>
      </c>
      <c r="D244" s="16">
        <f t="shared" si="13"/>
        <v>399609.70653614227</v>
      </c>
      <c r="E244" s="10" t="s">
        <v>14</v>
      </c>
      <c r="F244" s="32">
        <v>18</v>
      </c>
      <c r="G244" s="16">
        <f t="shared" si="14"/>
        <v>-567.61538461538464</v>
      </c>
      <c r="H244" s="16">
        <f t="shared" si="15"/>
        <v>322187.22485207103</v>
      </c>
    </row>
    <row r="245" spans="1:8" x14ac:dyDescent="0.25">
      <c r="A245" s="10" t="s">
        <v>20</v>
      </c>
      <c r="B245" s="32">
        <v>2526</v>
      </c>
      <c r="C245" s="16">
        <f t="shared" si="12"/>
        <v>1674.8530973451327</v>
      </c>
      <c r="D245" s="16">
        <f t="shared" si="13"/>
        <v>2805132.8976865844</v>
      </c>
      <c r="E245" s="10" t="s">
        <v>14</v>
      </c>
      <c r="F245" s="32">
        <v>602</v>
      </c>
      <c r="G245" s="16">
        <f t="shared" si="14"/>
        <v>16.384615384615358</v>
      </c>
      <c r="H245" s="16">
        <f t="shared" si="15"/>
        <v>268.45562130177427</v>
      </c>
    </row>
    <row r="246" spans="1:8" x14ac:dyDescent="0.25">
      <c r="A246" s="10" t="s">
        <v>20</v>
      </c>
      <c r="B246" s="32">
        <v>94</v>
      </c>
      <c r="C246" s="16">
        <f t="shared" si="12"/>
        <v>-757.14690265486729</v>
      </c>
      <c r="D246" s="16">
        <f t="shared" si="13"/>
        <v>573271.43219985906</v>
      </c>
      <c r="E246" s="10" t="s">
        <v>14</v>
      </c>
      <c r="F246" s="32">
        <v>1</v>
      </c>
      <c r="G246" s="16">
        <f t="shared" si="14"/>
        <v>-584.61538461538464</v>
      </c>
      <c r="H246" s="16">
        <f t="shared" si="15"/>
        <v>341775.14792899409</v>
      </c>
    </row>
    <row r="247" spans="1:8" x14ac:dyDescent="0.25">
      <c r="A247" s="10" t="s">
        <v>20</v>
      </c>
      <c r="B247" s="32">
        <v>1713</v>
      </c>
      <c r="C247" s="16">
        <f t="shared" si="12"/>
        <v>861.85309734513271</v>
      </c>
      <c r="D247" s="16">
        <f t="shared" si="13"/>
        <v>742790.76140339882</v>
      </c>
      <c r="E247" s="10" t="s">
        <v>14</v>
      </c>
      <c r="F247" s="32">
        <v>3868</v>
      </c>
      <c r="G247" s="16">
        <f t="shared" si="14"/>
        <v>3282.3846153846152</v>
      </c>
      <c r="H247" s="16">
        <f t="shared" si="15"/>
        <v>10774048.763313608</v>
      </c>
    </row>
    <row r="248" spans="1:8" x14ac:dyDescent="0.25">
      <c r="A248" s="10" t="s">
        <v>20</v>
      </c>
      <c r="B248" s="32">
        <v>249</v>
      </c>
      <c r="C248" s="16">
        <f t="shared" si="12"/>
        <v>-602.14690265486729</v>
      </c>
      <c r="D248" s="16">
        <f t="shared" si="13"/>
        <v>362580.89237685024</v>
      </c>
      <c r="E248" s="10" t="s">
        <v>14</v>
      </c>
      <c r="F248" s="32">
        <v>504</v>
      </c>
      <c r="G248" s="16">
        <f t="shared" si="14"/>
        <v>-81.615384615384642</v>
      </c>
      <c r="H248" s="16">
        <f t="shared" si="15"/>
        <v>6661.0710059171643</v>
      </c>
    </row>
    <row r="249" spans="1:8" x14ac:dyDescent="0.25">
      <c r="A249" s="10" t="s">
        <v>20</v>
      </c>
      <c r="B249" s="32">
        <v>192</v>
      </c>
      <c r="C249" s="16">
        <f t="shared" si="12"/>
        <v>-659.14690265486729</v>
      </c>
      <c r="D249" s="16">
        <f t="shared" si="13"/>
        <v>434474.63927950512</v>
      </c>
      <c r="E249" s="10" t="s">
        <v>14</v>
      </c>
      <c r="F249" s="32">
        <v>14</v>
      </c>
      <c r="G249" s="16">
        <f t="shared" si="14"/>
        <v>-571.61538461538464</v>
      </c>
      <c r="H249" s="16">
        <f t="shared" si="15"/>
        <v>326744.14792899409</v>
      </c>
    </row>
    <row r="250" spans="1:8" x14ac:dyDescent="0.25">
      <c r="A250" s="10" t="s">
        <v>20</v>
      </c>
      <c r="B250" s="32">
        <v>247</v>
      </c>
      <c r="C250" s="16">
        <f t="shared" si="12"/>
        <v>-604.14690265486729</v>
      </c>
      <c r="D250" s="16">
        <f t="shared" si="13"/>
        <v>364993.47998746968</v>
      </c>
      <c r="E250" s="10" t="s">
        <v>14</v>
      </c>
      <c r="F250" s="32">
        <v>750</v>
      </c>
      <c r="G250" s="16">
        <f t="shared" si="14"/>
        <v>164.38461538461536</v>
      </c>
      <c r="H250" s="16">
        <f t="shared" si="15"/>
        <v>27022.30177514792</v>
      </c>
    </row>
    <row r="251" spans="1:8" x14ac:dyDescent="0.25">
      <c r="A251" s="10" t="s">
        <v>20</v>
      </c>
      <c r="B251" s="32">
        <v>2293</v>
      </c>
      <c r="C251" s="16">
        <f t="shared" si="12"/>
        <v>1441.8530973451327</v>
      </c>
      <c r="D251" s="16">
        <f t="shared" si="13"/>
        <v>2078940.3543237527</v>
      </c>
      <c r="E251" s="10" t="s">
        <v>14</v>
      </c>
      <c r="F251" s="32">
        <v>77</v>
      </c>
      <c r="G251" s="16">
        <f t="shared" si="14"/>
        <v>-508.61538461538464</v>
      </c>
      <c r="H251" s="16">
        <f t="shared" si="15"/>
        <v>258689.60946745565</v>
      </c>
    </row>
    <row r="252" spans="1:8" x14ac:dyDescent="0.25">
      <c r="A252" s="10" t="s">
        <v>20</v>
      </c>
      <c r="B252" s="32">
        <v>3131</v>
      </c>
      <c r="C252" s="16">
        <f t="shared" si="12"/>
        <v>2279.8530973451325</v>
      </c>
      <c r="D252" s="16">
        <f t="shared" si="13"/>
        <v>5197730.1454741945</v>
      </c>
      <c r="E252" s="10" t="s">
        <v>14</v>
      </c>
      <c r="F252" s="32">
        <v>752</v>
      </c>
      <c r="G252" s="16">
        <f t="shared" si="14"/>
        <v>166.38461538461536</v>
      </c>
      <c r="H252" s="16">
        <f t="shared" si="15"/>
        <v>27683.840236686381</v>
      </c>
    </row>
    <row r="253" spans="1:8" x14ac:dyDescent="0.25">
      <c r="A253" s="10" t="s">
        <v>20</v>
      </c>
      <c r="B253" s="32">
        <v>143</v>
      </c>
      <c r="C253" s="16">
        <f t="shared" si="12"/>
        <v>-708.14690265486729</v>
      </c>
      <c r="D253" s="16">
        <f t="shared" si="13"/>
        <v>501472.03573968209</v>
      </c>
      <c r="E253" s="10" t="s">
        <v>14</v>
      </c>
      <c r="F253" s="32">
        <v>131</v>
      </c>
      <c r="G253" s="16">
        <f t="shared" si="14"/>
        <v>-454.61538461538464</v>
      </c>
      <c r="H253" s="16">
        <f t="shared" si="15"/>
        <v>206675.14792899412</v>
      </c>
    </row>
    <row r="254" spans="1:8" x14ac:dyDescent="0.25">
      <c r="A254" s="10" t="s">
        <v>20</v>
      </c>
      <c r="B254" s="32">
        <v>296</v>
      </c>
      <c r="C254" s="16">
        <f t="shared" si="12"/>
        <v>-555.14690265486729</v>
      </c>
      <c r="D254" s="16">
        <f t="shared" si="13"/>
        <v>308188.08352729271</v>
      </c>
      <c r="E254" s="10" t="s">
        <v>14</v>
      </c>
      <c r="F254" s="32">
        <v>87</v>
      </c>
      <c r="G254" s="16">
        <f t="shared" si="14"/>
        <v>-498.61538461538464</v>
      </c>
      <c r="H254" s="16">
        <f t="shared" si="15"/>
        <v>248617.30177514796</v>
      </c>
    </row>
    <row r="255" spans="1:8" x14ac:dyDescent="0.25">
      <c r="A255" s="10" t="s">
        <v>20</v>
      </c>
      <c r="B255" s="32">
        <v>170</v>
      </c>
      <c r="C255" s="16">
        <f t="shared" si="12"/>
        <v>-681.14690265486729</v>
      </c>
      <c r="D255" s="16">
        <f t="shared" si="13"/>
        <v>463961.10299631924</v>
      </c>
      <c r="E255" s="10" t="s">
        <v>14</v>
      </c>
      <c r="F255" s="32">
        <v>1063</v>
      </c>
      <c r="G255" s="16">
        <f t="shared" si="14"/>
        <v>477.38461538461536</v>
      </c>
      <c r="H255" s="16">
        <f t="shared" si="15"/>
        <v>227896.07100591713</v>
      </c>
    </row>
    <row r="256" spans="1:8" x14ac:dyDescent="0.25">
      <c r="A256" s="10" t="s">
        <v>20</v>
      </c>
      <c r="B256" s="32">
        <v>86</v>
      </c>
      <c r="C256" s="16">
        <f t="shared" si="12"/>
        <v>-765.14690265486729</v>
      </c>
      <c r="D256" s="16">
        <f t="shared" si="13"/>
        <v>585449.78264233691</v>
      </c>
      <c r="E256" s="10" t="s">
        <v>14</v>
      </c>
      <c r="F256" s="32">
        <v>76</v>
      </c>
      <c r="G256" s="16">
        <f t="shared" si="14"/>
        <v>-509.61538461538464</v>
      </c>
      <c r="H256" s="16">
        <f t="shared" si="15"/>
        <v>259707.8402366864</v>
      </c>
    </row>
    <row r="257" spans="1:8" x14ac:dyDescent="0.25">
      <c r="A257" s="10" t="s">
        <v>20</v>
      </c>
      <c r="B257" s="32">
        <v>6286</v>
      </c>
      <c r="C257" s="16">
        <f t="shared" si="12"/>
        <v>5434.8530973451325</v>
      </c>
      <c r="D257" s="16">
        <f t="shared" si="13"/>
        <v>29537628.189721979</v>
      </c>
      <c r="E257" s="10" t="s">
        <v>14</v>
      </c>
      <c r="F257" s="32">
        <v>4428</v>
      </c>
      <c r="G257" s="16">
        <f t="shared" si="14"/>
        <v>3842.3846153846152</v>
      </c>
      <c r="H257" s="16">
        <f t="shared" si="15"/>
        <v>14763919.532544378</v>
      </c>
    </row>
    <row r="258" spans="1:8" x14ac:dyDescent="0.25">
      <c r="A258" s="10" t="s">
        <v>20</v>
      </c>
      <c r="B258" s="32">
        <v>3727</v>
      </c>
      <c r="C258" s="16">
        <f t="shared" si="12"/>
        <v>2875.8530973451325</v>
      </c>
      <c r="D258" s="16">
        <f t="shared" si="13"/>
        <v>8270531.0375095922</v>
      </c>
      <c r="E258" s="10" t="s">
        <v>14</v>
      </c>
      <c r="F258" s="32">
        <v>58</v>
      </c>
      <c r="G258" s="16">
        <f t="shared" si="14"/>
        <v>-527.61538461538464</v>
      </c>
      <c r="H258" s="16">
        <f t="shared" si="15"/>
        <v>278377.99408284028</v>
      </c>
    </row>
    <row r="259" spans="1:8" x14ac:dyDescent="0.25">
      <c r="A259" s="10" t="s">
        <v>20</v>
      </c>
      <c r="B259" s="32">
        <v>1605</v>
      </c>
      <c r="C259" s="16">
        <f t="shared" ref="C259:C322" si="16">B259-$K$6</f>
        <v>753.85309734513271</v>
      </c>
      <c r="D259" s="16">
        <f t="shared" ref="D259:D322" si="17">C259^2</f>
        <v>568294.4923768501</v>
      </c>
      <c r="E259" s="10" t="s">
        <v>14</v>
      </c>
      <c r="F259" s="32">
        <v>111</v>
      </c>
      <c r="G259" s="16">
        <f t="shared" ref="G259:G322" si="18">F259-$N$6</f>
        <v>-474.61538461538464</v>
      </c>
      <c r="H259" s="16">
        <f t="shared" ref="H259:H322" si="19">G259^2</f>
        <v>225259.7633136095</v>
      </c>
    </row>
    <row r="260" spans="1:8" x14ac:dyDescent="0.25">
      <c r="A260" s="10" t="s">
        <v>20</v>
      </c>
      <c r="B260" s="32">
        <v>2120</v>
      </c>
      <c r="C260" s="16">
        <f t="shared" si="16"/>
        <v>1268.8530973451327</v>
      </c>
      <c r="D260" s="16">
        <f t="shared" si="17"/>
        <v>1609988.1826423369</v>
      </c>
      <c r="E260" s="10" t="s">
        <v>14</v>
      </c>
      <c r="F260" s="32">
        <v>2955</v>
      </c>
      <c r="G260" s="16">
        <f t="shared" si="18"/>
        <v>2369.3846153846152</v>
      </c>
      <c r="H260" s="16">
        <f t="shared" si="19"/>
        <v>5613983.4556213012</v>
      </c>
    </row>
    <row r="261" spans="1:8" x14ac:dyDescent="0.25">
      <c r="A261" s="10" t="s">
        <v>20</v>
      </c>
      <c r="B261" s="32">
        <v>50</v>
      </c>
      <c r="C261" s="16">
        <f t="shared" si="16"/>
        <v>-801.14690265486729</v>
      </c>
      <c r="D261" s="16">
        <f t="shared" si="17"/>
        <v>641836.35963348742</v>
      </c>
      <c r="E261" s="10" t="s">
        <v>14</v>
      </c>
      <c r="F261" s="32">
        <v>1657</v>
      </c>
      <c r="G261" s="16">
        <f t="shared" si="18"/>
        <v>1071.3846153846152</v>
      </c>
      <c r="H261" s="16">
        <f t="shared" si="19"/>
        <v>1147864.9940828399</v>
      </c>
    </row>
    <row r="262" spans="1:8" x14ac:dyDescent="0.25">
      <c r="A262" s="10" t="s">
        <v>20</v>
      </c>
      <c r="B262" s="32">
        <v>2080</v>
      </c>
      <c r="C262" s="16">
        <f t="shared" si="16"/>
        <v>1228.8530973451327</v>
      </c>
      <c r="D262" s="16">
        <f t="shared" si="17"/>
        <v>1510079.9348547263</v>
      </c>
      <c r="E262" s="10" t="s">
        <v>14</v>
      </c>
      <c r="F262" s="32">
        <v>926</v>
      </c>
      <c r="G262" s="16">
        <f t="shared" si="18"/>
        <v>340.38461538461536</v>
      </c>
      <c r="H262" s="16">
        <f t="shared" si="19"/>
        <v>115861.68639053253</v>
      </c>
    </row>
    <row r="263" spans="1:8" x14ac:dyDescent="0.25">
      <c r="A263" s="10" t="s">
        <v>20</v>
      </c>
      <c r="B263" s="32">
        <v>2105</v>
      </c>
      <c r="C263" s="16">
        <f t="shared" si="16"/>
        <v>1253.8530973451327</v>
      </c>
      <c r="D263" s="16">
        <f t="shared" si="17"/>
        <v>1572147.5897219828</v>
      </c>
      <c r="E263" s="10" t="s">
        <v>14</v>
      </c>
      <c r="F263" s="32">
        <v>77</v>
      </c>
      <c r="G263" s="16">
        <f t="shared" si="18"/>
        <v>-508.61538461538464</v>
      </c>
      <c r="H263" s="16">
        <f t="shared" si="19"/>
        <v>258689.60946745565</v>
      </c>
    </row>
    <row r="264" spans="1:8" x14ac:dyDescent="0.25">
      <c r="A264" s="10" t="s">
        <v>20</v>
      </c>
      <c r="B264" s="32">
        <v>2436</v>
      </c>
      <c r="C264" s="16">
        <f t="shared" si="16"/>
        <v>1584.8530973451327</v>
      </c>
      <c r="D264" s="16">
        <f t="shared" si="17"/>
        <v>2511759.3401644607</v>
      </c>
      <c r="E264" s="10" t="s">
        <v>14</v>
      </c>
      <c r="F264" s="32">
        <v>1748</v>
      </c>
      <c r="G264" s="16">
        <f t="shared" si="18"/>
        <v>1162.3846153846152</v>
      </c>
      <c r="H264" s="16">
        <f t="shared" si="19"/>
        <v>1351137.9940828399</v>
      </c>
    </row>
    <row r="265" spans="1:8" x14ac:dyDescent="0.25">
      <c r="A265" s="10" t="s">
        <v>20</v>
      </c>
      <c r="B265" s="32">
        <v>80</v>
      </c>
      <c r="C265" s="16">
        <f t="shared" si="16"/>
        <v>-771.14690265486729</v>
      </c>
      <c r="D265" s="16">
        <f t="shared" si="17"/>
        <v>594667.54547419539</v>
      </c>
      <c r="E265" s="10" t="s">
        <v>14</v>
      </c>
      <c r="F265" s="32">
        <v>79</v>
      </c>
      <c r="G265" s="16">
        <f t="shared" si="18"/>
        <v>-506.61538461538464</v>
      </c>
      <c r="H265" s="16">
        <f t="shared" si="19"/>
        <v>256659.14792899412</v>
      </c>
    </row>
    <row r="266" spans="1:8" x14ac:dyDescent="0.25">
      <c r="A266" s="10" t="s">
        <v>20</v>
      </c>
      <c r="B266" s="32">
        <v>42</v>
      </c>
      <c r="C266" s="16">
        <f t="shared" si="16"/>
        <v>-809.14690265486729</v>
      </c>
      <c r="D266" s="16">
        <f t="shared" si="17"/>
        <v>654718.71007596527</v>
      </c>
      <c r="E266" s="10" t="s">
        <v>14</v>
      </c>
      <c r="F266" s="32">
        <v>889</v>
      </c>
      <c r="G266" s="16">
        <f t="shared" si="18"/>
        <v>303.38461538461536</v>
      </c>
      <c r="H266" s="16">
        <f t="shared" si="19"/>
        <v>92042.224852070984</v>
      </c>
    </row>
    <row r="267" spans="1:8" x14ac:dyDescent="0.25">
      <c r="A267" s="10" t="s">
        <v>20</v>
      </c>
      <c r="B267" s="32">
        <v>139</v>
      </c>
      <c r="C267" s="16">
        <f t="shared" si="16"/>
        <v>-712.14690265486729</v>
      </c>
      <c r="D267" s="16">
        <f t="shared" si="17"/>
        <v>507153.21096092102</v>
      </c>
      <c r="E267" s="10" t="s">
        <v>14</v>
      </c>
      <c r="F267" s="32">
        <v>56</v>
      </c>
      <c r="G267" s="16">
        <f t="shared" si="18"/>
        <v>-529.61538461538464</v>
      </c>
      <c r="H267" s="16">
        <f t="shared" si="19"/>
        <v>280492.45562130178</v>
      </c>
    </row>
    <row r="268" spans="1:8" x14ac:dyDescent="0.25">
      <c r="A268" s="10" t="s">
        <v>20</v>
      </c>
      <c r="B268" s="32">
        <v>159</v>
      </c>
      <c r="C268" s="16">
        <f t="shared" si="16"/>
        <v>-692.14690265486729</v>
      </c>
      <c r="D268" s="16">
        <f t="shared" si="17"/>
        <v>479067.33485472633</v>
      </c>
      <c r="E268" s="10" t="s">
        <v>14</v>
      </c>
      <c r="F268" s="32">
        <v>1</v>
      </c>
      <c r="G268" s="16">
        <f t="shared" si="18"/>
        <v>-584.61538461538464</v>
      </c>
      <c r="H268" s="16">
        <f t="shared" si="19"/>
        <v>341775.14792899409</v>
      </c>
    </row>
    <row r="269" spans="1:8" x14ac:dyDescent="0.25">
      <c r="A269" s="10" t="s">
        <v>20</v>
      </c>
      <c r="B269" s="32">
        <v>381</v>
      </c>
      <c r="C269" s="16">
        <f t="shared" si="16"/>
        <v>-470.14690265486729</v>
      </c>
      <c r="D269" s="16">
        <f t="shared" si="17"/>
        <v>221038.11007596526</v>
      </c>
      <c r="E269" s="10" t="s">
        <v>14</v>
      </c>
      <c r="F269" s="32">
        <v>83</v>
      </c>
      <c r="G269" s="16">
        <f t="shared" si="18"/>
        <v>-502.61538461538464</v>
      </c>
      <c r="H269" s="16">
        <f t="shared" si="19"/>
        <v>252622.22485207103</v>
      </c>
    </row>
    <row r="270" spans="1:8" x14ac:dyDescent="0.25">
      <c r="A270" s="10" t="s">
        <v>20</v>
      </c>
      <c r="B270" s="32">
        <v>194</v>
      </c>
      <c r="C270" s="16">
        <f t="shared" si="16"/>
        <v>-657.14690265486729</v>
      </c>
      <c r="D270" s="16">
        <f t="shared" si="17"/>
        <v>431842.05166888563</v>
      </c>
      <c r="E270" s="10" t="s">
        <v>14</v>
      </c>
      <c r="F270" s="32">
        <v>2025</v>
      </c>
      <c r="G270" s="16">
        <f t="shared" si="18"/>
        <v>1439.3846153846152</v>
      </c>
      <c r="H270" s="16">
        <f t="shared" si="19"/>
        <v>2071828.0710059167</v>
      </c>
    </row>
    <row r="271" spans="1:8" x14ac:dyDescent="0.25">
      <c r="A271" s="10" t="s">
        <v>20</v>
      </c>
      <c r="B271" s="32">
        <v>106</v>
      </c>
      <c r="C271" s="16">
        <f t="shared" si="16"/>
        <v>-745.14690265486729</v>
      </c>
      <c r="D271" s="16">
        <f t="shared" si="17"/>
        <v>555243.90653614223</v>
      </c>
      <c r="E271" s="10" t="s">
        <v>14</v>
      </c>
      <c r="F271" s="32">
        <v>14</v>
      </c>
      <c r="G271" s="16">
        <f t="shared" si="18"/>
        <v>-571.61538461538464</v>
      </c>
      <c r="H271" s="16">
        <f t="shared" si="19"/>
        <v>326744.14792899409</v>
      </c>
    </row>
    <row r="272" spans="1:8" x14ac:dyDescent="0.25">
      <c r="A272" s="10" t="s">
        <v>20</v>
      </c>
      <c r="B272" s="32">
        <v>142</v>
      </c>
      <c r="C272" s="16">
        <f t="shared" si="16"/>
        <v>-709.14690265486729</v>
      </c>
      <c r="D272" s="16">
        <f t="shared" si="17"/>
        <v>502889.32954499184</v>
      </c>
      <c r="E272" s="10" t="s">
        <v>14</v>
      </c>
      <c r="F272" s="32">
        <v>656</v>
      </c>
      <c r="G272" s="16">
        <f t="shared" si="18"/>
        <v>70.384615384615358</v>
      </c>
      <c r="H272" s="16">
        <f t="shared" si="19"/>
        <v>4953.9940828402332</v>
      </c>
    </row>
    <row r="273" spans="1:8" x14ac:dyDescent="0.25">
      <c r="A273" s="10" t="s">
        <v>20</v>
      </c>
      <c r="B273" s="32">
        <v>211</v>
      </c>
      <c r="C273" s="16">
        <f t="shared" si="16"/>
        <v>-640.14690265486729</v>
      </c>
      <c r="D273" s="16">
        <f t="shared" si="17"/>
        <v>409788.05697862012</v>
      </c>
      <c r="E273" s="10" t="s">
        <v>14</v>
      </c>
      <c r="F273" s="32">
        <v>1596</v>
      </c>
      <c r="G273" s="16">
        <f t="shared" si="18"/>
        <v>1010.3846153846154</v>
      </c>
      <c r="H273" s="16">
        <f t="shared" si="19"/>
        <v>1020877.0710059172</v>
      </c>
    </row>
    <row r="274" spans="1:8" x14ac:dyDescent="0.25">
      <c r="A274" s="10" t="s">
        <v>20</v>
      </c>
      <c r="B274" s="32">
        <v>2756</v>
      </c>
      <c r="C274" s="16">
        <f t="shared" si="16"/>
        <v>1904.8530973451327</v>
      </c>
      <c r="D274" s="16">
        <f t="shared" si="17"/>
        <v>3628465.3224653457</v>
      </c>
      <c r="E274" s="10" t="s">
        <v>14</v>
      </c>
      <c r="F274" s="32">
        <v>10</v>
      </c>
      <c r="G274" s="16">
        <f t="shared" si="18"/>
        <v>-575.61538461538464</v>
      </c>
      <c r="H274" s="16">
        <f t="shared" si="19"/>
        <v>331333.07100591721</v>
      </c>
    </row>
    <row r="275" spans="1:8" x14ac:dyDescent="0.25">
      <c r="A275" s="10" t="s">
        <v>20</v>
      </c>
      <c r="B275" s="32">
        <v>173</v>
      </c>
      <c r="C275" s="16">
        <f t="shared" si="16"/>
        <v>-678.14690265486729</v>
      </c>
      <c r="D275" s="16">
        <f t="shared" si="17"/>
        <v>459883.22158039006</v>
      </c>
      <c r="E275" s="10" t="s">
        <v>14</v>
      </c>
      <c r="F275" s="32">
        <v>1121</v>
      </c>
      <c r="G275" s="16">
        <f t="shared" si="18"/>
        <v>535.38461538461536</v>
      </c>
      <c r="H275" s="16">
        <f t="shared" si="19"/>
        <v>286636.68639053253</v>
      </c>
    </row>
    <row r="276" spans="1:8" x14ac:dyDescent="0.25">
      <c r="A276" s="10" t="s">
        <v>20</v>
      </c>
      <c r="B276" s="32">
        <v>87</v>
      </c>
      <c r="C276" s="16">
        <f t="shared" si="16"/>
        <v>-764.14690265486729</v>
      </c>
      <c r="D276" s="16">
        <f t="shared" si="17"/>
        <v>583920.48883702722</v>
      </c>
      <c r="E276" s="10" t="s">
        <v>14</v>
      </c>
      <c r="F276" s="32">
        <v>15</v>
      </c>
      <c r="G276" s="16">
        <f t="shared" si="18"/>
        <v>-570.61538461538464</v>
      </c>
      <c r="H276" s="16">
        <f t="shared" si="19"/>
        <v>325601.91715976334</v>
      </c>
    </row>
    <row r="277" spans="1:8" x14ac:dyDescent="0.25">
      <c r="A277" s="10" t="s">
        <v>20</v>
      </c>
      <c r="B277" s="32">
        <v>1572</v>
      </c>
      <c r="C277" s="16">
        <f t="shared" si="16"/>
        <v>720.85309734513271</v>
      </c>
      <c r="D277" s="16">
        <f t="shared" si="17"/>
        <v>519629.18795207137</v>
      </c>
      <c r="E277" s="10" t="s">
        <v>14</v>
      </c>
      <c r="F277" s="32">
        <v>191</v>
      </c>
      <c r="G277" s="16">
        <f t="shared" si="18"/>
        <v>-394.61538461538464</v>
      </c>
      <c r="H277" s="16">
        <f t="shared" si="19"/>
        <v>155721.30177514796</v>
      </c>
    </row>
    <row r="278" spans="1:8" x14ac:dyDescent="0.25">
      <c r="A278" s="10" t="s">
        <v>20</v>
      </c>
      <c r="B278" s="32">
        <v>2346</v>
      </c>
      <c r="C278" s="16">
        <f t="shared" si="16"/>
        <v>1494.8530973451327</v>
      </c>
      <c r="D278" s="16">
        <f t="shared" si="17"/>
        <v>2234585.782642337</v>
      </c>
      <c r="E278" s="10" t="s">
        <v>14</v>
      </c>
      <c r="F278" s="32">
        <v>16</v>
      </c>
      <c r="G278" s="16">
        <f t="shared" si="18"/>
        <v>-569.61538461538464</v>
      </c>
      <c r="H278" s="16">
        <f t="shared" si="19"/>
        <v>324461.68639053259</v>
      </c>
    </row>
    <row r="279" spans="1:8" x14ac:dyDescent="0.25">
      <c r="A279" s="10" t="s">
        <v>20</v>
      </c>
      <c r="B279" s="32">
        <v>115</v>
      </c>
      <c r="C279" s="16">
        <f t="shared" si="16"/>
        <v>-736.14690265486729</v>
      </c>
      <c r="D279" s="16">
        <f t="shared" si="17"/>
        <v>541912.26228835469</v>
      </c>
      <c r="E279" s="10" t="s">
        <v>14</v>
      </c>
      <c r="F279" s="32">
        <v>17</v>
      </c>
      <c r="G279" s="16">
        <f t="shared" si="18"/>
        <v>-568.61538461538464</v>
      </c>
      <c r="H279" s="16">
        <f t="shared" si="19"/>
        <v>323323.45562130178</v>
      </c>
    </row>
    <row r="280" spans="1:8" x14ac:dyDescent="0.25">
      <c r="A280" s="10" t="s">
        <v>20</v>
      </c>
      <c r="B280" s="32">
        <v>85</v>
      </c>
      <c r="C280" s="16">
        <f t="shared" si="16"/>
        <v>-766.14690265486729</v>
      </c>
      <c r="D280" s="16">
        <f t="shared" si="17"/>
        <v>586981.07644764672</v>
      </c>
      <c r="E280" s="10" t="s">
        <v>14</v>
      </c>
      <c r="F280" s="32">
        <v>34</v>
      </c>
      <c r="G280" s="16">
        <f t="shared" si="18"/>
        <v>-551.61538461538464</v>
      </c>
      <c r="H280" s="16">
        <f t="shared" si="19"/>
        <v>304279.53254437872</v>
      </c>
    </row>
    <row r="281" spans="1:8" x14ac:dyDescent="0.25">
      <c r="A281" s="10" t="s">
        <v>20</v>
      </c>
      <c r="B281" s="32">
        <v>144</v>
      </c>
      <c r="C281" s="16">
        <f t="shared" si="16"/>
        <v>-707.14690265486729</v>
      </c>
      <c r="D281" s="16">
        <f t="shared" si="17"/>
        <v>500056.74193437234</v>
      </c>
      <c r="E281" s="10" t="s">
        <v>14</v>
      </c>
      <c r="F281" s="32">
        <v>1</v>
      </c>
      <c r="G281" s="16">
        <f t="shared" si="18"/>
        <v>-584.61538461538464</v>
      </c>
      <c r="H281" s="16">
        <f t="shared" si="19"/>
        <v>341775.14792899409</v>
      </c>
    </row>
    <row r="282" spans="1:8" x14ac:dyDescent="0.25">
      <c r="A282" s="10" t="s">
        <v>20</v>
      </c>
      <c r="B282" s="32">
        <v>2443</v>
      </c>
      <c r="C282" s="16">
        <f t="shared" si="16"/>
        <v>1591.8530973451327</v>
      </c>
      <c r="D282" s="16">
        <f t="shared" si="17"/>
        <v>2533996.2835272928</v>
      </c>
      <c r="E282" s="10" t="s">
        <v>14</v>
      </c>
      <c r="F282" s="32">
        <v>1274</v>
      </c>
      <c r="G282" s="16">
        <f t="shared" si="18"/>
        <v>688.38461538461536</v>
      </c>
      <c r="H282" s="16">
        <f t="shared" si="19"/>
        <v>473873.37869822484</v>
      </c>
    </row>
    <row r="283" spans="1:8" x14ac:dyDescent="0.25">
      <c r="A283" s="10" t="s">
        <v>20</v>
      </c>
      <c r="B283" s="32">
        <v>64</v>
      </c>
      <c r="C283" s="16">
        <f t="shared" si="16"/>
        <v>-787.14690265486729</v>
      </c>
      <c r="D283" s="16">
        <f t="shared" si="17"/>
        <v>619600.24635915109</v>
      </c>
      <c r="E283" s="10" t="s">
        <v>14</v>
      </c>
      <c r="F283" s="32">
        <v>210</v>
      </c>
      <c r="G283" s="16">
        <f t="shared" si="18"/>
        <v>-375.61538461538464</v>
      </c>
      <c r="H283" s="16">
        <f t="shared" si="19"/>
        <v>141086.91715976334</v>
      </c>
    </row>
    <row r="284" spans="1:8" x14ac:dyDescent="0.25">
      <c r="A284" s="10" t="s">
        <v>20</v>
      </c>
      <c r="B284" s="32">
        <v>268</v>
      </c>
      <c r="C284" s="16">
        <f t="shared" si="16"/>
        <v>-583.14690265486729</v>
      </c>
      <c r="D284" s="16">
        <f t="shared" si="17"/>
        <v>340060.31007596524</v>
      </c>
      <c r="E284" s="10" t="s">
        <v>14</v>
      </c>
      <c r="F284" s="32">
        <v>248</v>
      </c>
      <c r="G284" s="16">
        <f t="shared" si="18"/>
        <v>-337.61538461538464</v>
      </c>
      <c r="H284" s="16">
        <f t="shared" si="19"/>
        <v>113984.14792899411</v>
      </c>
    </row>
    <row r="285" spans="1:8" x14ac:dyDescent="0.25">
      <c r="A285" s="10" t="s">
        <v>20</v>
      </c>
      <c r="B285" s="32">
        <v>195</v>
      </c>
      <c r="C285" s="16">
        <f t="shared" si="16"/>
        <v>-656.14690265486729</v>
      </c>
      <c r="D285" s="16">
        <f t="shared" si="17"/>
        <v>430528.75786357588</v>
      </c>
      <c r="E285" s="10" t="s">
        <v>14</v>
      </c>
      <c r="F285" s="32">
        <v>513</v>
      </c>
      <c r="G285" s="16">
        <f t="shared" si="18"/>
        <v>-72.615384615384642</v>
      </c>
      <c r="H285" s="16">
        <f t="shared" si="19"/>
        <v>5272.9940828402405</v>
      </c>
    </row>
    <row r="286" spans="1:8" x14ac:dyDescent="0.25">
      <c r="A286" s="10" t="s">
        <v>20</v>
      </c>
      <c r="B286" s="32">
        <v>186</v>
      </c>
      <c r="C286" s="16">
        <f t="shared" si="16"/>
        <v>-665.14690265486729</v>
      </c>
      <c r="D286" s="16">
        <f t="shared" si="17"/>
        <v>442420.40211136348</v>
      </c>
      <c r="E286" s="10" t="s">
        <v>14</v>
      </c>
      <c r="F286" s="32">
        <v>3410</v>
      </c>
      <c r="G286" s="16">
        <f t="shared" si="18"/>
        <v>2824.3846153846152</v>
      </c>
      <c r="H286" s="16">
        <f t="shared" si="19"/>
        <v>7977148.4556213012</v>
      </c>
    </row>
    <row r="287" spans="1:8" x14ac:dyDescent="0.25">
      <c r="A287" s="10" t="s">
        <v>20</v>
      </c>
      <c r="B287" s="32">
        <v>460</v>
      </c>
      <c r="C287" s="16">
        <f t="shared" si="16"/>
        <v>-391.14690265486729</v>
      </c>
      <c r="D287" s="16">
        <f t="shared" si="17"/>
        <v>152995.89945649623</v>
      </c>
      <c r="E287" s="10" t="s">
        <v>14</v>
      </c>
      <c r="F287" s="32">
        <v>10</v>
      </c>
      <c r="G287" s="16">
        <f t="shared" si="18"/>
        <v>-575.61538461538464</v>
      </c>
      <c r="H287" s="16">
        <f t="shared" si="19"/>
        <v>331333.07100591721</v>
      </c>
    </row>
    <row r="288" spans="1:8" x14ac:dyDescent="0.25">
      <c r="A288" s="10" t="s">
        <v>20</v>
      </c>
      <c r="B288" s="32">
        <v>2528</v>
      </c>
      <c r="C288" s="16">
        <f t="shared" si="16"/>
        <v>1676.8530973451327</v>
      </c>
      <c r="D288" s="16">
        <f t="shared" si="17"/>
        <v>2811836.3100759652</v>
      </c>
      <c r="E288" s="10" t="s">
        <v>14</v>
      </c>
      <c r="F288" s="32">
        <v>2201</v>
      </c>
      <c r="G288" s="16">
        <f t="shared" si="18"/>
        <v>1615.3846153846152</v>
      </c>
      <c r="H288" s="16">
        <f t="shared" si="19"/>
        <v>2609467.4556213012</v>
      </c>
    </row>
    <row r="289" spans="1:8" x14ac:dyDescent="0.25">
      <c r="A289" s="10" t="s">
        <v>20</v>
      </c>
      <c r="B289" s="32">
        <v>3657</v>
      </c>
      <c r="C289" s="16">
        <f t="shared" si="16"/>
        <v>2805.8530973451325</v>
      </c>
      <c r="D289" s="16">
        <f t="shared" si="17"/>
        <v>7872811.6038812734</v>
      </c>
      <c r="E289" s="10" t="s">
        <v>14</v>
      </c>
      <c r="F289" s="32">
        <v>676</v>
      </c>
      <c r="G289" s="16">
        <f t="shared" si="18"/>
        <v>90.384615384615358</v>
      </c>
      <c r="H289" s="16">
        <f t="shared" si="19"/>
        <v>8169.3786982248475</v>
      </c>
    </row>
    <row r="290" spans="1:8" x14ac:dyDescent="0.25">
      <c r="A290" s="10" t="s">
        <v>20</v>
      </c>
      <c r="B290" s="32">
        <v>131</v>
      </c>
      <c r="C290" s="16">
        <f t="shared" si="16"/>
        <v>-720.14690265486729</v>
      </c>
      <c r="D290" s="16">
        <f t="shared" si="17"/>
        <v>518611.56140339893</v>
      </c>
      <c r="E290" s="10" t="s">
        <v>14</v>
      </c>
      <c r="F290" s="32">
        <v>831</v>
      </c>
      <c r="G290" s="16">
        <f t="shared" si="18"/>
        <v>245.38461538461536</v>
      </c>
      <c r="H290" s="16">
        <f t="shared" si="19"/>
        <v>60213.609467455608</v>
      </c>
    </row>
    <row r="291" spans="1:8" x14ac:dyDescent="0.25">
      <c r="A291" s="10" t="s">
        <v>20</v>
      </c>
      <c r="B291" s="32">
        <v>239</v>
      </c>
      <c r="C291" s="16">
        <f t="shared" si="16"/>
        <v>-612.14690265486729</v>
      </c>
      <c r="D291" s="16">
        <f t="shared" si="17"/>
        <v>374723.83042994759</v>
      </c>
      <c r="E291" s="10" t="s">
        <v>14</v>
      </c>
      <c r="F291" s="32">
        <v>859</v>
      </c>
      <c r="G291" s="16">
        <f t="shared" si="18"/>
        <v>273.38461538461536</v>
      </c>
      <c r="H291" s="16">
        <f t="shared" si="19"/>
        <v>74739.147928994062</v>
      </c>
    </row>
    <row r="292" spans="1:8" x14ac:dyDescent="0.25">
      <c r="A292" s="10" t="s">
        <v>20</v>
      </c>
      <c r="B292" s="32">
        <v>78</v>
      </c>
      <c r="C292" s="16">
        <f t="shared" si="16"/>
        <v>-773.14690265486729</v>
      </c>
      <c r="D292" s="16">
        <f t="shared" si="17"/>
        <v>597756.13308481488</v>
      </c>
      <c r="E292" s="10" t="s">
        <v>14</v>
      </c>
      <c r="F292" s="32">
        <v>45</v>
      </c>
      <c r="G292" s="16">
        <f t="shared" si="18"/>
        <v>-540.61538461538464</v>
      </c>
      <c r="H292" s="16">
        <f t="shared" si="19"/>
        <v>292264.99408284028</v>
      </c>
    </row>
    <row r="293" spans="1:8" x14ac:dyDescent="0.25">
      <c r="A293" s="10" t="s">
        <v>20</v>
      </c>
      <c r="B293" s="32">
        <v>1773</v>
      </c>
      <c r="C293" s="16">
        <f t="shared" si="16"/>
        <v>921.85309734513271</v>
      </c>
      <c r="D293" s="16">
        <f t="shared" si="17"/>
        <v>849813.13308481476</v>
      </c>
      <c r="E293" s="10" t="s">
        <v>14</v>
      </c>
      <c r="F293" s="32">
        <v>6</v>
      </c>
      <c r="G293" s="16">
        <f t="shared" si="18"/>
        <v>-579.61538461538464</v>
      </c>
      <c r="H293" s="16">
        <f t="shared" si="19"/>
        <v>335953.99408284028</v>
      </c>
    </row>
    <row r="294" spans="1:8" x14ac:dyDescent="0.25">
      <c r="A294" s="10" t="s">
        <v>20</v>
      </c>
      <c r="B294" s="32">
        <v>32</v>
      </c>
      <c r="C294" s="16">
        <f t="shared" si="16"/>
        <v>-819.14690265486729</v>
      </c>
      <c r="D294" s="16">
        <f t="shared" si="17"/>
        <v>671001.64812906261</v>
      </c>
      <c r="E294" s="10" t="s">
        <v>14</v>
      </c>
      <c r="F294" s="32">
        <v>7</v>
      </c>
      <c r="G294" s="16">
        <f t="shared" si="18"/>
        <v>-578.61538461538464</v>
      </c>
      <c r="H294" s="16">
        <f t="shared" si="19"/>
        <v>334795.76331360952</v>
      </c>
    </row>
    <row r="295" spans="1:8" x14ac:dyDescent="0.25">
      <c r="A295" s="10" t="s">
        <v>20</v>
      </c>
      <c r="B295" s="32">
        <v>369</v>
      </c>
      <c r="C295" s="16">
        <f t="shared" si="16"/>
        <v>-482.14690265486729</v>
      </c>
      <c r="D295" s="16">
        <f t="shared" si="17"/>
        <v>232465.63573968207</v>
      </c>
      <c r="E295" s="10" t="s">
        <v>14</v>
      </c>
      <c r="F295" s="32">
        <v>31</v>
      </c>
      <c r="G295" s="16">
        <f t="shared" si="18"/>
        <v>-554.61538461538464</v>
      </c>
      <c r="H295" s="16">
        <f t="shared" si="19"/>
        <v>307598.22485207103</v>
      </c>
    </row>
    <row r="296" spans="1:8" x14ac:dyDescent="0.25">
      <c r="A296" s="10" t="s">
        <v>20</v>
      </c>
      <c r="B296" s="32">
        <v>89</v>
      </c>
      <c r="C296" s="16">
        <f t="shared" si="16"/>
        <v>-762.14690265486729</v>
      </c>
      <c r="D296" s="16">
        <f t="shared" si="17"/>
        <v>580867.90122640773</v>
      </c>
      <c r="E296" s="10" t="s">
        <v>14</v>
      </c>
      <c r="F296" s="32">
        <v>78</v>
      </c>
      <c r="G296" s="16">
        <f t="shared" si="18"/>
        <v>-507.61538461538464</v>
      </c>
      <c r="H296" s="16">
        <f t="shared" si="19"/>
        <v>257673.37869822487</v>
      </c>
    </row>
    <row r="297" spans="1:8" x14ac:dyDescent="0.25">
      <c r="A297" s="10" t="s">
        <v>20</v>
      </c>
      <c r="B297" s="32">
        <v>147</v>
      </c>
      <c r="C297" s="16">
        <f t="shared" si="16"/>
        <v>-704.14690265486729</v>
      </c>
      <c r="D297" s="16">
        <f t="shared" si="17"/>
        <v>495822.86051844317</v>
      </c>
      <c r="E297" s="10" t="s">
        <v>14</v>
      </c>
      <c r="F297" s="32">
        <v>1225</v>
      </c>
      <c r="G297" s="16">
        <f t="shared" si="18"/>
        <v>639.38461538461536</v>
      </c>
      <c r="H297" s="16">
        <f t="shared" si="19"/>
        <v>408812.68639053253</v>
      </c>
    </row>
    <row r="298" spans="1:8" x14ac:dyDescent="0.25">
      <c r="A298" s="10" t="s">
        <v>20</v>
      </c>
      <c r="B298" s="32">
        <v>126</v>
      </c>
      <c r="C298" s="16">
        <f t="shared" si="16"/>
        <v>-725.14690265486729</v>
      </c>
      <c r="D298" s="16">
        <f t="shared" si="17"/>
        <v>525838.03042994754</v>
      </c>
      <c r="E298" s="10" t="s">
        <v>14</v>
      </c>
      <c r="F298" s="32">
        <v>1</v>
      </c>
      <c r="G298" s="16">
        <f t="shared" si="18"/>
        <v>-584.61538461538464</v>
      </c>
      <c r="H298" s="16">
        <f t="shared" si="19"/>
        <v>341775.14792899409</v>
      </c>
    </row>
    <row r="299" spans="1:8" x14ac:dyDescent="0.25">
      <c r="A299" s="10" t="s">
        <v>20</v>
      </c>
      <c r="B299" s="32">
        <v>2218</v>
      </c>
      <c r="C299" s="16">
        <f t="shared" si="16"/>
        <v>1366.8530973451327</v>
      </c>
      <c r="D299" s="16">
        <f t="shared" si="17"/>
        <v>1868287.3897219829</v>
      </c>
      <c r="E299" s="10" t="s">
        <v>14</v>
      </c>
      <c r="F299" s="32">
        <v>67</v>
      </c>
      <c r="G299" s="16">
        <f t="shared" si="18"/>
        <v>-518.61538461538464</v>
      </c>
      <c r="H299" s="16">
        <f t="shared" si="19"/>
        <v>268961.91715976334</v>
      </c>
    </row>
    <row r="300" spans="1:8" x14ac:dyDescent="0.25">
      <c r="A300" s="10" t="s">
        <v>20</v>
      </c>
      <c r="B300" s="32">
        <v>202</v>
      </c>
      <c r="C300" s="16">
        <f t="shared" si="16"/>
        <v>-649.14690265486729</v>
      </c>
      <c r="D300" s="16">
        <f t="shared" si="17"/>
        <v>421391.70122640778</v>
      </c>
      <c r="E300" s="10" t="s">
        <v>14</v>
      </c>
      <c r="F300" s="32">
        <v>19</v>
      </c>
      <c r="G300" s="16">
        <f t="shared" si="18"/>
        <v>-566.61538461538464</v>
      </c>
      <c r="H300" s="16">
        <f t="shared" si="19"/>
        <v>321052.99408284028</v>
      </c>
    </row>
    <row r="301" spans="1:8" x14ac:dyDescent="0.25">
      <c r="A301" s="10" t="s">
        <v>20</v>
      </c>
      <c r="B301" s="32">
        <v>140</v>
      </c>
      <c r="C301" s="16">
        <f t="shared" si="16"/>
        <v>-711.14690265486729</v>
      </c>
      <c r="D301" s="16">
        <f t="shared" si="17"/>
        <v>505729.91715561127</v>
      </c>
      <c r="E301" s="10" t="s">
        <v>14</v>
      </c>
      <c r="F301" s="32">
        <v>2108</v>
      </c>
      <c r="G301" s="16">
        <f t="shared" si="18"/>
        <v>1522.3846153846152</v>
      </c>
      <c r="H301" s="16">
        <f t="shared" si="19"/>
        <v>2317654.9171597627</v>
      </c>
    </row>
    <row r="302" spans="1:8" x14ac:dyDescent="0.25">
      <c r="A302" s="10" t="s">
        <v>20</v>
      </c>
      <c r="B302" s="32">
        <v>1052</v>
      </c>
      <c r="C302" s="16">
        <f t="shared" si="16"/>
        <v>200.85309734513271</v>
      </c>
      <c r="D302" s="16">
        <f t="shared" si="17"/>
        <v>40341.966713133355</v>
      </c>
      <c r="E302" s="10" t="s">
        <v>14</v>
      </c>
      <c r="F302" s="32">
        <v>679</v>
      </c>
      <c r="G302" s="16">
        <f t="shared" si="18"/>
        <v>93.384615384615358</v>
      </c>
      <c r="H302" s="16">
        <f t="shared" si="19"/>
        <v>8720.686390532539</v>
      </c>
    </row>
    <row r="303" spans="1:8" x14ac:dyDescent="0.25">
      <c r="A303" s="10" t="s">
        <v>20</v>
      </c>
      <c r="B303" s="32">
        <v>247</v>
      </c>
      <c r="C303" s="16">
        <f t="shared" si="16"/>
        <v>-604.14690265486729</v>
      </c>
      <c r="D303" s="16">
        <f t="shared" si="17"/>
        <v>364993.47998746968</v>
      </c>
      <c r="E303" s="10" t="s">
        <v>14</v>
      </c>
      <c r="F303" s="32">
        <v>36</v>
      </c>
      <c r="G303" s="16">
        <f t="shared" si="18"/>
        <v>-549.61538461538464</v>
      </c>
      <c r="H303" s="16">
        <f t="shared" si="19"/>
        <v>302077.07100591721</v>
      </c>
    </row>
    <row r="304" spans="1:8" x14ac:dyDescent="0.25">
      <c r="A304" s="10" t="s">
        <v>20</v>
      </c>
      <c r="B304" s="32">
        <v>84</v>
      </c>
      <c r="C304" s="16">
        <f t="shared" si="16"/>
        <v>-767.14690265486729</v>
      </c>
      <c r="D304" s="16">
        <f t="shared" si="17"/>
        <v>588514.3702529564</v>
      </c>
      <c r="E304" s="10" t="s">
        <v>14</v>
      </c>
      <c r="F304" s="32">
        <v>47</v>
      </c>
      <c r="G304" s="16">
        <f t="shared" si="18"/>
        <v>-538.61538461538464</v>
      </c>
      <c r="H304" s="16">
        <f t="shared" si="19"/>
        <v>290106.53254437872</v>
      </c>
    </row>
    <row r="305" spans="1:8" x14ac:dyDescent="0.25">
      <c r="A305" s="10" t="s">
        <v>20</v>
      </c>
      <c r="B305" s="32">
        <v>88</v>
      </c>
      <c r="C305" s="16">
        <f t="shared" si="16"/>
        <v>-763.14690265486729</v>
      </c>
      <c r="D305" s="16">
        <f t="shared" si="17"/>
        <v>582393.19503171754</v>
      </c>
      <c r="E305" s="10" t="s">
        <v>14</v>
      </c>
      <c r="F305" s="32">
        <v>70</v>
      </c>
      <c r="G305" s="16">
        <f t="shared" si="18"/>
        <v>-515.61538461538464</v>
      </c>
      <c r="H305" s="16">
        <f t="shared" si="19"/>
        <v>265859.22485207103</v>
      </c>
    </row>
    <row r="306" spans="1:8" x14ac:dyDescent="0.25">
      <c r="A306" s="10" t="s">
        <v>20</v>
      </c>
      <c r="B306" s="32">
        <v>156</v>
      </c>
      <c r="C306" s="16">
        <f t="shared" si="16"/>
        <v>-695.14690265486729</v>
      </c>
      <c r="D306" s="16">
        <f t="shared" si="17"/>
        <v>483229.21627065557</v>
      </c>
      <c r="E306" s="10" t="s">
        <v>14</v>
      </c>
      <c r="F306" s="32">
        <v>154</v>
      </c>
      <c r="G306" s="16">
        <f t="shared" si="18"/>
        <v>-431.61538461538464</v>
      </c>
      <c r="H306" s="16">
        <f t="shared" si="19"/>
        <v>186291.8402366864</v>
      </c>
    </row>
    <row r="307" spans="1:8" x14ac:dyDescent="0.25">
      <c r="A307" s="10" t="s">
        <v>20</v>
      </c>
      <c r="B307" s="32">
        <v>2985</v>
      </c>
      <c r="C307" s="16">
        <f t="shared" si="16"/>
        <v>2133.8530973451325</v>
      </c>
      <c r="D307" s="16">
        <f t="shared" si="17"/>
        <v>4553329.0410494152</v>
      </c>
      <c r="E307" s="10" t="s">
        <v>14</v>
      </c>
      <c r="F307" s="32">
        <v>22</v>
      </c>
      <c r="G307" s="16">
        <f t="shared" si="18"/>
        <v>-563.61538461538464</v>
      </c>
      <c r="H307" s="16">
        <f t="shared" si="19"/>
        <v>317662.30177514796</v>
      </c>
    </row>
    <row r="308" spans="1:8" x14ac:dyDescent="0.25">
      <c r="A308" s="10" t="s">
        <v>20</v>
      </c>
      <c r="B308" s="32">
        <v>762</v>
      </c>
      <c r="C308" s="16">
        <f t="shared" si="16"/>
        <v>-89.14690265486729</v>
      </c>
      <c r="D308" s="16">
        <f t="shared" si="17"/>
        <v>7947.1702529563845</v>
      </c>
      <c r="E308" s="10" t="s">
        <v>14</v>
      </c>
      <c r="F308" s="32">
        <v>1758</v>
      </c>
      <c r="G308" s="16">
        <f t="shared" si="18"/>
        <v>1172.3846153846152</v>
      </c>
      <c r="H308" s="16">
        <f t="shared" si="19"/>
        <v>1374485.6863905322</v>
      </c>
    </row>
    <row r="309" spans="1:8" x14ac:dyDescent="0.25">
      <c r="A309" s="10" t="s">
        <v>20</v>
      </c>
      <c r="B309" s="32">
        <v>554</v>
      </c>
      <c r="C309" s="16">
        <f t="shared" si="16"/>
        <v>-297.14690265486729</v>
      </c>
      <c r="D309" s="16">
        <f t="shared" si="17"/>
        <v>88296.281757381177</v>
      </c>
      <c r="E309" s="10" t="s">
        <v>14</v>
      </c>
      <c r="F309" s="32">
        <v>94</v>
      </c>
      <c r="G309" s="16">
        <f t="shared" si="18"/>
        <v>-491.61538461538464</v>
      </c>
      <c r="H309" s="16">
        <f t="shared" si="19"/>
        <v>241685.68639053256</v>
      </c>
    </row>
    <row r="310" spans="1:8" x14ac:dyDescent="0.25">
      <c r="A310" s="10" t="s">
        <v>20</v>
      </c>
      <c r="B310" s="32">
        <v>135</v>
      </c>
      <c r="C310" s="16">
        <f t="shared" si="16"/>
        <v>-716.14690265486729</v>
      </c>
      <c r="D310" s="16">
        <f t="shared" si="17"/>
        <v>512866.38618215994</v>
      </c>
      <c r="E310" s="10" t="s">
        <v>14</v>
      </c>
      <c r="F310" s="32">
        <v>33</v>
      </c>
      <c r="G310" s="16">
        <f t="shared" si="18"/>
        <v>-552.61538461538464</v>
      </c>
      <c r="H310" s="16">
        <f t="shared" si="19"/>
        <v>305383.76331360952</v>
      </c>
    </row>
    <row r="311" spans="1:8" x14ac:dyDescent="0.25">
      <c r="A311" s="10" t="s">
        <v>20</v>
      </c>
      <c r="B311" s="32">
        <v>122</v>
      </c>
      <c r="C311" s="16">
        <f t="shared" si="16"/>
        <v>-729.14690265486729</v>
      </c>
      <c r="D311" s="16">
        <f t="shared" si="17"/>
        <v>531655.20565118652</v>
      </c>
      <c r="E311" s="10" t="s">
        <v>14</v>
      </c>
      <c r="F311" s="32">
        <v>1</v>
      </c>
      <c r="G311" s="16">
        <f t="shared" si="18"/>
        <v>-584.61538461538464</v>
      </c>
      <c r="H311" s="16">
        <f t="shared" si="19"/>
        <v>341775.14792899409</v>
      </c>
    </row>
    <row r="312" spans="1:8" x14ac:dyDescent="0.25">
      <c r="A312" s="10" t="s">
        <v>20</v>
      </c>
      <c r="B312" s="32">
        <v>221</v>
      </c>
      <c r="C312" s="16">
        <f t="shared" si="16"/>
        <v>-630.14690265486729</v>
      </c>
      <c r="D312" s="16">
        <f t="shared" si="17"/>
        <v>397085.11892552278</v>
      </c>
      <c r="E312" s="10" t="s">
        <v>14</v>
      </c>
      <c r="F312" s="32">
        <v>31</v>
      </c>
      <c r="G312" s="16">
        <f t="shared" si="18"/>
        <v>-554.61538461538464</v>
      </c>
      <c r="H312" s="16">
        <f t="shared" si="19"/>
        <v>307598.22485207103</v>
      </c>
    </row>
    <row r="313" spans="1:8" x14ac:dyDescent="0.25">
      <c r="A313" s="10" t="s">
        <v>20</v>
      </c>
      <c r="B313" s="32">
        <v>126</v>
      </c>
      <c r="C313" s="16">
        <f t="shared" si="16"/>
        <v>-725.14690265486729</v>
      </c>
      <c r="D313" s="16">
        <f t="shared" si="17"/>
        <v>525838.03042994754</v>
      </c>
      <c r="E313" s="10" t="s">
        <v>14</v>
      </c>
      <c r="F313" s="32">
        <v>35</v>
      </c>
      <c r="G313" s="16">
        <f t="shared" si="18"/>
        <v>-550.61538461538464</v>
      </c>
      <c r="H313" s="16">
        <f t="shared" si="19"/>
        <v>303177.30177514796</v>
      </c>
    </row>
    <row r="314" spans="1:8" x14ac:dyDescent="0.25">
      <c r="A314" s="10" t="s">
        <v>20</v>
      </c>
      <c r="B314" s="32">
        <v>1022</v>
      </c>
      <c r="C314" s="16">
        <f t="shared" si="16"/>
        <v>170.85309734513271</v>
      </c>
      <c r="D314" s="16">
        <f t="shared" si="17"/>
        <v>29190.780872425396</v>
      </c>
      <c r="E314" s="10" t="s">
        <v>14</v>
      </c>
      <c r="F314" s="32">
        <v>63</v>
      </c>
      <c r="G314" s="16">
        <f t="shared" si="18"/>
        <v>-522.61538461538464</v>
      </c>
      <c r="H314" s="16">
        <f t="shared" si="19"/>
        <v>273126.8402366864</v>
      </c>
    </row>
    <row r="315" spans="1:8" x14ac:dyDescent="0.25">
      <c r="A315" s="10" t="s">
        <v>20</v>
      </c>
      <c r="B315" s="32">
        <v>3177</v>
      </c>
      <c r="C315" s="16">
        <f t="shared" si="16"/>
        <v>2325.8530973451325</v>
      </c>
      <c r="D315" s="16">
        <f t="shared" si="17"/>
        <v>5409592.6304299459</v>
      </c>
      <c r="E315" s="10" t="s">
        <v>14</v>
      </c>
      <c r="F315" s="32">
        <v>526</v>
      </c>
      <c r="G315" s="16">
        <f t="shared" si="18"/>
        <v>-59.615384615384642</v>
      </c>
      <c r="H315" s="16">
        <f t="shared" si="19"/>
        <v>3553.99408284024</v>
      </c>
    </row>
    <row r="316" spans="1:8" x14ac:dyDescent="0.25">
      <c r="A316" s="10" t="s">
        <v>20</v>
      </c>
      <c r="B316" s="32">
        <v>198</v>
      </c>
      <c r="C316" s="16">
        <f t="shared" si="16"/>
        <v>-653.14690265486729</v>
      </c>
      <c r="D316" s="16">
        <f t="shared" si="17"/>
        <v>426600.8764476467</v>
      </c>
      <c r="E316" s="10" t="s">
        <v>14</v>
      </c>
      <c r="F316" s="32">
        <v>121</v>
      </c>
      <c r="G316" s="16">
        <f t="shared" si="18"/>
        <v>-464.61538461538464</v>
      </c>
      <c r="H316" s="16">
        <f t="shared" si="19"/>
        <v>215867.45562130181</v>
      </c>
    </row>
    <row r="317" spans="1:8" x14ac:dyDescent="0.25">
      <c r="A317" s="10" t="s">
        <v>20</v>
      </c>
      <c r="B317" s="32">
        <v>85</v>
      </c>
      <c r="C317" s="16">
        <f t="shared" si="16"/>
        <v>-766.14690265486729</v>
      </c>
      <c r="D317" s="16">
        <f t="shared" si="17"/>
        <v>586981.07644764672</v>
      </c>
      <c r="E317" s="10" t="s">
        <v>14</v>
      </c>
      <c r="F317" s="32">
        <v>67</v>
      </c>
      <c r="G317" s="16">
        <f t="shared" si="18"/>
        <v>-518.61538461538464</v>
      </c>
      <c r="H317" s="16">
        <f t="shared" si="19"/>
        <v>268961.91715976334</v>
      </c>
    </row>
    <row r="318" spans="1:8" x14ac:dyDescent="0.25">
      <c r="A318" s="10" t="s">
        <v>20</v>
      </c>
      <c r="B318" s="32">
        <v>3596</v>
      </c>
      <c r="C318" s="16">
        <f t="shared" si="16"/>
        <v>2744.8530973451325</v>
      </c>
      <c r="D318" s="16">
        <f t="shared" si="17"/>
        <v>7534218.5260051675</v>
      </c>
      <c r="E318" s="10" t="s">
        <v>14</v>
      </c>
      <c r="F318" s="32">
        <v>57</v>
      </c>
      <c r="G318" s="16">
        <f t="shared" si="18"/>
        <v>-528.61538461538464</v>
      </c>
      <c r="H318" s="16">
        <f t="shared" si="19"/>
        <v>279434.22485207103</v>
      </c>
    </row>
    <row r="319" spans="1:8" x14ac:dyDescent="0.25">
      <c r="A319" s="10" t="s">
        <v>20</v>
      </c>
      <c r="B319" s="32">
        <v>244</v>
      </c>
      <c r="C319" s="16">
        <f t="shared" si="16"/>
        <v>-607.14690265486729</v>
      </c>
      <c r="D319" s="16">
        <f t="shared" si="17"/>
        <v>368627.36140339891</v>
      </c>
      <c r="E319" s="10" t="s">
        <v>14</v>
      </c>
      <c r="F319" s="32">
        <v>1229</v>
      </c>
      <c r="G319" s="16">
        <f t="shared" si="18"/>
        <v>643.38461538461536</v>
      </c>
      <c r="H319" s="16">
        <f t="shared" si="19"/>
        <v>413943.76331360941</v>
      </c>
    </row>
    <row r="320" spans="1:8" x14ac:dyDescent="0.25">
      <c r="A320" s="10" t="s">
        <v>20</v>
      </c>
      <c r="B320" s="32">
        <v>5180</v>
      </c>
      <c r="C320" s="16">
        <f t="shared" si="16"/>
        <v>4328.8530973451325</v>
      </c>
      <c r="D320" s="16">
        <f t="shared" si="17"/>
        <v>18738969.138394546</v>
      </c>
      <c r="E320" s="10" t="s">
        <v>14</v>
      </c>
      <c r="F320" s="32">
        <v>12</v>
      </c>
      <c r="G320" s="16">
        <f t="shared" si="18"/>
        <v>-573.61538461538464</v>
      </c>
      <c r="H320" s="16">
        <f t="shared" si="19"/>
        <v>329034.60946745565</v>
      </c>
    </row>
    <row r="321" spans="1:8" x14ac:dyDescent="0.25">
      <c r="A321" s="10" t="s">
        <v>20</v>
      </c>
      <c r="B321" s="32">
        <v>589</v>
      </c>
      <c r="C321" s="16">
        <f t="shared" si="16"/>
        <v>-262.14690265486729</v>
      </c>
      <c r="D321" s="16">
        <f t="shared" si="17"/>
        <v>68720.998571540462</v>
      </c>
      <c r="E321" s="10" t="s">
        <v>14</v>
      </c>
      <c r="F321" s="32">
        <v>452</v>
      </c>
      <c r="G321" s="16">
        <f t="shared" si="18"/>
        <v>-133.61538461538464</v>
      </c>
      <c r="H321" s="16">
        <f t="shared" si="19"/>
        <v>17853.071005917165</v>
      </c>
    </row>
    <row r="322" spans="1:8" x14ac:dyDescent="0.25">
      <c r="A322" s="10" t="s">
        <v>20</v>
      </c>
      <c r="B322" s="32">
        <v>2725</v>
      </c>
      <c r="C322" s="16">
        <f t="shared" si="16"/>
        <v>1873.8530973451327</v>
      </c>
      <c r="D322" s="16">
        <f t="shared" si="17"/>
        <v>3511325.4304299476</v>
      </c>
      <c r="E322" s="10" t="s">
        <v>14</v>
      </c>
      <c r="F322" s="32">
        <v>1886</v>
      </c>
      <c r="G322" s="16">
        <f t="shared" si="18"/>
        <v>1300.3846153846152</v>
      </c>
      <c r="H322" s="16">
        <f t="shared" si="19"/>
        <v>1691000.1479289937</v>
      </c>
    </row>
    <row r="323" spans="1:8" x14ac:dyDescent="0.25">
      <c r="A323" s="10" t="s">
        <v>20</v>
      </c>
      <c r="B323" s="32">
        <v>300</v>
      </c>
      <c r="C323" s="16">
        <f t="shared" ref="C323:C386" si="20">B323-$K$6</f>
        <v>-551.14690265486729</v>
      </c>
      <c r="D323" s="16">
        <f t="shared" ref="D323:D386" si="21">C323^2</f>
        <v>303762.90830605378</v>
      </c>
      <c r="E323" s="10" t="s">
        <v>14</v>
      </c>
      <c r="F323" s="32">
        <v>1825</v>
      </c>
      <c r="G323" s="16">
        <f t="shared" ref="G323:G365" si="22">F323-$N$6</f>
        <v>1239.3846153846152</v>
      </c>
      <c r="H323" s="16">
        <f t="shared" ref="H323:H365" si="23">G323^2</f>
        <v>1536074.2248520707</v>
      </c>
    </row>
    <row r="324" spans="1:8" x14ac:dyDescent="0.25">
      <c r="A324" s="10" t="s">
        <v>20</v>
      </c>
      <c r="B324" s="32">
        <v>144</v>
      </c>
      <c r="C324" s="16">
        <f t="shared" si="20"/>
        <v>-707.14690265486729</v>
      </c>
      <c r="D324" s="16">
        <f t="shared" si="21"/>
        <v>500056.74193437234</v>
      </c>
      <c r="E324" s="10" t="s">
        <v>14</v>
      </c>
      <c r="F324" s="32">
        <v>31</v>
      </c>
      <c r="G324" s="16">
        <f t="shared" si="22"/>
        <v>-554.61538461538464</v>
      </c>
      <c r="H324" s="16">
        <f t="shared" si="23"/>
        <v>307598.22485207103</v>
      </c>
    </row>
    <row r="325" spans="1:8" x14ac:dyDescent="0.25">
      <c r="A325" s="10" t="s">
        <v>20</v>
      </c>
      <c r="B325" s="32">
        <v>87</v>
      </c>
      <c r="C325" s="16">
        <f t="shared" si="20"/>
        <v>-764.14690265486729</v>
      </c>
      <c r="D325" s="16">
        <f t="shared" si="21"/>
        <v>583920.48883702722</v>
      </c>
      <c r="E325" s="10" t="s">
        <v>14</v>
      </c>
      <c r="F325" s="32">
        <v>107</v>
      </c>
      <c r="G325" s="16">
        <f t="shared" si="22"/>
        <v>-478.61538461538464</v>
      </c>
      <c r="H325" s="16">
        <f t="shared" si="23"/>
        <v>229072.68639053256</v>
      </c>
    </row>
    <row r="326" spans="1:8" x14ac:dyDescent="0.25">
      <c r="A326" s="10" t="s">
        <v>20</v>
      </c>
      <c r="B326" s="32">
        <v>3116</v>
      </c>
      <c r="C326" s="16">
        <f t="shared" si="20"/>
        <v>2264.8530973451325</v>
      </c>
      <c r="D326" s="16">
        <f t="shared" si="21"/>
        <v>5129559.55255384</v>
      </c>
      <c r="E326" s="10" t="s">
        <v>14</v>
      </c>
      <c r="F326" s="32">
        <v>27</v>
      </c>
      <c r="G326" s="16">
        <f t="shared" si="22"/>
        <v>-558.61538461538464</v>
      </c>
      <c r="H326" s="16">
        <f t="shared" si="23"/>
        <v>312051.14792899409</v>
      </c>
    </row>
    <row r="327" spans="1:8" x14ac:dyDescent="0.25">
      <c r="A327" s="10" t="s">
        <v>20</v>
      </c>
      <c r="B327" s="32">
        <v>909</v>
      </c>
      <c r="C327" s="16">
        <f t="shared" si="20"/>
        <v>57.85309734513271</v>
      </c>
      <c r="D327" s="16">
        <f t="shared" si="21"/>
        <v>3346.9808724254012</v>
      </c>
      <c r="E327" s="10" t="s">
        <v>14</v>
      </c>
      <c r="F327" s="32">
        <v>1221</v>
      </c>
      <c r="G327" s="16">
        <f t="shared" si="22"/>
        <v>635.38461538461536</v>
      </c>
      <c r="H327" s="16">
        <f t="shared" si="23"/>
        <v>403713.60946745559</v>
      </c>
    </row>
    <row r="328" spans="1:8" x14ac:dyDescent="0.25">
      <c r="A328" s="10" t="s">
        <v>20</v>
      </c>
      <c r="B328" s="32">
        <v>1613</v>
      </c>
      <c r="C328" s="16">
        <f t="shared" si="20"/>
        <v>761.85309734513271</v>
      </c>
      <c r="D328" s="16">
        <f t="shared" si="21"/>
        <v>580420.14193437225</v>
      </c>
      <c r="E328" s="10" t="s">
        <v>14</v>
      </c>
      <c r="F328" s="32">
        <v>1</v>
      </c>
      <c r="G328" s="16">
        <f t="shared" si="22"/>
        <v>-584.61538461538464</v>
      </c>
      <c r="H328" s="16">
        <f t="shared" si="23"/>
        <v>341775.14792899409</v>
      </c>
    </row>
    <row r="329" spans="1:8" x14ac:dyDescent="0.25">
      <c r="A329" s="10" t="s">
        <v>20</v>
      </c>
      <c r="B329" s="32">
        <v>136</v>
      </c>
      <c r="C329" s="16">
        <f t="shared" si="20"/>
        <v>-715.14690265486729</v>
      </c>
      <c r="D329" s="16">
        <f t="shared" si="21"/>
        <v>511435.09237685025</v>
      </c>
      <c r="E329" s="10" t="s">
        <v>14</v>
      </c>
      <c r="F329" s="32">
        <v>16</v>
      </c>
      <c r="G329" s="16">
        <f t="shared" si="22"/>
        <v>-569.61538461538464</v>
      </c>
      <c r="H329" s="16">
        <f t="shared" si="23"/>
        <v>324461.68639053259</v>
      </c>
    </row>
    <row r="330" spans="1:8" x14ac:dyDescent="0.25">
      <c r="A330" s="10" t="s">
        <v>20</v>
      </c>
      <c r="B330" s="32">
        <v>130</v>
      </c>
      <c r="C330" s="16">
        <f t="shared" si="20"/>
        <v>-721.14690265486729</v>
      </c>
      <c r="D330" s="16">
        <f t="shared" si="21"/>
        <v>520052.85520870861</v>
      </c>
      <c r="E330" s="10" t="s">
        <v>14</v>
      </c>
      <c r="F330" s="32">
        <v>41</v>
      </c>
      <c r="G330" s="16">
        <f t="shared" si="22"/>
        <v>-544.61538461538464</v>
      </c>
      <c r="H330" s="16">
        <f t="shared" si="23"/>
        <v>296605.91715976334</v>
      </c>
    </row>
    <row r="331" spans="1:8" x14ac:dyDescent="0.25">
      <c r="A331" s="10" t="s">
        <v>20</v>
      </c>
      <c r="B331" s="32">
        <v>102</v>
      </c>
      <c r="C331" s="16">
        <f t="shared" si="20"/>
        <v>-749.14690265486729</v>
      </c>
      <c r="D331" s="16">
        <f t="shared" si="21"/>
        <v>561221.08175738121</v>
      </c>
      <c r="E331" s="10" t="s">
        <v>14</v>
      </c>
      <c r="F331" s="32">
        <v>523</v>
      </c>
      <c r="G331" s="16">
        <f t="shared" si="22"/>
        <v>-62.615384615384642</v>
      </c>
      <c r="H331" s="16">
        <f t="shared" si="23"/>
        <v>3920.6863905325476</v>
      </c>
    </row>
    <row r="332" spans="1:8" x14ac:dyDescent="0.25">
      <c r="A332" s="10" t="s">
        <v>20</v>
      </c>
      <c r="B332" s="32">
        <v>4006</v>
      </c>
      <c r="C332" s="16">
        <f t="shared" si="20"/>
        <v>3154.8530973451325</v>
      </c>
      <c r="D332" s="16">
        <f t="shared" si="21"/>
        <v>9953098.0658281762</v>
      </c>
      <c r="E332" s="10" t="s">
        <v>14</v>
      </c>
      <c r="F332" s="32">
        <v>141</v>
      </c>
      <c r="G332" s="16">
        <f t="shared" si="22"/>
        <v>-444.61538461538464</v>
      </c>
      <c r="H332" s="16">
        <f t="shared" si="23"/>
        <v>197682.8402366864</v>
      </c>
    </row>
    <row r="333" spans="1:8" x14ac:dyDescent="0.25">
      <c r="A333" s="10" t="s">
        <v>20</v>
      </c>
      <c r="B333" s="32">
        <v>1629</v>
      </c>
      <c r="C333" s="16">
        <f t="shared" si="20"/>
        <v>777.85309734513271</v>
      </c>
      <c r="D333" s="16">
        <f t="shared" si="21"/>
        <v>605055.44104941655</v>
      </c>
      <c r="E333" s="10" t="s">
        <v>14</v>
      </c>
      <c r="F333" s="32">
        <v>52</v>
      </c>
      <c r="G333" s="16">
        <f t="shared" si="22"/>
        <v>-533.61538461538464</v>
      </c>
      <c r="H333" s="16">
        <f t="shared" si="23"/>
        <v>284745.3786982249</v>
      </c>
    </row>
    <row r="334" spans="1:8" x14ac:dyDescent="0.25">
      <c r="A334" s="10" t="s">
        <v>20</v>
      </c>
      <c r="B334" s="32">
        <v>2188</v>
      </c>
      <c r="C334" s="16">
        <f t="shared" si="20"/>
        <v>1336.8530973451327</v>
      </c>
      <c r="D334" s="16">
        <f t="shared" si="21"/>
        <v>1787176.2038812749</v>
      </c>
      <c r="E334" s="10" t="s">
        <v>14</v>
      </c>
      <c r="F334" s="32">
        <v>225</v>
      </c>
      <c r="G334" s="16">
        <f t="shared" si="22"/>
        <v>-360.61538461538464</v>
      </c>
      <c r="H334" s="16">
        <f t="shared" si="23"/>
        <v>130043.45562130179</v>
      </c>
    </row>
    <row r="335" spans="1:8" x14ac:dyDescent="0.25">
      <c r="A335" s="10" t="s">
        <v>20</v>
      </c>
      <c r="B335" s="32">
        <v>2409</v>
      </c>
      <c r="C335" s="16">
        <f t="shared" si="20"/>
        <v>1557.8530973451327</v>
      </c>
      <c r="D335" s="16">
        <f t="shared" si="21"/>
        <v>2426906.2729078233</v>
      </c>
      <c r="E335" s="10" t="s">
        <v>14</v>
      </c>
      <c r="F335" s="32">
        <v>38</v>
      </c>
      <c r="G335" s="16">
        <f t="shared" si="22"/>
        <v>-547.61538461538464</v>
      </c>
      <c r="H335" s="16">
        <f t="shared" si="23"/>
        <v>299882.60946745565</v>
      </c>
    </row>
    <row r="336" spans="1:8" x14ac:dyDescent="0.25">
      <c r="A336" s="10" t="s">
        <v>20</v>
      </c>
      <c r="B336" s="32">
        <v>194</v>
      </c>
      <c r="C336" s="16">
        <f t="shared" si="20"/>
        <v>-657.14690265486729</v>
      </c>
      <c r="D336" s="16">
        <f t="shared" si="21"/>
        <v>431842.05166888563</v>
      </c>
      <c r="E336" s="10" t="s">
        <v>14</v>
      </c>
      <c r="F336" s="32">
        <v>15</v>
      </c>
      <c r="G336" s="16">
        <f t="shared" si="22"/>
        <v>-570.61538461538464</v>
      </c>
      <c r="H336" s="16">
        <f t="shared" si="23"/>
        <v>325601.91715976334</v>
      </c>
    </row>
    <row r="337" spans="1:8" x14ac:dyDescent="0.25">
      <c r="A337" s="10" t="s">
        <v>20</v>
      </c>
      <c r="B337" s="32">
        <v>1140</v>
      </c>
      <c r="C337" s="16">
        <f t="shared" si="20"/>
        <v>288.85309734513271</v>
      </c>
      <c r="D337" s="16">
        <f t="shared" si="21"/>
        <v>83436.111845876716</v>
      </c>
      <c r="E337" s="10" t="s">
        <v>14</v>
      </c>
      <c r="F337" s="32">
        <v>37</v>
      </c>
      <c r="G337" s="16">
        <f t="shared" si="22"/>
        <v>-548.61538461538464</v>
      </c>
      <c r="H337" s="16">
        <f t="shared" si="23"/>
        <v>300978.8402366864</v>
      </c>
    </row>
    <row r="338" spans="1:8" x14ac:dyDescent="0.25">
      <c r="A338" s="10" t="s">
        <v>20</v>
      </c>
      <c r="B338" s="32">
        <v>102</v>
      </c>
      <c r="C338" s="16">
        <f t="shared" si="20"/>
        <v>-749.14690265486729</v>
      </c>
      <c r="D338" s="16">
        <f t="shared" si="21"/>
        <v>561221.08175738121</v>
      </c>
      <c r="E338" s="10" t="s">
        <v>14</v>
      </c>
      <c r="F338" s="32">
        <v>112</v>
      </c>
      <c r="G338" s="16">
        <f t="shared" si="22"/>
        <v>-473.61538461538464</v>
      </c>
      <c r="H338" s="16">
        <f t="shared" si="23"/>
        <v>224311.53254437872</v>
      </c>
    </row>
    <row r="339" spans="1:8" x14ac:dyDescent="0.25">
      <c r="A339" s="10" t="s">
        <v>20</v>
      </c>
      <c r="B339" s="32">
        <v>2857</v>
      </c>
      <c r="C339" s="16">
        <f t="shared" si="20"/>
        <v>2005.8530973451327</v>
      </c>
      <c r="D339" s="16">
        <f t="shared" si="21"/>
        <v>4023446.6481290623</v>
      </c>
      <c r="E339" s="10" t="s">
        <v>14</v>
      </c>
      <c r="F339" s="32">
        <v>21</v>
      </c>
      <c r="G339" s="16">
        <f t="shared" si="22"/>
        <v>-564.61538461538464</v>
      </c>
      <c r="H339" s="16">
        <f t="shared" si="23"/>
        <v>318790.53254437872</v>
      </c>
    </row>
    <row r="340" spans="1:8" x14ac:dyDescent="0.25">
      <c r="A340" s="10" t="s">
        <v>20</v>
      </c>
      <c r="B340" s="32">
        <v>107</v>
      </c>
      <c r="C340" s="16">
        <f t="shared" si="20"/>
        <v>-744.14690265486729</v>
      </c>
      <c r="D340" s="16">
        <f t="shared" si="21"/>
        <v>553754.61273083254</v>
      </c>
      <c r="E340" s="10" t="s">
        <v>14</v>
      </c>
      <c r="F340" s="32">
        <v>67</v>
      </c>
      <c r="G340" s="16">
        <f t="shared" si="22"/>
        <v>-518.61538461538464</v>
      </c>
      <c r="H340" s="16">
        <f t="shared" si="23"/>
        <v>268961.91715976334</v>
      </c>
    </row>
    <row r="341" spans="1:8" x14ac:dyDescent="0.25">
      <c r="A341" s="10" t="s">
        <v>20</v>
      </c>
      <c r="B341" s="32">
        <v>160</v>
      </c>
      <c r="C341" s="16">
        <f t="shared" si="20"/>
        <v>-691.14690265486729</v>
      </c>
      <c r="D341" s="16">
        <f t="shared" si="21"/>
        <v>477684.04104941658</v>
      </c>
      <c r="E341" s="10" t="s">
        <v>14</v>
      </c>
      <c r="F341" s="32">
        <v>78</v>
      </c>
      <c r="G341" s="16">
        <f t="shared" si="22"/>
        <v>-507.61538461538464</v>
      </c>
      <c r="H341" s="16">
        <f t="shared" si="23"/>
        <v>257673.37869822487</v>
      </c>
    </row>
    <row r="342" spans="1:8" x14ac:dyDescent="0.25">
      <c r="A342" s="10" t="s">
        <v>20</v>
      </c>
      <c r="B342" s="32">
        <v>2230</v>
      </c>
      <c r="C342" s="16">
        <f t="shared" si="20"/>
        <v>1378.8530973451327</v>
      </c>
      <c r="D342" s="16">
        <f t="shared" si="21"/>
        <v>1901235.8640582659</v>
      </c>
      <c r="E342" s="10" t="s">
        <v>14</v>
      </c>
      <c r="F342" s="32">
        <v>67</v>
      </c>
      <c r="G342" s="16">
        <f t="shared" si="22"/>
        <v>-518.61538461538464</v>
      </c>
      <c r="H342" s="16">
        <f t="shared" si="23"/>
        <v>268961.91715976334</v>
      </c>
    </row>
    <row r="343" spans="1:8" x14ac:dyDescent="0.25">
      <c r="A343" s="10" t="s">
        <v>20</v>
      </c>
      <c r="B343" s="32">
        <v>316</v>
      </c>
      <c r="C343" s="16">
        <f t="shared" si="20"/>
        <v>-535.14690265486729</v>
      </c>
      <c r="D343" s="16">
        <f t="shared" si="21"/>
        <v>286382.20742109802</v>
      </c>
      <c r="E343" s="10" t="s">
        <v>14</v>
      </c>
      <c r="F343" s="32">
        <v>263</v>
      </c>
      <c r="G343" s="16">
        <f t="shared" si="22"/>
        <v>-322.61538461538464</v>
      </c>
      <c r="H343" s="16">
        <f t="shared" si="23"/>
        <v>104080.68639053256</v>
      </c>
    </row>
    <row r="344" spans="1:8" x14ac:dyDescent="0.25">
      <c r="A344" s="10" t="s">
        <v>20</v>
      </c>
      <c r="B344" s="32">
        <v>117</v>
      </c>
      <c r="C344" s="16">
        <f t="shared" si="20"/>
        <v>-734.14690265486729</v>
      </c>
      <c r="D344" s="16">
        <f t="shared" si="21"/>
        <v>538971.67467773519</v>
      </c>
      <c r="E344" s="10" t="s">
        <v>14</v>
      </c>
      <c r="F344" s="32">
        <v>1691</v>
      </c>
      <c r="G344" s="16">
        <f t="shared" si="22"/>
        <v>1105.3846153846152</v>
      </c>
      <c r="H344" s="16">
        <f t="shared" si="23"/>
        <v>1221875.1479289937</v>
      </c>
    </row>
    <row r="345" spans="1:8" x14ac:dyDescent="0.25">
      <c r="A345" s="10" t="s">
        <v>20</v>
      </c>
      <c r="B345" s="32">
        <v>6406</v>
      </c>
      <c r="C345" s="16">
        <f t="shared" si="20"/>
        <v>5554.8530973451325</v>
      </c>
      <c r="D345" s="16">
        <f t="shared" si="21"/>
        <v>30856392.933084812</v>
      </c>
      <c r="E345" s="10" t="s">
        <v>14</v>
      </c>
      <c r="F345" s="32">
        <v>181</v>
      </c>
      <c r="G345" s="16">
        <f t="shared" si="22"/>
        <v>-404.61538461538464</v>
      </c>
      <c r="H345" s="16">
        <f t="shared" si="23"/>
        <v>163713.60946745565</v>
      </c>
    </row>
    <row r="346" spans="1:8" x14ac:dyDescent="0.25">
      <c r="A346" s="10" t="s">
        <v>20</v>
      </c>
      <c r="B346" s="32">
        <v>192</v>
      </c>
      <c r="C346" s="16">
        <f t="shared" si="20"/>
        <v>-659.14690265486729</v>
      </c>
      <c r="D346" s="16">
        <f t="shared" si="21"/>
        <v>434474.63927950512</v>
      </c>
      <c r="E346" s="10" t="s">
        <v>14</v>
      </c>
      <c r="F346" s="32">
        <v>13</v>
      </c>
      <c r="G346" s="16">
        <f t="shared" si="22"/>
        <v>-572.61538461538464</v>
      </c>
      <c r="H346" s="16">
        <f t="shared" si="23"/>
        <v>327888.3786982249</v>
      </c>
    </row>
    <row r="347" spans="1:8" x14ac:dyDescent="0.25">
      <c r="A347" s="10" t="s">
        <v>20</v>
      </c>
      <c r="B347" s="32">
        <v>26</v>
      </c>
      <c r="C347" s="16">
        <f t="shared" si="20"/>
        <v>-825.14690265486729</v>
      </c>
      <c r="D347" s="16">
        <f t="shared" si="21"/>
        <v>680867.41096092109</v>
      </c>
      <c r="E347" s="10" t="s">
        <v>14</v>
      </c>
      <c r="F347" s="32">
        <v>1</v>
      </c>
      <c r="G347" s="16">
        <f t="shared" si="22"/>
        <v>-584.61538461538464</v>
      </c>
      <c r="H347" s="16">
        <f t="shared" si="23"/>
        <v>341775.14792899409</v>
      </c>
    </row>
    <row r="348" spans="1:8" x14ac:dyDescent="0.25">
      <c r="A348" s="10" t="s">
        <v>20</v>
      </c>
      <c r="B348" s="32">
        <v>723</v>
      </c>
      <c r="C348" s="16">
        <f t="shared" si="20"/>
        <v>-128.14690265486729</v>
      </c>
      <c r="D348" s="16">
        <f t="shared" si="21"/>
        <v>16421.628660036033</v>
      </c>
      <c r="E348" s="10" t="s">
        <v>14</v>
      </c>
      <c r="F348" s="32">
        <v>21</v>
      </c>
      <c r="G348" s="16">
        <f t="shared" si="22"/>
        <v>-564.61538461538464</v>
      </c>
      <c r="H348" s="16">
        <f t="shared" si="23"/>
        <v>318790.53254437872</v>
      </c>
    </row>
    <row r="349" spans="1:8" x14ac:dyDescent="0.25">
      <c r="A349" s="10" t="s">
        <v>20</v>
      </c>
      <c r="B349" s="32">
        <v>170</v>
      </c>
      <c r="C349" s="16">
        <f t="shared" si="20"/>
        <v>-681.14690265486729</v>
      </c>
      <c r="D349" s="16">
        <f t="shared" si="21"/>
        <v>463961.10299631924</v>
      </c>
      <c r="E349" s="10" t="s">
        <v>14</v>
      </c>
      <c r="F349" s="32">
        <v>830</v>
      </c>
      <c r="G349" s="16">
        <f t="shared" si="22"/>
        <v>244.38461538461536</v>
      </c>
      <c r="H349" s="16">
        <f t="shared" si="23"/>
        <v>59723.840236686381</v>
      </c>
    </row>
    <row r="350" spans="1:8" x14ac:dyDescent="0.25">
      <c r="A350" s="10" t="s">
        <v>20</v>
      </c>
      <c r="B350" s="32">
        <v>238</v>
      </c>
      <c r="C350" s="16">
        <f t="shared" si="20"/>
        <v>-613.14690265486729</v>
      </c>
      <c r="D350" s="16">
        <f t="shared" si="21"/>
        <v>375949.12423525733</v>
      </c>
      <c r="E350" s="10" t="s">
        <v>14</v>
      </c>
      <c r="F350" s="32">
        <v>130</v>
      </c>
      <c r="G350" s="16">
        <f t="shared" si="22"/>
        <v>-455.61538461538464</v>
      </c>
      <c r="H350" s="16">
        <f t="shared" si="23"/>
        <v>207585.37869822487</v>
      </c>
    </row>
    <row r="351" spans="1:8" x14ac:dyDescent="0.25">
      <c r="A351" s="10" t="s">
        <v>20</v>
      </c>
      <c r="B351" s="32">
        <v>55</v>
      </c>
      <c r="C351" s="16">
        <f t="shared" si="20"/>
        <v>-796.14690265486729</v>
      </c>
      <c r="D351" s="16">
        <f t="shared" si="21"/>
        <v>633849.89060693874</v>
      </c>
      <c r="E351" s="10" t="s">
        <v>14</v>
      </c>
      <c r="F351" s="32">
        <v>55</v>
      </c>
      <c r="G351" s="16">
        <f t="shared" si="22"/>
        <v>-530.61538461538464</v>
      </c>
      <c r="H351" s="16">
        <f t="shared" si="23"/>
        <v>281552.68639053259</v>
      </c>
    </row>
    <row r="352" spans="1:8" x14ac:dyDescent="0.25">
      <c r="A352" s="10" t="s">
        <v>20</v>
      </c>
      <c r="B352" s="32">
        <v>128</v>
      </c>
      <c r="C352" s="16">
        <f t="shared" si="20"/>
        <v>-723.14690265486729</v>
      </c>
      <c r="D352" s="16">
        <f t="shared" si="21"/>
        <v>522941.44281932811</v>
      </c>
      <c r="E352" s="10" t="s">
        <v>14</v>
      </c>
      <c r="F352" s="32">
        <v>114</v>
      </c>
      <c r="G352" s="16">
        <f t="shared" si="22"/>
        <v>-471.61538461538464</v>
      </c>
      <c r="H352" s="16">
        <f t="shared" si="23"/>
        <v>222421.07100591718</v>
      </c>
    </row>
    <row r="353" spans="1:8" x14ac:dyDescent="0.25">
      <c r="A353" s="10" t="s">
        <v>20</v>
      </c>
      <c r="B353" s="32">
        <v>2144</v>
      </c>
      <c r="C353" s="16">
        <f t="shared" si="20"/>
        <v>1292.8530973451327</v>
      </c>
      <c r="D353" s="16">
        <f t="shared" si="21"/>
        <v>1671469.1313149033</v>
      </c>
      <c r="E353" s="10" t="s">
        <v>14</v>
      </c>
      <c r="F353" s="32">
        <v>594</v>
      </c>
      <c r="G353" s="16">
        <f t="shared" si="22"/>
        <v>8.3846153846153584</v>
      </c>
      <c r="H353" s="16">
        <f t="shared" si="23"/>
        <v>70.301775147928552</v>
      </c>
    </row>
    <row r="354" spans="1:8" x14ac:dyDescent="0.25">
      <c r="A354" s="10" t="s">
        <v>20</v>
      </c>
      <c r="B354" s="32">
        <v>2693</v>
      </c>
      <c r="C354" s="16">
        <f t="shared" si="20"/>
        <v>1841.8530973451327</v>
      </c>
      <c r="D354" s="16">
        <f t="shared" si="21"/>
        <v>3392422.832199859</v>
      </c>
      <c r="E354" s="10" t="s">
        <v>14</v>
      </c>
      <c r="F354" s="32">
        <v>24</v>
      </c>
      <c r="G354" s="16">
        <f t="shared" si="22"/>
        <v>-561.61538461538464</v>
      </c>
      <c r="H354" s="16">
        <f t="shared" si="23"/>
        <v>315411.8402366864</v>
      </c>
    </row>
    <row r="355" spans="1:8" x14ac:dyDescent="0.25">
      <c r="A355" s="10" t="s">
        <v>20</v>
      </c>
      <c r="B355" s="32">
        <v>432</v>
      </c>
      <c r="C355" s="16">
        <f t="shared" si="20"/>
        <v>-419.14690265486729</v>
      </c>
      <c r="D355" s="16">
        <f t="shared" si="21"/>
        <v>175684.1260051688</v>
      </c>
      <c r="E355" s="10" t="s">
        <v>14</v>
      </c>
      <c r="F355" s="32">
        <v>252</v>
      </c>
      <c r="G355" s="16">
        <f t="shared" si="22"/>
        <v>-333.61538461538464</v>
      </c>
      <c r="H355" s="16">
        <f t="shared" si="23"/>
        <v>111299.22485207103</v>
      </c>
    </row>
    <row r="356" spans="1:8" x14ac:dyDescent="0.25">
      <c r="A356" s="10" t="s">
        <v>20</v>
      </c>
      <c r="B356" s="32">
        <v>189</v>
      </c>
      <c r="C356" s="16">
        <f t="shared" si="20"/>
        <v>-662.14690265486729</v>
      </c>
      <c r="D356" s="16">
        <f t="shared" si="21"/>
        <v>438438.5206954343</v>
      </c>
      <c r="E356" s="10" t="s">
        <v>14</v>
      </c>
      <c r="F356" s="32">
        <v>67</v>
      </c>
      <c r="G356" s="16">
        <f t="shared" si="22"/>
        <v>-518.61538461538464</v>
      </c>
      <c r="H356" s="16">
        <f t="shared" si="23"/>
        <v>268961.91715976334</v>
      </c>
    </row>
    <row r="357" spans="1:8" x14ac:dyDescent="0.25">
      <c r="A357" s="10" t="s">
        <v>20</v>
      </c>
      <c r="B357" s="32">
        <v>154</v>
      </c>
      <c r="C357" s="16">
        <f t="shared" si="20"/>
        <v>-697.14690265486729</v>
      </c>
      <c r="D357" s="16">
        <f t="shared" si="21"/>
        <v>486013.803881275</v>
      </c>
      <c r="E357" s="10" t="s">
        <v>14</v>
      </c>
      <c r="F357" s="32">
        <v>742</v>
      </c>
      <c r="G357" s="16">
        <f t="shared" si="22"/>
        <v>156.38461538461536</v>
      </c>
      <c r="H357" s="16">
        <f t="shared" si="23"/>
        <v>24456.147928994076</v>
      </c>
    </row>
    <row r="358" spans="1:8" x14ac:dyDescent="0.25">
      <c r="A358" s="10" t="s">
        <v>20</v>
      </c>
      <c r="B358" s="32">
        <v>96</v>
      </c>
      <c r="C358" s="16">
        <f t="shared" si="20"/>
        <v>-755.14690265486729</v>
      </c>
      <c r="D358" s="16">
        <f t="shared" si="21"/>
        <v>570246.84458923957</v>
      </c>
      <c r="E358" s="10" t="s">
        <v>14</v>
      </c>
      <c r="F358" s="32">
        <v>75</v>
      </c>
      <c r="G358" s="16">
        <f t="shared" si="22"/>
        <v>-510.61538461538464</v>
      </c>
      <c r="H358" s="16">
        <f t="shared" si="23"/>
        <v>260728.07100591718</v>
      </c>
    </row>
    <row r="359" spans="1:8" x14ac:dyDescent="0.25">
      <c r="A359" s="10" t="s">
        <v>20</v>
      </c>
      <c r="B359" s="32">
        <v>3063</v>
      </c>
      <c r="C359" s="16">
        <f t="shared" si="20"/>
        <v>2211.8530973451325</v>
      </c>
      <c r="D359" s="16">
        <f t="shared" si="21"/>
        <v>4892294.1242352566</v>
      </c>
      <c r="E359" s="10" t="s">
        <v>14</v>
      </c>
      <c r="F359" s="32">
        <v>4405</v>
      </c>
      <c r="G359" s="16">
        <f t="shared" si="22"/>
        <v>3819.3846153846152</v>
      </c>
      <c r="H359" s="16">
        <f t="shared" si="23"/>
        <v>14587698.840236686</v>
      </c>
    </row>
    <row r="360" spans="1:8" x14ac:dyDescent="0.25">
      <c r="A360" s="10" t="s">
        <v>20</v>
      </c>
      <c r="B360" s="32">
        <v>2266</v>
      </c>
      <c r="C360" s="16">
        <f t="shared" si="20"/>
        <v>1414.8530973451327</v>
      </c>
      <c r="D360" s="16">
        <f t="shared" si="21"/>
        <v>2001809.2870671155</v>
      </c>
      <c r="E360" s="10" t="s">
        <v>14</v>
      </c>
      <c r="F360" s="32">
        <v>92</v>
      </c>
      <c r="G360" s="16">
        <f t="shared" si="22"/>
        <v>-493.61538461538464</v>
      </c>
      <c r="H360" s="16">
        <f t="shared" si="23"/>
        <v>243656.14792899412</v>
      </c>
    </row>
    <row r="361" spans="1:8" x14ac:dyDescent="0.25">
      <c r="A361" s="10" t="s">
        <v>20</v>
      </c>
      <c r="B361" s="32">
        <v>194</v>
      </c>
      <c r="C361" s="16">
        <f t="shared" si="20"/>
        <v>-657.14690265486729</v>
      </c>
      <c r="D361" s="16">
        <f t="shared" si="21"/>
        <v>431842.05166888563</v>
      </c>
      <c r="E361" s="10" t="s">
        <v>14</v>
      </c>
      <c r="F361" s="32">
        <v>64</v>
      </c>
      <c r="G361" s="16">
        <f t="shared" si="22"/>
        <v>-521.61538461538464</v>
      </c>
      <c r="H361" s="16">
        <f t="shared" si="23"/>
        <v>272082.60946745565</v>
      </c>
    </row>
    <row r="362" spans="1:8" x14ac:dyDescent="0.25">
      <c r="A362" s="10" t="s">
        <v>20</v>
      </c>
      <c r="B362" s="32">
        <v>129</v>
      </c>
      <c r="C362" s="16">
        <f t="shared" si="20"/>
        <v>-722.14690265486729</v>
      </c>
      <c r="D362" s="16">
        <f t="shared" si="21"/>
        <v>521496.14901401836</v>
      </c>
      <c r="E362" s="10" t="s">
        <v>14</v>
      </c>
      <c r="F362" s="32">
        <v>64</v>
      </c>
      <c r="G362" s="16">
        <f t="shared" si="22"/>
        <v>-521.61538461538464</v>
      </c>
      <c r="H362" s="16">
        <f t="shared" si="23"/>
        <v>272082.60946745565</v>
      </c>
    </row>
    <row r="363" spans="1:8" x14ac:dyDescent="0.25">
      <c r="A363" s="10" t="s">
        <v>20</v>
      </c>
      <c r="B363" s="32">
        <v>375</v>
      </c>
      <c r="C363" s="16">
        <f t="shared" si="20"/>
        <v>-476.14690265486729</v>
      </c>
      <c r="D363" s="16">
        <f t="shared" si="21"/>
        <v>226715.87290782368</v>
      </c>
      <c r="E363" s="10" t="s">
        <v>14</v>
      </c>
      <c r="F363" s="32">
        <v>842</v>
      </c>
      <c r="G363" s="16">
        <f t="shared" si="22"/>
        <v>256.38461538461536</v>
      </c>
      <c r="H363" s="16">
        <f t="shared" si="23"/>
        <v>65733.07100591714</v>
      </c>
    </row>
    <row r="364" spans="1:8" x14ac:dyDescent="0.25">
      <c r="A364" s="10" t="s">
        <v>20</v>
      </c>
      <c r="B364" s="32">
        <v>409</v>
      </c>
      <c r="C364" s="16">
        <f t="shared" si="20"/>
        <v>-442.14690265486729</v>
      </c>
      <c r="D364" s="16">
        <f t="shared" si="21"/>
        <v>195493.8835272927</v>
      </c>
      <c r="E364" s="10" t="s">
        <v>14</v>
      </c>
      <c r="F364" s="32">
        <v>112</v>
      </c>
      <c r="G364" s="16">
        <f t="shared" si="22"/>
        <v>-473.61538461538464</v>
      </c>
      <c r="H364" s="16">
        <f t="shared" si="23"/>
        <v>224311.53254437872</v>
      </c>
    </row>
    <row r="365" spans="1:8" x14ac:dyDescent="0.25">
      <c r="A365" s="10" t="s">
        <v>20</v>
      </c>
      <c r="B365" s="32">
        <v>234</v>
      </c>
      <c r="C365" s="16">
        <f t="shared" si="20"/>
        <v>-617.14690265486729</v>
      </c>
      <c r="D365" s="16">
        <f t="shared" si="21"/>
        <v>380870.29945649626</v>
      </c>
      <c r="E365" s="10" t="s">
        <v>14</v>
      </c>
      <c r="F365" s="32">
        <v>374</v>
      </c>
      <c r="G365" s="16">
        <f t="shared" si="22"/>
        <v>-211.61538461538464</v>
      </c>
      <c r="H365" s="16">
        <f t="shared" si="23"/>
        <v>44781.071005917169</v>
      </c>
    </row>
    <row r="366" spans="1:8" x14ac:dyDescent="0.25">
      <c r="A366" s="10" t="s">
        <v>20</v>
      </c>
      <c r="B366" s="32">
        <v>3016</v>
      </c>
      <c r="C366" s="16">
        <f t="shared" si="20"/>
        <v>2164.8530973451325</v>
      </c>
      <c r="D366" s="16">
        <f t="shared" si="21"/>
        <v>4686588.9330848139</v>
      </c>
    </row>
    <row r="367" spans="1:8" x14ac:dyDescent="0.25">
      <c r="A367" s="10" t="s">
        <v>20</v>
      </c>
      <c r="B367" s="32">
        <v>264</v>
      </c>
      <c r="C367" s="16">
        <f t="shared" si="20"/>
        <v>-587.14690265486729</v>
      </c>
      <c r="D367" s="16">
        <f t="shared" si="21"/>
        <v>344741.48529720423</v>
      </c>
    </row>
    <row r="368" spans="1:8" x14ac:dyDescent="0.25">
      <c r="A368" s="10" t="s">
        <v>20</v>
      </c>
      <c r="B368" s="32">
        <v>272</v>
      </c>
      <c r="C368" s="16">
        <f t="shared" si="20"/>
        <v>-579.14690265486729</v>
      </c>
      <c r="D368" s="16">
        <f t="shared" si="21"/>
        <v>335411.13485472632</v>
      </c>
    </row>
    <row r="369" spans="1:4" x14ac:dyDescent="0.25">
      <c r="A369" s="10" t="s">
        <v>20</v>
      </c>
      <c r="B369" s="32">
        <v>419</v>
      </c>
      <c r="C369" s="16">
        <f t="shared" si="20"/>
        <v>-432.14690265486729</v>
      </c>
      <c r="D369" s="16">
        <f t="shared" si="21"/>
        <v>186750.94547419535</v>
      </c>
    </row>
    <row r="370" spans="1:4" x14ac:dyDescent="0.25">
      <c r="A370" s="10" t="s">
        <v>20</v>
      </c>
      <c r="B370" s="32">
        <v>1621</v>
      </c>
      <c r="C370" s="16">
        <f t="shared" si="20"/>
        <v>769.85309734513271</v>
      </c>
      <c r="D370" s="16">
        <f t="shared" si="21"/>
        <v>592673.7914918944</v>
      </c>
    </row>
    <row r="371" spans="1:4" x14ac:dyDescent="0.25">
      <c r="A371" s="10" t="s">
        <v>20</v>
      </c>
      <c r="B371" s="32">
        <v>1101</v>
      </c>
      <c r="C371" s="16">
        <f t="shared" si="20"/>
        <v>249.85309734513271</v>
      </c>
      <c r="D371" s="16">
        <f t="shared" si="21"/>
        <v>62426.570252956364</v>
      </c>
    </row>
    <row r="372" spans="1:4" x14ac:dyDescent="0.25">
      <c r="A372" s="10" t="s">
        <v>20</v>
      </c>
      <c r="B372" s="32">
        <v>1073</v>
      </c>
      <c r="C372" s="16">
        <f t="shared" si="20"/>
        <v>221.85309734513271</v>
      </c>
      <c r="D372" s="16">
        <f t="shared" si="21"/>
        <v>49218.796801628931</v>
      </c>
    </row>
    <row r="373" spans="1:4" x14ac:dyDescent="0.25">
      <c r="A373" s="10" t="s">
        <v>20</v>
      </c>
      <c r="B373" s="32">
        <v>331</v>
      </c>
      <c r="C373" s="16">
        <f t="shared" si="20"/>
        <v>-520.14690265486729</v>
      </c>
      <c r="D373" s="16">
        <f t="shared" si="21"/>
        <v>270552.80034145201</v>
      </c>
    </row>
    <row r="374" spans="1:4" x14ac:dyDescent="0.25">
      <c r="A374" s="10" t="s">
        <v>20</v>
      </c>
      <c r="B374" s="32">
        <v>1170</v>
      </c>
      <c r="C374" s="16">
        <f t="shared" si="20"/>
        <v>318.85309734513271</v>
      </c>
      <c r="D374" s="16">
        <f t="shared" si="21"/>
        <v>101667.29768658467</v>
      </c>
    </row>
    <row r="375" spans="1:4" x14ac:dyDescent="0.25">
      <c r="A375" s="10" t="s">
        <v>20</v>
      </c>
      <c r="B375" s="32">
        <v>363</v>
      </c>
      <c r="C375" s="16">
        <f t="shared" si="20"/>
        <v>-488.14690265486729</v>
      </c>
      <c r="D375" s="16">
        <f t="shared" si="21"/>
        <v>238287.39857154049</v>
      </c>
    </row>
    <row r="376" spans="1:4" x14ac:dyDescent="0.25">
      <c r="A376" s="10" t="s">
        <v>20</v>
      </c>
      <c r="B376" s="32">
        <v>103</v>
      </c>
      <c r="C376" s="16">
        <f t="shared" si="20"/>
        <v>-748.14690265486729</v>
      </c>
      <c r="D376" s="16">
        <f t="shared" si="21"/>
        <v>559723.78795207152</v>
      </c>
    </row>
    <row r="377" spans="1:4" x14ac:dyDescent="0.25">
      <c r="A377" s="10" t="s">
        <v>20</v>
      </c>
      <c r="B377" s="32">
        <v>147</v>
      </c>
      <c r="C377" s="16">
        <f t="shared" si="20"/>
        <v>-704.14690265486729</v>
      </c>
      <c r="D377" s="16">
        <f t="shared" si="21"/>
        <v>495822.86051844317</v>
      </c>
    </row>
    <row r="378" spans="1:4" x14ac:dyDescent="0.25">
      <c r="A378" s="10" t="s">
        <v>20</v>
      </c>
      <c r="B378" s="32">
        <v>110</v>
      </c>
      <c r="C378" s="16">
        <f t="shared" si="20"/>
        <v>-741.14690265486729</v>
      </c>
      <c r="D378" s="16">
        <f t="shared" si="21"/>
        <v>549298.73131490336</v>
      </c>
    </row>
    <row r="379" spans="1:4" x14ac:dyDescent="0.25">
      <c r="A379" s="10" t="s">
        <v>20</v>
      </c>
      <c r="B379" s="32">
        <v>134</v>
      </c>
      <c r="C379" s="16">
        <f t="shared" si="20"/>
        <v>-717.14690265486729</v>
      </c>
      <c r="D379" s="16">
        <f t="shared" si="21"/>
        <v>514299.67998746969</v>
      </c>
    </row>
    <row r="380" spans="1:4" x14ac:dyDescent="0.25">
      <c r="A380" s="10" t="s">
        <v>20</v>
      </c>
      <c r="B380" s="32">
        <v>269</v>
      </c>
      <c r="C380" s="16">
        <f t="shared" si="20"/>
        <v>-582.14690265486729</v>
      </c>
      <c r="D380" s="16">
        <f t="shared" si="21"/>
        <v>338895.01627065556</v>
      </c>
    </row>
    <row r="381" spans="1:4" x14ac:dyDescent="0.25">
      <c r="A381" s="10" t="s">
        <v>20</v>
      </c>
      <c r="B381" s="32">
        <v>175</v>
      </c>
      <c r="C381" s="16">
        <f t="shared" si="20"/>
        <v>-676.14690265486729</v>
      </c>
      <c r="D381" s="16">
        <f t="shared" si="21"/>
        <v>457174.63396977057</v>
      </c>
    </row>
    <row r="382" spans="1:4" x14ac:dyDescent="0.25">
      <c r="A382" s="10" t="s">
        <v>20</v>
      </c>
      <c r="B382" s="32">
        <v>69</v>
      </c>
      <c r="C382" s="16">
        <f t="shared" si="20"/>
        <v>-782.14690265486729</v>
      </c>
      <c r="D382" s="16">
        <f t="shared" si="21"/>
        <v>611753.77733260242</v>
      </c>
    </row>
    <row r="383" spans="1:4" x14ac:dyDescent="0.25">
      <c r="A383" s="10" t="s">
        <v>20</v>
      </c>
      <c r="B383" s="32">
        <v>190</v>
      </c>
      <c r="C383" s="16">
        <f t="shared" si="20"/>
        <v>-661.14690265486729</v>
      </c>
      <c r="D383" s="16">
        <f t="shared" si="21"/>
        <v>437115.22689012456</v>
      </c>
    </row>
    <row r="384" spans="1:4" x14ac:dyDescent="0.25">
      <c r="A384" s="10" t="s">
        <v>20</v>
      </c>
      <c r="B384" s="32">
        <v>237</v>
      </c>
      <c r="C384" s="16">
        <f t="shared" si="20"/>
        <v>-614.14690265486729</v>
      </c>
      <c r="D384" s="16">
        <f t="shared" si="21"/>
        <v>377176.41804056702</v>
      </c>
    </row>
    <row r="385" spans="1:4" x14ac:dyDescent="0.25">
      <c r="A385" s="10" t="s">
        <v>20</v>
      </c>
      <c r="B385" s="32">
        <v>196</v>
      </c>
      <c r="C385" s="16">
        <f t="shared" si="20"/>
        <v>-655.14690265486729</v>
      </c>
      <c r="D385" s="16">
        <f t="shared" si="21"/>
        <v>429217.46405826614</v>
      </c>
    </row>
    <row r="386" spans="1:4" x14ac:dyDescent="0.25">
      <c r="A386" s="10" t="s">
        <v>20</v>
      </c>
      <c r="B386" s="32">
        <v>7295</v>
      </c>
      <c r="C386" s="16">
        <f t="shared" si="20"/>
        <v>6443.8530973451325</v>
      </c>
      <c r="D386" s="16">
        <f t="shared" si="21"/>
        <v>41523242.740164459</v>
      </c>
    </row>
    <row r="387" spans="1:4" x14ac:dyDescent="0.25">
      <c r="A387" s="10" t="s">
        <v>20</v>
      </c>
      <c r="B387" s="32">
        <v>2893</v>
      </c>
      <c r="C387" s="16">
        <f t="shared" ref="C387:C450" si="24">B387-$K$6</f>
        <v>2041.8530973451327</v>
      </c>
      <c r="D387" s="16">
        <f t="shared" ref="D387:D450" si="25">C387^2</f>
        <v>4169164.0711379121</v>
      </c>
    </row>
    <row r="388" spans="1:4" x14ac:dyDescent="0.25">
      <c r="A388" s="10" t="s">
        <v>20</v>
      </c>
      <c r="B388" s="32">
        <v>820</v>
      </c>
      <c r="C388" s="16">
        <f t="shared" si="24"/>
        <v>-31.14690265486729</v>
      </c>
      <c r="D388" s="16">
        <f t="shared" si="25"/>
        <v>970.12954499177908</v>
      </c>
    </row>
    <row r="389" spans="1:4" x14ac:dyDescent="0.25">
      <c r="A389" s="10" t="s">
        <v>20</v>
      </c>
      <c r="B389" s="32">
        <v>2038</v>
      </c>
      <c r="C389" s="16">
        <f t="shared" si="24"/>
        <v>1186.8530973451327</v>
      </c>
      <c r="D389" s="16">
        <f t="shared" si="25"/>
        <v>1408620.2746777351</v>
      </c>
    </row>
    <row r="390" spans="1:4" x14ac:dyDescent="0.25">
      <c r="A390" s="10" t="s">
        <v>20</v>
      </c>
      <c r="B390" s="32">
        <v>116</v>
      </c>
      <c r="C390" s="16">
        <f t="shared" si="24"/>
        <v>-735.14690265486729</v>
      </c>
      <c r="D390" s="16">
        <f t="shared" si="25"/>
        <v>540440.96848304488</v>
      </c>
    </row>
    <row r="391" spans="1:4" x14ac:dyDescent="0.25">
      <c r="A391" s="10" t="s">
        <v>20</v>
      </c>
      <c r="B391" s="32">
        <v>1345</v>
      </c>
      <c r="C391" s="16">
        <f t="shared" si="24"/>
        <v>493.85309734513271</v>
      </c>
      <c r="D391" s="16">
        <f t="shared" si="25"/>
        <v>243890.88175738111</v>
      </c>
    </row>
    <row r="392" spans="1:4" x14ac:dyDescent="0.25">
      <c r="A392" s="10" t="s">
        <v>20</v>
      </c>
      <c r="B392" s="32">
        <v>168</v>
      </c>
      <c r="C392" s="16">
        <f t="shared" si="24"/>
        <v>-683.14690265486729</v>
      </c>
      <c r="D392" s="16">
        <f t="shared" si="25"/>
        <v>466689.69060693873</v>
      </c>
    </row>
    <row r="393" spans="1:4" x14ac:dyDescent="0.25">
      <c r="A393" s="10" t="s">
        <v>20</v>
      </c>
      <c r="B393" s="32">
        <v>137</v>
      </c>
      <c r="C393" s="16">
        <f t="shared" si="24"/>
        <v>-714.14690265486729</v>
      </c>
      <c r="D393" s="16">
        <f t="shared" si="25"/>
        <v>510005.79857154051</v>
      </c>
    </row>
    <row r="394" spans="1:4" x14ac:dyDescent="0.25">
      <c r="A394" s="10" t="s">
        <v>20</v>
      </c>
      <c r="B394" s="32">
        <v>186</v>
      </c>
      <c r="C394" s="16">
        <f t="shared" si="24"/>
        <v>-665.14690265486729</v>
      </c>
      <c r="D394" s="16">
        <f t="shared" si="25"/>
        <v>442420.40211136348</v>
      </c>
    </row>
    <row r="395" spans="1:4" x14ac:dyDescent="0.25">
      <c r="A395" s="10" t="s">
        <v>20</v>
      </c>
      <c r="B395" s="32">
        <v>125</v>
      </c>
      <c r="C395" s="16">
        <f t="shared" si="24"/>
        <v>-726.14690265486729</v>
      </c>
      <c r="D395" s="16">
        <f t="shared" si="25"/>
        <v>527289.32423525734</v>
      </c>
    </row>
    <row r="396" spans="1:4" x14ac:dyDescent="0.25">
      <c r="A396" s="10" t="s">
        <v>20</v>
      </c>
      <c r="B396" s="32">
        <v>202</v>
      </c>
      <c r="C396" s="16">
        <f t="shared" si="24"/>
        <v>-649.14690265486729</v>
      </c>
      <c r="D396" s="16">
        <f t="shared" si="25"/>
        <v>421391.70122640778</v>
      </c>
    </row>
    <row r="397" spans="1:4" x14ac:dyDescent="0.25">
      <c r="A397" s="10" t="s">
        <v>20</v>
      </c>
      <c r="B397" s="32">
        <v>103</v>
      </c>
      <c r="C397" s="16">
        <f t="shared" si="24"/>
        <v>-748.14690265486729</v>
      </c>
      <c r="D397" s="16">
        <f t="shared" si="25"/>
        <v>559723.78795207152</v>
      </c>
    </row>
    <row r="398" spans="1:4" x14ac:dyDescent="0.25">
      <c r="A398" s="10" t="s">
        <v>20</v>
      </c>
      <c r="B398" s="32">
        <v>1785</v>
      </c>
      <c r="C398" s="16">
        <f t="shared" si="24"/>
        <v>933.85309734513271</v>
      </c>
      <c r="D398" s="16">
        <f t="shared" si="25"/>
        <v>872081.60742109793</v>
      </c>
    </row>
    <row r="399" spans="1:4" x14ac:dyDescent="0.25">
      <c r="A399" s="10" t="s">
        <v>20</v>
      </c>
      <c r="B399" s="32">
        <v>157</v>
      </c>
      <c r="C399" s="16">
        <f t="shared" si="24"/>
        <v>-694.14690265486729</v>
      </c>
      <c r="D399" s="16">
        <f t="shared" si="25"/>
        <v>481839.92246534582</v>
      </c>
    </row>
    <row r="400" spans="1:4" x14ac:dyDescent="0.25">
      <c r="A400" s="10" t="s">
        <v>20</v>
      </c>
      <c r="B400" s="32">
        <v>555</v>
      </c>
      <c r="C400" s="16">
        <f t="shared" si="24"/>
        <v>-296.14690265486729</v>
      </c>
      <c r="D400" s="16">
        <f t="shared" si="25"/>
        <v>87702.987952071446</v>
      </c>
    </row>
    <row r="401" spans="1:4" x14ac:dyDescent="0.25">
      <c r="A401" s="10" t="s">
        <v>20</v>
      </c>
      <c r="B401" s="32">
        <v>297</v>
      </c>
      <c r="C401" s="16">
        <f t="shared" si="24"/>
        <v>-554.14690265486729</v>
      </c>
      <c r="D401" s="16">
        <f t="shared" si="25"/>
        <v>307078.78972198296</v>
      </c>
    </row>
    <row r="402" spans="1:4" x14ac:dyDescent="0.25">
      <c r="A402" s="10" t="s">
        <v>20</v>
      </c>
      <c r="B402" s="32">
        <v>123</v>
      </c>
      <c r="C402" s="16">
        <f t="shared" si="24"/>
        <v>-728.14690265486729</v>
      </c>
      <c r="D402" s="16">
        <f t="shared" si="25"/>
        <v>530197.91184587684</v>
      </c>
    </row>
    <row r="403" spans="1:4" x14ac:dyDescent="0.25">
      <c r="A403" s="10" t="s">
        <v>20</v>
      </c>
      <c r="B403" s="32">
        <v>3036</v>
      </c>
      <c r="C403" s="16">
        <f t="shared" si="24"/>
        <v>2184.8530973451325</v>
      </c>
      <c r="D403" s="16">
        <f t="shared" si="25"/>
        <v>4773583.0569786187</v>
      </c>
    </row>
    <row r="404" spans="1:4" x14ac:dyDescent="0.25">
      <c r="A404" s="10" t="s">
        <v>20</v>
      </c>
      <c r="B404" s="32">
        <v>144</v>
      </c>
      <c r="C404" s="16">
        <f t="shared" si="24"/>
        <v>-707.14690265486729</v>
      </c>
      <c r="D404" s="16">
        <f t="shared" si="25"/>
        <v>500056.74193437234</v>
      </c>
    </row>
    <row r="405" spans="1:4" x14ac:dyDescent="0.25">
      <c r="A405" s="10" t="s">
        <v>20</v>
      </c>
      <c r="B405" s="32">
        <v>121</v>
      </c>
      <c r="C405" s="16">
        <f t="shared" si="24"/>
        <v>-730.14690265486729</v>
      </c>
      <c r="D405" s="16">
        <f t="shared" si="25"/>
        <v>533114.49945649621</v>
      </c>
    </row>
    <row r="406" spans="1:4" x14ac:dyDescent="0.25">
      <c r="A406" s="10" t="s">
        <v>20</v>
      </c>
      <c r="B406" s="32">
        <v>181</v>
      </c>
      <c r="C406" s="16">
        <f t="shared" si="24"/>
        <v>-670.14690265486729</v>
      </c>
      <c r="D406" s="16">
        <f t="shared" si="25"/>
        <v>449096.87113791215</v>
      </c>
    </row>
    <row r="407" spans="1:4" x14ac:dyDescent="0.25">
      <c r="A407" s="10" t="s">
        <v>20</v>
      </c>
      <c r="B407" s="32">
        <v>122</v>
      </c>
      <c r="C407" s="16">
        <f t="shared" si="24"/>
        <v>-729.14690265486729</v>
      </c>
      <c r="D407" s="16">
        <f t="shared" si="25"/>
        <v>531655.20565118652</v>
      </c>
    </row>
    <row r="408" spans="1:4" x14ac:dyDescent="0.25">
      <c r="A408" s="10" t="s">
        <v>20</v>
      </c>
      <c r="B408" s="32">
        <v>1071</v>
      </c>
      <c r="C408" s="16">
        <f t="shared" si="24"/>
        <v>219.85309734513271</v>
      </c>
      <c r="D408" s="16">
        <f t="shared" si="25"/>
        <v>48335.384412248401</v>
      </c>
    </row>
    <row r="409" spans="1:4" x14ac:dyDescent="0.25">
      <c r="A409" s="10" t="s">
        <v>20</v>
      </c>
      <c r="B409" s="32">
        <v>980</v>
      </c>
      <c r="C409" s="16">
        <f t="shared" si="24"/>
        <v>128.85309734513271</v>
      </c>
      <c r="D409" s="16">
        <f t="shared" si="25"/>
        <v>16603.120695434245</v>
      </c>
    </row>
    <row r="410" spans="1:4" x14ac:dyDescent="0.25">
      <c r="A410" s="10" t="s">
        <v>20</v>
      </c>
      <c r="B410" s="32">
        <v>536</v>
      </c>
      <c r="C410" s="16">
        <f t="shared" si="24"/>
        <v>-315.14690265486729</v>
      </c>
      <c r="D410" s="16">
        <f t="shared" si="25"/>
        <v>99317.570252956401</v>
      </c>
    </row>
    <row r="411" spans="1:4" x14ac:dyDescent="0.25">
      <c r="A411" s="10" t="s">
        <v>20</v>
      </c>
      <c r="B411" s="32">
        <v>1991</v>
      </c>
      <c r="C411" s="16">
        <f t="shared" si="24"/>
        <v>1139.8530973451327</v>
      </c>
      <c r="D411" s="16">
        <f t="shared" si="25"/>
        <v>1299265.0835272926</v>
      </c>
    </row>
    <row r="412" spans="1:4" x14ac:dyDescent="0.25">
      <c r="A412" s="10" t="s">
        <v>20</v>
      </c>
      <c r="B412" s="32">
        <v>180</v>
      </c>
      <c r="C412" s="16">
        <f t="shared" si="24"/>
        <v>-671.14690265486729</v>
      </c>
      <c r="D412" s="16">
        <f t="shared" si="25"/>
        <v>450438.1649432219</v>
      </c>
    </row>
    <row r="413" spans="1:4" x14ac:dyDescent="0.25">
      <c r="A413" s="10" t="s">
        <v>20</v>
      </c>
      <c r="B413" s="32">
        <v>130</v>
      </c>
      <c r="C413" s="16">
        <f t="shared" si="24"/>
        <v>-721.14690265486729</v>
      </c>
      <c r="D413" s="16">
        <f t="shared" si="25"/>
        <v>520052.85520870861</v>
      </c>
    </row>
    <row r="414" spans="1:4" x14ac:dyDescent="0.25">
      <c r="A414" s="10" t="s">
        <v>20</v>
      </c>
      <c r="B414" s="32">
        <v>122</v>
      </c>
      <c r="C414" s="16">
        <f t="shared" si="24"/>
        <v>-729.14690265486729</v>
      </c>
      <c r="D414" s="16">
        <f t="shared" si="25"/>
        <v>531655.20565118652</v>
      </c>
    </row>
    <row r="415" spans="1:4" x14ac:dyDescent="0.25">
      <c r="A415" s="10" t="s">
        <v>20</v>
      </c>
      <c r="B415" s="32">
        <v>140</v>
      </c>
      <c r="C415" s="16">
        <f t="shared" si="24"/>
        <v>-711.14690265486729</v>
      </c>
      <c r="D415" s="16">
        <f t="shared" si="25"/>
        <v>505729.91715561127</v>
      </c>
    </row>
    <row r="416" spans="1:4" x14ac:dyDescent="0.25">
      <c r="A416" s="10" t="s">
        <v>20</v>
      </c>
      <c r="B416" s="32">
        <v>3388</v>
      </c>
      <c r="C416" s="16">
        <f t="shared" si="24"/>
        <v>2536.8530973451325</v>
      </c>
      <c r="D416" s="16">
        <f t="shared" si="25"/>
        <v>6435623.6375095919</v>
      </c>
    </row>
    <row r="417" spans="1:4" x14ac:dyDescent="0.25">
      <c r="A417" s="10" t="s">
        <v>20</v>
      </c>
      <c r="B417" s="32">
        <v>280</v>
      </c>
      <c r="C417" s="16">
        <f t="shared" si="24"/>
        <v>-571.14690265486729</v>
      </c>
      <c r="D417" s="16">
        <f t="shared" si="25"/>
        <v>326208.78441224847</v>
      </c>
    </row>
    <row r="418" spans="1:4" x14ac:dyDescent="0.25">
      <c r="A418" s="10" t="s">
        <v>20</v>
      </c>
      <c r="B418" s="32">
        <v>366</v>
      </c>
      <c r="C418" s="16">
        <f t="shared" si="24"/>
        <v>-485.14690265486729</v>
      </c>
      <c r="D418" s="16">
        <f t="shared" si="25"/>
        <v>235367.51715561128</v>
      </c>
    </row>
    <row r="419" spans="1:4" x14ac:dyDescent="0.25">
      <c r="A419" s="10" t="s">
        <v>20</v>
      </c>
      <c r="B419" s="32">
        <v>270</v>
      </c>
      <c r="C419" s="16">
        <f t="shared" si="24"/>
        <v>-581.14690265486729</v>
      </c>
      <c r="D419" s="16">
        <f t="shared" si="25"/>
        <v>337731.72246534581</v>
      </c>
    </row>
    <row r="420" spans="1:4" x14ac:dyDescent="0.25">
      <c r="A420" s="10" t="s">
        <v>20</v>
      </c>
      <c r="B420" s="32">
        <v>137</v>
      </c>
      <c r="C420" s="16">
        <f t="shared" si="24"/>
        <v>-714.14690265486729</v>
      </c>
      <c r="D420" s="16">
        <f t="shared" si="25"/>
        <v>510005.79857154051</v>
      </c>
    </row>
    <row r="421" spans="1:4" x14ac:dyDescent="0.25">
      <c r="A421" s="10" t="s">
        <v>20</v>
      </c>
      <c r="B421" s="32">
        <v>3205</v>
      </c>
      <c r="C421" s="16">
        <f t="shared" si="24"/>
        <v>2353.8530973451325</v>
      </c>
      <c r="D421" s="16">
        <f t="shared" si="25"/>
        <v>5540624.4038812742</v>
      </c>
    </row>
    <row r="422" spans="1:4" x14ac:dyDescent="0.25">
      <c r="A422" s="10" t="s">
        <v>20</v>
      </c>
      <c r="B422" s="32">
        <v>288</v>
      </c>
      <c r="C422" s="16">
        <f t="shared" si="24"/>
        <v>-563.14690265486729</v>
      </c>
      <c r="D422" s="16">
        <f t="shared" si="25"/>
        <v>317134.43396977056</v>
      </c>
    </row>
    <row r="423" spans="1:4" x14ac:dyDescent="0.25">
      <c r="A423" s="10" t="s">
        <v>20</v>
      </c>
      <c r="B423" s="32">
        <v>148</v>
      </c>
      <c r="C423" s="16">
        <f t="shared" si="24"/>
        <v>-703.14690265486729</v>
      </c>
      <c r="D423" s="16">
        <f t="shared" si="25"/>
        <v>494415.56671313342</v>
      </c>
    </row>
    <row r="424" spans="1:4" x14ac:dyDescent="0.25">
      <c r="A424" s="10" t="s">
        <v>20</v>
      </c>
      <c r="B424" s="32">
        <v>114</v>
      </c>
      <c r="C424" s="16">
        <f t="shared" si="24"/>
        <v>-737.14690265486729</v>
      </c>
      <c r="D424" s="16">
        <f t="shared" si="25"/>
        <v>543385.55609366437</v>
      </c>
    </row>
    <row r="425" spans="1:4" x14ac:dyDescent="0.25">
      <c r="A425" s="10" t="s">
        <v>20</v>
      </c>
      <c r="B425" s="32">
        <v>1518</v>
      </c>
      <c r="C425" s="16">
        <f t="shared" si="24"/>
        <v>666.85309734513271</v>
      </c>
      <c r="D425" s="16">
        <f t="shared" si="25"/>
        <v>444693.05343879707</v>
      </c>
    </row>
    <row r="426" spans="1:4" x14ac:dyDescent="0.25">
      <c r="A426" s="10" t="s">
        <v>20</v>
      </c>
      <c r="B426" s="32">
        <v>166</v>
      </c>
      <c r="C426" s="16">
        <f t="shared" si="24"/>
        <v>-685.14690265486729</v>
      </c>
      <c r="D426" s="16">
        <f t="shared" si="25"/>
        <v>469426.27821755817</v>
      </c>
    </row>
    <row r="427" spans="1:4" x14ac:dyDescent="0.25">
      <c r="A427" s="10" t="s">
        <v>20</v>
      </c>
      <c r="B427" s="32">
        <v>100</v>
      </c>
      <c r="C427" s="16">
        <f t="shared" si="24"/>
        <v>-751.14690265486729</v>
      </c>
      <c r="D427" s="16">
        <f t="shared" si="25"/>
        <v>564221.6693680007</v>
      </c>
    </row>
    <row r="428" spans="1:4" x14ac:dyDescent="0.25">
      <c r="A428" s="10" t="s">
        <v>20</v>
      </c>
      <c r="B428" s="32">
        <v>235</v>
      </c>
      <c r="C428" s="16">
        <f t="shared" si="24"/>
        <v>-616.14690265486729</v>
      </c>
      <c r="D428" s="16">
        <f t="shared" si="25"/>
        <v>379637.00565118651</v>
      </c>
    </row>
    <row r="429" spans="1:4" x14ac:dyDescent="0.25">
      <c r="A429" s="10" t="s">
        <v>20</v>
      </c>
      <c r="B429" s="32">
        <v>148</v>
      </c>
      <c r="C429" s="16">
        <f t="shared" si="24"/>
        <v>-703.14690265486729</v>
      </c>
      <c r="D429" s="16">
        <f t="shared" si="25"/>
        <v>494415.56671313342</v>
      </c>
    </row>
    <row r="430" spans="1:4" x14ac:dyDescent="0.25">
      <c r="A430" s="10" t="s">
        <v>20</v>
      </c>
      <c r="B430" s="32">
        <v>198</v>
      </c>
      <c r="C430" s="16">
        <f t="shared" si="24"/>
        <v>-653.14690265486729</v>
      </c>
      <c r="D430" s="16">
        <f t="shared" si="25"/>
        <v>426600.8764476467</v>
      </c>
    </row>
    <row r="431" spans="1:4" x14ac:dyDescent="0.25">
      <c r="A431" s="10" t="s">
        <v>20</v>
      </c>
      <c r="B431" s="32">
        <v>150</v>
      </c>
      <c r="C431" s="16">
        <f t="shared" si="24"/>
        <v>-701.14690265486729</v>
      </c>
      <c r="D431" s="16">
        <f t="shared" si="25"/>
        <v>491606.97910251393</v>
      </c>
    </row>
    <row r="432" spans="1:4" x14ac:dyDescent="0.25">
      <c r="A432" s="10" t="s">
        <v>20</v>
      </c>
      <c r="B432" s="32">
        <v>216</v>
      </c>
      <c r="C432" s="16">
        <f t="shared" si="24"/>
        <v>-635.14690265486729</v>
      </c>
      <c r="D432" s="16">
        <f t="shared" si="25"/>
        <v>403411.58795207145</v>
      </c>
    </row>
    <row r="433" spans="1:4" x14ac:dyDescent="0.25">
      <c r="A433" s="10" t="s">
        <v>20</v>
      </c>
      <c r="B433" s="32">
        <v>5139</v>
      </c>
      <c r="C433" s="16">
        <f t="shared" si="24"/>
        <v>4287.8530973451325</v>
      </c>
      <c r="D433" s="16">
        <f t="shared" si="25"/>
        <v>18385684.184412245</v>
      </c>
    </row>
    <row r="434" spans="1:4" x14ac:dyDescent="0.25">
      <c r="A434" s="10" t="s">
        <v>20</v>
      </c>
      <c r="B434" s="32">
        <v>2353</v>
      </c>
      <c r="C434" s="16">
        <f t="shared" si="24"/>
        <v>1501.8530973451327</v>
      </c>
      <c r="D434" s="16">
        <f t="shared" si="25"/>
        <v>2255562.7260051686</v>
      </c>
    </row>
    <row r="435" spans="1:4" x14ac:dyDescent="0.25">
      <c r="A435" s="10" t="s">
        <v>20</v>
      </c>
      <c r="B435" s="32">
        <v>78</v>
      </c>
      <c r="C435" s="16">
        <f t="shared" si="24"/>
        <v>-773.14690265486729</v>
      </c>
      <c r="D435" s="16">
        <f t="shared" si="25"/>
        <v>597756.13308481488</v>
      </c>
    </row>
    <row r="436" spans="1:4" x14ac:dyDescent="0.25">
      <c r="A436" s="10" t="s">
        <v>20</v>
      </c>
      <c r="B436" s="32">
        <v>174</v>
      </c>
      <c r="C436" s="16">
        <f t="shared" si="24"/>
        <v>-677.14690265486729</v>
      </c>
      <c r="D436" s="16">
        <f t="shared" si="25"/>
        <v>458527.92777508032</v>
      </c>
    </row>
    <row r="437" spans="1:4" x14ac:dyDescent="0.25">
      <c r="A437" s="10" t="s">
        <v>20</v>
      </c>
      <c r="B437" s="32">
        <v>164</v>
      </c>
      <c r="C437" s="16">
        <f t="shared" si="24"/>
        <v>-687.14690265486729</v>
      </c>
      <c r="D437" s="16">
        <f t="shared" si="25"/>
        <v>472170.86582817766</v>
      </c>
    </row>
    <row r="438" spans="1:4" x14ac:dyDescent="0.25">
      <c r="A438" s="10" t="s">
        <v>20</v>
      </c>
      <c r="B438" s="32">
        <v>161</v>
      </c>
      <c r="C438" s="16">
        <f t="shared" si="24"/>
        <v>-690.14690265486729</v>
      </c>
      <c r="D438" s="16">
        <f t="shared" si="25"/>
        <v>476302.74724410684</v>
      </c>
    </row>
    <row r="439" spans="1:4" x14ac:dyDescent="0.25">
      <c r="A439" s="10" t="s">
        <v>20</v>
      </c>
      <c r="B439" s="32">
        <v>138</v>
      </c>
      <c r="C439" s="16">
        <f t="shared" si="24"/>
        <v>-713.14690265486729</v>
      </c>
      <c r="D439" s="16">
        <f t="shared" si="25"/>
        <v>508578.50476623076</v>
      </c>
    </row>
    <row r="440" spans="1:4" x14ac:dyDescent="0.25">
      <c r="A440" s="10" t="s">
        <v>20</v>
      </c>
      <c r="B440" s="32">
        <v>3308</v>
      </c>
      <c r="C440" s="16">
        <f t="shared" si="24"/>
        <v>2456.8530973451325</v>
      </c>
      <c r="D440" s="16">
        <f t="shared" si="25"/>
        <v>6036127.1419343706</v>
      </c>
    </row>
    <row r="441" spans="1:4" x14ac:dyDescent="0.25">
      <c r="A441" s="10" t="s">
        <v>20</v>
      </c>
      <c r="B441" s="32">
        <v>127</v>
      </c>
      <c r="C441" s="16">
        <f t="shared" si="24"/>
        <v>-724.14690265486729</v>
      </c>
      <c r="D441" s="16">
        <f t="shared" si="25"/>
        <v>524388.73662463785</v>
      </c>
    </row>
    <row r="442" spans="1:4" x14ac:dyDescent="0.25">
      <c r="A442" s="10" t="s">
        <v>20</v>
      </c>
      <c r="B442" s="32">
        <v>207</v>
      </c>
      <c r="C442" s="16">
        <f t="shared" si="24"/>
        <v>-644.14690265486729</v>
      </c>
      <c r="D442" s="16">
        <f t="shared" si="25"/>
        <v>414925.23219985905</v>
      </c>
    </row>
    <row r="443" spans="1:4" x14ac:dyDescent="0.25">
      <c r="A443" s="10" t="s">
        <v>20</v>
      </c>
      <c r="B443" s="32">
        <v>181</v>
      </c>
      <c r="C443" s="16">
        <f t="shared" si="24"/>
        <v>-670.14690265486729</v>
      </c>
      <c r="D443" s="16">
        <f t="shared" si="25"/>
        <v>449096.87113791215</v>
      </c>
    </row>
    <row r="444" spans="1:4" x14ac:dyDescent="0.25">
      <c r="A444" s="10" t="s">
        <v>20</v>
      </c>
      <c r="B444" s="32">
        <v>110</v>
      </c>
      <c r="C444" s="16">
        <f t="shared" si="24"/>
        <v>-741.14690265486729</v>
      </c>
      <c r="D444" s="16">
        <f t="shared" si="25"/>
        <v>549298.73131490336</v>
      </c>
    </row>
    <row r="445" spans="1:4" x14ac:dyDescent="0.25">
      <c r="A445" s="10" t="s">
        <v>20</v>
      </c>
      <c r="B445" s="32">
        <v>185</v>
      </c>
      <c r="C445" s="16">
        <f t="shared" si="24"/>
        <v>-666.14690265486729</v>
      </c>
      <c r="D445" s="16">
        <f t="shared" si="25"/>
        <v>443751.69591667323</v>
      </c>
    </row>
    <row r="446" spans="1:4" x14ac:dyDescent="0.25">
      <c r="A446" s="10" t="s">
        <v>20</v>
      </c>
      <c r="B446" s="32">
        <v>121</v>
      </c>
      <c r="C446" s="16">
        <f t="shared" si="24"/>
        <v>-730.14690265486729</v>
      </c>
      <c r="D446" s="16">
        <f t="shared" si="25"/>
        <v>533114.49945649621</v>
      </c>
    </row>
    <row r="447" spans="1:4" x14ac:dyDescent="0.25">
      <c r="A447" s="10" t="s">
        <v>20</v>
      </c>
      <c r="B447" s="32">
        <v>106</v>
      </c>
      <c r="C447" s="16">
        <f t="shared" si="24"/>
        <v>-745.14690265486729</v>
      </c>
      <c r="D447" s="16">
        <f t="shared" si="25"/>
        <v>555243.90653614223</v>
      </c>
    </row>
    <row r="448" spans="1:4" x14ac:dyDescent="0.25">
      <c r="A448" s="10" t="s">
        <v>20</v>
      </c>
      <c r="B448" s="32">
        <v>142</v>
      </c>
      <c r="C448" s="16">
        <f t="shared" si="24"/>
        <v>-709.14690265486729</v>
      </c>
      <c r="D448" s="16">
        <f t="shared" si="25"/>
        <v>502889.32954499184</v>
      </c>
    </row>
    <row r="449" spans="1:4" x14ac:dyDescent="0.25">
      <c r="A449" s="10" t="s">
        <v>20</v>
      </c>
      <c r="B449" s="32">
        <v>233</v>
      </c>
      <c r="C449" s="16">
        <f t="shared" si="24"/>
        <v>-618.14690265486729</v>
      </c>
      <c r="D449" s="16">
        <f t="shared" si="25"/>
        <v>382105.593261806</v>
      </c>
    </row>
    <row r="450" spans="1:4" x14ac:dyDescent="0.25">
      <c r="A450" s="10" t="s">
        <v>20</v>
      </c>
      <c r="B450" s="32">
        <v>218</v>
      </c>
      <c r="C450" s="16">
        <f t="shared" si="24"/>
        <v>-633.14690265486729</v>
      </c>
      <c r="D450" s="16">
        <f t="shared" si="25"/>
        <v>400875.00034145202</v>
      </c>
    </row>
    <row r="451" spans="1:4" x14ac:dyDescent="0.25">
      <c r="A451" s="10" t="s">
        <v>20</v>
      </c>
      <c r="B451" s="32">
        <v>76</v>
      </c>
      <c r="C451" s="16">
        <f t="shared" ref="C451:C514" si="26">B451-$K$6</f>
        <v>-775.14690265486729</v>
      </c>
      <c r="D451" s="16">
        <f t="shared" ref="D451:D514" si="27">C451^2</f>
        <v>600852.72069543425</v>
      </c>
    </row>
    <row r="452" spans="1:4" x14ac:dyDescent="0.25">
      <c r="A452" s="10" t="s">
        <v>20</v>
      </c>
      <c r="B452" s="32">
        <v>43</v>
      </c>
      <c r="C452" s="16">
        <f t="shared" si="26"/>
        <v>-808.14690265486729</v>
      </c>
      <c r="D452" s="16">
        <f t="shared" si="27"/>
        <v>653101.41627065558</v>
      </c>
    </row>
    <row r="453" spans="1:4" x14ac:dyDescent="0.25">
      <c r="A453" s="10" t="s">
        <v>20</v>
      </c>
      <c r="B453" s="32">
        <v>221</v>
      </c>
      <c r="C453" s="16">
        <f t="shared" si="26"/>
        <v>-630.14690265486729</v>
      </c>
      <c r="D453" s="16">
        <f t="shared" si="27"/>
        <v>397085.11892552278</v>
      </c>
    </row>
    <row r="454" spans="1:4" x14ac:dyDescent="0.25">
      <c r="A454" s="10" t="s">
        <v>20</v>
      </c>
      <c r="B454" s="32">
        <v>2805</v>
      </c>
      <c r="C454" s="16">
        <f t="shared" si="26"/>
        <v>1953.8530973451327</v>
      </c>
      <c r="D454" s="16">
        <f t="shared" si="27"/>
        <v>3817541.9260051688</v>
      </c>
    </row>
    <row r="455" spans="1:4" x14ac:dyDescent="0.25">
      <c r="A455" s="10" t="s">
        <v>20</v>
      </c>
      <c r="B455" s="32">
        <v>68</v>
      </c>
      <c r="C455" s="16">
        <f t="shared" si="26"/>
        <v>-783.14690265486729</v>
      </c>
      <c r="D455" s="16">
        <f t="shared" si="27"/>
        <v>613319.07113791222</v>
      </c>
    </row>
    <row r="456" spans="1:4" x14ac:dyDescent="0.25">
      <c r="A456" s="10" t="s">
        <v>20</v>
      </c>
      <c r="B456" s="32">
        <v>183</v>
      </c>
      <c r="C456" s="16">
        <f t="shared" si="26"/>
        <v>-668.14690265486729</v>
      </c>
      <c r="D456" s="16">
        <f t="shared" si="27"/>
        <v>446420.28352729272</v>
      </c>
    </row>
    <row r="457" spans="1:4" x14ac:dyDescent="0.25">
      <c r="A457" s="10" t="s">
        <v>20</v>
      </c>
      <c r="B457" s="32">
        <v>133</v>
      </c>
      <c r="C457" s="16">
        <f t="shared" si="26"/>
        <v>-718.14690265486729</v>
      </c>
      <c r="D457" s="16">
        <f t="shared" si="27"/>
        <v>515734.97379277943</v>
      </c>
    </row>
    <row r="458" spans="1:4" x14ac:dyDescent="0.25">
      <c r="A458" s="10" t="s">
        <v>20</v>
      </c>
      <c r="B458" s="32">
        <v>2489</v>
      </c>
      <c r="C458" s="16">
        <f t="shared" si="26"/>
        <v>1637.8530973451327</v>
      </c>
      <c r="D458" s="16">
        <f t="shared" si="27"/>
        <v>2682562.7684830446</v>
      </c>
    </row>
    <row r="459" spans="1:4" x14ac:dyDescent="0.25">
      <c r="A459" s="10" t="s">
        <v>20</v>
      </c>
      <c r="B459" s="32">
        <v>69</v>
      </c>
      <c r="C459" s="16">
        <f t="shared" si="26"/>
        <v>-782.14690265486729</v>
      </c>
      <c r="D459" s="16">
        <f t="shared" si="27"/>
        <v>611753.77733260242</v>
      </c>
    </row>
    <row r="460" spans="1:4" x14ac:dyDescent="0.25">
      <c r="A460" s="10" t="s">
        <v>20</v>
      </c>
      <c r="B460" s="32">
        <v>279</v>
      </c>
      <c r="C460" s="16">
        <f t="shared" si="26"/>
        <v>-572.14690265486729</v>
      </c>
      <c r="D460" s="16">
        <f t="shared" si="27"/>
        <v>327352.07821755821</v>
      </c>
    </row>
    <row r="461" spans="1:4" x14ac:dyDescent="0.25">
      <c r="A461" s="10" t="s">
        <v>20</v>
      </c>
      <c r="B461" s="32">
        <v>210</v>
      </c>
      <c r="C461" s="16">
        <f t="shared" si="26"/>
        <v>-641.14690265486729</v>
      </c>
      <c r="D461" s="16">
        <f t="shared" si="27"/>
        <v>411069.35078392987</v>
      </c>
    </row>
    <row r="462" spans="1:4" x14ac:dyDescent="0.25">
      <c r="A462" s="10" t="s">
        <v>20</v>
      </c>
      <c r="B462" s="32">
        <v>2100</v>
      </c>
      <c r="C462" s="16">
        <f t="shared" si="26"/>
        <v>1248.8530973451327</v>
      </c>
      <c r="D462" s="16">
        <f t="shared" si="27"/>
        <v>1559634.0587485316</v>
      </c>
    </row>
    <row r="463" spans="1:4" x14ac:dyDescent="0.25">
      <c r="A463" s="10" t="s">
        <v>20</v>
      </c>
      <c r="B463" s="32">
        <v>252</v>
      </c>
      <c r="C463" s="16">
        <f t="shared" si="26"/>
        <v>-599.14690265486729</v>
      </c>
      <c r="D463" s="16">
        <f t="shared" si="27"/>
        <v>358977.010960921</v>
      </c>
    </row>
    <row r="464" spans="1:4" x14ac:dyDescent="0.25">
      <c r="A464" s="10" t="s">
        <v>20</v>
      </c>
      <c r="B464" s="32">
        <v>1280</v>
      </c>
      <c r="C464" s="16">
        <f t="shared" si="26"/>
        <v>428.85309734513271</v>
      </c>
      <c r="D464" s="16">
        <f t="shared" si="27"/>
        <v>183914.97910251387</v>
      </c>
    </row>
    <row r="465" spans="1:4" x14ac:dyDescent="0.25">
      <c r="A465" s="10" t="s">
        <v>20</v>
      </c>
      <c r="B465" s="32">
        <v>157</v>
      </c>
      <c r="C465" s="16">
        <f t="shared" si="26"/>
        <v>-694.14690265486729</v>
      </c>
      <c r="D465" s="16">
        <f t="shared" si="27"/>
        <v>481839.92246534582</v>
      </c>
    </row>
    <row r="466" spans="1:4" x14ac:dyDescent="0.25">
      <c r="A466" s="10" t="s">
        <v>20</v>
      </c>
      <c r="B466" s="32">
        <v>194</v>
      </c>
      <c r="C466" s="16">
        <f t="shared" si="26"/>
        <v>-657.14690265486729</v>
      </c>
      <c r="D466" s="16">
        <f t="shared" si="27"/>
        <v>431842.05166888563</v>
      </c>
    </row>
    <row r="467" spans="1:4" x14ac:dyDescent="0.25">
      <c r="A467" s="10" t="s">
        <v>20</v>
      </c>
      <c r="B467" s="32">
        <v>82</v>
      </c>
      <c r="C467" s="16">
        <f t="shared" si="26"/>
        <v>-769.14690265486729</v>
      </c>
      <c r="D467" s="16">
        <f t="shared" si="27"/>
        <v>591586.9578635759</v>
      </c>
    </row>
    <row r="468" spans="1:4" x14ac:dyDescent="0.25">
      <c r="A468" s="10" t="s">
        <v>20</v>
      </c>
      <c r="B468" s="32">
        <v>4233</v>
      </c>
      <c r="C468" s="16">
        <f t="shared" si="26"/>
        <v>3381.8530973451325</v>
      </c>
      <c r="D468" s="16">
        <f t="shared" si="27"/>
        <v>11436930.372022865</v>
      </c>
    </row>
    <row r="469" spans="1:4" x14ac:dyDescent="0.25">
      <c r="A469" s="10" t="s">
        <v>20</v>
      </c>
      <c r="B469" s="32">
        <v>1297</v>
      </c>
      <c r="C469" s="16">
        <f t="shared" si="26"/>
        <v>445.85309734513271</v>
      </c>
      <c r="D469" s="16">
        <f t="shared" si="27"/>
        <v>198784.98441224839</v>
      </c>
    </row>
    <row r="470" spans="1:4" x14ac:dyDescent="0.25">
      <c r="A470" s="10" t="s">
        <v>20</v>
      </c>
      <c r="B470" s="32">
        <v>165</v>
      </c>
      <c r="C470" s="16">
        <f t="shared" si="26"/>
        <v>-686.14690265486729</v>
      </c>
      <c r="D470" s="16">
        <f t="shared" si="27"/>
        <v>470797.57202286791</v>
      </c>
    </row>
    <row r="471" spans="1:4" x14ac:dyDescent="0.25">
      <c r="A471" s="10" t="s">
        <v>20</v>
      </c>
      <c r="B471" s="32">
        <v>119</v>
      </c>
      <c r="C471" s="16">
        <f t="shared" si="26"/>
        <v>-732.14690265486729</v>
      </c>
      <c r="D471" s="16">
        <f t="shared" si="27"/>
        <v>536039.0870671157</v>
      </c>
    </row>
    <row r="472" spans="1:4" x14ac:dyDescent="0.25">
      <c r="A472" s="10" t="s">
        <v>20</v>
      </c>
      <c r="B472" s="32">
        <v>1797</v>
      </c>
      <c r="C472" s="16">
        <f t="shared" si="26"/>
        <v>945.85309734513271</v>
      </c>
      <c r="D472" s="16">
        <f t="shared" si="27"/>
        <v>894638.08175738109</v>
      </c>
    </row>
    <row r="473" spans="1:4" x14ac:dyDescent="0.25">
      <c r="A473" s="10" t="s">
        <v>20</v>
      </c>
      <c r="B473" s="32">
        <v>261</v>
      </c>
      <c r="C473" s="16">
        <f t="shared" si="26"/>
        <v>-590.14690265486729</v>
      </c>
      <c r="D473" s="16">
        <f t="shared" si="27"/>
        <v>348273.36671313341</v>
      </c>
    </row>
    <row r="474" spans="1:4" x14ac:dyDescent="0.25">
      <c r="A474" s="10" t="s">
        <v>20</v>
      </c>
      <c r="B474" s="32">
        <v>157</v>
      </c>
      <c r="C474" s="16">
        <f t="shared" si="26"/>
        <v>-694.14690265486729</v>
      </c>
      <c r="D474" s="16">
        <f t="shared" si="27"/>
        <v>481839.92246534582</v>
      </c>
    </row>
    <row r="475" spans="1:4" x14ac:dyDescent="0.25">
      <c r="A475" s="10" t="s">
        <v>20</v>
      </c>
      <c r="B475" s="32">
        <v>3533</v>
      </c>
      <c r="C475" s="16">
        <f t="shared" si="26"/>
        <v>2681.8530973451325</v>
      </c>
      <c r="D475" s="16">
        <f t="shared" si="27"/>
        <v>7192336.0357396808</v>
      </c>
    </row>
    <row r="476" spans="1:4" x14ac:dyDescent="0.25">
      <c r="A476" s="10" t="s">
        <v>20</v>
      </c>
      <c r="B476" s="32">
        <v>155</v>
      </c>
      <c r="C476" s="16">
        <f t="shared" si="26"/>
        <v>-696.14690265486729</v>
      </c>
      <c r="D476" s="16">
        <f t="shared" si="27"/>
        <v>484620.51007596526</v>
      </c>
    </row>
    <row r="477" spans="1:4" x14ac:dyDescent="0.25">
      <c r="A477" s="10" t="s">
        <v>20</v>
      </c>
      <c r="B477" s="32">
        <v>132</v>
      </c>
      <c r="C477" s="16">
        <f t="shared" si="26"/>
        <v>-719.14690265486729</v>
      </c>
      <c r="D477" s="16">
        <f t="shared" si="27"/>
        <v>517172.26759808918</v>
      </c>
    </row>
    <row r="478" spans="1:4" x14ac:dyDescent="0.25">
      <c r="A478" s="10" t="s">
        <v>20</v>
      </c>
      <c r="B478" s="32">
        <v>1354</v>
      </c>
      <c r="C478" s="16">
        <f t="shared" si="26"/>
        <v>502.85309734513271</v>
      </c>
      <c r="D478" s="16">
        <f t="shared" si="27"/>
        <v>252861.23750959351</v>
      </c>
    </row>
    <row r="479" spans="1:4" x14ac:dyDescent="0.25">
      <c r="A479" s="10" t="s">
        <v>20</v>
      </c>
      <c r="B479" s="32">
        <v>48</v>
      </c>
      <c r="C479" s="16">
        <f t="shared" si="26"/>
        <v>-803.14690265486729</v>
      </c>
      <c r="D479" s="16">
        <f t="shared" si="27"/>
        <v>645044.94724410691</v>
      </c>
    </row>
    <row r="480" spans="1:4" x14ac:dyDescent="0.25">
      <c r="A480" s="10" t="s">
        <v>20</v>
      </c>
      <c r="B480" s="32">
        <v>110</v>
      </c>
      <c r="C480" s="16">
        <f t="shared" si="26"/>
        <v>-741.14690265486729</v>
      </c>
      <c r="D480" s="16">
        <f t="shared" si="27"/>
        <v>549298.73131490336</v>
      </c>
    </row>
    <row r="481" spans="1:4" x14ac:dyDescent="0.25">
      <c r="A481" s="10" t="s">
        <v>20</v>
      </c>
      <c r="B481" s="32">
        <v>172</v>
      </c>
      <c r="C481" s="16">
        <f t="shared" si="26"/>
        <v>-679.14690265486729</v>
      </c>
      <c r="D481" s="16">
        <f t="shared" si="27"/>
        <v>461240.51538569981</v>
      </c>
    </row>
    <row r="482" spans="1:4" x14ac:dyDescent="0.25">
      <c r="A482" s="10" t="s">
        <v>20</v>
      </c>
      <c r="B482" s="32">
        <v>307</v>
      </c>
      <c r="C482" s="16">
        <f t="shared" si="26"/>
        <v>-544.14690265486729</v>
      </c>
      <c r="D482" s="16">
        <f t="shared" si="27"/>
        <v>296095.85166888562</v>
      </c>
    </row>
    <row r="483" spans="1:4" x14ac:dyDescent="0.25">
      <c r="A483" s="10" t="s">
        <v>20</v>
      </c>
      <c r="B483" s="32">
        <v>160</v>
      </c>
      <c r="C483" s="16">
        <f t="shared" si="26"/>
        <v>-691.14690265486729</v>
      </c>
      <c r="D483" s="16">
        <f t="shared" si="27"/>
        <v>477684.04104941658</v>
      </c>
    </row>
    <row r="484" spans="1:4" x14ac:dyDescent="0.25">
      <c r="A484" s="10" t="s">
        <v>20</v>
      </c>
      <c r="B484" s="32">
        <v>1467</v>
      </c>
      <c r="C484" s="16">
        <f t="shared" si="26"/>
        <v>615.85309734513271</v>
      </c>
      <c r="D484" s="16">
        <f t="shared" si="27"/>
        <v>379275.03750959353</v>
      </c>
    </row>
    <row r="485" spans="1:4" x14ac:dyDescent="0.25">
      <c r="A485" s="10" t="s">
        <v>20</v>
      </c>
      <c r="B485" s="32">
        <v>2662</v>
      </c>
      <c r="C485" s="16">
        <f t="shared" si="26"/>
        <v>1810.8530973451327</v>
      </c>
      <c r="D485" s="16">
        <f t="shared" si="27"/>
        <v>3279188.9401644608</v>
      </c>
    </row>
    <row r="486" spans="1:4" x14ac:dyDescent="0.25">
      <c r="A486" s="10" t="s">
        <v>20</v>
      </c>
      <c r="B486" s="32">
        <v>452</v>
      </c>
      <c r="C486" s="16">
        <f t="shared" si="26"/>
        <v>-399.14690265486729</v>
      </c>
      <c r="D486" s="16">
        <f t="shared" si="27"/>
        <v>159318.24989897411</v>
      </c>
    </row>
    <row r="487" spans="1:4" x14ac:dyDescent="0.25">
      <c r="A487" s="10" t="s">
        <v>20</v>
      </c>
      <c r="B487" s="32">
        <v>158</v>
      </c>
      <c r="C487" s="16">
        <f t="shared" si="26"/>
        <v>-693.14690265486729</v>
      </c>
      <c r="D487" s="16">
        <f t="shared" si="27"/>
        <v>480452.62866003608</v>
      </c>
    </row>
    <row r="488" spans="1:4" x14ac:dyDescent="0.25">
      <c r="A488" s="10" t="s">
        <v>20</v>
      </c>
      <c r="B488" s="32">
        <v>225</v>
      </c>
      <c r="C488" s="16">
        <f t="shared" si="26"/>
        <v>-626.14690265486729</v>
      </c>
      <c r="D488" s="16">
        <f t="shared" si="27"/>
        <v>392059.94370428385</v>
      </c>
    </row>
    <row r="489" spans="1:4" x14ac:dyDescent="0.25">
      <c r="A489" s="10" t="s">
        <v>20</v>
      </c>
      <c r="B489" s="32">
        <v>65</v>
      </c>
      <c r="C489" s="16">
        <f t="shared" si="26"/>
        <v>-786.14690265486729</v>
      </c>
      <c r="D489" s="16">
        <f t="shared" si="27"/>
        <v>618026.9525538414</v>
      </c>
    </row>
    <row r="490" spans="1:4" x14ac:dyDescent="0.25">
      <c r="A490" s="10" t="s">
        <v>20</v>
      </c>
      <c r="B490" s="32">
        <v>163</v>
      </c>
      <c r="C490" s="16">
        <f t="shared" si="26"/>
        <v>-688.14690265486729</v>
      </c>
      <c r="D490" s="16">
        <f t="shared" si="27"/>
        <v>473546.1596334874</v>
      </c>
    </row>
    <row r="491" spans="1:4" x14ac:dyDescent="0.25">
      <c r="A491" s="10" t="s">
        <v>20</v>
      </c>
      <c r="B491" s="32">
        <v>85</v>
      </c>
      <c r="C491" s="16">
        <f t="shared" si="26"/>
        <v>-766.14690265486729</v>
      </c>
      <c r="D491" s="16">
        <f t="shared" si="27"/>
        <v>586981.07644764672</v>
      </c>
    </row>
    <row r="492" spans="1:4" x14ac:dyDescent="0.25">
      <c r="A492" s="10" t="s">
        <v>20</v>
      </c>
      <c r="B492" s="32">
        <v>217</v>
      </c>
      <c r="C492" s="16">
        <f t="shared" si="26"/>
        <v>-634.14690265486729</v>
      </c>
      <c r="D492" s="16">
        <f t="shared" si="27"/>
        <v>402142.29414676171</v>
      </c>
    </row>
    <row r="493" spans="1:4" x14ac:dyDescent="0.25">
      <c r="A493" s="10" t="s">
        <v>20</v>
      </c>
      <c r="B493" s="32">
        <v>150</v>
      </c>
      <c r="C493" s="16">
        <f t="shared" si="26"/>
        <v>-701.14690265486729</v>
      </c>
      <c r="D493" s="16">
        <f t="shared" si="27"/>
        <v>491606.97910251393</v>
      </c>
    </row>
    <row r="494" spans="1:4" x14ac:dyDescent="0.25">
      <c r="A494" s="10" t="s">
        <v>20</v>
      </c>
      <c r="B494" s="32">
        <v>3272</v>
      </c>
      <c r="C494" s="16">
        <f t="shared" si="26"/>
        <v>2420.8530973451325</v>
      </c>
      <c r="D494" s="16">
        <f t="shared" si="27"/>
        <v>5860529.7189255217</v>
      </c>
    </row>
    <row r="495" spans="1:4" x14ac:dyDescent="0.25">
      <c r="A495" s="10" t="s">
        <v>20</v>
      </c>
      <c r="B495" s="32">
        <v>300</v>
      </c>
      <c r="C495" s="16">
        <f t="shared" si="26"/>
        <v>-551.14690265486729</v>
      </c>
      <c r="D495" s="16">
        <f t="shared" si="27"/>
        <v>303762.90830605378</v>
      </c>
    </row>
    <row r="496" spans="1:4" x14ac:dyDescent="0.25">
      <c r="A496" s="10" t="s">
        <v>20</v>
      </c>
      <c r="B496" s="32">
        <v>126</v>
      </c>
      <c r="C496" s="16">
        <f t="shared" si="26"/>
        <v>-725.14690265486729</v>
      </c>
      <c r="D496" s="16">
        <f t="shared" si="27"/>
        <v>525838.03042994754</v>
      </c>
    </row>
    <row r="497" spans="1:4" x14ac:dyDescent="0.25">
      <c r="A497" s="10" t="s">
        <v>20</v>
      </c>
      <c r="B497" s="32">
        <v>2320</v>
      </c>
      <c r="C497" s="16">
        <f t="shared" si="26"/>
        <v>1468.8530973451327</v>
      </c>
      <c r="D497" s="16">
        <f t="shared" si="27"/>
        <v>2157529.4215803901</v>
      </c>
    </row>
    <row r="498" spans="1:4" x14ac:dyDescent="0.25">
      <c r="A498" s="10" t="s">
        <v>20</v>
      </c>
      <c r="B498" s="32">
        <v>81</v>
      </c>
      <c r="C498" s="16">
        <f t="shared" si="26"/>
        <v>-770.14690265486729</v>
      </c>
      <c r="D498" s="16">
        <f t="shared" si="27"/>
        <v>593126.25166888558</v>
      </c>
    </row>
    <row r="499" spans="1:4" x14ac:dyDescent="0.25">
      <c r="A499" s="10" t="s">
        <v>20</v>
      </c>
      <c r="B499" s="32">
        <v>1887</v>
      </c>
      <c r="C499" s="16">
        <f t="shared" si="26"/>
        <v>1035.8530973451327</v>
      </c>
      <c r="D499" s="16">
        <f t="shared" si="27"/>
        <v>1072991.639279505</v>
      </c>
    </row>
    <row r="500" spans="1:4" x14ac:dyDescent="0.25">
      <c r="A500" s="10" t="s">
        <v>20</v>
      </c>
      <c r="B500" s="32">
        <v>4358</v>
      </c>
      <c r="C500" s="16">
        <f t="shared" si="26"/>
        <v>3506.8530973451325</v>
      </c>
      <c r="D500" s="16">
        <f t="shared" si="27"/>
        <v>12298018.646359149</v>
      </c>
    </row>
    <row r="501" spans="1:4" x14ac:dyDescent="0.25">
      <c r="A501" s="10" t="s">
        <v>20</v>
      </c>
      <c r="B501" s="32">
        <v>53</v>
      </c>
      <c r="C501" s="16">
        <f t="shared" si="26"/>
        <v>-798.14690265486729</v>
      </c>
      <c r="D501" s="16">
        <f t="shared" si="27"/>
        <v>637038.47821755824</v>
      </c>
    </row>
    <row r="502" spans="1:4" x14ac:dyDescent="0.25">
      <c r="A502" s="10" t="s">
        <v>20</v>
      </c>
      <c r="B502" s="32">
        <v>2414</v>
      </c>
      <c r="C502" s="16">
        <f t="shared" si="26"/>
        <v>1562.8530973451327</v>
      </c>
      <c r="D502" s="16">
        <f t="shared" si="27"/>
        <v>2442509.803881275</v>
      </c>
    </row>
    <row r="503" spans="1:4" x14ac:dyDescent="0.25">
      <c r="A503" s="10" t="s">
        <v>20</v>
      </c>
      <c r="B503" s="32">
        <v>80</v>
      </c>
      <c r="C503" s="16">
        <f t="shared" si="26"/>
        <v>-771.14690265486729</v>
      </c>
      <c r="D503" s="16">
        <f t="shared" si="27"/>
        <v>594667.54547419539</v>
      </c>
    </row>
    <row r="504" spans="1:4" x14ac:dyDescent="0.25">
      <c r="A504" s="10" t="s">
        <v>20</v>
      </c>
      <c r="B504" s="32">
        <v>193</v>
      </c>
      <c r="C504" s="16">
        <f t="shared" si="26"/>
        <v>-658.14690265486729</v>
      </c>
      <c r="D504" s="16">
        <f t="shared" si="27"/>
        <v>433157.34547419538</v>
      </c>
    </row>
    <row r="505" spans="1:4" x14ac:dyDescent="0.25">
      <c r="A505" s="10" t="s">
        <v>20</v>
      </c>
      <c r="B505" s="32">
        <v>52</v>
      </c>
      <c r="C505" s="16">
        <f t="shared" si="26"/>
        <v>-799.14690265486729</v>
      </c>
      <c r="D505" s="16">
        <f t="shared" si="27"/>
        <v>638635.77202286792</v>
      </c>
    </row>
    <row r="506" spans="1:4" x14ac:dyDescent="0.25">
      <c r="A506" s="10" t="s">
        <v>20</v>
      </c>
      <c r="B506" s="32">
        <v>290</v>
      </c>
      <c r="C506" s="16">
        <f t="shared" si="26"/>
        <v>-561.14690265486729</v>
      </c>
      <c r="D506" s="16">
        <f t="shared" si="27"/>
        <v>314885.84635915112</v>
      </c>
    </row>
    <row r="507" spans="1:4" x14ac:dyDescent="0.25">
      <c r="A507" s="10" t="s">
        <v>20</v>
      </c>
      <c r="B507" s="32">
        <v>122</v>
      </c>
      <c r="C507" s="16">
        <f t="shared" si="26"/>
        <v>-729.14690265486729</v>
      </c>
      <c r="D507" s="16">
        <f t="shared" si="27"/>
        <v>531655.20565118652</v>
      </c>
    </row>
    <row r="508" spans="1:4" x14ac:dyDescent="0.25">
      <c r="A508" s="10" t="s">
        <v>20</v>
      </c>
      <c r="B508" s="32">
        <v>1470</v>
      </c>
      <c r="C508" s="16">
        <f t="shared" si="26"/>
        <v>618.85309734513271</v>
      </c>
      <c r="D508" s="16">
        <f t="shared" si="27"/>
        <v>382979.15609366429</v>
      </c>
    </row>
    <row r="509" spans="1:4" x14ac:dyDescent="0.25">
      <c r="A509" s="10" t="s">
        <v>20</v>
      </c>
      <c r="B509" s="32">
        <v>165</v>
      </c>
      <c r="C509" s="16">
        <f t="shared" si="26"/>
        <v>-686.14690265486729</v>
      </c>
      <c r="D509" s="16">
        <f t="shared" si="27"/>
        <v>470797.57202286791</v>
      </c>
    </row>
    <row r="510" spans="1:4" x14ac:dyDescent="0.25">
      <c r="A510" s="10" t="s">
        <v>20</v>
      </c>
      <c r="B510" s="32">
        <v>182</v>
      </c>
      <c r="C510" s="16">
        <f t="shared" si="26"/>
        <v>-669.14690265486729</v>
      </c>
      <c r="D510" s="16">
        <f t="shared" si="27"/>
        <v>447757.57733260246</v>
      </c>
    </row>
    <row r="511" spans="1:4" x14ac:dyDescent="0.25">
      <c r="A511" s="10" t="s">
        <v>20</v>
      </c>
      <c r="B511" s="32">
        <v>199</v>
      </c>
      <c r="C511" s="16">
        <f t="shared" si="26"/>
        <v>-652.14690265486729</v>
      </c>
      <c r="D511" s="16">
        <f t="shared" si="27"/>
        <v>425295.58264233696</v>
      </c>
    </row>
    <row r="512" spans="1:4" x14ac:dyDescent="0.25">
      <c r="A512" s="10" t="s">
        <v>20</v>
      </c>
      <c r="B512" s="32">
        <v>56</v>
      </c>
      <c r="C512" s="16">
        <f t="shared" si="26"/>
        <v>-795.14690265486729</v>
      </c>
      <c r="D512" s="16">
        <f t="shared" si="27"/>
        <v>632258.59680162894</v>
      </c>
    </row>
    <row r="513" spans="1:4" x14ac:dyDescent="0.25">
      <c r="A513" s="10" t="s">
        <v>20</v>
      </c>
      <c r="B513" s="32">
        <v>1460</v>
      </c>
      <c r="C513" s="16">
        <f t="shared" si="26"/>
        <v>608.85309734513271</v>
      </c>
      <c r="D513" s="16">
        <f t="shared" si="27"/>
        <v>370702.09414676164</v>
      </c>
    </row>
    <row r="514" spans="1:4" x14ac:dyDescent="0.25">
      <c r="A514" s="10" t="s">
        <v>20</v>
      </c>
      <c r="B514" s="32">
        <v>123</v>
      </c>
      <c r="C514" s="16">
        <f t="shared" si="26"/>
        <v>-728.14690265486729</v>
      </c>
      <c r="D514" s="16">
        <f t="shared" si="27"/>
        <v>530197.91184587684</v>
      </c>
    </row>
    <row r="515" spans="1:4" x14ac:dyDescent="0.25">
      <c r="A515" s="10" t="s">
        <v>20</v>
      </c>
      <c r="B515" s="32">
        <v>159</v>
      </c>
      <c r="C515" s="16">
        <f t="shared" ref="C515:C566" si="28">B515-$K$6</f>
        <v>-692.14690265486729</v>
      </c>
      <c r="D515" s="16">
        <f t="shared" ref="D515:D566" si="29">C515^2</f>
        <v>479067.33485472633</v>
      </c>
    </row>
    <row r="516" spans="1:4" x14ac:dyDescent="0.25">
      <c r="A516" s="10" t="s">
        <v>20</v>
      </c>
      <c r="B516" s="32">
        <v>110</v>
      </c>
      <c r="C516" s="16">
        <f t="shared" si="28"/>
        <v>-741.14690265486729</v>
      </c>
      <c r="D516" s="16">
        <f t="shared" si="29"/>
        <v>549298.73131490336</v>
      </c>
    </row>
    <row r="517" spans="1:4" x14ac:dyDescent="0.25">
      <c r="A517" s="10" t="s">
        <v>20</v>
      </c>
      <c r="B517" s="32">
        <v>236</v>
      </c>
      <c r="C517" s="16">
        <f t="shared" si="28"/>
        <v>-615.14690265486729</v>
      </c>
      <c r="D517" s="16">
        <f t="shared" si="29"/>
        <v>378405.71184587677</v>
      </c>
    </row>
    <row r="518" spans="1:4" x14ac:dyDescent="0.25">
      <c r="A518" s="10" t="s">
        <v>20</v>
      </c>
      <c r="B518" s="32">
        <v>191</v>
      </c>
      <c r="C518" s="16">
        <f t="shared" si="28"/>
        <v>-660.14690265486729</v>
      </c>
      <c r="D518" s="16">
        <f t="shared" si="29"/>
        <v>435793.93308481481</v>
      </c>
    </row>
    <row r="519" spans="1:4" x14ac:dyDescent="0.25">
      <c r="A519" s="10" t="s">
        <v>20</v>
      </c>
      <c r="B519" s="32">
        <v>3934</v>
      </c>
      <c r="C519" s="16">
        <f t="shared" si="28"/>
        <v>3082.8530973451325</v>
      </c>
      <c r="D519" s="16">
        <f t="shared" si="29"/>
        <v>9503983.2198104765</v>
      </c>
    </row>
    <row r="520" spans="1:4" x14ac:dyDescent="0.25">
      <c r="A520" s="10" t="s">
        <v>20</v>
      </c>
      <c r="B520" s="32">
        <v>80</v>
      </c>
      <c r="C520" s="16">
        <f t="shared" si="28"/>
        <v>-771.14690265486729</v>
      </c>
      <c r="D520" s="16">
        <f t="shared" si="29"/>
        <v>594667.54547419539</v>
      </c>
    </row>
    <row r="521" spans="1:4" x14ac:dyDescent="0.25">
      <c r="A521" s="10" t="s">
        <v>20</v>
      </c>
      <c r="B521" s="32">
        <v>462</v>
      </c>
      <c r="C521" s="16">
        <f t="shared" si="28"/>
        <v>-389.14690265486729</v>
      </c>
      <c r="D521" s="16">
        <f t="shared" si="29"/>
        <v>151435.31184587677</v>
      </c>
    </row>
    <row r="522" spans="1:4" x14ac:dyDescent="0.25">
      <c r="A522" s="10" t="s">
        <v>20</v>
      </c>
      <c r="B522" s="32">
        <v>179</v>
      </c>
      <c r="C522" s="16">
        <f t="shared" si="28"/>
        <v>-672.14690265486729</v>
      </c>
      <c r="D522" s="16">
        <f t="shared" si="29"/>
        <v>451781.45874853164</v>
      </c>
    </row>
    <row r="523" spans="1:4" x14ac:dyDescent="0.25">
      <c r="A523" s="10" t="s">
        <v>20</v>
      </c>
      <c r="B523" s="32">
        <v>1866</v>
      </c>
      <c r="C523" s="16">
        <f t="shared" si="28"/>
        <v>1014.8530973451327</v>
      </c>
      <c r="D523" s="16">
        <f t="shared" si="29"/>
        <v>1029926.8091910094</v>
      </c>
    </row>
    <row r="524" spans="1:4" x14ac:dyDescent="0.25">
      <c r="A524" s="10" t="s">
        <v>20</v>
      </c>
      <c r="B524" s="32">
        <v>156</v>
      </c>
      <c r="C524" s="16">
        <f t="shared" si="28"/>
        <v>-695.14690265486729</v>
      </c>
      <c r="D524" s="16">
        <f t="shared" si="29"/>
        <v>483229.21627065557</v>
      </c>
    </row>
    <row r="525" spans="1:4" x14ac:dyDescent="0.25">
      <c r="A525" s="10" t="s">
        <v>20</v>
      </c>
      <c r="B525" s="32">
        <v>255</v>
      </c>
      <c r="C525" s="16">
        <f t="shared" si="28"/>
        <v>-596.14690265486729</v>
      </c>
      <c r="D525" s="16">
        <f t="shared" si="29"/>
        <v>355391.12954499183</v>
      </c>
    </row>
    <row r="526" spans="1:4" x14ac:dyDescent="0.25">
      <c r="A526" s="10" t="s">
        <v>20</v>
      </c>
      <c r="B526" s="32">
        <v>2261</v>
      </c>
      <c r="C526" s="16">
        <f t="shared" si="28"/>
        <v>1409.8530973451327</v>
      </c>
      <c r="D526" s="16">
        <f t="shared" si="29"/>
        <v>1987685.7560936643</v>
      </c>
    </row>
    <row r="527" spans="1:4" x14ac:dyDescent="0.25">
      <c r="A527" s="10" t="s">
        <v>20</v>
      </c>
      <c r="B527" s="32">
        <v>40</v>
      </c>
      <c r="C527" s="16">
        <f t="shared" si="28"/>
        <v>-811.14690265486729</v>
      </c>
      <c r="D527" s="16">
        <f t="shared" si="29"/>
        <v>657959.29768658476</v>
      </c>
    </row>
    <row r="528" spans="1:4" x14ac:dyDescent="0.25">
      <c r="A528" s="10" t="s">
        <v>20</v>
      </c>
      <c r="B528" s="32">
        <v>2289</v>
      </c>
      <c r="C528" s="16">
        <f t="shared" si="28"/>
        <v>1437.8530973451327</v>
      </c>
      <c r="D528" s="16">
        <f t="shared" si="29"/>
        <v>2067421.5295449917</v>
      </c>
    </row>
    <row r="529" spans="1:4" x14ac:dyDescent="0.25">
      <c r="A529" s="10" t="s">
        <v>20</v>
      </c>
      <c r="B529" s="32">
        <v>65</v>
      </c>
      <c r="C529" s="16">
        <f t="shared" si="28"/>
        <v>-786.14690265486729</v>
      </c>
      <c r="D529" s="16">
        <f t="shared" si="29"/>
        <v>618026.9525538414</v>
      </c>
    </row>
    <row r="530" spans="1:4" x14ac:dyDescent="0.25">
      <c r="A530" s="10" t="s">
        <v>20</v>
      </c>
      <c r="B530" s="32">
        <v>3777</v>
      </c>
      <c r="C530" s="16">
        <f t="shared" si="28"/>
        <v>2925.8530973451325</v>
      </c>
      <c r="D530" s="16">
        <f t="shared" si="29"/>
        <v>8560616.3472441044</v>
      </c>
    </row>
    <row r="531" spans="1:4" x14ac:dyDescent="0.25">
      <c r="A531" s="10" t="s">
        <v>20</v>
      </c>
      <c r="B531" s="32">
        <v>184</v>
      </c>
      <c r="C531" s="16">
        <f t="shared" si="28"/>
        <v>-667.14690265486729</v>
      </c>
      <c r="D531" s="16">
        <f t="shared" si="29"/>
        <v>445084.98972198297</v>
      </c>
    </row>
    <row r="532" spans="1:4" x14ac:dyDescent="0.25">
      <c r="A532" s="10" t="s">
        <v>20</v>
      </c>
      <c r="B532" s="32">
        <v>85</v>
      </c>
      <c r="C532" s="16">
        <f t="shared" si="28"/>
        <v>-766.14690265486729</v>
      </c>
      <c r="D532" s="16">
        <f t="shared" si="29"/>
        <v>586981.07644764672</v>
      </c>
    </row>
    <row r="533" spans="1:4" x14ac:dyDescent="0.25">
      <c r="A533" s="10" t="s">
        <v>20</v>
      </c>
      <c r="B533" s="32">
        <v>144</v>
      </c>
      <c r="C533" s="16">
        <f t="shared" si="28"/>
        <v>-707.14690265486729</v>
      </c>
      <c r="D533" s="16">
        <f t="shared" si="29"/>
        <v>500056.74193437234</v>
      </c>
    </row>
    <row r="534" spans="1:4" x14ac:dyDescent="0.25">
      <c r="A534" s="10" t="s">
        <v>20</v>
      </c>
      <c r="B534" s="32">
        <v>1902</v>
      </c>
      <c r="C534" s="16">
        <f t="shared" si="28"/>
        <v>1050.8530973451327</v>
      </c>
      <c r="D534" s="16">
        <f t="shared" si="29"/>
        <v>1104292.2321998589</v>
      </c>
    </row>
    <row r="535" spans="1:4" x14ac:dyDescent="0.25">
      <c r="A535" s="10" t="s">
        <v>20</v>
      </c>
      <c r="B535" s="32">
        <v>105</v>
      </c>
      <c r="C535" s="16">
        <f t="shared" si="28"/>
        <v>-746.14690265486729</v>
      </c>
      <c r="D535" s="16">
        <f t="shared" si="29"/>
        <v>556735.20034145203</v>
      </c>
    </row>
    <row r="536" spans="1:4" x14ac:dyDescent="0.25">
      <c r="A536" s="10" t="s">
        <v>20</v>
      </c>
      <c r="B536" s="32">
        <v>132</v>
      </c>
      <c r="C536" s="16">
        <f t="shared" si="28"/>
        <v>-719.14690265486729</v>
      </c>
      <c r="D536" s="16">
        <f t="shared" si="29"/>
        <v>517172.26759808918</v>
      </c>
    </row>
    <row r="537" spans="1:4" x14ac:dyDescent="0.25">
      <c r="A537" s="10" t="s">
        <v>20</v>
      </c>
      <c r="B537" s="32">
        <v>96</v>
      </c>
      <c r="C537" s="16">
        <f t="shared" si="28"/>
        <v>-755.14690265486729</v>
      </c>
      <c r="D537" s="16">
        <f t="shared" si="29"/>
        <v>570246.84458923957</v>
      </c>
    </row>
    <row r="538" spans="1:4" x14ac:dyDescent="0.25">
      <c r="A538" s="10" t="s">
        <v>20</v>
      </c>
      <c r="B538" s="32">
        <v>114</v>
      </c>
      <c r="C538" s="16">
        <f t="shared" si="28"/>
        <v>-737.14690265486729</v>
      </c>
      <c r="D538" s="16">
        <f t="shared" si="29"/>
        <v>543385.55609366437</v>
      </c>
    </row>
    <row r="539" spans="1:4" x14ac:dyDescent="0.25">
      <c r="A539" s="10" t="s">
        <v>20</v>
      </c>
      <c r="B539" s="32">
        <v>203</v>
      </c>
      <c r="C539" s="16">
        <f t="shared" si="28"/>
        <v>-648.14690265486729</v>
      </c>
      <c r="D539" s="16">
        <f t="shared" si="29"/>
        <v>420094.40742109803</v>
      </c>
    </row>
    <row r="540" spans="1:4" x14ac:dyDescent="0.25">
      <c r="A540" s="10" t="s">
        <v>20</v>
      </c>
      <c r="B540" s="32">
        <v>1559</v>
      </c>
      <c r="C540" s="16">
        <f t="shared" si="28"/>
        <v>707.85309734513271</v>
      </c>
      <c r="D540" s="16">
        <f t="shared" si="29"/>
        <v>501056.00742109795</v>
      </c>
    </row>
    <row r="541" spans="1:4" x14ac:dyDescent="0.25">
      <c r="A541" s="10" t="s">
        <v>20</v>
      </c>
      <c r="B541" s="32">
        <v>1548</v>
      </c>
      <c r="C541" s="16">
        <f t="shared" si="28"/>
        <v>696.85309734513271</v>
      </c>
      <c r="D541" s="16">
        <f t="shared" si="29"/>
        <v>485604.23927950498</v>
      </c>
    </row>
    <row r="542" spans="1:4" x14ac:dyDescent="0.25">
      <c r="A542" s="10" t="s">
        <v>20</v>
      </c>
      <c r="B542" s="32">
        <v>80</v>
      </c>
      <c r="C542" s="16">
        <f t="shared" si="28"/>
        <v>-771.14690265486729</v>
      </c>
      <c r="D542" s="16">
        <f t="shared" si="29"/>
        <v>594667.54547419539</v>
      </c>
    </row>
    <row r="543" spans="1:4" x14ac:dyDescent="0.25">
      <c r="A543" s="10" t="s">
        <v>20</v>
      </c>
      <c r="B543" s="32">
        <v>131</v>
      </c>
      <c r="C543" s="16">
        <f t="shared" si="28"/>
        <v>-720.14690265486729</v>
      </c>
      <c r="D543" s="16">
        <f t="shared" si="29"/>
        <v>518611.56140339893</v>
      </c>
    </row>
    <row r="544" spans="1:4" x14ac:dyDescent="0.25">
      <c r="A544" s="10" t="s">
        <v>20</v>
      </c>
      <c r="B544" s="32">
        <v>112</v>
      </c>
      <c r="C544" s="16">
        <f t="shared" si="28"/>
        <v>-739.14690265486729</v>
      </c>
      <c r="D544" s="16">
        <f t="shared" si="29"/>
        <v>546338.14370428387</v>
      </c>
    </row>
    <row r="545" spans="1:4" x14ac:dyDescent="0.25">
      <c r="A545" s="10" t="s">
        <v>20</v>
      </c>
      <c r="B545" s="32">
        <v>155</v>
      </c>
      <c r="C545" s="16">
        <f t="shared" si="28"/>
        <v>-696.14690265486729</v>
      </c>
      <c r="D545" s="16">
        <f t="shared" si="29"/>
        <v>484620.51007596526</v>
      </c>
    </row>
    <row r="546" spans="1:4" x14ac:dyDescent="0.25">
      <c r="A546" s="10" t="s">
        <v>20</v>
      </c>
      <c r="B546" s="32">
        <v>266</v>
      </c>
      <c r="C546" s="16">
        <f t="shared" si="28"/>
        <v>-585.14690265486729</v>
      </c>
      <c r="D546" s="16">
        <f t="shared" si="29"/>
        <v>342396.89768658474</v>
      </c>
    </row>
    <row r="547" spans="1:4" x14ac:dyDescent="0.25">
      <c r="A547" s="10" t="s">
        <v>20</v>
      </c>
      <c r="B547" s="32">
        <v>155</v>
      </c>
      <c r="C547" s="16">
        <f t="shared" si="28"/>
        <v>-696.14690265486729</v>
      </c>
      <c r="D547" s="16">
        <f t="shared" si="29"/>
        <v>484620.51007596526</v>
      </c>
    </row>
    <row r="548" spans="1:4" x14ac:dyDescent="0.25">
      <c r="A548" s="10" t="s">
        <v>20</v>
      </c>
      <c r="B548" s="32">
        <v>207</v>
      </c>
      <c r="C548" s="16">
        <f t="shared" si="28"/>
        <v>-644.14690265486729</v>
      </c>
      <c r="D548" s="16">
        <f t="shared" si="29"/>
        <v>414925.23219985905</v>
      </c>
    </row>
    <row r="549" spans="1:4" x14ac:dyDescent="0.25">
      <c r="A549" s="10" t="s">
        <v>20</v>
      </c>
      <c r="B549" s="32">
        <v>245</v>
      </c>
      <c r="C549" s="16">
        <f t="shared" si="28"/>
        <v>-606.14690265486729</v>
      </c>
      <c r="D549" s="16">
        <f t="shared" si="29"/>
        <v>367414.06759808917</v>
      </c>
    </row>
    <row r="550" spans="1:4" x14ac:dyDescent="0.25">
      <c r="A550" s="10" t="s">
        <v>20</v>
      </c>
      <c r="B550" s="32">
        <v>1573</v>
      </c>
      <c r="C550" s="16">
        <f t="shared" si="28"/>
        <v>721.85309734513271</v>
      </c>
      <c r="D550" s="16">
        <f t="shared" si="29"/>
        <v>521071.89414676162</v>
      </c>
    </row>
    <row r="551" spans="1:4" x14ac:dyDescent="0.25">
      <c r="A551" s="10" t="s">
        <v>20</v>
      </c>
      <c r="B551" s="32">
        <v>114</v>
      </c>
      <c r="C551" s="16">
        <f t="shared" si="28"/>
        <v>-737.14690265486729</v>
      </c>
      <c r="D551" s="16">
        <f t="shared" si="29"/>
        <v>543385.55609366437</v>
      </c>
    </row>
    <row r="552" spans="1:4" x14ac:dyDescent="0.25">
      <c r="A552" s="10" t="s">
        <v>20</v>
      </c>
      <c r="B552" s="32">
        <v>93</v>
      </c>
      <c r="C552" s="16">
        <f t="shared" si="28"/>
        <v>-758.14690265486729</v>
      </c>
      <c r="D552" s="16">
        <f t="shared" si="29"/>
        <v>574786.72600516886</v>
      </c>
    </row>
    <row r="553" spans="1:4" x14ac:dyDescent="0.25">
      <c r="A553" s="10" t="s">
        <v>20</v>
      </c>
      <c r="B553" s="32">
        <v>1681</v>
      </c>
      <c r="C553" s="16">
        <f t="shared" si="28"/>
        <v>829.85309734513271</v>
      </c>
      <c r="D553" s="16">
        <f t="shared" si="29"/>
        <v>688656.16317331034</v>
      </c>
    </row>
    <row r="554" spans="1:4" x14ac:dyDescent="0.25">
      <c r="A554" s="10" t="s">
        <v>20</v>
      </c>
      <c r="B554" s="32">
        <v>32</v>
      </c>
      <c r="C554" s="16">
        <f t="shared" si="28"/>
        <v>-819.14690265486729</v>
      </c>
      <c r="D554" s="16">
        <f t="shared" si="29"/>
        <v>671001.64812906261</v>
      </c>
    </row>
    <row r="555" spans="1:4" x14ac:dyDescent="0.25">
      <c r="A555" s="10" t="s">
        <v>20</v>
      </c>
      <c r="B555" s="32">
        <v>135</v>
      </c>
      <c r="C555" s="16">
        <f t="shared" si="28"/>
        <v>-716.14690265486729</v>
      </c>
      <c r="D555" s="16">
        <f t="shared" si="29"/>
        <v>512866.38618215994</v>
      </c>
    </row>
    <row r="556" spans="1:4" x14ac:dyDescent="0.25">
      <c r="A556" s="10" t="s">
        <v>20</v>
      </c>
      <c r="B556" s="32">
        <v>140</v>
      </c>
      <c r="C556" s="16">
        <f t="shared" si="28"/>
        <v>-711.14690265486729</v>
      </c>
      <c r="D556" s="16">
        <f t="shared" si="29"/>
        <v>505729.91715561127</v>
      </c>
    </row>
    <row r="557" spans="1:4" x14ac:dyDescent="0.25">
      <c r="A557" s="10" t="s">
        <v>20</v>
      </c>
      <c r="B557" s="32">
        <v>92</v>
      </c>
      <c r="C557" s="16">
        <f t="shared" si="28"/>
        <v>-759.14690265486729</v>
      </c>
      <c r="D557" s="16">
        <f t="shared" si="29"/>
        <v>576304.01981047855</v>
      </c>
    </row>
    <row r="558" spans="1:4" x14ac:dyDescent="0.25">
      <c r="A558" s="10" t="s">
        <v>20</v>
      </c>
      <c r="B558" s="32">
        <v>1015</v>
      </c>
      <c r="C558" s="16">
        <f t="shared" si="28"/>
        <v>163.85309734513271</v>
      </c>
      <c r="D558" s="16">
        <f t="shared" si="29"/>
        <v>26847.837509593537</v>
      </c>
    </row>
    <row r="559" spans="1:4" x14ac:dyDescent="0.25">
      <c r="A559" s="10" t="s">
        <v>20</v>
      </c>
      <c r="B559" s="32">
        <v>323</v>
      </c>
      <c r="C559" s="16">
        <f t="shared" si="28"/>
        <v>-528.14690265486729</v>
      </c>
      <c r="D559" s="16">
        <f t="shared" si="29"/>
        <v>278939.15078392986</v>
      </c>
    </row>
    <row r="560" spans="1:4" x14ac:dyDescent="0.25">
      <c r="A560" s="10" t="s">
        <v>20</v>
      </c>
      <c r="B560" s="32">
        <v>2326</v>
      </c>
      <c r="C560" s="16">
        <f t="shared" si="28"/>
        <v>1474.8530973451327</v>
      </c>
      <c r="D560" s="16">
        <f t="shared" si="29"/>
        <v>2175191.6587485317</v>
      </c>
    </row>
    <row r="561" spans="1:4" x14ac:dyDescent="0.25">
      <c r="A561" s="10" t="s">
        <v>20</v>
      </c>
      <c r="B561" s="32">
        <v>381</v>
      </c>
      <c r="C561" s="16">
        <f t="shared" si="28"/>
        <v>-470.14690265486729</v>
      </c>
      <c r="D561" s="16">
        <f t="shared" si="29"/>
        <v>221038.11007596526</v>
      </c>
    </row>
    <row r="562" spans="1:4" x14ac:dyDescent="0.25">
      <c r="A562" s="10" t="s">
        <v>20</v>
      </c>
      <c r="B562" s="32">
        <v>480</v>
      </c>
      <c r="C562" s="16">
        <f t="shared" si="28"/>
        <v>-371.14690265486729</v>
      </c>
      <c r="D562" s="16">
        <f t="shared" si="29"/>
        <v>137750.02335030155</v>
      </c>
    </row>
    <row r="563" spans="1:4" x14ac:dyDescent="0.25">
      <c r="A563" s="10" t="s">
        <v>20</v>
      </c>
      <c r="B563" s="32">
        <v>226</v>
      </c>
      <c r="C563" s="16">
        <f t="shared" si="28"/>
        <v>-625.14690265486729</v>
      </c>
      <c r="D563" s="16">
        <f t="shared" si="29"/>
        <v>390808.64989897411</v>
      </c>
    </row>
    <row r="564" spans="1:4" x14ac:dyDescent="0.25">
      <c r="A564" s="10" t="s">
        <v>20</v>
      </c>
      <c r="B564" s="32">
        <v>241</v>
      </c>
      <c r="C564" s="16">
        <f t="shared" si="28"/>
        <v>-610.14690265486729</v>
      </c>
      <c r="D564" s="16">
        <f t="shared" si="29"/>
        <v>372279.24281932809</v>
      </c>
    </row>
    <row r="565" spans="1:4" x14ac:dyDescent="0.25">
      <c r="A565" s="10" t="s">
        <v>20</v>
      </c>
      <c r="B565" s="32">
        <v>132</v>
      </c>
      <c r="C565" s="16">
        <f t="shared" si="28"/>
        <v>-719.14690265486729</v>
      </c>
      <c r="D565" s="16">
        <f t="shared" si="29"/>
        <v>517172.26759808918</v>
      </c>
    </row>
    <row r="566" spans="1:4" x14ac:dyDescent="0.25">
      <c r="A566" s="10" t="s">
        <v>20</v>
      </c>
      <c r="B566" s="32">
        <v>2043</v>
      </c>
      <c r="C566" s="16">
        <f t="shared" si="28"/>
        <v>1191.8530973451327</v>
      </c>
      <c r="D566" s="16">
        <f t="shared" si="29"/>
        <v>1420513.8056511865</v>
      </c>
    </row>
  </sheetData>
  <mergeCells count="2">
    <mergeCell ref="J5:K5"/>
    <mergeCell ref="M5:N5"/>
  </mergeCells>
  <conditionalFormatting sqref="A2:A566">
    <cfRule type="cellIs" dxfId="14" priority="5" operator="equal">
      <formula>"live"</formula>
    </cfRule>
    <cfRule type="cellIs" dxfId="13" priority="6" operator="equal">
      <formula>"cancelled"</formula>
    </cfRule>
    <cfRule type="cellIs" dxfId="12" priority="7" operator="equal">
      <formula>"successful"</formula>
    </cfRule>
    <cfRule type="cellIs" dxfId="11" priority="8" operator="equal">
      <formula>"failed"</formula>
    </cfRule>
  </conditionalFormatting>
  <conditionalFormatting sqref="E2:E365">
    <cfRule type="cellIs" dxfId="10" priority="1" operator="equal">
      <formula>"live"</formula>
    </cfRule>
    <cfRule type="cellIs" dxfId="9" priority="2" operator="equal">
      <formula>"cancelled"</formula>
    </cfRule>
    <cfRule type="cellIs" dxfId="8" priority="3" operator="equal">
      <formula>"successful"</formula>
    </cfRule>
    <cfRule type="cellIs" dxfId="7" priority="4" operator="equal">
      <formula>"failed"</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2BE1D-20A5-47DA-8F5C-74397254CB4F}">
  <dimension ref="A1:F72"/>
  <sheetViews>
    <sheetView topLeftCell="A7" workbookViewId="0">
      <selection activeCell="B41" sqref="B41"/>
    </sheetView>
  </sheetViews>
  <sheetFormatPr defaultRowHeight="15.75" x14ac:dyDescent="0.25"/>
  <cols>
    <col min="2" max="2" width="35.625" customWidth="1"/>
    <col min="3" max="3" width="25.875" customWidth="1"/>
    <col min="4" max="4" width="62.75" customWidth="1"/>
    <col min="5" max="5" width="30.25" customWidth="1"/>
    <col min="6" max="6" width="21.25" customWidth="1"/>
  </cols>
  <sheetData>
    <row r="1" spans="1:6" x14ac:dyDescent="0.25">
      <c r="A1">
        <v>1</v>
      </c>
      <c r="B1" s="11" t="s">
        <v>2102</v>
      </c>
    </row>
    <row r="4" spans="1:6" x14ac:dyDescent="0.25">
      <c r="B4" s="11" t="s">
        <v>2029</v>
      </c>
      <c r="C4" t="s">
        <v>2030</v>
      </c>
      <c r="D4" t="s">
        <v>2031</v>
      </c>
    </row>
    <row r="6" spans="1:6" x14ac:dyDescent="0.25">
      <c r="A6">
        <v>2</v>
      </c>
      <c r="B6" s="11" t="s">
        <v>2032</v>
      </c>
      <c r="C6" t="s">
        <v>2033</v>
      </c>
      <c r="D6" t="s">
        <v>2034</v>
      </c>
      <c r="E6">
        <f>14560/1400</f>
        <v>10.4</v>
      </c>
      <c r="F6">
        <f>10.4/100</f>
        <v>0.10400000000000001</v>
      </c>
    </row>
    <row r="8" spans="1:6" x14ac:dyDescent="0.25">
      <c r="B8" t="s">
        <v>2029</v>
      </c>
      <c r="C8" t="s">
        <v>2035</v>
      </c>
      <c r="D8" t="s">
        <v>2036</v>
      </c>
    </row>
    <row r="10" spans="1:6" x14ac:dyDescent="0.25">
      <c r="A10">
        <v>3</v>
      </c>
      <c r="B10" s="11" t="s">
        <v>2032</v>
      </c>
      <c r="C10" t="s">
        <v>2037</v>
      </c>
      <c r="D10" t="s">
        <v>2038</v>
      </c>
    </row>
    <row r="12" spans="1:6" x14ac:dyDescent="0.25">
      <c r="A12">
        <v>4</v>
      </c>
      <c r="B12" s="11" t="s">
        <v>2039</v>
      </c>
      <c r="C12" t="s">
        <v>2040</v>
      </c>
      <c r="D12" t="s">
        <v>2041</v>
      </c>
    </row>
    <row r="14" spans="1:6" x14ac:dyDescent="0.25">
      <c r="A14" s="4"/>
      <c r="B14" s="11" t="s">
        <v>2042</v>
      </c>
      <c r="C14" t="s">
        <v>2043</v>
      </c>
      <c r="D14" t="s">
        <v>2046</v>
      </c>
    </row>
    <row r="15" spans="1:6" x14ac:dyDescent="0.25">
      <c r="A15" s="4"/>
    </row>
    <row r="16" spans="1:6" x14ac:dyDescent="0.25">
      <c r="A16" s="4"/>
      <c r="B16" s="11" t="s">
        <v>2044</v>
      </c>
      <c r="C16" t="s">
        <v>2043</v>
      </c>
      <c r="D16" t="s">
        <v>2158</v>
      </c>
    </row>
    <row r="18" spans="1:4" x14ac:dyDescent="0.25">
      <c r="A18" s="4"/>
      <c r="B18" s="11" t="s">
        <v>2042</v>
      </c>
      <c r="C18" t="s">
        <v>2043</v>
      </c>
      <c r="D18" t="s">
        <v>2047</v>
      </c>
    </row>
    <row r="19" spans="1:4" x14ac:dyDescent="0.25">
      <c r="A19" s="4"/>
    </row>
    <row r="20" spans="1:4" x14ac:dyDescent="0.25">
      <c r="A20" s="4"/>
      <c r="B20" s="11" t="s">
        <v>2044</v>
      </c>
      <c r="C20" t="s">
        <v>2043</v>
      </c>
      <c r="D20" t="s">
        <v>2045</v>
      </c>
    </row>
    <row r="22" spans="1:4" x14ac:dyDescent="0.25">
      <c r="A22">
        <v>5</v>
      </c>
      <c r="B22" s="11" t="s">
        <v>2048</v>
      </c>
      <c r="C22" t="s">
        <v>2103</v>
      </c>
      <c r="D22" t="s">
        <v>2049</v>
      </c>
    </row>
    <row r="23" spans="1:4" x14ac:dyDescent="0.25">
      <c r="D23" t="s">
        <v>2050</v>
      </c>
    </row>
    <row r="25" spans="1:4" x14ac:dyDescent="0.25">
      <c r="B25" t="s">
        <v>2051</v>
      </c>
      <c r="C25" t="s">
        <v>2043</v>
      </c>
      <c r="D25" t="s">
        <v>2053</v>
      </c>
    </row>
    <row r="26" spans="1:4" x14ac:dyDescent="0.25">
      <c r="D26" t="s">
        <v>2052</v>
      </c>
    </row>
    <row r="27" spans="1:4" x14ac:dyDescent="0.25">
      <c r="D27" t="s">
        <v>2054</v>
      </c>
    </row>
    <row r="28" spans="1:4" x14ac:dyDescent="0.25">
      <c r="D28" t="s">
        <v>2055</v>
      </c>
    </row>
    <row r="29" spans="1:4" x14ac:dyDescent="0.25">
      <c r="B29" t="s">
        <v>2056</v>
      </c>
      <c r="D29" t="s">
        <v>2057</v>
      </c>
    </row>
    <row r="31" spans="1:4" x14ac:dyDescent="0.25">
      <c r="B31" s="6" t="s">
        <v>2061</v>
      </c>
      <c r="D31" t="s">
        <v>2058</v>
      </c>
    </row>
    <row r="32" spans="1:4" x14ac:dyDescent="0.25">
      <c r="D32" t="s">
        <v>2059</v>
      </c>
    </row>
    <row r="33" spans="2:4" x14ac:dyDescent="0.25">
      <c r="D33" t="s">
        <v>2060</v>
      </c>
    </row>
    <row r="35" spans="2:4" x14ac:dyDescent="0.25">
      <c r="B35" t="s">
        <v>2062</v>
      </c>
      <c r="C35" t="s">
        <v>2089</v>
      </c>
      <c r="D35" t="s">
        <v>2063</v>
      </c>
    </row>
    <row r="36" spans="2:4" x14ac:dyDescent="0.25">
      <c r="D36" t="s">
        <v>2064</v>
      </c>
    </row>
    <row r="37" spans="2:4" x14ac:dyDescent="0.25">
      <c r="D37" t="s">
        <v>2065</v>
      </c>
    </row>
    <row r="38" spans="2:4" x14ac:dyDescent="0.25">
      <c r="D38" t="s">
        <v>2066</v>
      </c>
    </row>
    <row r="39" spans="2:4" x14ac:dyDescent="0.25">
      <c r="D39" t="s">
        <v>2067</v>
      </c>
    </row>
    <row r="40" spans="2:4" x14ac:dyDescent="0.25">
      <c r="D40" t="s">
        <v>2068</v>
      </c>
    </row>
    <row r="41" spans="2:4" x14ac:dyDescent="0.25">
      <c r="D41" t="s">
        <v>2090</v>
      </c>
    </row>
    <row r="43" spans="2:4" x14ac:dyDescent="0.25">
      <c r="C43" t="s">
        <v>2088</v>
      </c>
      <c r="D43" t="s">
        <v>2069</v>
      </c>
    </row>
    <row r="44" spans="2:4" x14ac:dyDescent="0.25">
      <c r="D44" t="s">
        <v>2070</v>
      </c>
    </row>
    <row r="45" spans="2:4" x14ac:dyDescent="0.25">
      <c r="D45" t="s">
        <v>2071</v>
      </c>
    </row>
    <row r="46" spans="2:4" x14ac:dyDescent="0.25">
      <c r="D46" t="s">
        <v>2072</v>
      </c>
    </row>
    <row r="47" spans="2:4" x14ac:dyDescent="0.25">
      <c r="D47" t="s">
        <v>2073</v>
      </c>
    </row>
    <row r="48" spans="2:4" x14ac:dyDescent="0.25">
      <c r="D48" t="s">
        <v>2074</v>
      </c>
    </row>
    <row r="49" spans="2:4" x14ac:dyDescent="0.25">
      <c r="D49" t="s">
        <v>2075</v>
      </c>
    </row>
    <row r="50" spans="2:4" x14ac:dyDescent="0.25">
      <c r="D50" t="s">
        <v>2076</v>
      </c>
    </row>
    <row r="51" spans="2:4" x14ac:dyDescent="0.25">
      <c r="D51" t="s">
        <v>2077</v>
      </c>
    </row>
    <row r="52" spans="2:4" x14ac:dyDescent="0.25">
      <c r="D52" t="s">
        <v>2078</v>
      </c>
    </row>
    <row r="53" spans="2:4" x14ac:dyDescent="0.25">
      <c r="D53" t="s">
        <v>2079</v>
      </c>
    </row>
    <row r="54" spans="2:4" x14ac:dyDescent="0.25">
      <c r="D54" t="s">
        <v>2080</v>
      </c>
    </row>
    <row r="56" spans="2:4" x14ac:dyDescent="0.25">
      <c r="B56" t="s">
        <v>2081</v>
      </c>
      <c r="C56" t="s">
        <v>2082</v>
      </c>
      <c r="D56" t="s">
        <v>2083</v>
      </c>
    </row>
    <row r="58" spans="2:4" x14ac:dyDescent="0.25">
      <c r="C58" t="s">
        <v>2084</v>
      </c>
      <c r="D58" t="s">
        <v>2085</v>
      </c>
    </row>
    <row r="60" spans="2:4" x14ac:dyDescent="0.25">
      <c r="C60" t="s">
        <v>2086</v>
      </c>
      <c r="D60" t="s">
        <v>2087</v>
      </c>
    </row>
    <row r="62" spans="2:4" x14ac:dyDescent="0.25">
      <c r="B62" t="s">
        <v>2091</v>
      </c>
      <c r="C62" t="s">
        <v>2092</v>
      </c>
      <c r="D62" t="s">
        <v>2093</v>
      </c>
    </row>
    <row r="65" spans="2:4" x14ac:dyDescent="0.25">
      <c r="B65" t="s">
        <v>2094</v>
      </c>
      <c r="C65" t="s">
        <v>2043</v>
      </c>
      <c r="D65" t="s">
        <v>2095</v>
      </c>
    </row>
    <row r="66" spans="2:4" x14ac:dyDescent="0.25">
      <c r="D66" t="s">
        <v>2100</v>
      </c>
    </row>
    <row r="67" spans="2:4" x14ac:dyDescent="0.25">
      <c r="D67" t="s">
        <v>2096</v>
      </c>
    </row>
    <row r="68" spans="2:4" x14ac:dyDescent="0.25">
      <c r="D68" t="s">
        <v>2097</v>
      </c>
    </row>
    <row r="69" spans="2:4" x14ac:dyDescent="0.25">
      <c r="D69" t="s">
        <v>2098</v>
      </c>
    </row>
    <row r="70" spans="2:4" x14ac:dyDescent="0.25">
      <c r="D70" t="s">
        <v>2099</v>
      </c>
    </row>
    <row r="72" spans="2:4" ht="141.75" x14ac:dyDescent="0.25">
      <c r="D72" s="5" t="s">
        <v>2101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F4" sqref="F4"/>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1" width="11.125" bestFit="1" customWidth="1"/>
    <col min="14" max="14" width="28" bestFit="1" customWidth="1"/>
  </cols>
  <sheetData>
    <row r="1" spans="1:14"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row>
    <row r="2" spans="1:14" x14ac:dyDescent="0.25">
      <c r="A2">
        <v>0</v>
      </c>
      <c r="B2" t="s">
        <v>12</v>
      </c>
      <c r="C2" s="3" t="s">
        <v>13</v>
      </c>
      <c r="D2">
        <v>100</v>
      </c>
      <c r="E2">
        <v>0</v>
      </c>
      <c r="F2" t="s">
        <v>14</v>
      </c>
      <c r="G2">
        <v>0</v>
      </c>
      <c r="H2" t="s">
        <v>15</v>
      </c>
      <c r="I2" t="s">
        <v>16</v>
      </c>
      <c r="J2">
        <v>1448690400</v>
      </c>
      <c r="K2">
        <v>1450159200</v>
      </c>
      <c r="L2" t="b">
        <v>0</v>
      </c>
      <c r="M2" t="b">
        <v>0</v>
      </c>
      <c r="N2" t="s">
        <v>17</v>
      </c>
    </row>
    <row r="3" spans="1:14" x14ac:dyDescent="0.25">
      <c r="A3">
        <v>1</v>
      </c>
      <c r="B3" t="s">
        <v>18</v>
      </c>
      <c r="C3" s="3" t="s">
        <v>19</v>
      </c>
      <c r="D3">
        <v>1400</v>
      </c>
      <c r="E3">
        <v>14560</v>
      </c>
      <c r="F3" t="s">
        <v>20</v>
      </c>
      <c r="G3">
        <v>158</v>
      </c>
      <c r="H3" t="s">
        <v>21</v>
      </c>
      <c r="I3" t="s">
        <v>22</v>
      </c>
      <c r="J3">
        <v>1408424400</v>
      </c>
      <c r="K3">
        <v>1408597200</v>
      </c>
      <c r="L3" t="b">
        <v>0</v>
      </c>
      <c r="M3" t="b">
        <v>1</v>
      </c>
      <c r="N3" t="s">
        <v>23</v>
      </c>
    </row>
    <row r="4" spans="1:14" ht="31.5" x14ac:dyDescent="0.25">
      <c r="A4">
        <v>2</v>
      </c>
      <c r="B4" t="s">
        <v>24</v>
      </c>
      <c r="C4" s="3" t="s">
        <v>25</v>
      </c>
      <c r="D4">
        <v>108400</v>
      </c>
      <c r="E4">
        <v>142523</v>
      </c>
      <c r="F4" t="s">
        <v>20</v>
      </c>
      <c r="G4">
        <v>1425</v>
      </c>
      <c r="H4" t="s">
        <v>26</v>
      </c>
      <c r="I4" t="s">
        <v>27</v>
      </c>
      <c r="J4">
        <v>1384668000</v>
      </c>
      <c r="K4">
        <v>1384840800</v>
      </c>
      <c r="L4" t="b">
        <v>0</v>
      </c>
      <c r="M4" t="b">
        <v>0</v>
      </c>
      <c r="N4" t="s">
        <v>28</v>
      </c>
    </row>
    <row r="5" spans="1:14" ht="31.5" x14ac:dyDescent="0.25">
      <c r="A5">
        <v>3</v>
      </c>
      <c r="B5" t="s">
        <v>29</v>
      </c>
      <c r="C5" s="3" t="s">
        <v>30</v>
      </c>
      <c r="D5">
        <v>4200</v>
      </c>
      <c r="E5">
        <v>2477</v>
      </c>
      <c r="F5" t="s">
        <v>14</v>
      </c>
      <c r="G5">
        <v>24</v>
      </c>
      <c r="H5" t="s">
        <v>21</v>
      </c>
      <c r="I5" t="s">
        <v>22</v>
      </c>
      <c r="J5">
        <v>1565499600</v>
      </c>
      <c r="K5">
        <v>1568955600</v>
      </c>
      <c r="L5" t="b">
        <v>0</v>
      </c>
      <c r="M5" t="b">
        <v>0</v>
      </c>
      <c r="N5" t="s">
        <v>23</v>
      </c>
    </row>
    <row r="6" spans="1:14" x14ac:dyDescent="0.25">
      <c r="A6">
        <v>4</v>
      </c>
      <c r="B6" t="s">
        <v>31</v>
      </c>
      <c r="C6" s="3" t="s">
        <v>32</v>
      </c>
      <c r="D6">
        <v>7600</v>
      </c>
      <c r="E6">
        <v>5265</v>
      </c>
      <c r="F6" t="s">
        <v>14</v>
      </c>
      <c r="G6">
        <v>53</v>
      </c>
      <c r="H6" t="s">
        <v>21</v>
      </c>
      <c r="I6" t="s">
        <v>22</v>
      </c>
      <c r="J6">
        <v>1547964000</v>
      </c>
      <c r="K6">
        <v>1548309600</v>
      </c>
      <c r="L6" t="b">
        <v>0</v>
      </c>
      <c r="M6" t="b">
        <v>0</v>
      </c>
      <c r="N6" t="s">
        <v>33</v>
      </c>
    </row>
    <row r="7" spans="1:14" x14ac:dyDescent="0.25">
      <c r="A7">
        <v>5</v>
      </c>
      <c r="B7" t="s">
        <v>34</v>
      </c>
      <c r="C7" s="3" t="s">
        <v>35</v>
      </c>
      <c r="D7">
        <v>7600</v>
      </c>
      <c r="E7">
        <v>13195</v>
      </c>
      <c r="F7" t="s">
        <v>20</v>
      </c>
      <c r="G7">
        <v>174</v>
      </c>
      <c r="H7" t="s">
        <v>36</v>
      </c>
      <c r="I7" t="s">
        <v>37</v>
      </c>
      <c r="J7">
        <v>1346130000</v>
      </c>
      <c r="K7">
        <v>1347080400</v>
      </c>
      <c r="L7" t="b">
        <v>0</v>
      </c>
      <c r="M7" t="b">
        <v>0</v>
      </c>
      <c r="N7" t="s">
        <v>33</v>
      </c>
    </row>
    <row r="8" spans="1:14" x14ac:dyDescent="0.25">
      <c r="A8">
        <v>6</v>
      </c>
      <c r="B8" t="s">
        <v>38</v>
      </c>
      <c r="C8" s="3" t="s">
        <v>39</v>
      </c>
      <c r="D8">
        <v>5200</v>
      </c>
      <c r="E8">
        <v>1090</v>
      </c>
      <c r="F8" t="s">
        <v>14</v>
      </c>
      <c r="G8">
        <v>18</v>
      </c>
      <c r="H8" t="s">
        <v>40</v>
      </c>
      <c r="I8" t="s">
        <v>41</v>
      </c>
      <c r="J8">
        <v>1505278800</v>
      </c>
      <c r="K8">
        <v>1505365200</v>
      </c>
      <c r="L8" t="b">
        <v>0</v>
      </c>
      <c r="M8" t="b">
        <v>0</v>
      </c>
      <c r="N8" t="s">
        <v>42</v>
      </c>
    </row>
    <row r="9" spans="1:14" x14ac:dyDescent="0.25">
      <c r="A9">
        <v>7</v>
      </c>
      <c r="B9" t="s">
        <v>43</v>
      </c>
      <c r="C9" s="3" t="s">
        <v>44</v>
      </c>
      <c r="D9">
        <v>4500</v>
      </c>
      <c r="E9">
        <v>14741</v>
      </c>
      <c r="F9" t="s">
        <v>20</v>
      </c>
      <c r="G9">
        <v>227</v>
      </c>
      <c r="H9" t="s">
        <v>36</v>
      </c>
      <c r="I9" t="s">
        <v>37</v>
      </c>
      <c r="J9">
        <v>1439442000</v>
      </c>
      <c r="K9">
        <v>1439614800</v>
      </c>
      <c r="L9" t="b">
        <v>0</v>
      </c>
      <c r="M9" t="b">
        <v>0</v>
      </c>
      <c r="N9" t="s">
        <v>33</v>
      </c>
    </row>
    <row r="10" spans="1:14" x14ac:dyDescent="0.25">
      <c r="A10">
        <v>8</v>
      </c>
      <c r="B10" t="s">
        <v>45</v>
      </c>
      <c r="C10" s="3" t="s">
        <v>46</v>
      </c>
      <c r="D10">
        <v>110100</v>
      </c>
      <c r="E10">
        <v>21946</v>
      </c>
      <c r="F10" t="s">
        <v>47</v>
      </c>
      <c r="G10">
        <v>708</v>
      </c>
      <c r="H10" t="s">
        <v>36</v>
      </c>
      <c r="I10" t="s">
        <v>37</v>
      </c>
      <c r="J10">
        <v>1281330000</v>
      </c>
      <c r="K10">
        <v>1281502800</v>
      </c>
      <c r="L10" t="b">
        <v>0</v>
      </c>
      <c r="M10" t="b">
        <v>0</v>
      </c>
      <c r="N10" t="s">
        <v>33</v>
      </c>
    </row>
    <row r="11" spans="1:14" x14ac:dyDescent="0.25">
      <c r="A11">
        <v>9</v>
      </c>
      <c r="B11" t="s">
        <v>48</v>
      </c>
      <c r="C11" s="3" t="s">
        <v>49</v>
      </c>
      <c r="D11">
        <v>6200</v>
      </c>
      <c r="E11">
        <v>3208</v>
      </c>
      <c r="F11" t="s">
        <v>14</v>
      </c>
      <c r="G11">
        <v>44</v>
      </c>
      <c r="H11" t="s">
        <v>21</v>
      </c>
      <c r="I11" t="s">
        <v>22</v>
      </c>
      <c r="J11">
        <v>1379566800</v>
      </c>
      <c r="K11">
        <v>1383804000</v>
      </c>
      <c r="L11" t="b">
        <v>0</v>
      </c>
      <c r="M11" t="b">
        <v>0</v>
      </c>
      <c r="N11" t="s">
        <v>50</v>
      </c>
    </row>
    <row r="12" spans="1:14" x14ac:dyDescent="0.25">
      <c r="A12">
        <v>10</v>
      </c>
      <c r="B12" t="s">
        <v>51</v>
      </c>
      <c r="C12" s="3" t="s">
        <v>52</v>
      </c>
      <c r="D12">
        <v>5200</v>
      </c>
      <c r="E12">
        <v>13838</v>
      </c>
      <c r="F12" t="s">
        <v>20</v>
      </c>
      <c r="G12">
        <v>220</v>
      </c>
      <c r="H12" t="s">
        <v>21</v>
      </c>
      <c r="I12" t="s">
        <v>22</v>
      </c>
      <c r="J12">
        <v>1281762000</v>
      </c>
      <c r="K12">
        <v>1285909200</v>
      </c>
      <c r="L12" t="b">
        <v>0</v>
      </c>
      <c r="M12" t="b">
        <v>0</v>
      </c>
      <c r="N12" t="s">
        <v>53</v>
      </c>
    </row>
    <row r="13" spans="1:14" ht="31.5" x14ac:dyDescent="0.25">
      <c r="A13">
        <v>11</v>
      </c>
      <c r="B13" t="s">
        <v>54</v>
      </c>
      <c r="C13" s="3" t="s">
        <v>55</v>
      </c>
      <c r="D13">
        <v>6300</v>
      </c>
      <c r="E13">
        <v>3030</v>
      </c>
      <c r="F13" t="s">
        <v>14</v>
      </c>
      <c r="G13">
        <v>27</v>
      </c>
      <c r="H13" t="s">
        <v>21</v>
      </c>
      <c r="I13" t="s">
        <v>22</v>
      </c>
      <c r="J13">
        <v>1285045200</v>
      </c>
      <c r="K13">
        <v>1285563600</v>
      </c>
      <c r="L13" t="b">
        <v>0</v>
      </c>
      <c r="M13" t="b">
        <v>1</v>
      </c>
      <c r="N13" t="s">
        <v>33</v>
      </c>
    </row>
    <row r="14" spans="1:14" x14ac:dyDescent="0.25">
      <c r="A14">
        <v>12</v>
      </c>
      <c r="B14" t="s">
        <v>56</v>
      </c>
      <c r="C14" s="3" t="s">
        <v>57</v>
      </c>
      <c r="D14">
        <v>6300</v>
      </c>
      <c r="E14">
        <v>5629</v>
      </c>
      <c r="F14" t="s">
        <v>14</v>
      </c>
      <c r="G14">
        <v>55</v>
      </c>
      <c r="H14" t="s">
        <v>21</v>
      </c>
      <c r="I14" t="s">
        <v>22</v>
      </c>
      <c r="J14">
        <v>1571720400</v>
      </c>
      <c r="K14">
        <v>1572411600</v>
      </c>
      <c r="L14" t="b">
        <v>0</v>
      </c>
      <c r="M14" t="b">
        <v>0</v>
      </c>
      <c r="N14" t="s">
        <v>53</v>
      </c>
    </row>
    <row r="15" spans="1:14" ht="31.5" x14ac:dyDescent="0.25">
      <c r="A15">
        <v>13</v>
      </c>
      <c r="B15" t="s">
        <v>58</v>
      </c>
      <c r="C15" s="3" t="s">
        <v>59</v>
      </c>
      <c r="D15">
        <v>4200</v>
      </c>
      <c r="E15">
        <v>10295</v>
      </c>
      <c r="F15" t="s">
        <v>20</v>
      </c>
      <c r="G15">
        <v>98</v>
      </c>
      <c r="H15" t="s">
        <v>21</v>
      </c>
      <c r="I15" t="s">
        <v>22</v>
      </c>
      <c r="J15">
        <v>1465621200</v>
      </c>
      <c r="K15">
        <v>1466658000</v>
      </c>
      <c r="L15" t="b">
        <v>0</v>
      </c>
      <c r="M15" t="b">
        <v>0</v>
      </c>
      <c r="N15" t="s">
        <v>60</v>
      </c>
    </row>
    <row r="16" spans="1:14" x14ac:dyDescent="0.25">
      <c r="A16">
        <v>14</v>
      </c>
      <c r="B16" t="s">
        <v>61</v>
      </c>
      <c r="C16" s="3" t="s">
        <v>62</v>
      </c>
      <c r="D16">
        <v>28200</v>
      </c>
      <c r="E16">
        <v>18829</v>
      </c>
      <c r="F16" t="s">
        <v>14</v>
      </c>
      <c r="G16">
        <v>200</v>
      </c>
      <c r="H16" t="s">
        <v>21</v>
      </c>
      <c r="I16" t="s">
        <v>22</v>
      </c>
      <c r="J16">
        <v>1331013600</v>
      </c>
      <c r="K16">
        <v>1333342800</v>
      </c>
      <c r="L16" t="b">
        <v>0</v>
      </c>
      <c r="M16" t="b">
        <v>0</v>
      </c>
      <c r="N16" t="s">
        <v>60</v>
      </c>
    </row>
    <row r="17" spans="1:14" x14ac:dyDescent="0.25">
      <c r="A17">
        <v>15</v>
      </c>
      <c r="B17" t="s">
        <v>63</v>
      </c>
      <c r="C17" s="3" t="s">
        <v>64</v>
      </c>
      <c r="D17">
        <v>81200</v>
      </c>
      <c r="E17">
        <v>38414</v>
      </c>
      <c r="F17" t="s">
        <v>14</v>
      </c>
      <c r="G17">
        <v>452</v>
      </c>
      <c r="H17" t="s">
        <v>21</v>
      </c>
      <c r="I17" t="s">
        <v>22</v>
      </c>
      <c r="J17">
        <v>1575957600</v>
      </c>
      <c r="K17">
        <v>1576303200</v>
      </c>
      <c r="L17" t="b">
        <v>0</v>
      </c>
      <c r="M17" t="b">
        <v>0</v>
      </c>
      <c r="N17" t="s">
        <v>65</v>
      </c>
    </row>
    <row r="18" spans="1:14" x14ac:dyDescent="0.25">
      <c r="A18">
        <v>16</v>
      </c>
      <c r="B18" t="s">
        <v>66</v>
      </c>
      <c r="C18" s="3" t="s">
        <v>67</v>
      </c>
      <c r="D18">
        <v>1700</v>
      </c>
      <c r="E18">
        <v>11041</v>
      </c>
      <c r="F18" t="s">
        <v>20</v>
      </c>
      <c r="G18">
        <v>100</v>
      </c>
      <c r="H18" t="s">
        <v>21</v>
      </c>
      <c r="I18" t="s">
        <v>22</v>
      </c>
      <c r="J18">
        <v>1390370400</v>
      </c>
      <c r="K18">
        <v>1392271200</v>
      </c>
      <c r="L18" t="b">
        <v>0</v>
      </c>
      <c r="M18" t="b">
        <v>0</v>
      </c>
      <c r="N18" t="s">
        <v>68</v>
      </c>
    </row>
    <row r="19" spans="1:14" x14ac:dyDescent="0.25">
      <c r="A19">
        <v>17</v>
      </c>
      <c r="B19" t="s">
        <v>69</v>
      </c>
      <c r="C19" s="3" t="s">
        <v>70</v>
      </c>
      <c r="D19">
        <v>84600</v>
      </c>
      <c r="E19">
        <v>134845</v>
      </c>
      <c r="F19" t="s">
        <v>20</v>
      </c>
      <c r="G19">
        <v>1249</v>
      </c>
      <c r="H19" t="s">
        <v>21</v>
      </c>
      <c r="I19" t="s">
        <v>22</v>
      </c>
      <c r="J19">
        <v>1294812000</v>
      </c>
      <c r="K19">
        <v>1294898400</v>
      </c>
      <c r="L19" t="b">
        <v>0</v>
      </c>
      <c r="M19" t="b">
        <v>0</v>
      </c>
      <c r="N19" t="s">
        <v>71</v>
      </c>
    </row>
    <row r="20" spans="1:14" x14ac:dyDescent="0.25">
      <c r="A20">
        <v>18</v>
      </c>
      <c r="B20" t="s">
        <v>72</v>
      </c>
      <c r="C20" s="3" t="s">
        <v>73</v>
      </c>
      <c r="D20">
        <v>9100</v>
      </c>
      <c r="E20">
        <v>6089</v>
      </c>
      <c r="F20" t="s">
        <v>74</v>
      </c>
      <c r="G20">
        <v>135</v>
      </c>
      <c r="H20" t="s">
        <v>21</v>
      </c>
      <c r="I20" t="s">
        <v>22</v>
      </c>
      <c r="J20">
        <v>1536382800</v>
      </c>
      <c r="K20">
        <v>1537074000</v>
      </c>
      <c r="L20" t="b">
        <v>0</v>
      </c>
      <c r="M20" t="b">
        <v>0</v>
      </c>
      <c r="N20" t="s">
        <v>33</v>
      </c>
    </row>
    <row r="21" spans="1:14" x14ac:dyDescent="0.25">
      <c r="A21">
        <v>19</v>
      </c>
      <c r="B21" t="s">
        <v>75</v>
      </c>
      <c r="C21" s="3" t="s">
        <v>76</v>
      </c>
      <c r="D21">
        <v>62500</v>
      </c>
      <c r="E21">
        <v>30331</v>
      </c>
      <c r="F21" t="s">
        <v>14</v>
      </c>
      <c r="G21">
        <v>674</v>
      </c>
      <c r="H21" t="s">
        <v>21</v>
      </c>
      <c r="I21" t="s">
        <v>22</v>
      </c>
      <c r="J21">
        <v>1551679200</v>
      </c>
      <c r="K21">
        <v>1553490000</v>
      </c>
      <c r="L21" t="b">
        <v>0</v>
      </c>
      <c r="M21" t="b">
        <v>1</v>
      </c>
      <c r="N21" t="s">
        <v>33</v>
      </c>
    </row>
    <row r="22" spans="1:14" x14ac:dyDescent="0.25">
      <c r="A22">
        <v>20</v>
      </c>
      <c r="B22" t="s">
        <v>77</v>
      </c>
      <c r="C22" s="3" t="s">
        <v>78</v>
      </c>
      <c r="D22">
        <v>131800</v>
      </c>
      <c r="E22">
        <v>147936</v>
      </c>
      <c r="F22" t="s">
        <v>20</v>
      </c>
      <c r="G22">
        <v>1396</v>
      </c>
      <c r="H22" t="s">
        <v>21</v>
      </c>
      <c r="I22" t="s">
        <v>22</v>
      </c>
      <c r="J22">
        <v>1406523600</v>
      </c>
      <c r="K22">
        <v>1406523600</v>
      </c>
      <c r="L22" t="b">
        <v>0</v>
      </c>
      <c r="M22" t="b">
        <v>0</v>
      </c>
      <c r="N22" t="s">
        <v>53</v>
      </c>
    </row>
    <row r="23" spans="1:14" x14ac:dyDescent="0.25">
      <c r="A23">
        <v>21</v>
      </c>
      <c r="B23" t="s">
        <v>79</v>
      </c>
      <c r="C23" s="3" t="s">
        <v>80</v>
      </c>
      <c r="D23">
        <v>94000</v>
      </c>
      <c r="E23">
        <v>38533</v>
      </c>
      <c r="F23" t="s">
        <v>14</v>
      </c>
      <c r="G23">
        <v>558</v>
      </c>
      <c r="H23" t="s">
        <v>21</v>
      </c>
      <c r="I23" t="s">
        <v>22</v>
      </c>
      <c r="J23">
        <v>1313384400</v>
      </c>
      <c r="K23">
        <v>1316322000</v>
      </c>
      <c r="L23" t="b">
        <v>0</v>
      </c>
      <c r="M23" t="b">
        <v>0</v>
      </c>
      <c r="N23" t="s">
        <v>33</v>
      </c>
    </row>
    <row r="24" spans="1:14" x14ac:dyDescent="0.25">
      <c r="A24">
        <v>22</v>
      </c>
      <c r="B24" t="s">
        <v>81</v>
      </c>
      <c r="C24" s="3" t="s">
        <v>82</v>
      </c>
      <c r="D24">
        <v>59100</v>
      </c>
      <c r="E24">
        <v>75690</v>
      </c>
      <c r="F24" t="s">
        <v>20</v>
      </c>
      <c r="G24">
        <v>890</v>
      </c>
      <c r="H24" t="s">
        <v>21</v>
      </c>
      <c r="I24" t="s">
        <v>22</v>
      </c>
      <c r="J24">
        <v>1522731600</v>
      </c>
      <c r="K24">
        <v>1524027600</v>
      </c>
      <c r="L24" t="b">
        <v>0</v>
      </c>
      <c r="M24" t="b">
        <v>0</v>
      </c>
      <c r="N24" t="s">
        <v>33</v>
      </c>
    </row>
    <row r="25" spans="1:14" x14ac:dyDescent="0.25">
      <c r="A25">
        <v>23</v>
      </c>
      <c r="B25" t="s">
        <v>83</v>
      </c>
      <c r="C25" s="3" t="s">
        <v>84</v>
      </c>
      <c r="D25">
        <v>4500</v>
      </c>
      <c r="E25">
        <v>14942</v>
      </c>
      <c r="F25" t="s">
        <v>20</v>
      </c>
      <c r="G25">
        <v>142</v>
      </c>
      <c r="H25" t="s">
        <v>40</v>
      </c>
      <c r="I25" t="s">
        <v>41</v>
      </c>
      <c r="J25">
        <v>1550124000</v>
      </c>
      <c r="K25">
        <v>1554699600</v>
      </c>
      <c r="L25" t="b">
        <v>0</v>
      </c>
      <c r="M25" t="b">
        <v>0</v>
      </c>
      <c r="N25" t="s">
        <v>42</v>
      </c>
    </row>
    <row r="26" spans="1:14" x14ac:dyDescent="0.25">
      <c r="A26">
        <v>24</v>
      </c>
      <c r="B26" t="s">
        <v>85</v>
      </c>
      <c r="C26" s="3" t="s">
        <v>86</v>
      </c>
      <c r="D26">
        <v>92400</v>
      </c>
      <c r="E26">
        <v>104257</v>
      </c>
      <c r="F26" t="s">
        <v>20</v>
      </c>
      <c r="G26">
        <v>2673</v>
      </c>
      <c r="H26" t="s">
        <v>21</v>
      </c>
      <c r="I26" t="s">
        <v>22</v>
      </c>
      <c r="J26">
        <v>1403326800</v>
      </c>
      <c r="K26">
        <v>1403499600</v>
      </c>
      <c r="L26" t="b">
        <v>0</v>
      </c>
      <c r="M26" t="b">
        <v>0</v>
      </c>
      <c r="N26" t="s">
        <v>65</v>
      </c>
    </row>
    <row r="27" spans="1:14" x14ac:dyDescent="0.25">
      <c r="A27">
        <v>25</v>
      </c>
      <c r="B27" t="s">
        <v>87</v>
      </c>
      <c r="C27" s="3" t="s">
        <v>88</v>
      </c>
      <c r="D27">
        <v>5500</v>
      </c>
      <c r="E27">
        <v>11904</v>
      </c>
      <c r="F27" t="s">
        <v>20</v>
      </c>
      <c r="G27">
        <v>163</v>
      </c>
      <c r="H27" t="s">
        <v>21</v>
      </c>
      <c r="I27" t="s">
        <v>22</v>
      </c>
      <c r="J27">
        <v>1305694800</v>
      </c>
      <c r="K27">
        <v>1307422800</v>
      </c>
      <c r="L27" t="b">
        <v>0</v>
      </c>
      <c r="M27" t="b">
        <v>1</v>
      </c>
      <c r="N27" t="s">
        <v>89</v>
      </c>
    </row>
    <row r="28" spans="1:14" x14ac:dyDescent="0.25">
      <c r="A28">
        <v>26</v>
      </c>
      <c r="B28" t="s">
        <v>90</v>
      </c>
      <c r="C28" s="3" t="s">
        <v>91</v>
      </c>
      <c r="D28">
        <v>107500</v>
      </c>
      <c r="E28">
        <v>51814</v>
      </c>
      <c r="F28" t="s">
        <v>74</v>
      </c>
      <c r="G28">
        <v>1480</v>
      </c>
      <c r="H28" t="s">
        <v>21</v>
      </c>
      <c r="I28" t="s">
        <v>22</v>
      </c>
      <c r="J28">
        <v>1533013200</v>
      </c>
      <c r="K28">
        <v>1535346000</v>
      </c>
      <c r="L28" t="b">
        <v>0</v>
      </c>
      <c r="M28" t="b">
        <v>0</v>
      </c>
      <c r="N28" t="s">
        <v>33</v>
      </c>
    </row>
    <row r="29" spans="1:14" x14ac:dyDescent="0.25">
      <c r="A29">
        <v>27</v>
      </c>
      <c r="B29" t="s">
        <v>92</v>
      </c>
      <c r="C29" s="3" t="s">
        <v>93</v>
      </c>
      <c r="D29">
        <v>2000</v>
      </c>
      <c r="E29">
        <v>1599</v>
      </c>
      <c r="F29" t="s">
        <v>14</v>
      </c>
      <c r="G29">
        <v>15</v>
      </c>
      <c r="H29" t="s">
        <v>21</v>
      </c>
      <c r="I29" t="s">
        <v>22</v>
      </c>
      <c r="J29">
        <v>1443848400</v>
      </c>
      <c r="K29">
        <v>1444539600</v>
      </c>
      <c r="L29" t="b">
        <v>0</v>
      </c>
      <c r="M29" t="b">
        <v>0</v>
      </c>
      <c r="N29" t="s">
        <v>23</v>
      </c>
    </row>
    <row r="30" spans="1:14" x14ac:dyDescent="0.25">
      <c r="A30">
        <v>28</v>
      </c>
      <c r="B30" t="s">
        <v>94</v>
      </c>
      <c r="C30" s="3" t="s">
        <v>95</v>
      </c>
      <c r="D30">
        <v>130800</v>
      </c>
      <c r="E30">
        <v>137635</v>
      </c>
      <c r="F30" t="s">
        <v>20</v>
      </c>
      <c r="G30">
        <v>2220</v>
      </c>
      <c r="H30" t="s">
        <v>21</v>
      </c>
      <c r="I30" t="s">
        <v>22</v>
      </c>
      <c r="J30">
        <v>1265695200</v>
      </c>
      <c r="K30">
        <v>1267682400</v>
      </c>
      <c r="L30" t="b">
        <v>0</v>
      </c>
      <c r="M30" t="b">
        <v>1</v>
      </c>
      <c r="N30" t="s">
        <v>33</v>
      </c>
    </row>
    <row r="31" spans="1:14" x14ac:dyDescent="0.25">
      <c r="A31">
        <v>29</v>
      </c>
      <c r="B31" t="s">
        <v>96</v>
      </c>
      <c r="C31" s="3" t="s">
        <v>97</v>
      </c>
      <c r="D31">
        <v>45900</v>
      </c>
      <c r="E31">
        <v>150965</v>
      </c>
      <c r="F31" t="s">
        <v>20</v>
      </c>
      <c r="G31">
        <v>1606</v>
      </c>
      <c r="H31" t="s">
        <v>98</v>
      </c>
      <c r="I31" t="s">
        <v>99</v>
      </c>
      <c r="J31">
        <v>1532062800</v>
      </c>
      <c r="K31">
        <v>1535518800</v>
      </c>
      <c r="L31" t="b">
        <v>0</v>
      </c>
      <c r="M31" t="b">
        <v>0</v>
      </c>
      <c r="N31" t="s">
        <v>100</v>
      </c>
    </row>
    <row r="32" spans="1:14" x14ac:dyDescent="0.25">
      <c r="A32">
        <v>30</v>
      </c>
      <c r="B32" t="s">
        <v>101</v>
      </c>
      <c r="C32" s="3" t="s">
        <v>102</v>
      </c>
      <c r="D32">
        <v>9000</v>
      </c>
      <c r="E32">
        <v>14455</v>
      </c>
      <c r="F32" t="s">
        <v>20</v>
      </c>
      <c r="G32">
        <v>129</v>
      </c>
      <c r="H32" t="s">
        <v>21</v>
      </c>
      <c r="I32" t="s">
        <v>22</v>
      </c>
      <c r="J32">
        <v>1558674000</v>
      </c>
      <c r="K32">
        <v>1559106000</v>
      </c>
      <c r="L32" t="b">
        <v>0</v>
      </c>
      <c r="M32" t="b">
        <v>0</v>
      </c>
      <c r="N32" t="s">
        <v>71</v>
      </c>
    </row>
    <row r="33" spans="1:14" x14ac:dyDescent="0.25">
      <c r="A33">
        <v>31</v>
      </c>
      <c r="B33" t="s">
        <v>103</v>
      </c>
      <c r="C33" s="3" t="s">
        <v>104</v>
      </c>
      <c r="D33">
        <v>3500</v>
      </c>
      <c r="E33">
        <v>10850</v>
      </c>
      <c r="F33" t="s">
        <v>20</v>
      </c>
      <c r="G33">
        <v>226</v>
      </c>
      <c r="H33" t="s">
        <v>40</v>
      </c>
      <c r="I33" t="s">
        <v>41</v>
      </c>
      <c r="J33">
        <v>1451973600</v>
      </c>
      <c r="K33">
        <v>1454392800</v>
      </c>
      <c r="L33" t="b">
        <v>0</v>
      </c>
      <c r="M33" t="b">
        <v>0</v>
      </c>
      <c r="N33" t="s">
        <v>89</v>
      </c>
    </row>
    <row r="34" spans="1:14" x14ac:dyDescent="0.25">
      <c r="A34">
        <v>32</v>
      </c>
      <c r="B34" t="s">
        <v>105</v>
      </c>
      <c r="C34" s="3" t="s">
        <v>106</v>
      </c>
      <c r="D34">
        <v>101000</v>
      </c>
      <c r="E34">
        <v>87676</v>
      </c>
      <c r="F34" t="s">
        <v>14</v>
      </c>
      <c r="G34">
        <v>2307</v>
      </c>
      <c r="H34" t="s">
        <v>107</v>
      </c>
      <c r="I34" t="s">
        <v>108</v>
      </c>
      <c r="J34">
        <v>1515564000</v>
      </c>
      <c r="K34">
        <v>1517896800</v>
      </c>
      <c r="L34" t="b">
        <v>0</v>
      </c>
      <c r="M34" t="b">
        <v>0</v>
      </c>
      <c r="N34" t="s">
        <v>42</v>
      </c>
    </row>
    <row r="35" spans="1:14" x14ac:dyDescent="0.25">
      <c r="A35">
        <v>33</v>
      </c>
      <c r="B35" t="s">
        <v>109</v>
      </c>
      <c r="C35" s="3" t="s">
        <v>110</v>
      </c>
      <c r="D35">
        <v>50200</v>
      </c>
      <c r="E35">
        <v>189666</v>
      </c>
      <c r="F35" t="s">
        <v>20</v>
      </c>
      <c r="G35">
        <v>5419</v>
      </c>
      <c r="H35" t="s">
        <v>21</v>
      </c>
      <c r="I35" t="s">
        <v>22</v>
      </c>
      <c r="J35">
        <v>1412485200</v>
      </c>
      <c r="K35">
        <v>1415685600</v>
      </c>
      <c r="L35" t="b">
        <v>0</v>
      </c>
      <c r="M35" t="b">
        <v>0</v>
      </c>
      <c r="N35" t="s">
        <v>33</v>
      </c>
    </row>
    <row r="36" spans="1:14" ht="31.5" x14ac:dyDescent="0.25">
      <c r="A36">
        <v>34</v>
      </c>
      <c r="B36" t="s">
        <v>111</v>
      </c>
      <c r="C36" s="3" t="s">
        <v>112</v>
      </c>
      <c r="D36">
        <v>9300</v>
      </c>
      <c r="E36">
        <v>14025</v>
      </c>
      <c r="F36" t="s">
        <v>20</v>
      </c>
      <c r="G36">
        <v>165</v>
      </c>
      <c r="H36" t="s">
        <v>21</v>
      </c>
      <c r="I36" t="s">
        <v>22</v>
      </c>
      <c r="J36">
        <v>1490245200</v>
      </c>
      <c r="K36">
        <v>1490677200</v>
      </c>
      <c r="L36" t="b">
        <v>0</v>
      </c>
      <c r="M36" t="b">
        <v>0</v>
      </c>
      <c r="N36" t="s">
        <v>42</v>
      </c>
    </row>
    <row r="37" spans="1:14" x14ac:dyDescent="0.25">
      <c r="A37">
        <v>35</v>
      </c>
      <c r="B37" t="s">
        <v>113</v>
      </c>
      <c r="C37" s="3" t="s">
        <v>114</v>
      </c>
      <c r="D37">
        <v>125500</v>
      </c>
      <c r="E37">
        <v>188628</v>
      </c>
      <c r="F37" t="s">
        <v>20</v>
      </c>
      <c r="G37">
        <v>1965</v>
      </c>
      <c r="H37" t="s">
        <v>36</v>
      </c>
      <c r="I37" t="s">
        <v>37</v>
      </c>
      <c r="J37">
        <v>1547877600</v>
      </c>
      <c r="K37">
        <v>1551506400</v>
      </c>
      <c r="L37" t="b">
        <v>0</v>
      </c>
      <c r="M37" t="b">
        <v>1</v>
      </c>
      <c r="N37" t="s">
        <v>53</v>
      </c>
    </row>
    <row r="38" spans="1:14" x14ac:dyDescent="0.25">
      <c r="A38">
        <v>36</v>
      </c>
      <c r="B38" t="s">
        <v>115</v>
      </c>
      <c r="C38" s="3" t="s">
        <v>116</v>
      </c>
      <c r="D38">
        <v>700</v>
      </c>
      <c r="E38">
        <v>1101</v>
      </c>
      <c r="F38" t="s">
        <v>20</v>
      </c>
      <c r="G38">
        <v>16</v>
      </c>
      <c r="H38" t="s">
        <v>21</v>
      </c>
      <c r="I38" t="s">
        <v>22</v>
      </c>
      <c r="J38">
        <v>1298700000</v>
      </c>
      <c r="K38">
        <v>1300856400</v>
      </c>
      <c r="L38" t="b">
        <v>0</v>
      </c>
      <c r="M38" t="b">
        <v>0</v>
      </c>
      <c r="N38" t="s">
        <v>33</v>
      </c>
    </row>
    <row r="39" spans="1:14" ht="31.5" x14ac:dyDescent="0.25">
      <c r="A39">
        <v>37</v>
      </c>
      <c r="B39" t="s">
        <v>117</v>
      </c>
      <c r="C39" s="3" t="s">
        <v>118</v>
      </c>
      <c r="D39">
        <v>8100</v>
      </c>
      <c r="E39">
        <v>11339</v>
      </c>
      <c r="F39" t="s">
        <v>20</v>
      </c>
      <c r="G39">
        <v>107</v>
      </c>
      <c r="H39" t="s">
        <v>21</v>
      </c>
      <c r="I39" t="s">
        <v>22</v>
      </c>
      <c r="J39">
        <v>1570338000</v>
      </c>
      <c r="K39">
        <v>1573192800</v>
      </c>
      <c r="L39" t="b">
        <v>0</v>
      </c>
      <c r="M39" t="b">
        <v>1</v>
      </c>
      <c r="N39" t="s">
        <v>119</v>
      </c>
    </row>
    <row r="40" spans="1:14" x14ac:dyDescent="0.25">
      <c r="A40">
        <v>38</v>
      </c>
      <c r="B40" t="s">
        <v>120</v>
      </c>
      <c r="C40" s="3" t="s">
        <v>121</v>
      </c>
      <c r="D40">
        <v>3100</v>
      </c>
      <c r="E40">
        <v>10085</v>
      </c>
      <c r="F40" t="s">
        <v>20</v>
      </c>
      <c r="G40">
        <v>134</v>
      </c>
      <c r="H40" t="s">
        <v>21</v>
      </c>
      <c r="I40" t="s">
        <v>22</v>
      </c>
      <c r="J40">
        <v>1287378000</v>
      </c>
      <c r="K40">
        <v>1287810000</v>
      </c>
      <c r="L40" t="b">
        <v>0</v>
      </c>
      <c r="M40" t="b">
        <v>0</v>
      </c>
      <c r="N40" t="s">
        <v>122</v>
      </c>
    </row>
    <row r="41" spans="1:14" x14ac:dyDescent="0.25">
      <c r="A41">
        <v>39</v>
      </c>
      <c r="B41" t="s">
        <v>123</v>
      </c>
      <c r="C41" s="3" t="s">
        <v>124</v>
      </c>
      <c r="D41">
        <v>9900</v>
      </c>
      <c r="E41">
        <v>5027</v>
      </c>
      <c r="F41" t="s">
        <v>14</v>
      </c>
      <c r="G41">
        <v>88</v>
      </c>
      <c r="H41" t="s">
        <v>36</v>
      </c>
      <c r="I41" t="s">
        <v>37</v>
      </c>
      <c r="J41">
        <v>1361772000</v>
      </c>
      <c r="K41">
        <v>1362978000</v>
      </c>
      <c r="L41" t="b">
        <v>0</v>
      </c>
      <c r="M41" t="b">
        <v>0</v>
      </c>
      <c r="N41" t="s">
        <v>33</v>
      </c>
    </row>
    <row r="42" spans="1:14" x14ac:dyDescent="0.25">
      <c r="A42">
        <v>40</v>
      </c>
      <c r="B42" t="s">
        <v>125</v>
      </c>
      <c r="C42" s="3" t="s">
        <v>126</v>
      </c>
      <c r="D42">
        <v>8800</v>
      </c>
      <c r="E42">
        <v>14878</v>
      </c>
      <c r="F42" t="s">
        <v>20</v>
      </c>
      <c r="G42">
        <v>198</v>
      </c>
      <c r="H42" t="s">
        <v>21</v>
      </c>
      <c r="I42" t="s">
        <v>22</v>
      </c>
      <c r="J42">
        <v>1275714000</v>
      </c>
      <c r="K42">
        <v>1277355600</v>
      </c>
      <c r="L42" t="b">
        <v>0</v>
      </c>
      <c r="M42" t="b">
        <v>1</v>
      </c>
      <c r="N42" t="s">
        <v>65</v>
      </c>
    </row>
    <row r="43" spans="1:14" x14ac:dyDescent="0.25">
      <c r="A43">
        <v>41</v>
      </c>
      <c r="B43" t="s">
        <v>127</v>
      </c>
      <c r="C43" s="3" t="s">
        <v>128</v>
      </c>
      <c r="D43">
        <v>5600</v>
      </c>
      <c r="E43">
        <v>11924</v>
      </c>
      <c r="F43" t="s">
        <v>20</v>
      </c>
      <c r="G43">
        <v>111</v>
      </c>
      <c r="H43" t="s">
        <v>107</v>
      </c>
      <c r="I43" t="s">
        <v>108</v>
      </c>
      <c r="J43">
        <v>1346734800</v>
      </c>
      <c r="K43">
        <v>1348981200</v>
      </c>
      <c r="L43" t="b">
        <v>0</v>
      </c>
      <c r="M43" t="b">
        <v>1</v>
      </c>
      <c r="N43" t="s">
        <v>23</v>
      </c>
    </row>
    <row r="44" spans="1:14" x14ac:dyDescent="0.25">
      <c r="A44">
        <v>42</v>
      </c>
      <c r="B44" t="s">
        <v>129</v>
      </c>
      <c r="C44" s="3" t="s">
        <v>130</v>
      </c>
      <c r="D44">
        <v>1800</v>
      </c>
      <c r="E44">
        <v>7991</v>
      </c>
      <c r="F44" t="s">
        <v>20</v>
      </c>
      <c r="G44">
        <v>222</v>
      </c>
      <c r="H44" t="s">
        <v>21</v>
      </c>
      <c r="I44" t="s">
        <v>22</v>
      </c>
      <c r="J44">
        <v>1309755600</v>
      </c>
      <c r="K44">
        <v>1310533200</v>
      </c>
      <c r="L44" t="b">
        <v>0</v>
      </c>
      <c r="M44" t="b">
        <v>0</v>
      </c>
      <c r="N44" t="s">
        <v>17</v>
      </c>
    </row>
    <row r="45" spans="1:14" x14ac:dyDescent="0.25">
      <c r="A45">
        <v>43</v>
      </c>
      <c r="B45" t="s">
        <v>131</v>
      </c>
      <c r="C45" s="3" t="s">
        <v>132</v>
      </c>
      <c r="D45">
        <v>90200</v>
      </c>
      <c r="E45">
        <v>167717</v>
      </c>
      <c r="F45" t="s">
        <v>20</v>
      </c>
      <c r="G45">
        <v>6212</v>
      </c>
      <c r="H45" t="s">
        <v>21</v>
      </c>
      <c r="I45" t="s">
        <v>22</v>
      </c>
      <c r="J45">
        <v>1406178000</v>
      </c>
      <c r="K45">
        <v>1407560400</v>
      </c>
      <c r="L45" t="b">
        <v>0</v>
      </c>
      <c r="M45" t="b">
        <v>0</v>
      </c>
      <c r="N45" t="s">
        <v>133</v>
      </c>
    </row>
    <row r="46" spans="1:14" x14ac:dyDescent="0.25">
      <c r="A46">
        <v>44</v>
      </c>
      <c r="B46" t="s">
        <v>134</v>
      </c>
      <c r="C46" s="3" t="s">
        <v>135</v>
      </c>
      <c r="D46">
        <v>1600</v>
      </c>
      <c r="E46">
        <v>10541</v>
      </c>
      <c r="F46" t="s">
        <v>20</v>
      </c>
      <c r="G46">
        <v>98</v>
      </c>
      <c r="H46" t="s">
        <v>36</v>
      </c>
      <c r="I46" t="s">
        <v>37</v>
      </c>
      <c r="J46">
        <v>1552798800</v>
      </c>
      <c r="K46">
        <v>1552885200</v>
      </c>
      <c r="L46" t="b">
        <v>0</v>
      </c>
      <c r="M46" t="b">
        <v>0</v>
      </c>
      <c r="N46" t="s">
        <v>119</v>
      </c>
    </row>
    <row r="47" spans="1:14" ht="31.5" x14ac:dyDescent="0.25">
      <c r="A47">
        <v>45</v>
      </c>
      <c r="B47" t="s">
        <v>136</v>
      </c>
      <c r="C47" s="3" t="s">
        <v>137</v>
      </c>
      <c r="D47">
        <v>9500</v>
      </c>
      <c r="E47">
        <v>4530</v>
      </c>
      <c r="F47" t="s">
        <v>14</v>
      </c>
      <c r="G47">
        <v>48</v>
      </c>
      <c r="H47" t="s">
        <v>21</v>
      </c>
      <c r="I47" t="s">
        <v>22</v>
      </c>
      <c r="J47">
        <v>1478062800</v>
      </c>
      <c r="K47">
        <v>1479362400</v>
      </c>
      <c r="L47" t="b">
        <v>0</v>
      </c>
      <c r="M47" t="b">
        <v>1</v>
      </c>
      <c r="N47" t="s">
        <v>33</v>
      </c>
    </row>
    <row r="48" spans="1:14" x14ac:dyDescent="0.25">
      <c r="A48">
        <v>46</v>
      </c>
      <c r="B48" t="s">
        <v>138</v>
      </c>
      <c r="C48" s="3" t="s">
        <v>139</v>
      </c>
      <c r="D48">
        <v>3700</v>
      </c>
      <c r="E48">
        <v>4247</v>
      </c>
      <c r="F48" t="s">
        <v>20</v>
      </c>
      <c r="G48">
        <v>92</v>
      </c>
      <c r="H48" t="s">
        <v>21</v>
      </c>
      <c r="I48" t="s">
        <v>22</v>
      </c>
      <c r="J48">
        <v>1278565200</v>
      </c>
      <c r="K48">
        <v>1280552400</v>
      </c>
      <c r="L48" t="b">
        <v>0</v>
      </c>
      <c r="M48" t="b">
        <v>0</v>
      </c>
      <c r="N48" t="s">
        <v>23</v>
      </c>
    </row>
    <row r="49" spans="1:14" x14ac:dyDescent="0.25">
      <c r="A49">
        <v>47</v>
      </c>
      <c r="B49" t="s">
        <v>140</v>
      </c>
      <c r="C49" s="3" t="s">
        <v>141</v>
      </c>
      <c r="D49">
        <v>1500</v>
      </c>
      <c r="E49">
        <v>7129</v>
      </c>
      <c r="F49" t="s">
        <v>20</v>
      </c>
      <c r="G49">
        <v>149</v>
      </c>
      <c r="H49" t="s">
        <v>21</v>
      </c>
      <c r="I49" t="s">
        <v>22</v>
      </c>
      <c r="J49">
        <v>1396069200</v>
      </c>
      <c r="K49">
        <v>1398661200</v>
      </c>
      <c r="L49" t="b">
        <v>0</v>
      </c>
      <c r="M49" t="b">
        <v>0</v>
      </c>
      <c r="N49" t="s">
        <v>33</v>
      </c>
    </row>
    <row r="50" spans="1:14" x14ac:dyDescent="0.25">
      <c r="A50">
        <v>48</v>
      </c>
      <c r="B50" t="s">
        <v>142</v>
      </c>
      <c r="C50" s="3" t="s">
        <v>143</v>
      </c>
      <c r="D50">
        <v>33300</v>
      </c>
      <c r="E50">
        <v>128862</v>
      </c>
      <c r="F50" t="s">
        <v>20</v>
      </c>
      <c r="G50">
        <v>2431</v>
      </c>
      <c r="H50" t="s">
        <v>21</v>
      </c>
      <c r="I50" t="s">
        <v>22</v>
      </c>
      <c r="J50">
        <v>1435208400</v>
      </c>
      <c r="K50">
        <v>1436245200</v>
      </c>
      <c r="L50" t="b">
        <v>0</v>
      </c>
      <c r="M50" t="b">
        <v>0</v>
      </c>
      <c r="N50" t="s">
        <v>33</v>
      </c>
    </row>
    <row r="51" spans="1:14" x14ac:dyDescent="0.25">
      <c r="A51">
        <v>49</v>
      </c>
      <c r="B51" t="s">
        <v>144</v>
      </c>
      <c r="C51" s="3" t="s">
        <v>145</v>
      </c>
      <c r="D51">
        <v>7200</v>
      </c>
      <c r="E51">
        <v>13653</v>
      </c>
      <c r="F51" t="s">
        <v>20</v>
      </c>
      <c r="G51">
        <v>303</v>
      </c>
      <c r="H51" t="s">
        <v>21</v>
      </c>
      <c r="I51" t="s">
        <v>22</v>
      </c>
      <c r="J51">
        <v>1571547600</v>
      </c>
      <c r="K51">
        <v>1575439200</v>
      </c>
      <c r="L51" t="b">
        <v>0</v>
      </c>
      <c r="M51" t="b">
        <v>0</v>
      </c>
      <c r="N51" t="s">
        <v>23</v>
      </c>
    </row>
    <row r="52" spans="1:14" ht="31.5" x14ac:dyDescent="0.25">
      <c r="A52">
        <v>50</v>
      </c>
      <c r="B52" t="s">
        <v>146</v>
      </c>
      <c r="C52" s="3" t="s">
        <v>147</v>
      </c>
      <c r="D52">
        <v>100</v>
      </c>
      <c r="E52">
        <v>2</v>
      </c>
      <c r="F52" t="s">
        <v>14</v>
      </c>
      <c r="G52">
        <v>1</v>
      </c>
      <c r="H52" t="s">
        <v>107</v>
      </c>
      <c r="I52" t="s">
        <v>108</v>
      </c>
      <c r="J52">
        <v>1375333200</v>
      </c>
      <c r="K52">
        <v>1377752400</v>
      </c>
      <c r="L52" t="b">
        <v>0</v>
      </c>
      <c r="M52" t="b">
        <v>0</v>
      </c>
      <c r="N52" t="s">
        <v>148</v>
      </c>
    </row>
    <row r="53" spans="1:14" x14ac:dyDescent="0.25">
      <c r="A53">
        <v>51</v>
      </c>
      <c r="B53" t="s">
        <v>149</v>
      </c>
      <c r="C53" s="3" t="s">
        <v>150</v>
      </c>
      <c r="D53">
        <v>158100</v>
      </c>
      <c r="E53">
        <v>145243</v>
      </c>
      <c r="F53" t="s">
        <v>14</v>
      </c>
      <c r="G53">
        <v>1467</v>
      </c>
      <c r="H53" t="s">
        <v>40</v>
      </c>
      <c r="I53" t="s">
        <v>41</v>
      </c>
      <c r="J53">
        <v>1332824400</v>
      </c>
      <c r="K53">
        <v>1334206800</v>
      </c>
      <c r="L53" t="b">
        <v>0</v>
      </c>
      <c r="M53" t="b">
        <v>1</v>
      </c>
      <c r="N53" t="s">
        <v>65</v>
      </c>
    </row>
    <row r="54" spans="1:14" x14ac:dyDescent="0.25">
      <c r="A54">
        <v>52</v>
      </c>
      <c r="B54" t="s">
        <v>151</v>
      </c>
      <c r="C54" s="3" t="s">
        <v>152</v>
      </c>
      <c r="D54">
        <v>7200</v>
      </c>
      <c r="E54">
        <v>2459</v>
      </c>
      <c r="F54" t="s">
        <v>14</v>
      </c>
      <c r="G54">
        <v>75</v>
      </c>
      <c r="H54" t="s">
        <v>21</v>
      </c>
      <c r="I54" t="s">
        <v>22</v>
      </c>
      <c r="J54">
        <v>1284526800</v>
      </c>
      <c r="K54">
        <v>1284872400</v>
      </c>
      <c r="L54" t="b">
        <v>0</v>
      </c>
      <c r="M54" t="b">
        <v>0</v>
      </c>
      <c r="N54" t="s">
        <v>33</v>
      </c>
    </row>
    <row r="55" spans="1:14" x14ac:dyDescent="0.25">
      <c r="A55">
        <v>53</v>
      </c>
      <c r="B55" t="s">
        <v>153</v>
      </c>
      <c r="C55" s="3" t="s">
        <v>154</v>
      </c>
      <c r="D55">
        <v>8800</v>
      </c>
      <c r="E55">
        <v>12356</v>
      </c>
      <c r="F55" t="s">
        <v>20</v>
      </c>
      <c r="G55">
        <v>209</v>
      </c>
      <c r="H55" t="s">
        <v>21</v>
      </c>
      <c r="I55" t="s">
        <v>22</v>
      </c>
      <c r="J55">
        <v>1400562000</v>
      </c>
      <c r="K55">
        <v>1403931600</v>
      </c>
      <c r="L55" t="b">
        <v>0</v>
      </c>
      <c r="M55" t="b">
        <v>0</v>
      </c>
      <c r="N55" t="s">
        <v>53</v>
      </c>
    </row>
    <row r="56" spans="1:14" ht="31.5" x14ac:dyDescent="0.25">
      <c r="A56">
        <v>54</v>
      </c>
      <c r="B56" t="s">
        <v>155</v>
      </c>
      <c r="C56" s="3" t="s">
        <v>156</v>
      </c>
      <c r="D56">
        <v>6000</v>
      </c>
      <c r="E56">
        <v>5392</v>
      </c>
      <c r="F56" t="s">
        <v>14</v>
      </c>
      <c r="G56">
        <v>120</v>
      </c>
      <c r="H56" t="s">
        <v>21</v>
      </c>
      <c r="I56" t="s">
        <v>22</v>
      </c>
      <c r="J56">
        <v>1520748000</v>
      </c>
      <c r="K56">
        <v>1521262800</v>
      </c>
      <c r="L56" t="b">
        <v>0</v>
      </c>
      <c r="M56" t="b">
        <v>0</v>
      </c>
      <c r="N56" t="s">
        <v>65</v>
      </c>
    </row>
    <row r="57" spans="1:14" ht="31.5" x14ac:dyDescent="0.25">
      <c r="A57">
        <v>55</v>
      </c>
      <c r="B57" t="s">
        <v>157</v>
      </c>
      <c r="C57" s="3" t="s">
        <v>158</v>
      </c>
      <c r="D57">
        <v>6600</v>
      </c>
      <c r="E57">
        <v>11746</v>
      </c>
      <c r="F57" t="s">
        <v>20</v>
      </c>
      <c r="G57">
        <v>131</v>
      </c>
      <c r="H57" t="s">
        <v>21</v>
      </c>
      <c r="I57" t="s">
        <v>22</v>
      </c>
      <c r="J57">
        <v>1532926800</v>
      </c>
      <c r="K57">
        <v>1533358800</v>
      </c>
      <c r="L57" t="b">
        <v>0</v>
      </c>
      <c r="M57" t="b">
        <v>0</v>
      </c>
      <c r="N57" t="s">
        <v>159</v>
      </c>
    </row>
    <row r="58" spans="1:14" ht="31.5" x14ac:dyDescent="0.25">
      <c r="A58">
        <v>56</v>
      </c>
      <c r="B58" t="s">
        <v>160</v>
      </c>
      <c r="C58" s="3" t="s">
        <v>161</v>
      </c>
      <c r="D58">
        <v>8000</v>
      </c>
      <c r="E58">
        <v>11493</v>
      </c>
      <c r="F58" t="s">
        <v>20</v>
      </c>
      <c r="G58">
        <v>164</v>
      </c>
      <c r="H58" t="s">
        <v>21</v>
      </c>
      <c r="I58" t="s">
        <v>22</v>
      </c>
      <c r="J58">
        <v>1420869600</v>
      </c>
      <c r="K58">
        <v>1421474400</v>
      </c>
      <c r="L58" t="b">
        <v>0</v>
      </c>
      <c r="M58" t="b">
        <v>0</v>
      </c>
      <c r="N58" t="s">
        <v>65</v>
      </c>
    </row>
    <row r="59" spans="1:14" x14ac:dyDescent="0.25">
      <c r="A59">
        <v>57</v>
      </c>
      <c r="B59" t="s">
        <v>162</v>
      </c>
      <c r="C59" s="3" t="s">
        <v>163</v>
      </c>
      <c r="D59">
        <v>2900</v>
      </c>
      <c r="E59">
        <v>6243</v>
      </c>
      <c r="F59" t="s">
        <v>20</v>
      </c>
      <c r="G59">
        <v>201</v>
      </c>
      <c r="H59" t="s">
        <v>21</v>
      </c>
      <c r="I59" t="s">
        <v>22</v>
      </c>
      <c r="J59">
        <v>1504242000</v>
      </c>
      <c r="K59">
        <v>1505278800</v>
      </c>
      <c r="L59" t="b">
        <v>0</v>
      </c>
      <c r="M59" t="b">
        <v>0</v>
      </c>
      <c r="N59" t="s">
        <v>89</v>
      </c>
    </row>
    <row r="60" spans="1:14" x14ac:dyDescent="0.25">
      <c r="A60">
        <v>58</v>
      </c>
      <c r="B60" t="s">
        <v>164</v>
      </c>
      <c r="C60" s="3" t="s">
        <v>165</v>
      </c>
      <c r="D60">
        <v>2700</v>
      </c>
      <c r="E60">
        <v>6132</v>
      </c>
      <c r="F60" t="s">
        <v>20</v>
      </c>
      <c r="G60">
        <v>211</v>
      </c>
      <c r="H60" t="s">
        <v>21</v>
      </c>
      <c r="I60" t="s">
        <v>22</v>
      </c>
      <c r="J60">
        <v>1442811600</v>
      </c>
      <c r="K60">
        <v>1443934800</v>
      </c>
      <c r="L60" t="b">
        <v>0</v>
      </c>
      <c r="M60" t="b">
        <v>0</v>
      </c>
      <c r="N60" t="s">
        <v>33</v>
      </c>
    </row>
    <row r="61" spans="1:14" x14ac:dyDescent="0.25">
      <c r="A61">
        <v>59</v>
      </c>
      <c r="B61" t="s">
        <v>166</v>
      </c>
      <c r="C61" s="3" t="s">
        <v>167</v>
      </c>
      <c r="D61">
        <v>1400</v>
      </c>
      <c r="E61">
        <v>3851</v>
      </c>
      <c r="F61" t="s">
        <v>20</v>
      </c>
      <c r="G61">
        <v>128</v>
      </c>
      <c r="H61" t="s">
        <v>21</v>
      </c>
      <c r="I61" t="s">
        <v>22</v>
      </c>
      <c r="J61">
        <v>1497243600</v>
      </c>
      <c r="K61">
        <v>1498539600</v>
      </c>
      <c r="L61" t="b">
        <v>0</v>
      </c>
      <c r="M61" t="b">
        <v>1</v>
      </c>
      <c r="N61" t="s">
        <v>33</v>
      </c>
    </row>
    <row r="62" spans="1:14" x14ac:dyDescent="0.25">
      <c r="A62">
        <v>60</v>
      </c>
      <c r="B62" t="s">
        <v>168</v>
      </c>
      <c r="C62" s="3" t="s">
        <v>169</v>
      </c>
      <c r="D62">
        <v>94200</v>
      </c>
      <c r="E62">
        <v>135997</v>
      </c>
      <c r="F62" t="s">
        <v>20</v>
      </c>
      <c r="G62">
        <v>1600</v>
      </c>
      <c r="H62" t="s">
        <v>15</v>
      </c>
      <c r="I62" t="s">
        <v>16</v>
      </c>
      <c r="J62">
        <v>1342501200</v>
      </c>
      <c r="K62">
        <v>1342760400</v>
      </c>
      <c r="L62" t="b">
        <v>0</v>
      </c>
      <c r="M62" t="b">
        <v>0</v>
      </c>
      <c r="N62" t="s">
        <v>33</v>
      </c>
    </row>
    <row r="63" spans="1:14" ht="31.5" x14ac:dyDescent="0.25">
      <c r="A63">
        <v>61</v>
      </c>
      <c r="B63" t="s">
        <v>170</v>
      </c>
      <c r="C63" s="3" t="s">
        <v>171</v>
      </c>
      <c r="D63">
        <v>199200</v>
      </c>
      <c r="E63">
        <v>184750</v>
      </c>
      <c r="F63" t="s">
        <v>14</v>
      </c>
      <c r="G63">
        <v>2253</v>
      </c>
      <c r="H63" t="s">
        <v>15</v>
      </c>
      <c r="I63" t="s">
        <v>16</v>
      </c>
      <c r="J63">
        <v>1298268000</v>
      </c>
      <c r="K63">
        <v>1301720400</v>
      </c>
      <c r="L63" t="b">
        <v>0</v>
      </c>
      <c r="M63" t="b">
        <v>0</v>
      </c>
      <c r="N63" t="s">
        <v>33</v>
      </c>
    </row>
    <row r="64" spans="1:14" x14ac:dyDescent="0.25">
      <c r="A64">
        <v>62</v>
      </c>
      <c r="B64" t="s">
        <v>172</v>
      </c>
      <c r="C64" s="3" t="s">
        <v>173</v>
      </c>
      <c r="D64">
        <v>2000</v>
      </c>
      <c r="E64">
        <v>14452</v>
      </c>
      <c r="F64" t="s">
        <v>20</v>
      </c>
      <c r="G64">
        <v>249</v>
      </c>
      <c r="H64" t="s">
        <v>21</v>
      </c>
      <c r="I64" t="s">
        <v>22</v>
      </c>
      <c r="J64">
        <v>1433480400</v>
      </c>
      <c r="K64">
        <v>1433566800</v>
      </c>
      <c r="L64" t="b">
        <v>0</v>
      </c>
      <c r="M64" t="b">
        <v>0</v>
      </c>
      <c r="N64" t="s">
        <v>28</v>
      </c>
    </row>
    <row r="65" spans="1:14" x14ac:dyDescent="0.25">
      <c r="A65">
        <v>63</v>
      </c>
      <c r="B65" t="s">
        <v>174</v>
      </c>
      <c r="C65" s="3" t="s">
        <v>175</v>
      </c>
      <c r="D65">
        <v>4700</v>
      </c>
      <c r="E65">
        <v>557</v>
      </c>
      <c r="F65" t="s">
        <v>14</v>
      </c>
      <c r="G65">
        <v>5</v>
      </c>
      <c r="H65" t="s">
        <v>21</v>
      </c>
      <c r="I65" t="s">
        <v>22</v>
      </c>
      <c r="J65">
        <v>1493355600</v>
      </c>
      <c r="K65">
        <v>1493874000</v>
      </c>
      <c r="L65" t="b">
        <v>0</v>
      </c>
      <c r="M65" t="b">
        <v>0</v>
      </c>
      <c r="N65" t="s">
        <v>33</v>
      </c>
    </row>
    <row r="66" spans="1:14" x14ac:dyDescent="0.25">
      <c r="A66">
        <v>64</v>
      </c>
      <c r="B66" t="s">
        <v>176</v>
      </c>
      <c r="C66" s="3" t="s">
        <v>177</v>
      </c>
      <c r="D66">
        <v>2800</v>
      </c>
      <c r="E66">
        <v>2734</v>
      </c>
      <c r="F66" t="s">
        <v>14</v>
      </c>
      <c r="G66">
        <v>38</v>
      </c>
      <c r="H66" t="s">
        <v>21</v>
      </c>
      <c r="I66" t="s">
        <v>22</v>
      </c>
      <c r="J66">
        <v>1530507600</v>
      </c>
      <c r="K66">
        <v>1531803600</v>
      </c>
      <c r="L66" t="b">
        <v>0</v>
      </c>
      <c r="M66" t="b">
        <v>1</v>
      </c>
      <c r="N66" t="s">
        <v>28</v>
      </c>
    </row>
    <row r="67" spans="1:14" x14ac:dyDescent="0.25">
      <c r="A67">
        <v>65</v>
      </c>
      <c r="B67" t="s">
        <v>178</v>
      </c>
      <c r="C67" s="3" t="s">
        <v>179</v>
      </c>
      <c r="D67">
        <v>6100</v>
      </c>
      <c r="E67">
        <v>14405</v>
      </c>
      <c r="F67" t="s">
        <v>20</v>
      </c>
      <c r="G67">
        <v>236</v>
      </c>
      <c r="H67" t="s">
        <v>21</v>
      </c>
      <c r="I67" t="s">
        <v>22</v>
      </c>
      <c r="J67">
        <v>1296108000</v>
      </c>
      <c r="K67">
        <v>1296712800</v>
      </c>
      <c r="L67" t="b">
        <v>0</v>
      </c>
      <c r="M67" t="b">
        <v>0</v>
      </c>
      <c r="N67" t="s">
        <v>33</v>
      </c>
    </row>
    <row r="68" spans="1:14" x14ac:dyDescent="0.25">
      <c r="A68">
        <v>66</v>
      </c>
      <c r="B68" t="s">
        <v>180</v>
      </c>
      <c r="C68" s="3" t="s">
        <v>181</v>
      </c>
      <c r="D68">
        <v>2900</v>
      </c>
      <c r="E68">
        <v>1307</v>
      </c>
      <c r="F68" t="s">
        <v>14</v>
      </c>
      <c r="G68">
        <v>12</v>
      </c>
      <c r="H68" t="s">
        <v>21</v>
      </c>
      <c r="I68" t="s">
        <v>22</v>
      </c>
      <c r="J68">
        <v>1428469200</v>
      </c>
      <c r="K68">
        <v>1428901200</v>
      </c>
      <c r="L68" t="b">
        <v>0</v>
      </c>
      <c r="M68" t="b">
        <v>1</v>
      </c>
      <c r="N68" t="s">
        <v>33</v>
      </c>
    </row>
    <row r="69" spans="1:14" ht="31.5" x14ac:dyDescent="0.25">
      <c r="A69">
        <v>67</v>
      </c>
      <c r="B69" t="s">
        <v>182</v>
      </c>
      <c r="C69" s="3" t="s">
        <v>183</v>
      </c>
      <c r="D69">
        <v>72600</v>
      </c>
      <c r="E69">
        <v>117892</v>
      </c>
      <c r="F69" t="s">
        <v>20</v>
      </c>
      <c r="G69">
        <v>4065</v>
      </c>
      <c r="H69" t="s">
        <v>40</v>
      </c>
      <c r="I69" t="s">
        <v>41</v>
      </c>
      <c r="J69">
        <v>1264399200</v>
      </c>
      <c r="K69">
        <v>1264831200</v>
      </c>
      <c r="L69" t="b">
        <v>0</v>
      </c>
      <c r="M69" t="b">
        <v>1</v>
      </c>
      <c r="N69" t="s">
        <v>65</v>
      </c>
    </row>
    <row r="70" spans="1:14" x14ac:dyDescent="0.25">
      <c r="A70">
        <v>68</v>
      </c>
      <c r="B70" t="s">
        <v>184</v>
      </c>
      <c r="C70" s="3" t="s">
        <v>185</v>
      </c>
      <c r="D70">
        <v>5700</v>
      </c>
      <c r="E70">
        <v>14508</v>
      </c>
      <c r="F70" t="s">
        <v>20</v>
      </c>
      <c r="G70">
        <v>246</v>
      </c>
      <c r="H70" t="s">
        <v>107</v>
      </c>
      <c r="I70" t="s">
        <v>108</v>
      </c>
      <c r="J70">
        <v>1501131600</v>
      </c>
      <c r="K70">
        <v>1505192400</v>
      </c>
      <c r="L70" t="b">
        <v>0</v>
      </c>
      <c r="M70" t="b">
        <v>1</v>
      </c>
      <c r="N70" t="s">
        <v>33</v>
      </c>
    </row>
    <row r="71" spans="1:14" x14ac:dyDescent="0.25">
      <c r="A71">
        <v>69</v>
      </c>
      <c r="B71" t="s">
        <v>186</v>
      </c>
      <c r="C71" s="3" t="s">
        <v>187</v>
      </c>
      <c r="D71">
        <v>7900</v>
      </c>
      <c r="E71">
        <v>1901</v>
      </c>
      <c r="F71" t="s">
        <v>74</v>
      </c>
      <c r="G71">
        <v>17</v>
      </c>
      <c r="H71" t="s">
        <v>21</v>
      </c>
      <c r="I71" t="s">
        <v>22</v>
      </c>
      <c r="J71">
        <v>1292738400</v>
      </c>
      <c r="K71">
        <v>1295676000</v>
      </c>
      <c r="L71" t="b">
        <v>0</v>
      </c>
      <c r="M71" t="b">
        <v>0</v>
      </c>
      <c r="N71" t="s">
        <v>33</v>
      </c>
    </row>
    <row r="72" spans="1:14" x14ac:dyDescent="0.25">
      <c r="A72">
        <v>70</v>
      </c>
      <c r="B72" t="s">
        <v>188</v>
      </c>
      <c r="C72" s="3" t="s">
        <v>189</v>
      </c>
      <c r="D72">
        <v>128000</v>
      </c>
      <c r="E72">
        <v>158389</v>
      </c>
      <c r="F72" t="s">
        <v>20</v>
      </c>
      <c r="G72">
        <v>2475</v>
      </c>
      <c r="H72" t="s">
        <v>107</v>
      </c>
      <c r="I72" t="s">
        <v>108</v>
      </c>
      <c r="J72">
        <v>1288674000</v>
      </c>
      <c r="K72">
        <v>1292911200</v>
      </c>
      <c r="L72" t="b">
        <v>0</v>
      </c>
      <c r="M72" t="b">
        <v>1</v>
      </c>
      <c r="N72" t="s">
        <v>33</v>
      </c>
    </row>
    <row r="73" spans="1:14" ht="31.5" x14ac:dyDescent="0.25">
      <c r="A73">
        <v>71</v>
      </c>
      <c r="B73" t="s">
        <v>190</v>
      </c>
      <c r="C73" s="3" t="s">
        <v>191</v>
      </c>
      <c r="D73">
        <v>6000</v>
      </c>
      <c r="E73">
        <v>6484</v>
      </c>
      <c r="F73" t="s">
        <v>20</v>
      </c>
      <c r="G73">
        <v>76</v>
      </c>
      <c r="H73" t="s">
        <v>21</v>
      </c>
      <c r="I73" t="s">
        <v>22</v>
      </c>
      <c r="J73">
        <v>1575093600</v>
      </c>
      <c r="K73">
        <v>1575439200</v>
      </c>
      <c r="L73" t="b">
        <v>0</v>
      </c>
      <c r="M73" t="b">
        <v>0</v>
      </c>
      <c r="N73" t="s">
        <v>33</v>
      </c>
    </row>
    <row r="74" spans="1:14" x14ac:dyDescent="0.25">
      <c r="A74">
        <v>72</v>
      </c>
      <c r="B74" t="s">
        <v>192</v>
      </c>
      <c r="C74" s="3" t="s">
        <v>193</v>
      </c>
      <c r="D74">
        <v>600</v>
      </c>
      <c r="E74">
        <v>4022</v>
      </c>
      <c r="F74" t="s">
        <v>20</v>
      </c>
      <c r="G74">
        <v>54</v>
      </c>
      <c r="H74" t="s">
        <v>21</v>
      </c>
      <c r="I74" t="s">
        <v>22</v>
      </c>
      <c r="J74">
        <v>1435726800</v>
      </c>
      <c r="K74">
        <v>1438837200</v>
      </c>
      <c r="L74" t="b">
        <v>0</v>
      </c>
      <c r="M74" t="b">
        <v>0</v>
      </c>
      <c r="N74" t="s">
        <v>71</v>
      </c>
    </row>
    <row r="75" spans="1:14" x14ac:dyDescent="0.25">
      <c r="A75">
        <v>73</v>
      </c>
      <c r="B75" t="s">
        <v>194</v>
      </c>
      <c r="C75" s="3" t="s">
        <v>195</v>
      </c>
      <c r="D75">
        <v>1400</v>
      </c>
      <c r="E75">
        <v>9253</v>
      </c>
      <c r="F75" t="s">
        <v>20</v>
      </c>
      <c r="G75">
        <v>88</v>
      </c>
      <c r="H75" t="s">
        <v>21</v>
      </c>
      <c r="I75" t="s">
        <v>22</v>
      </c>
      <c r="J75">
        <v>1480226400</v>
      </c>
      <c r="K75">
        <v>1480485600</v>
      </c>
      <c r="L75" t="b">
        <v>0</v>
      </c>
      <c r="M75" t="b">
        <v>0</v>
      </c>
      <c r="N75" t="s">
        <v>159</v>
      </c>
    </row>
    <row r="76" spans="1:14" x14ac:dyDescent="0.25">
      <c r="A76">
        <v>74</v>
      </c>
      <c r="B76" t="s">
        <v>196</v>
      </c>
      <c r="C76" s="3" t="s">
        <v>197</v>
      </c>
      <c r="D76">
        <v>3900</v>
      </c>
      <c r="E76">
        <v>4776</v>
      </c>
      <c r="F76" t="s">
        <v>20</v>
      </c>
      <c r="G76">
        <v>85</v>
      </c>
      <c r="H76" t="s">
        <v>40</v>
      </c>
      <c r="I76" t="s">
        <v>41</v>
      </c>
      <c r="J76">
        <v>1459054800</v>
      </c>
      <c r="K76">
        <v>1459141200</v>
      </c>
      <c r="L76" t="b">
        <v>0</v>
      </c>
      <c r="M76" t="b">
        <v>0</v>
      </c>
      <c r="N76" t="s">
        <v>148</v>
      </c>
    </row>
    <row r="77" spans="1:14" x14ac:dyDescent="0.25">
      <c r="A77">
        <v>75</v>
      </c>
      <c r="B77" t="s">
        <v>198</v>
      </c>
      <c r="C77" s="3" t="s">
        <v>199</v>
      </c>
      <c r="D77">
        <v>9700</v>
      </c>
      <c r="E77">
        <v>14606</v>
      </c>
      <c r="F77" t="s">
        <v>20</v>
      </c>
      <c r="G77">
        <v>170</v>
      </c>
      <c r="H77" t="s">
        <v>21</v>
      </c>
      <c r="I77" t="s">
        <v>22</v>
      </c>
      <c r="J77">
        <v>1531630800</v>
      </c>
      <c r="K77">
        <v>1532322000</v>
      </c>
      <c r="L77" t="b">
        <v>0</v>
      </c>
      <c r="M77" t="b">
        <v>0</v>
      </c>
      <c r="N77" t="s">
        <v>122</v>
      </c>
    </row>
    <row r="78" spans="1:14" x14ac:dyDescent="0.25">
      <c r="A78">
        <v>76</v>
      </c>
      <c r="B78" t="s">
        <v>200</v>
      </c>
      <c r="C78" s="3" t="s">
        <v>201</v>
      </c>
      <c r="D78">
        <v>122900</v>
      </c>
      <c r="E78">
        <v>95993</v>
      </c>
      <c r="F78" t="s">
        <v>14</v>
      </c>
      <c r="G78">
        <v>1684</v>
      </c>
      <c r="H78" t="s">
        <v>21</v>
      </c>
      <c r="I78" t="s">
        <v>22</v>
      </c>
      <c r="J78">
        <v>1421992800</v>
      </c>
      <c r="K78">
        <v>1426222800</v>
      </c>
      <c r="L78" t="b">
        <v>1</v>
      </c>
      <c r="M78" t="b">
        <v>1</v>
      </c>
      <c r="N78" t="s">
        <v>33</v>
      </c>
    </row>
    <row r="79" spans="1:14" x14ac:dyDescent="0.25">
      <c r="A79">
        <v>77</v>
      </c>
      <c r="B79" t="s">
        <v>202</v>
      </c>
      <c r="C79" s="3" t="s">
        <v>203</v>
      </c>
      <c r="D79">
        <v>9500</v>
      </c>
      <c r="E79">
        <v>4460</v>
      </c>
      <c r="F79" t="s">
        <v>14</v>
      </c>
      <c r="G79">
        <v>56</v>
      </c>
      <c r="H79" t="s">
        <v>21</v>
      </c>
      <c r="I79" t="s">
        <v>22</v>
      </c>
      <c r="J79">
        <v>1285563600</v>
      </c>
      <c r="K79">
        <v>1286773200</v>
      </c>
      <c r="L79" t="b">
        <v>0</v>
      </c>
      <c r="M79" t="b">
        <v>1</v>
      </c>
      <c r="N79" t="s">
        <v>71</v>
      </c>
    </row>
    <row r="80" spans="1:14" x14ac:dyDescent="0.25">
      <c r="A80">
        <v>78</v>
      </c>
      <c r="B80" t="s">
        <v>204</v>
      </c>
      <c r="C80" s="3" t="s">
        <v>205</v>
      </c>
      <c r="D80">
        <v>4500</v>
      </c>
      <c r="E80">
        <v>13536</v>
      </c>
      <c r="F80" t="s">
        <v>20</v>
      </c>
      <c r="G80">
        <v>330</v>
      </c>
      <c r="H80" t="s">
        <v>21</v>
      </c>
      <c r="I80" t="s">
        <v>22</v>
      </c>
      <c r="J80">
        <v>1523854800</v>
      </c>
      <c r="K80">
        <v>1523941200</v>
      </c>
      <c r="L80" t="b">
        <v>0</v>
      </c>
      <c r="M80" t="b">
        <v>0</v>
      </c>
      <c r="N80" t="s">
        <v>206</v>
      </c>
    </row>
    <row r="81" spans="1:14" x14ac:dyDescent="0.25">
      <c r="A81">
        <v>79</v>
      </c>
      <c r="B81" t="s">
        <v>207</v>
      </c>
      <c r="C81" s="3" t="s">
        <v>208</v>
      </c>
      <c r="D81">
        <v>57800</v>
      </c>
      <c r="E81">
        <v>40228</v>
      </c>
      <c r="F81" t="s">
        <v>14</v>
      </c>
      <c r="G81">
        <v>838</v>
      </c>
      <c r="H81" t="s">
        <v>21</v>
      </c>
      <c r="I81" t="s">
        <v>22</v>
      </c>
      <c r="J81">
        <v>1529125200</v>
      </c>
      <c r="K81">
        <v>1529557200</v>
      </c>
      <c r="L81" t="b">
        <v>0</v>
      </c>
      <c r="M81" t="b">
        <v>0</v>
      </c>
      <c r="N81" t="s">
        <v>33</v>
      </c>
    </row>
    <row r="82" spans="1:14" x14ac:dyDescent="0.25">
      <c r="A82">
        <v>80</v>
      </c>
      <c r="B82" t="s">
        <v>209</v>
      </c>
      <c r="C82" s="3" t="s">
        <v>210</v>
      </c>
      <c r="D82">
        <v>1100</v>
      </c>
      <c r="E82">
        <v>7012</v>
      </c>
      <c r="F82" t="s">
        <v>20</v>
      </c>
      <c r="G82">
        <v>127</v>
      </c>
      <c r="H82" t="s">
        <v>21</v>
      </c>
      <c r="I82" t="s">
        <v>22</v>
      </c>
      <c r="J82">
        <v>1503982800</v>
      </c>
      <c r="K82">
        <v>1506574800</v>
      </c>
      <c r="L82" t="b">
        <v>0</v>
      </c>
      <c r="M82" t="b">
        <v>0</v>
      </c>
      <c r="N82" t="s">
        <v>89</v>
      </c>
    </row>
    <row r="83" spans="1:14" x14ac:dyDescent="0.25">
      <c r="A83">
        <v>81</v>
      </c>
      <c r="B83" t="s">
        <v>211</v>
      </c>
      <c r="C83" s="3" t="s">
        <v>212</v>
      </c>
      <c r="D83">
        <v>16800</v>
      </c>
      <c r="E83">
        <v>37857</v>
      </c>
      <c r="F83" t="s">
        <v>20</v>
      </c>
      <c r="G83">
        <v>411</v>
      </c>
      <c r="H83" t="s">
        <v>21</v>
      </c>
      <c r="I83" t="s">
        <v>22</v>
      </c>
      <c r="J83">
        <v>1511416800</v>
      </c>
      <c r="K83">
        <v>1513576800</v>
      </c>
      <c r="L83" t="b">
        <v>0</v>
      </c>
      <c r="M83" t="b">
        <v>0</v>
      </c>
      <c r="N83" t="s">
        <v>23</v>
      </c>
    </row>
    <row r="84" spans="1:14" x14ac:dyDescent="0.25">
      <c r="A84">
        <v>82</v>
      </c>
      <c r="B84" t="s">
        <v>213</v>
      </c>
      <c r="C84" s="3" t="s">
        <v>214</v>
      </c>
      <c r="D84">
        <v>1000</v>
      </c>
      <c r="E84">
        <v>14973</v>
      </c>
      <c r="F84" t="s">
        <v>20</v>
      </c>
      <c r="G84">
        <v>180</v>
      </c>
      <c r="H84" t="s">
        <v>40</v>
      </c>
      <c r="I84" t="s">
        <v>41</v>
      </c>
      <c r="J84">
        <v>1547704800</v>
      </c>
      <c r="K84">
        <v>1548309600</v>
      </c>
      <c r="L84" t="b">
        <v>0</v>
      </c>
      <c r="M84" t="b">
        <v>1</v>
      </c>
      <c r="N84" t="s">
        <v>89</v>
      </c>
    </row>
    <row r="85" spans="1:14" x14ac:dyDescent="0.25">
      <c r="A85">
        <v>83</v>
      </c>
      <c r="B85" t="s">
        <v>215</v>
      </c>
      <c r="C85" s="3" t="s">
        <v>216</v>
      </c>
      <c r="D85">
        <v>106400</v>
      </c>
      <c r="E85">
        <v>39996</v>
      </c>
      <c r="F85" t="s">
        <v>14</v>
      </c>
      <c r="G85">
        <v>1000</v>
      </c>
      <c r="H85" t="s">
        <v>21</v>
      </c>
      <c r="I85" t="s">
        <v>22</v>
      </c>
      <c r="J85">
        <v>1469682000</v>
      </c>
      <c r="K85">
        <v>1471582800</v>
      </c>
      <c r="L85" t="b">
        <v>0</v>
      </c>
      <c r="M85" t="b">
        <v>0</v>
      </c>
      <c r="N85" t="s">
        <v>50</v>
      </c>
    </row>
    <row r="86" spans="1:14" x14ac:dyDescent="0.25">
      <c r="A86">
        <v>84</v>
      </c>
      <c r="B86" t="s">
        <v>217</v>
      </c>
      <c r="C86" s="3" t="s">
        <v>218</v>
      </c>
      <c r="D86">
        <v>31400</v>
      </c>
      <c r="E86">
        <v>41564</v>
      </c>
      <c r="F86" t="s">
        <v>20</v>
      </c>
      <c r="G86">
        <v>374</v>
      </c>
      <c r="H86" t="s">
        <v>21</v>
      </c>
      <c r="I86" t="s">
        <v>22</v>
      </c>
      <c r="J86">
        <v>1343451600</v>
      </c>
      <c r="K86">
        <v>1344315600</v>
      </c>
      <c r="L86" t="b">
        <v>0</v>
      </c>
      <c r="M86" t="b">
        <v>0</v>
      </c>
      <c r="N86" t="s">
        <v>65</v>
      </c>
    </row>
    <row r="87" spans="1:14" x14ac:dyDescent="0.25">
      <c r="A87">
        <v>85</v>
      </c>
      <c r="B87" t="s">
        <v>219</v>
      </c>
      <c r="C87" s="3" t="s">
        <v>220</v>
      </c>
      <c r="D87">
        <v>4900</v>
      </c>
      <c r="E87">
        <v>6430</v>
      </c>
      <c r="F87" t="s">
        <v>20</v>
      </c>
      <c r="G87">
        <v>71</v>
      </c>
      <c r="H87" t="s">
        <v>26</v>
      </c>
      <c r="I87" t="s">
        <v>27</v>
      </c>
      <c r="J87">
        <v>1315717200</v>
      </c>
      <c r="K87">
        <v>1316408400</v>
      </c>
      <c r="L87" t="b">
        <v>0</v>
      </c>
      <c r="M87" t="b">
        <v>0</v>
      </c>
      <c r="N87" t="s">
        <v>60</v>
      </c>
    </row>
    <row r="88" spans="1:14" x14ac:dyDescent="0.25">
      <c r="A88">
        <v>86</v>
      </c>
      <c r="B88" t="s">
        <v>221</v>
      </c>
      <c r="C88" s="3" t="s">
        <v>222</v>
      </c>
      <c r="D88">
        <v>7400</v>
      </c>
      <c r="E88">
        <v>12405</v>
      </c>
      <c r="F88" t="s">
        <v>20</v>
      </c>
      <c r="G88">
        <v>203</v>
      </c>
      <c r="H88" t="s">
        <v>21</v>
      </c>
      <c r="I88" t="s">
        <v>22</v>
      </c>
      <c r="J88">
        <v>1430715600</v>
      </c>
      <c r="K88">
        <v>1431838800</v>
      </c>
      <c r="L88" t="b">
        <v>1</v>
      </c>
      <c r="M88" t="b">
        <v>0</v>
      </c>
      <c r="N88" t="s">
        <v>33</v>
      </c>
    </row>
    <row r="89" spans="1:14" ht="31.5" x14ac:dyDescent="0.25">
      <c r="A89">
        <v>87</v>
      </c>
      <c r="B89" t="s">
        <v>223</v>
      </c>
      <c r="C89" s="3" t="s">
        <v>224</v>
      </c>
      <c r="D89">
        <v>198500</v>
      </c>
      <c r="E89">
        <v>123040</v>
      </c>
      <c r="F89" t="s">
        <v>14</v>
      </c>
      <c r="G89">
        <v>1482</v>
      </c>
      <c r="H89" t="s">
        <v>26</v>
      </c>
      <c r="I89" t="s">
        <v>27</v>
      </c>
      <c r="J89">
        <v>1299564000</v>
      </c>
      <c r="K89">
        <v>1300510800</v>
      </c>
      <c r="L89" t="b">
        <v>0</v>
      </c>
      <c r="M89" t="b">
        <v>1</v>
      </c>
      <c r="N89" t="s">
        <v>23</v>
      </c>
    </row>
    <row r="90" spans="1:14" x14ac:dyDescent="0.25">
      <c r="A90">
        <v>88</v>
      </c>
      <c r="B90" t="s">
        <v>225</v>
      </c>
      <c r="C90" s="3" t="s">
        <v>226</v>
      </c>
      <c r="D90">
        <v>4800</v>
      </c>
      <c r="E90">
        <v>12516</v>
      </c>
      <c r="F90" t="s">
        <v>20</v>
      </c>
      <c r="G90">
        <v>113</v>
      </c>
      <c r="H90" t="s">
        <v>21</v>
      </c>
      <c r="I90" t="s">
        <v>22</v>
      </c>
      <c r="J90">
        <v>1429160400</v>
      </c>
      <c r="K90">
        <v>1431061200</v>
      </c>
      <c r="L90" t="b">
        <v>0</v>
      </c>
      <c r="M90" t="b">
        <v>0</v>
      </c>
      <c r="N90" t="s">
        <v>206</v>
      </c>
    </row>
    <row r="91" spans="1:14" x14ac:dyDescent="0.25">
      <c r="A91">
        <v>89</v>
      </c>
      <c r="B91" t="s">
        <v>227</v>
      </c>
      <c r="C91" s="3" t="s">
        <v>228</v>
      </c>
      <c r="D91">
        <v>3400</v>
      </c>
      <c r="E91">
        <v>8588</v>
      </c>
      <c r="F91" t="s">
        <v>20</v>
      </c>
      <c r="G91">
        <v>96</v>
      </c>
      <c r="H91" t="s">
        <v>21</v>
      </c>
      <c r="I91" t="s">
        <v>22</v>
      </c>
      <c r="J91">
        <v>1271307600</v>
      </c>
      <c r="K91">
        <v>1271480400</v>
      </c>
      <c r="L91" t="b">
        <v>0</v>
      </c>
      <c r="M91" t="b">
        <v>0</v>
      </c>
      <c r="N91" t="s">
        <v>33</v>
      </c>
    </row>
    <row r="92" spans="1:14" x14ac:dyDescent="0.25">
      <c r="A92">
        <v>90</v>
      </c>
      <c r="B92" t="s">
        <v>229</v>
      </c>
      <c r="C92" s="3" t="s">
        <v>230</v>
      </c>
      <c r="D92">
        <v>7800</v>
      </c>
      <c r="E92">
        <v>6132</v>
      </c>
      <c r="F92" t="s">
        <v>14</v>
      </c>
      <c r="G92">
        <v>106</v>
      </c>
      <c r="H92" t="s">
        <v>21</v>
      </c>
      <c r="I92" t="s">
        <v>22</v>
      </c>
      <c r="J92">
        <v>1456380000</v>
      </c>
      <c r="K92">
        <v>1456380000</v>
      </c>
      <c r="L92" t="b">
        <v>0</v>
      </c>
      <c r="M92" t="b">
        <v>1</v>
      </c>
      <c r="N92" t="s">
        <v>33</v>
      </c>
    </row>
    <row r="93" spans="1:14" x14ac:dyDescent="0.25">
      <c r="A93">
        <v>91</v>
      </c>
      <c r="B93" t="s">
        <v>231</v>
      </c>
      <c r="C93" s="3" t="s">
        <v>232</v>
      </c>
      <c r="D93">
        <v>154300</v>
      </c>
      <c r="E93">
        <v>74688</v>
      </c>
      <c r="F93" t="s">
        <v>14</v>
      </c>
      <c r="G93">
        <v>679</v>
      </c>
      <c r="H93" t="s">
        <v>107</v>
      </c>
      <c r="I93" t="s">
        <v>108</v>
      </c>
      <c r="J93">
        <v>1470459600</v>
      </c>
      <c r="K93">
        <v>1472878800</v>
      </c>
      <c r="L93" t="b">
        <v>0</v>
      </c>
      <c r="M93" t="b">
        <v>0</v>
      </c>
      <c r="N93" t="s">
        <v>206</v>
      </c>
    </row>
    <row r="94" spans="1:14" ht="31.5" x14ac:dyDescent="0.25">
      <c r="A94">
        <v>92</v>
      </c>
      <c r="B94" t="s">
        <v>233</v>
      </c>
      <c r="C94" s="3" t="s">
        <v>234</v>
      </c>
      <c r="D94">
        <v>20000</v>
      </c>
      <c r="E94">
        <v>51775</v>
      </c>
      <c r="F94" t="s">
        <v>20</v>
      </c>
      <c r="G94">
        <v>498</v>
      </c>
      <c r="H94" t="s">
        <v>98</v>
      </c>
      <c r="I94" t="s">
        <v>99</v>
      </c>
      <c r="J94">
        <v>1277269200</v>
      </c>
      <c r="K94">
        <v>1277355600</v>
      </c>
      <c r="L94" t="b">
        <v>0</v>
      </c>
      <c r="M94" t="b">
        <v>1</v>
      </c>
      <c r="N94" t="s">
        <v>89</v>
      </c>
    </row>
    <row r="95" spans="1:14" x14ac:dyDescent="0.25">
      <c r="A95">
        <v>93</v>
      </c>
      <c r="B95" t="s">
        <v>235</v>
      </c>
      <c r="C95" s="3" t="s">
        <v>236</v>
      </c>
      <c r="D95">
        <v>108800</v>
      </c>
      <c r="E95">
        <v>65877</v>
      </c>
      <c r="F95" t="s">
        <v>74</v>
      </c>
      <c r="G95">
        <v>610</v>
      </c>
      <c r="H95" t="s">
        <v>21</v>
      </c>
      <c r="I95" t="s">
        <v>22</v>
      </c>
      <c r="J95">
        <v>1350709200</v>
      </c>
      <c r="K95">
        <v>1351054800</v>
      </c>
      <c r="L95" t="b">
        <v>0</v>
      </c>
      <c r="M95" t="b">
        <v>1</v>
      </c>
      <c r="N95" t="s">
        <v>33</v>
      </c>
    </row>
    <row r="96" spans="1:14" x14ac:dyDescent="0.25">
      <c r="A96">
        <v>94</v>
      </c>
      <c r="B96" t="s">
        <v>237</v>
      </c>
      <c r="C96" s="3" t="s">
        <v>238</v>
      </c>
      <c r="D96">
        <v>2900</v>
      </c>
      <c r="E96">
        <v>8807</v>
      </c>
      <c r="F96" t="s">
        <v>20</v>
      </c>
      <c r="G96">
        <v>180</v>
      </c>
      <c r="H96" t="s">
        <v>40</v>
      </c>
      <c r="I96" t="s">
        <v>41</v>
      </c>
      <c r="J96">
        <v>1554613200</v>
      </c>
      <c r="K96">
        <v>1555563600</v>
      </c>
      <c r="L96" t="b">
        <v>0</v>
      </c>
      <c r="M96" t="b">
        <v>0</v>
      </c>
      <c r="N96" t="s">
        <v>28</v>
      </c>
    </row>
    <row r="97" spans="1:14" ht="31.5" x14ac:dyDescent="0.25">
      <c r="A97">
        <v>95</v>
      </c>
      <c r="B97" t="s">
        <v>239</v>
      </c>
      <c r="C97" s="3" t="s">
        <v>240</v>
      </c>
      <c r="D97">
        <v>900</v>
      </c>
      <c r="E97">
        <v>1017</v>
      </c>
      <c r="F97" t="s">
        <v>20</v>
      </c>
      <c r="G97">
        <v>27</v>
      </c>
      <c r="H97" t="s">
        <v>21</v>
      </c>
      <c r="I97" t="s">
        <v>22</v>
      </c>
      <c r="J97">
        <v>1571029200</v>
      </c>
      <c r="K97">
        <v>1571634000</v>
      </c>
      <c r="L97" t="b">
        <v>0</v>
      </c>
      <c r="M97" t="b">
        <v>0</v>
      </c>
      <c r="N97" t="s">
        <v>42</v>
      </c>
    </row>
    <row r="98" spans="1:14" x14ac:dyDescent="0.25">
      <c r="A98">
        <v>96</v>
      </c>
      <c r="B98" t="s">
        <v>241</v>
      </c>
      <c r="C98" s="3" t="s">
        <v>242</v>
      </c>
      <c r="D98">
        <v>69700</v>
      </c>
      <c r="E98">
        <v>151513</v>
      </c>
      <c r="F98" t="s">
        <v>20</v>
      </c>
      <c r="G98">
        <v>2331</v>
      </c>
      <c r="H98" t="s">
        <v>21</v>
      </c>
      <c r="I98" t="s">
        <v>22</v>
      </c>
      <c r="J98">
        <v>1299736800</v>
      </c>
      <c r="K98">
        <v>1300856400</v>
      </c>
      <c r="L98" t="b">
        <v>0</v>
      </c>
      <c r="M98" t="b">
        <v>0</v>
      </c>
      <c r="N98" t="s">
        <v>33</v>
      </c>
    </row>
    <row r="99" spans="1:14" x14ac:dyDescent="0.25">
      <c r="A99">
        <v>97</v>
      </c>
      <c r="B99" t="s">
        <v>243</v>
      </c>
      <c r="C99" s="3" t="s">
        <v>244</v>
      </c>
      <c r="D99">
        <v>1300</v>
      </c>
      <c r="E99">
        <v>12047</v>
      </c>
      <c r="F99" t="s">
        <v>20</v>
      </c>
      <c r="G99">
        <v>113</v>
      </c>
      <c r="H99" t="s">
        <v>21</v>
      </c>
      <c r="I99" t="s">
        <v>22</v>
      </c>
      <c r="J99">
        <v>1435208400</v>
      </c>
      <c r="K99">
        <v>1439874000</v>
      </c>
      <c r="L99" t="b">
        <v>0</v>
      </c>
      <c r="M99" t="b">
        <v>0</v>
      </c>
      <c r="N99" t="s">
        <v>17</v>
      </c>
    </row>
    <row r="100" spans="1:14"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row>
    <row r="101" spans="1:14" x14ac:dyDescent="0.25">
      <c r="A101">
        <v>99</v>
      </c>
      <c r="B101" t="s">
        <v>247</v>
      </c>
      <c r="C101" s="3" t="s">
        <v>248</v>
      </c>
      <c r="D101">
        <v>7600</v>
      </c>
      <c r="E101">
        <v>14951</v>
      </c>
      <c r="F101" t="s">
        <v>20</v>
      </c>
      <c r="G101">
        <v>164</v>
      </c>
      <c r="H101" t="s">
        <v>21</v>
      </c>
      <c r="I101" t="s">
        <v>22</v>
      </c>
      <c r="J101">
        <v>1416895200</v>
      </c>
      <c r="K101">
        <v>1419400800</v>
      </c>
      <c r="L101" t="b">
        <v>0</v>
      </c>
      <c r="M101" t="b">
        <v>0</v>
      </c>
      <c r="N101" t="s">
        <v>33</v>
      </c>
    </row>
    <row r="102" spans="1:14" x14ac:dyDescent="0.25">
      <c r="A102">
        <v>100</v>
      </c>
      <c r="B102" t="s">
        <v>249</v>
      </c>
      <c r="C102" s="3" t="s">
        <v>250</v>
      </c>
      <c r="D102">
        <v>100</v>
      </c>
      <c r="E102">
        <v>1</v>
      </c>
      <c r="F102" t="s">
        <v>14</v>
      </c>
      <c r="G102">
        <v>1</v>
      </c>
      <c r="H102" t="s">
        <v>21</v>
      </c>
      <c r="I102" t="s">
        <v>22</v>
      </c>
      <c r="J102">
        <v>1319000400</v>
      </c>
      <c r="K102">
        <v>1320555600</v>
      </c>
      <c r="L102" t="b">
        <v>0</v>
      </c>
      <c r="M102" t="b">
        <v>0</v>
      </c>
      <c r="N102" t="s">
        <v>33</v>
      </c>
    </row>
    <row r="103" spans="1:14" x14ac:dyDescent="0.25">
      <c r="A103">
        <v>101</v>
      </c>
      <c r="B103" t="s">
        <v>251</v>
      </c>
      <c r="C103" s="3" t="s">
        <v>252</v>
      </c>
      <c r="D103">
        <v>900</v>
      </c>
      <c r="E103">
        <v>9193</v>
      </c>
      <c r="F103" t="s">
        <v>20</v>
      </c>
      <c r="G103">
        <v>164</v>
      </c>
      <c r="H103" t="s">
        <v>21</v>
      </c>
      <c r="I103" t="s">
        <v>22</v>
      </c>
      <c r="J103">
        <v>1424498400</v>
      </c>
      <c r="K103">
        <v>1425103200</v>
      </c>
      <c r="L103" t="b">
        <v>0</v>
      </c>
      <c r="M103" t="b">
        <v>1</v>
      </c>
      <c r="N103" t="s">
        <v>50</v>
      </c>
    </row>
    <row r="104" spans="1:14" x14ac:dyDescent="0.25">
      <c r="A104">
        <v>102</v>
      </c>
      <c r="B104" t="s">
        <v>253</v>
      </c>
      <c r="C104" s="3" t="s">
        <v>254</v>
      </c>
      <c r="D104">
        <v>3700</v>
      </c>
      <c r="E104">
        <v>10422</v>
      </c>
      <c r="F104" t="s">
        <v>20</v>
      </c>
      <c r="G104">
        <v>336</v>
      </c>
      <c r="H104" t="s">
        <v>21</v>
      </c>
      <c r="I104" t="s">
        <v>22</v>
      </c>
      <c r="J104">
        <v>1526274000</v>
      </c>
      <c r="K104">
        <v>1526878800</v>
      </c>
      <c r="L104" t="b">
        <v>0</v>
      </c>
      <c r="M104" t="b">
        <v>1</v>
      </c>
      <c r="N104" t="s">
        <v>65</v>
      </c>
    </row>
    <row r="105" spans="1:14"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row>
    <row r="106" spans="1:14"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row>
    <row r="107" spans="1:14" x14ac:dyDescent="0.25">
      <c r="A107">
        <v>105</v>
      </c>
      <c r="B107" t="s">
        <v>259</v>
      </c>
      <c r="C107" s="3" t="s">
        <v>260</v>
      </c>
      <c r="D107">
        <v>6800</v>
      </c>
      <c r="E107">
        <v>9829</v>
      </c>
      <c r="F107" t="s">
        <v>20</v>
      </c>
      <c r="G107">
        <v>95</v>
      </c>
      <c r="H107" t="s">
        <v>21</v>
      </c>
      <c r="I107" t="s">
        <v>22</v>
      </c>
      <c r="J107">
        <v>1364878800</v>
      </c>
      <c r="K107">
        <v>1366434000</v>
      </c>
      <c r="L107" t="b">
        <v>0</v>
      </c>
      <c r="M107" t="b">
        <v>0</v>
      </c>
      <c r="N107" t="s">
        <v>28</v>
      </c>
    </row>
    <row r="108" spans="1:14" x14ac:dyDescent="0.25">
      <c r="A108">
        <v>106</v>
      </c>
      <c r="B108" t="s">
        <v>261</v>
      </c>
      <c r="C108" s="3" t="s">
        <v>262</v>
      </c>
      <c r="D108">
        <v>3900</v>
      </c>
      <c r="E108">
        <v>14006</v>
      </c>
      <c r="F108" t="s">
        <v>20</v>
      </c>
      <c r="G108">
        <v>147</v>
      </c>
      <c r="H108" t="s">
        <v>21</v>
      </c>
      <c r="I108" t="s">
        <v>22</v>
      </c>
      <c r="J108">
        <v>1567918800</v>
      </c>
      <c r="K108">
        <v>1568350800</v>
      </c>
      <c r="L108" t="b">
        <v>0</v>
      </c>
      <c r="M108" t="b">
        <v>0</v>
      </c>
      <c r="N108" t="s">
        <v>33</v>
      </c>
    </row>
    <row r="109" spans="1:14"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row>
    <row r="110" spans="1:14"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row>
    <row r="111" spans="1:14" x14ac:dyDescent="0.25">
      <c r="A111">
        <v>109</v>
      </c>
      <c r="B111" t="s">
        <v>267</v>
      </c>
      <c r="C111" s="3" t="s">
        <v>268</v>
      </c>
      <c r="D111">
        <v>5200</v>
      </c>
      <c r="E111">
        <v>3079</v>
      </c>
      <c r="F111" t="s">
        <v>14</v>
      </c>
      <c r="G111">
        <v>60</v>
      </c>
      <c r="H111" t="s">
        <v>21</v>
      </c>
      <c r="I111" t="s">
        <v>22</v>
      </c>
      <c r="J111">
        <v>1389506400</v>
      </c>
      <c r="K111">
        <v>1389679200</v>
      </c>
      <c r="L111" t="b">
        <v>0</v>
      </c>
      <c r="M111" t="b">
        <v>0</v>
      </c>
      <c r="N111" t="s">
        <v>269</v>
      </c>
    </row>
    <row r="112" spans="1:14"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row>
    <row r="113" spans="1:14"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row>
    <row r="114" spans="1:14" x14ac:dyDescent="0.25">
      <c r="A114">
        <v>112</v>
      </c>
      <c r="B114" t="s">
        <v>274</v>
      </c>
      <c r="C114" s="3" t="s">
        <v>275</v>
      </c>
      <c r="D114">
        <v>4700</v>
      </c>
      <c r="E114">
        <v>12635</v>
      </c>
      <c r="F114" t="s">
        <v>20</v>
      </c>
      <c r="G114">
        <v>361</v>
      </c>
      <c r="H114" t="s">
        <v>26</v>
      </c>
      <c r="I114" t="s">
        <v>27</v>
      </c>
      <c r="J114">
        <v>1408856400</v>
      </c>
      <c r="K114">
        <v>1410152400</v>
      </c>
      <c r="L114" t="b">
        <v>0</v>
      </c>
      <c r="M114" t="b">
        <v>0</v>
      </c>
      <c r="N114" t="s">
        <v>28</v>
      </c>
    </row>
    <row r="115" spans="1:14" x14ac:dyDescent="0.25">
      <c r="A115">
        <v>113</v>
      </c>
      <c r="B115" t="s">
        <v>276</v>
      </c>
      <c r="C115" s="3" t="s">
        <v>277</v>
      </c>
      <c r="D115">
        <v>3300</v>
      </c>
      <c r="E115">
        <v>12437</v>
      </c>
      <c r="F115" t="s">
        <v>20</v>
      </c>
      <c r="G115">
        <v>131</v>
      </c>
      <c r="H115" t="s">
        <v>21</v>
      </c>
      <c r="I115" t="s">
        <v>22</v>
      </c>
      <c r="J115">
        <v>1505192400</v>
      </c>
      <c r="K115">
        <v>1505797200</v>
      </c>
      <c r="L115" t="b">
        <v>0</v>
      </c>
      <c r="M115" t="b">
        <v>0</v>
      </c>
      <c r="N115" t="s">
        <v>17</v>
      </c>
    </row>
    <row r="116" spans="1:14" x14ac:dyDescent="0.25">
      <c r="A116">
        <v>114</v>
      </c>
      <c r="B116" t="s">
        <v>278</v>
      </c>
      <c r="C116" s="3" t="s">
        <v>279</v>
      </c>
      <c r="D116">
        <v>1900</v>
      </c>
      <c r="E116">
        <v>13816</v>
      </c>
      <c r="F116" t="s">
        <v>20</v>
      </c>
      <c r="G116">
        <v>126</v>
      </c>
      <c r="H116" t="s">
        <v>21</v>
      </c>
      <c r="I116" t="s">
        <v>22</v>
      </c>
      <c r="J116">
        <v>1554786000</v>
      </c>
      <c r="K116">
        <v>1554872400</v>
      </c>
      <c r="L116" t="b">
        <v>0</v>
      </c>
      <c r="M116" t="b">
        <v>1</v>
      </c>
      <c r="N116" t="s">
        <v>65</v>
      </c>
    </row>
    <row r="117" spans="1:14"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row>
    <row r="118" spans="1:14"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row>
    <row r="119" spans="1:14" x14ac:dyDescent="0.25">
      <c r="A119">
        <v>117</v>
      </c>
      <c r="B119" t="s">
        <v>284</v>
      </c>
      <c r="C119" s="3" t="s">
        <v>285</v>
      </c>
      <c r="D119">
        <v>4900</v>
      </c>
      <c r="E119">
        <v>8523</v>
      </c>
      <c r="F119" t="s">
        <v>20</v>
      </c>
      <c r="G119">
        <v>275</v>
      </c>
      <c r="H119" t="s">
        <v>21</v>
      </c>
      <c r="I119" t="s">
        <v>22</v>
      </c>
      <c r="J119">
        <v>1316667600</v>
      </c>
      <c r="K119">
        <v>1317186000</v>
      </c>
      <c r="L119" t="b">
        <v>0</v>
      </c>
      <c r="M119" t="b">
        <v>0</v>
      </c>
      <c r="N119" t="s">
        <v>269</v>
      </c>
    </row>
    <row r="120" spans="1:14" x14ac:dyDescent="0.25">
      <c r="A120">
        <v>118</v>
      </c>
      <c r="B120" t="s">
        <v>286</v>
      </c>
      <c r="C120" s="3" t="s">
        <v>287</v>
      </c>
      <c r="D120">
        <v>5400</v>
      </c>
      <c r="E120">
        <v>6351</v>
      </c>
      <c r="F120" t="s">
        <v>20</v>
      </c>
      <c r="G120">
        <v>67</v>
      </c>
      <c r="H120" t="s">
        <v>21</v>
      </c>
      <c r="I120" t="s">
        <v>22</v>
      </c>
      <c r="J120">
        <v>1390716000</v>
      </c>
      <c r="K120">
        <v>1391234400</v>
      </c>
      <c r="L120" t="b">
        <v>0</v>
      </c>
      <c r="M120" t="b">
        <v>0</v>
      </c>
      <c r="N120" t="s">
        <v>122</v>
      </c>
    </row>
    <row r="121" spans="1:14"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row>
    <row r="122" spans="1:14"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row>
    <row r="123" spans="1:14"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row>
    <row r="124" spans="1:14"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row>
    <row r="125" spans="1:14"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row>
    <row r="126" spans="1:14"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row>
    <row r="127" spans="1:14" x14ac:dyDescent="0.25">
      <c r="A127">
        <v>125</v>
      </c>
      <c r="B127" t="s">
        <v>301</v>
      </c>
      <c r="C127" s="3" t="s">
        <v>302</v>
      </c>
      <c r="D127">
        <v>5300</v>
      </c>
      <c r="E127">
        <v>8475</v>
      </c>
      <c r="F127" t="s">
        <v>20</v>
      </c>
      <c r="G127">
        <v>180</v>
      </c>
      <c r="H127" t="s">
        <v>21</v>
      </c>
      <c r="I127" t="s">
        <v>22</v>
      </c>
      <c r="J127">
        <v>1537333200</v>
      </c>
      <c r="K127">
        <v>1537678800</v>
      </c>
      <c r="L127" t="b">
        <v>0</v>
      </c>
      <c r="M127" t="b">
        <v>0</v>
      </c>
      <c r="N127" t="s">
        <v>33</v>
      </c>
    </row>
    <row r="128" spans="1:14"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row>
    <row r="129" spans="1:14"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row>
    <row r="130" spans="1:14"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row>
    <row r="131" spans="1:14" x14ac:dyDescent="0.25">
      <c r="A131">
        <v>129</v>
      </c>
      <c r="B131" t="s">
        <v>309</v>
      </c>
      <c r="C131" s="3" t="s">
        <v>310</v>
      </c>
      <c r="D131">
        <v>148500</v>
      </c>
      <c r="E131">
        <v>4756</v>
      </c>
      <c r="F131" t="s">
        <v>74</v>
      </c>
      <c r="G131">
        <v>55</v>
      </c>
      <c r="H131" t="s">
        <v>26</v>
      </c>
      <c r="I131" t="s">
        <v>27</v>
      </c>
      <c r="J131">
        <v>1422943200</v>
      </c>
      <c r="K131">
        <v>1425103200</v>
      </c>
      <c r="L131" t="b">
        <v>0</v>
      </c>
      <c r="M131" t="b">
        <v>0</v>
      </c>
      <c r="N131" t="s">
        <v>17</v>
      </c>
    </row>
    <row r="132" spans="1:14" x14ac:dyDescent="0.25">
      <c r="A132">
        <v>130</v>
      </c>
      <c r="B132" t="s">
        <v>311</v>
      </c>
      <c r="C132" s="3" t="s">
        <v>312</v>
      </c>
      <c r="D132">
        <v>9600</v>
      </c>
      <c r="E132">
        <v>14925</v>
      </c>
      <c r="F132" t="s">
        <v>20</v>
      </c>
      <c r="G132">
        <v>533</v>
      </c>
      <c r="H132" t="s">
        <v>36</v>
      </c>
      <c r="I132" t="s">
        <v>37</v>
      </c>
      <c r="J132">
        <v>1319605200</v>
      </c>
      <c r="K132">
        <v>1320991200</v>
      </c>
      <c r="L132" t="b">
        <v>0</v>
      </c>
      <c r="M132" t="b">
        <v>0</v>
      </c>
      <c r="N132" t="s">
        <v>53</v>
      </c>
    </row>
    <row r="133" spans="1:14"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row>
    <row r="134" spans="1:14" x14ac:dyDescent="0.25">
      <c r="A134">
        <v>132</v>
      </c>
      <c r="B134" t="s">
        <v>315</v>
      </c>
      <c r="C134" s="3" t="s">
        <v>316</v>
      </c>
      <c r="D134">
        <v>3300</v>
      </c>
      <c r="E134">
        <v>3834</v>
      </c>
      <c r="F134" t="s">
        <v>20</v>
      </c>
      <c r="G134">
        <v>89</v>
      </c>
      <c r="H134" t="s">
        <v>21</v>
      </c>
      <c r="I134" t="s">
        <v>22</v>
      </c>
      <c r="J134">
        <v>1515736800</v>
      </c>
      <c r="K134">
        <v>1517119200</v>
      </c>
      <c r="L134" t="b">
        <v>0</v>
      </c>
      <c r="M134" t="b">
        <v>1</v>
      </c>
      <c r="N134" t="s">
        <v>33</v>
      </c>
    </row>
    <row r="135" spans="1:14"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row>
    <row r="136" spans="1:14"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row>
    <row r="137" spans="1:14" x14ac:dyDescent="0.25">
      <c r="A137">
        <v>135</v>
      </c>
      <c r="B137" t="s">
        <v>322</v>
      </c>
      <c r="C137" s="3" t="s">
        <v>323</v>
      </c>
      <c r="D137">
        <v>7700</v>
      </c>
      <c r="E137">
        <v>5488</v>
      </c>
      <c r="F137" t="s">
        <v>14</v>
      </c>
      <c r="G137">
        <v>117</v>
      </c>
      <c r="H137" t="s">
        <v>21</v>
      </c>
      <c r="I137" t="s">
        <v>22</v>
      </c>
      <c r="J137">
        <v>1362636000</v>
      </c>
      <c r="K137">
        <v>1363064400</v>
      </c>
      <c r="L137" t="b">
        <v>0</v>
      </c>
      <c r="M137" t="b">
        <v>1</v>
      </c>
      <c r="N137" t="s">
        <v>33</v>
      </c>
    </row>
    <row r="138" spans="1:14" x14ac:dyDescent="0.25">
      <c r="A138">
        <v>136</v>
      </c>
      <c r="B138" t="s">
        <v>324</v>
      </c>
      <c r="C138" s="3" t="s">
        <v>325</v>
      </c>
      <c r="D138">
        <v>82800</v>
      </c>
      <c r="E138">
        <v>2721</v>
      </c>
      <c r="F138" t="s">
        <v>74</v>
      </c>
      <c r="G138">
        <v>58</v>
      </c>
      <c r="H138" t="s">
        <v>21</v>
      </c>
      <c r="I138" t="s">
        <v>22</v>
      </c>
      <c r="J138">
        <v>1402117200</v>
      </c>
      <c r="K138">
        <v>1403154000</v>
      </c>
      <c r="L138" t="b">
        <v>0</v>
      </c>
      <c r="M138" t="b">
        <v>1</v>
      </c>
      <c r="N138" t="s">
        <v>53</v>
      </c>
    </row>
    <row r="139" spans="1:14" x14ac:dyDescent="0.25">
      <c r="A139">
        <v>137</v>
      </c>
      <c r="B139" t="s">
        <v>326</v>
      </c>
      <c r="C139" s="3" t="s">
        <v>327</v>
      </c>
      <c r="D139">
        <v>1800</v>
      </c>
      <c r="E139">
        <v>4712</v>
      </c>
      <c r="F139" t="s">
        <v>20</v>
      </c>
      <c r="G139">
        <v>50</v>
      </c>
      <c r="H139" t="s">
        <v>21</v>
      </c>
      <c r="I139" t="s">
        <v>22</v>
      </c>
      <c r="J139">
        <v>1286341200</v>
      </c>
      <c r="K139">
        <v>1286859600</v>
      </c>
      <c r="L139" t="b">
        <v>0</v>
      </c>
      <c r="M139" t="b">
        <v>0</v>
      </c>
      <c r="N139" t="s">
        <v>68</v>
      </c>
    </row>
    <row r="140" spans="1:14"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row>
    <row r="141" spans="1:14"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row>
    <row r="142" spans="1:14"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row>
    <row r="143" spans="1:14"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row>
    <row r="144" spans="1:14" x14ac:dyDescent="0.25">
      <c r="A144">
        <v>142</v>
      </c>
      <c r="B144" t="s">
        <v>336</v>
      </c>
      <c r="C144" s="3" t="s">
        <v>337</v>
      </c>
      <c r="D144">
        <v>5000</v>
      </c>
      <c r="E144">
        <v>11502</v>
      </c>
      <c r="F144" t="s">
        <v>20</v>
      </c>
      <c r="G144">
        <v>117</v>
      </c>
      <c r="H144" t="s">
        <v>21</v>
      </c>
      <c r="I144" t="s">
        <v>22</v>
      </c>
      <c r="J144">
        <v>1333688400</v>
      </c>
      <c r="K144">
        <v>1337230800</v>
      </c>
      <c r="L144" t="b">
        <v>0</v>
      </c>
      <c r="M144" t="b">
        <v>0</v>
      </c>
      <c r="N144" t="s">
        <v>28</v>
      </c>
    </row>
    <row r="145" spans="1:14" x14ac:dyDescent="0.25">
      <c r="A145">
        <v>143</v>
      </c>
      <c r="B145" t="s">
        <v>338</v>
      </c>
      <c r="C145" s="3" t="s">
        <v>339</v>
      </c>
      <c r="D145">
        <v>5400</v>
      </c>
      <c r="E145">
        <v>7322</v>
      </c>
      <c r="F145" t="s">
        <v>20</v>
      </c>
      <c r="G145">
        <v>70</v>
      </c>
      <c r="H145" t="s">
        <v>21</v>
      </c>
      <c r="I145" t="s">
        <v>22</v>
      </c>
      <c r="J145">
        <v>1277701200</v>
      </c>
      <c r="K145">
        <v>1279429200</v>
      </c>
      <c r="L145" t="b">
        <v>0</v>
      </c>
      <c r="M145" t="b">
        <v>0</v>
      </c>
      <c r="N145" t="s">
        <v>60</v>
      </c>
    </row>
    <row r="146" spans="1:14" x14ac:dyDescent="0.25">
      <c r="A146">
        <v>144</v>
      </c>
      <c r="B146" t="s">
        <v>340</v>
      </c>
      <c r="C146" s="3" t="s">
        <v>341</v>
      </c>
      <c r="D146">
        <v>9000</v>
      </c>
      <c r="E146">
        <v>11619</v>
      </c>
      <c r="F146" t="s">
        <v>20</v>
      </c>
      <c r="G146">
        <v>135</v>
      </c>
      <c r="H146" t="s">
        <v>21</v>
      </c>
      <c r="I146" t="s">
        <v>22</v>
      </c>
      <c r="J146">
        <v>1560747600</v>
      </c>
      <c r="K146">
        <v>1561438800</v>
      </c>
      <c r="L146" t="b">
        <v>0</v>
      </c>
      <c r="M146" t="b">
        <v>0</v>
      </c>
      <c r="N146" t="s">
        <v>33</v>
      </c>
    </row>
    <row r="147" spans="1:14"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row>
    <row r="148" spans="1:14"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row>
    <row r="149" spans="1:14" x14ac:dyDescent="0.25">
      <c r="A149">
        <v>147</v>
      </c>
      <c r="B149" t="s">
        <v>346</v>
      </c>
      <c r="C149" s="3" t="s">
        <v>347</v>
      </c>
      <c r="D149">
        <v>8300</v>
      </c>
      <c r="E149">
        <v>9337</v>
      </c>
      <c r="F149" t="s">
        <v>20</v>
      </c>
      <c r="G149">
        <v>199</v>
      </c>
      <c r="H149" t="s">
        <v>21</v>
      </c>
      <c r="I149" t="s">
        <v>22</v>
      </c>
      <c r="J149">
        <v>1465794000</v>
      </c>
      <c r="K149">
        <v>1466312400</v>
      </c>
      <c r="L149" t="b">
        <v>0</v>
      </c>
      <c r="M149" t="b">
        <v>1</v>
      </c>
      <c r="N149" t="s">
        <v>33</v>
      </c>
    </row>
    <row r="150" spans="1:14" x14ac:dyDescent="0.25">
      <c r="A150">
        <v>148</v>
      </c>
      <c r="B150" t="s">
        <v>348</v>
      </c>
      <c r="C150" s="3" t="s">
        <v>349</v>
      </c>
      <c r="D150">
        <v>9300</v>
      </c>
      <c r="E150">
        <v>11255</v>
      </c>
      <c r="F150" t="s">
        <v>20</v>
      </c>
      <c r="G150">
        <v>107</v>
      </c>
      <c r="H150" t="s">
        <v>21</v>
      </c>
      <c r="I150" t="s">
        <v>22</v>
      </c>
      <c r="J150">
        <v>1500958800</v>
      </c>
      <c r="K150">
        <v>1501736400</v>
      </c>
      <c r="L150" t="b">
        <v>0</v>
      </c>
      <c r="M150" t="b">
        <v>0</v>
      </c>
      <c r="N150" t="s">
        <v>65</v>
      </c>
    </row>
    <row r="151" spans="1:14" x14ac:dyDescent="0.25">
      <c r="A151">
        <v>149</v>
      </c>
      <c r="B151" t="s">
        <v>350</v>
      </c>
      <c r="C151" s="3" t="s">
        <v>351</v>
      </c>
      <c r="D151">
        <v>6200</v>
      </c>
      <c r="E151">
        <v>13632</v>
      </c>
      <c r="F151" t="s">
        <v>20</v>
      </c>
      <c r="G151">
        <v>195</v>
      </c>
      <c r="H151" t="s">
        <v>21</v>
      </c>
      <c r="I151" t="s">
        <v>22</v>
      </c>
      <c r="J151">
        <v>1357020000</v>
      </c>
      <c r="K151">
        <v>1361512800</v>
      </c>
      <c r="L151" t="b">
        <v>0</v>
      </c>
      <c r="M151" t="b">
        <v>0</v>
      </c>
      <c r="N151" t="s">
        <v>60</v>
      </c>
    </row>
    <row r="152" spans="1:14" x14ac:dyDescent="0.25">
      <c r="A152">
        <v>150</v>
      </c>
      <c r="B152" t="s">
        <v>352</v>
      </c>
      <c r="C152" s="3" t="s">
        <v>353</v>
      </c>
      <c r="D152">
        <v>100</v>
      </c>
      <c r="E152">
        <v>1</v>
      </c>
      <c r="F152" t="s">
        <v>14</v>
      </c>
      <c r="G152">
        <v>1</v>
      </c>
      <c r="H152" t="s">
        <v>21</v>
      </c>
      <c r="I152" t="s">
        <v>22</v>
      </c>
      <c r="J152">
        <v>1544940000</v>
      </c>
      <c r="K152">
        <v>1545026400</v>
      </c>
      <c r="L152" t="b">
        <v>0</v>
      </c>
      <c r="M152" t="b">
        <v>0</v>
      </c>
      <c r="N152" t="s">
        <v>23</v>
      </c>
    </row>
    <row r="153" spans="1:14"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row>
    <row r="154" spans="1:14"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row>
    <row r="155" spans="1:14"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row>
    <row r="156" spans="1:14"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row>
    <row r="157" spans="1:14"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row>
    <row r="158" spans="1:14"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row>
    <row r="159" spans="1:14" x14ac:dyDescent="0.25">
      <c r="A159">
        <v>157</v>
      </c>
      <c r="B159" t="s">
        <v>366</v>
      </c>
      <c r="C159" s="3" t="s">
        <v>367</v>
      </c>
      <c r="D159">
        <v>4200</v>
      </c>
      <c r="E159">
        <v>2212</v>
      </c>
      <c r="F159" t="s">
        <v>14</v>
      </c>
      <c r="G159">
        <v>30</v>
      </c>
      <c r="H159" t="s">
        <v>26</v>
      </c>
      <c r="I159" t="s">
        <v>27</v>
      </c>
      <c r="J159">
        <v>1388383200</v>
      </c>
      <c r="K159">
        <v>1389420000</v>
      </c>
      <c r="L159" t="b">
        <v>0</v>
      </c>
      <c r="M159" t="b">
        <v>0</v>
      </c>
      <c r="N159" t="s">
        <v>122</v>
      </c>
    </row>
    <row r="160" spans="1:14" x14ac:dyDescent="0.25">
      <c r="A160">
        <v>158</v>
      </c>
      <c r="B160" t="s">
        <v>368</v>
      </c>
      <c r="C160" s="3" t="s">
        <v>369</v>
      </c>
      <c r="D160">
        <v>2100</v>
      </c>
      <c r="E160">
        <v>4640</v>
      </c>
      <c r="F160" t="s">
        <v>20</v>
      </c>
      <c r="G160">
        <v>41</v>
      </c>
      <c r="H160" t="s">
        <v>21</v>
      </c>
      <c r="I160" t="s">
        <v>22</v>
      </c>
      <c r="J160">
        <v>1449554400</v>
      </c>
      <c r="K160">
        <v>1449640800</v>
      </c>
      <c r="L160" t="b">
        <v>0</v>
      </c>
      <c r="M160" t="b">
        <v>0</v>
      </c>
      <c r="N160" t="s">
        <v>23</v>
      </c>
    </row>
    <row r="161" spans="1:14"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row>
    <row r="162" spans="1:14" x14ac:dyDescent="0.25">
      <c r="A162">
        <v>160</v>
      </c>
      <c r="B162" t="s">
        <v>372</v>
      </c>
      <c r="C162" s="3" t="s">
        <v>373</v>
      </c>
      <c r="D162">
        <v>8000</v>
      </c>
      <c r="E162">
        <v>12985</v>
      </c>
      <c r="F162" t="s">
        <v>20</v>
      </c>
      <c r="G162">
        <v>164</v>
      </c>
      <c r="H162" t="s">
        <v>21</v>
      </c>
      <c r="I162" t="s">
        <v>22</v>
      </c>
      <c r="J162">
        <v>1556341200</v>
      </c>
      <c r="K162">
        <v>1557723600</v>
      </c>
      <c r="L162" t="b">
        <v>0</v>
      </c>
      <c r="M162" t="b">
        <v>0</v>
      </c>
      <c r="N162" t="s">
        <v>65</v>
      </c>
    </row>
    <row r="163" spans="1:14"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row>
    <row r="164" spans="1:14"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row>
    <row r="165" spans="1:14" x14ac:dyDescent="0.25">
      <c r="A165">
        <v>163</v>
      </c>
      <c r="B165" t="s">
        <v>378</v>
      </c>
      <c r="C165" s="3" t="s">
        <v>379</v>
      </c>
      <c r="D165">
        <v>3500</v>
      </c>
      <c r="E165">
        <v>8864</v>
      </c>
      <c r="F165" t="s">
        <v>20</v>
      </c>
      <c r="G165">
        <v>246</v>
      </c>
      <c r="H165" t="s">
        <v>21</v>
      </c>
      <c r="I165" t="s">
        <v>22</v>
      </c>
      <c r="J165">
        <v>1508475600</v>
      </c>
      <c r="K165">
        <v>1512712800</v>
      </c>
      <c r="L165" t="b">
        <v>0</v>
      </c>
      <c r="M165" t="b">
        <v>1</v>
      </c>
      <c r="N165" t="s">
        <v>122</v>
      </c>
    </row>
    <row r="166" spans="1:14"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row>
    <row r="167" spans="1:14"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row>
    <row r="168" spans="1:14"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row>
    <row r="169" spans="1:14" x14ac:dyDescent="0.25">
      <c r="A169">
        <v>167</v>
      </c>
      <c r="B169" t="s">
        <v>386</v>
      </c>
      <c r="C169" s="3" t="s">
        <v>387</v>
      </c>
      <c r="D169">
        <v>2600</v>
      </c>
      <c r="E169">
        <v>10804</v>
      </c>
      <c r="F169" t="s">
        <v>20</v>
      </c>
      <c r="G169">
        <v>146</v>
      </c>
      <c r="H169" t="s">
        <v>26</v>
      </c>
      <c r="I169" t="s">
        <v>27</v>
      </c>
      <c r="J169">
        <v>1370840400</v>
      </c>
      <c r="K169">
        <v>1371704400</v>
      </c>
      <c r="L169" t="b">
        <v>0</v>
      </c>
      <c r="M169" t="b">
        <v>0</v>
      </c>
      <c r="N169" t="s">
        <v>33</v>
      </c>
    </row>
    <row r="170" spans="1:14"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row>
    <row r="171" spans="1:14"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row>
    <row r="172" spans="1:14" x14ac:dyDescent="0.25">
      <c r="A172">
        <v>170</v>
      </c>
      <c r="B172" t="s">
        <v>392</v>
      </c>
      <c r="C172" s="3" t="s">
        <v>393</v>
      </c>
      <c r="D172">
        <v>188100</v>
      </c>
      <c r="E172">
        <v>5528</v>
      </c>
      <c r="F172" t="s">
        <v>14</v>
      </c>
      <c r="G172">
        <v>67</v>
      </c>
      <c r="H172" t="s">
        <v>21</v>
      </c>
      <c r="I172" t="s">
        <v>22</v>
      </c>
      <c r="J172">
        <v>1501736400</v>
      </c>
      <c r="K172">
        <v>1502341200</v>
      </c>
      <c r="L172" t="b">
        <v>0</v>
      </c>
      <c r="M172" t="b">
        <v>0</v>
      </c>
      <c r="N172" t="s">
        <v>60</v>
      </c>
    </row>
    <row r="173" spans="1:14"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row>
    <row r="174" spans="1:14" x14ac:dyDescent="0.25">
      <c r="A174">
        <v>172</v>
      </c>
      <c r="B174" t="s">
        <v>396</v>
      </c>
      <c r="C174" s="3" t="s">
        <v>397</v>
      </c>
      <c r="D174">
        <v>800</v>
      </c>
      <c r="E174">
        <v>663</v>
      </c>
      <c r="F174" t="s">
        <v>14</v>
      </c>
      <c r="G174">
        <v>26</v>
      </c>
      <c r="H174" t="s">
        <v>21</v>
      </c>
      <c r="I174" t="s">
        <v>22</v>
      </c>
      <c r="J174">
        <v>1405746000</v>
      </c>
      <c r="K174">
        <v>1407042000</v>
      </c>
      <c r="L174" t="b">
        <v>0</v>
      </c>
      <c r="M174" t="b">
        <v>1</v>
      </c>
      <c r="N174" t="s">
        <v>42</v>
      </c>
    </row>
    <row r="175" spans="1:14"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row>
    <row r="176" spans="1:14" x14ac:dyDescent="0.25">
      <c r="A176">
        <v>174</v>
      </c>
      <c r="B176" t="s">
        <v>400</v>
      </c>
      <c r="C176" s="3" t="s">
        <v>401</v>
      </c>
      <c r="D176">
        <v>600</v>
      </c>
      <c r="E176">
        <v>5368</v>
      </c>
      <c r="F176" t="s">
        <v>20</v>
      </c>
      <c r="G176">
        <v>48</v>
      </c>
      <c r="H176" t="s">
        <v>21</v>
      </c>
      <c r="I176" t="s">
        <v>22</v>
      </c>
      <c r="J176">
        <v>1444021200</v>
      </c>
      <c r="K176">
        <v>1444107600</v>
      </c>
      <c r="L176" t="b">
        <v>0</v>
      </c>
      <c r="M176" t="b">
        <v>1</v>
      </c>
      <c r="N176" t="s">
        <v>65</v>
      </c>
    </row>
    <row r="177" spans="1:14"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row>
    <row r="178" spans="1:14"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row>
    <row r="179" spans="1:14"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row>
    <row r="180" spans="1:14" x14ac:dyDescent="0.25">
      <c r="A180">
        <v>178</v>
      </c>
      <c r="B180" t="s">
        <v>408</v>
      </c>
      <c r="C180" s="3" t="s">
        <v>409</v>
      </c>
      <c r="D180">
        <v>7200</v>
      </c>
      <c r="E180">
        <v>6927</v>
      </c>
      <c r="F180" t="s">
        <v>14</v>
      </c>
      <c r="G180">
        <v>210</v>
      </c>
      <c r="H180" t="s">
        <v>21</v>
      </c>
      <c r="I180" t="s">
        <v>22</v>
      </c>
      <c r="J180">
        <v>1505970000</v>
      </c>
      <c r="K180">
        <v>1506747600</v>
      </c>
      <c r="L180" t="b">
        <v>0</v>
      </c>
      <c r="M180" t="b">
        <v>0</v>
      </c>
      <c r="N180" t="s">
        <v>17</v>
      </c>
    </row>
    <row r="181" spans="1:14"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row>
    <row r="182" spans="1:14"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row>
    <row r="183" spans="1:14" x14ac:dyDescent="0.25">
      <c r="A183">
        <v>181</v>
      </c>
      <c r="B183" t="s">
        <v>414</v>
      </c>
      <c r="C183" s="3" t="s">
        <v>415</v>
      </c>
      <c r="D183">
        <v>8600</v>
      </c>
      <c r="E183">
        <v>5315</v>
      </c>
      <c r="F183" t="s">
        <v>14</v>
      </c>
      <c r="G183">
        <v>136</v>
      </c>
      <c r="H183" t="s">
        <v>21</v>
      </c>
      <c r="I183" t="s">
        <v>22</v>
      </c>
      <c r="J183">
        <v>1507093200</v>
      </c>
      <c r="K183">
        <v>1508648400</v>
      </c>
      <c r="L183" t="b">
        <v>0</v>
      </c>
      <c r="M183" t="b">
        <v>0</v>
      </c>
      <c r="N183" t="s">
        <v>28</v>
      </c>
    </row>
    <row r="184" spans="1:14"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row>
    <row r="185" spans="1:14"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row>
    <row r="186" spans="1:14" x14ac:dyDescent="0.25">
      <c r="A186">
        <v>184</v>
      </c>
      <c r="B186" t="s">
        <v>420</v>
      </c>
      <c r="C186" s="3" t="s">
        <v>421</v>
      </c>
      <c r="D186">
        <v>3600</v>
      </c>
      <c r="E186">
        <v>10550</v>
      </c>
      <c r="F186" t="s">
        <v>20</v>
      </c>
      <c r="G186">
        <v>340</v>
      </c>
      <c r="H186" t="s">
        <v>21</v>
      </c>
      <c r="I186" t="s">
        <v>22</v>
      </c>
      <c r="J186">
        <v>1556859600</v>
      </c>
      <c r="K186">
        <v>1556946000</v>
      </c>
      <c r="L186" t="b">
        <v>0</v>
      </c>
      <c r="M186" t="b">
        <v>0</v>
      </c>
      <c r="N186" t="s">
        <v>33</v>
      </c>
    </row>
    <row r="187" spans="1:14" x14ac:dyDescent="0.25">
      <c r="A187">
        <v>185</v>
      </c>
      <c r="B187" t="s">
        <v>422</v>
      </c>
      <c r="C187" s="3" t="s">
        <v>423</v>
      </c>
      <c r="D187">
        <v>1000</v>
      </c>
      <c r="E187">
        <v>718</v>
      </c>
      <c r="F187" t="s">
        <v>14</v>
      </c>
      <c r="G187">
        <v>19</v>
      </c>
      <c r="H187" t="s">
        <v>21</v>
      </c>
      <c r="I187" t="s">
        <v>22</v>
      </c>
      <c r="J187">
        <v>1526187600</v>
      </c>
      <c r="K187">
        <v>1527138000</v>
      </c>
      <c r="L187" t="b">
        <v>0</v>
      </c>
      <c r="M187" t="b">
        <v>0</v>
      </c>
      <c r="N187" t="s">
        <v>269</v>
      </c>
    </row>
    <row r="188" spans="1:14"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row>
    <row r="189" spans="1:14"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row>
    <row r="190" spans="1:14" x14ac:dyDescent="0.25">
      <c r="A190">
        <v>188</v>
      </c>
      <c r="B190" t="s">
        <v>428</v>
      </c>
      <c r="C190" s="3" t="s">
        <v>429</v>
      </c>
      <c r="D190">
        <v>8200</v>
      </c>
      <c r="E190">
        <v>2625</v>
      </c>
      <c r="F190" t="s">
        <v>14</v>
      </c>
      <c r="G190">
        <v>35</v>
      </c>
      <c r="H190" t="s">
        <v>107</v>
      </c>
      <c r="I190" t="s">
        <v>108</v>
      </c>
      <c r="J190">
        <v>1417500000</v>
      </c>
      <c r="K190">
        <v>1417586400</v>
      </c>
      <c r="L190" t="b">
        <v>0</v>
      </c>
      <c r="M190" t="b">
        <v>0</v>
      </c>
      <c r="N190" t="s">
        <v>33</v>
      </c>
    </row>
    <row r="191" spans="1:14"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row>
    <row r="192" spans="1:14" x14ac:dyDescent="0.25">
      <c r="A192">
        <v>190</v>
      </c>
      <c r="B192" t="s">
        <v>432</v>
      </c>
      <c r="C192" s="3" t="s">
        <v>433</v>
      </c>
      <c r="D192">
        <v>3700</v>
      </c>
      <c r="E192">
        <v>2538</v>
      </c>
      <c r="F192" t="s">
        <v>14</v>
      </c>
      <c r="G192">
        <v>24</v>
      </c>
      <c r="H192" t="s">
        <v>21</v>
      </c>
      <c r="I192" t="s">
        <v>22</v>
      </c>
      <c r="J192">
        <v>1370322000</v>
      </c>
      <c r="K192">
        <v>1370408400</v>
      </c>
      <c r="L192" t="b">
        <v>0</v>
      </c>
      <c r="M192" t="b">
        <v>1</v>
      </c>
      <c r="N192" t="s">
        <v>33</v>
      </c>
    </row>
    <row r="193" spans="1:14" x14ac:dyDescent="0.25">
      <c r="A193">
        <v>191</v>
      </c>
      <c r="B193" t="s">
        <v>434</v>
      </c>
      <c r="C193" s="3" t="s">
        <v>435</v>
      </c>
      <c r="D193">
        <v>8400</v>
      </c>
      <c r="E193">
        <v>3188</v>
      </c>
      <c r="F193" t="s">
        <v>14</v>
      </c>
      <c r="G193">
        <v>86</v>
      </c>
      <c r="H193" t="s">
        <v>107</v>
      </c>
      <c r="I193" t="s">
        <v>108</v>
      </c>
      <c r="J193">
        <v>1552366800</v>
      </c>
      <c r="K193">
        <v>1552626000</v>
      </c>
      <c r="L193" t="b">
        <v>0</v>
      </c>
      <c r="M193" t="b">
        <v>0</v>
      </c>
      <c r="N193" t="s">
        <v>33</v>
      </c>
    </row>
    <row r="194" spans="1:14" x14ac:dyDescent="0.25">
      <c r="A194">
        <v>192</v>
      </c>
      <c r="B194" t="s">
        <v>436</v>
      </c>
      <c r="C194" s="3" t="s">
        <v>437</v>
      </c>
      <c r="D194">
        <v>42600</v>
      </c>
      <c r="E194">
        <v>8517</v>
      </c>
      <c r="F194" t="s">
        <v>14</v>
      </c>
      <c r="G194">
        <v>243</v>
      </c>
      <c r="H194" t="s">
        <v>21</v>
      </c>
      <c r="I194" t="s">
        <v>22</v>
      </c>
      <c r="J194">
        <v>1403845200</v>
      </c>
      <c r="K194">
        <v>1404190800</v>
      </c>
      <c r="L194" t="b">
        <v>0</v>
      </c>
      <c r="M194" t="b">
        <v>0</v>
      </c>
      <c r="N194" t="s">
        <v>23</v>
      </c>
    </row>
    <row r="195" spans="1:14" x14ac:dyDescent="0.25">
      <c r="A195">
        <v>193</v>
      </c>
      <c r="B195" t="s">
        <v>438</v>
      </c>
      <c r="C195" s="3" t="s">
        <v>439</v>
      </c>
      <c r="D195">
        <v>6600</v>
      </c>
      <c r="E195">
        <v>3012</v>
      </c>
      <c r="F195" t="s">
        <v>14</v>
      </c>
      <c r="G195">
        <v>65</v>
      </c>
      <c r="H195" t="s">
        <v>21</v>
      </c>
      <c r="I195" t="s">
        <v>22</v>
      </c>
      <c r="J195">
        <v>1523163600</v>
      </c>
      <c r="K195">
        <v>1523509200</v>
      </c>
      <c r="L195" t="b">
        <v>1</v>
      </c>
      <c r="M195" t="b">
        <v>0</v>
      </c>
      <c r="N195" t="s">
        <v>60</v>
      </c>
    </row>
    <row r="196" spans="1:14" x14ac:dyDescent="0.25">
      <c r="A196">
        <v>194</v>
      </c>
      <c r="B196" t="s">
        <v>440</v>
      </c>
      <c r="C196" s="3" t="s">
        <v>441</v>
      </c>
      <c r="D196">
        <v>7100</v>
      </c>
      <c r="E196">
        <v>8716</v>
      </c>
      <c r="F196" t="s">
        <v>20</v>
      </c>
      <c r="G196">
        <v>126</v>
      </c>
      <c r="H196" t="s">
        <v>21</v>
      </c>
      <c r="I196" t="s">
        <v>22</v>
      </c>
      <c r="J196">
        <v>1442206800</v>
      </c>
      <c r="K196">
        <v>1443589200</v>
      </c>
      <c r="L196" t="b">
        <v>0</v>
      </c>
      <c r="M196" t="b">
        <v>0</v>
      </c>
      <c r="N196" t="s">
        <v>148</v>
      </c>
    </row>
    <row r="197" spans="1:14"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row>
    <row r="198" spans="1:14" x14ac:dyDescent="0.25">
      <c r="A198">
        <v>196</v>
      </c>
      <c r="B198" t="s">
        <v>444</v>
      </c>
      <c r="C198" s="3" t="s">
        <v>445</v>
      </c>
      <c r="D198">
        <v>8200</v>
      </c>
      <c r="E198">
        <v>5178</v>
      </c>
      <c r="F198" t="s">
        <v>14</v>
      </c>
      <c r="G198">
        <v>100</v>
      </c>
      <c r="H198" t="s">
        <v>36</v>
      </c>
      <c r="I198" t="s">
        <v>37</v>
      </c>
      <c r="J198">
        <v>1472878800</v>
      </c>
      <c r="K198">
        <v>1474520400</v>
      </c>
      <c r="L198" t="b">
        <v>0</v>
      </c>
      <c r="M198" t="b">
        <v>0</v>
      </c>
      <c r="N198" t="s">
        <v>65</v>
      </c>
    </row>
    <row r="199" spans="1:14"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row>
    <row r="200" spans="1:14" x14ac:dyDescent="0.25">
      <c r="A200">
        <v>198</v>
      </c>
      <c r="B200" t="s">
        <v>448</v>
      </c>
      <c r="C200" s="3" t="s">
        <v>449</v>
      </c>
      <c r="D200">
        <v>63200</v>
      </c>
      <c r="E200">
        <v>6041</v>
      </c>
      <c r="F200" t="s">
        <v>14</v>
      </c>
      <c r="G200">
        <v>168</v>
      </c>
      <c r="H200" t="s">
        <v>21</v>
      </c>
      <c r="I200" t="s">
        <v>22</v>
      </c>
      <c r="J200">
        <v>1281070800</v>
      </c>
      <c r="K200">
        <v>1283576400</v>
      </c>
      <c r="L200" t="b">
        <v>0</v>
      </c>
      <c r="M200" t="b">
        <v>0</v>
      </c>
      <c r="N200" t="s">
        <v>50</v>
      </c>
    </row>
    <row r="201" spans="1:14" x14ac:dyDescent="0.25">
      <c r="A201">
        <v>199</v>
      </c>
      <c r="B201" t="s">
        <v>450</v>
      </c>
      <c r="C201" s="3" t="s">
        <v>451</v>
      </c>
      <c r="D201">
        <v>1800</v>
      </c>
      <c r="E201">
        <v>968</v>
      </c>
      <c r="F201" t="s">
        <v>14</v>
      </c>
      <c r="G201">
        <v>13</v>
      </c>
      <c r="H201" t="s">
        <v>21</v>
      </c>
      <c r="I201" t="s">
        <v>22</v>
      </c>
      <c r="J201">
        <v>1436245200</v>
      </c>
      <c r="K201">
        <v>1436590800</v>
      </c>
      <c r="L201" t="b">
        <v>0</v>
      </c>
      <c r="M201" t="b">
        <v>0</v>
      </c>
      <c r="N201" t="s">
        <v>23</v>
      </c>
    </row>
    <row r="202" spans="1:14" x14ac:dyDescent="0.25">
      <c r="A202">
        <v>200</v>
      </c>
      <c r="B202" t="s">
        <v>452</v>
      </c>
      <c r="C202" s="3" t="s">
        <v>453</v>
      </c>
      <c r="D202">
        <v>100</v>
      </c>
      <c r="E202">
        <v>2</v>
      </c>
      <c r="F202" t="s">
        <v>14</v>
      </c>
      <c r="G202">
        <v>1</v>
      </c>
      <c r="H202" t="s">
        <v>15</v>
      </c>
      <c r="I202" t="s">
        <v>16</v>
      </c>
      <c r="J202">
        <v>1269493200</v>
      </c>
      <c r="K202">
        <v>1270443600</v>
      </c>
      <c r="L202" t="b">
        <v>0</v>
      </c>
      <c r="M202" t="b">
        <v>0</v>
      </c>
      <c r="N202" t="s">
        <v>33</v>
      </c>
    </row>
    <row r="203" spans="1:14" x14ac:dyDescent="0.25">
      <c r="A203">
        <v>201</v>
      </c>
      <c r="B203" t="s">
        <v>454</v>
      </c>
      <c r="C203" s="3" t="s">
        <v>455</v>
      </c>
      <c r="D203">
        <v>2100</v>
      </c>
      <c r="E203">
        <v>14305</v>
      </c>
      <c r="F203" t="s">
        <v>20</v>
      </c>
      <c r="G203">
        <v>157</v>
      </c>
      <c r="H203" t="s">
        <v>21</v>
      </c>
      <c r="I203" t="s">
        <v>22</v>
      </c>
      <c r="J203">
        <v>1406264400</v>
      </c>
      <c r="K203">
        <v>1407819600</v>
      </c>
      <c r="L203" t="b">
        <v>0</v>
      </c>
      <c r="M203" t="b">
        <v>0</v>
      </c>
      <c r="N203" t="s">
        <v>28</v>
      </c>
    </row>
    <row r="204" spans="1:14" x14ac:dyDescent="0.25">
      <c r="A204">
        <v>202</v>
      </c>
      <c r="B204" t="s">
        <v>456</v>
      </c>
      <c r="C204" s="3" t="s">
        <v>457</v>
      </c>
      <c r="D204">
        <v>8300</v>
      </c>
      <c r="E204">
        <v>6543</v>
      </c>
      <c r="F204" t="s">
        <v>74</v>
      </c>
      <c r="G204">
        <v>82</v>
      </c>
      <c r="H204" t="s">
        <v>21</v>
      </c>
      <c r="I204" t="s">
        <v>22</v>
      </c>
      <c r="J204">
        <v>1317531600</v>
      </c>
      <c r="K204">
        <v>1317877200</v>
      </c>
      <c r="L204" t="b">
        <v>0</v>
      </c>
      <c r="M204" t="b">
        <v>0</v>
      </c>
      <c r="N204" t="s">
        <v>17</v>
      </c>
    </row>
    <row r="205" spans="1:14"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row>
    <row r="206" spans="1:14" x14ac:dyDescent="0.25">
      <c r="A206">
        <v>204</v>
      </c>
      <c r="B206" t="s">
        <v>460</v>
      </c>
      <c r="C206" s="3" t="s">
        <v>461</v>
      </c>
      <c r="D206">
        <v>75000</v>
      </c>
      <c r="E206">
        <v>2529</v>
      </c>
      <c r="F206" t="s">
        <v>14</v>
      </c>
      <c r="G206">
        <v>40</v>
      </c>
      <c r="H206" t="s">
        <v>21</v>
      </c>
      <c r="I206" t="s">
        <v>22</v>
      </c>
      <c r="J206">
        <v>1301806800</v>
      </c>
      <c r="K206">
        <v>1302670800</v>
      </c>
      <c r="L206" t="b">
        <v>0</v>
      </c>
      <c r="M206" t="b">
        <v>0</v>
      </c>
      <c r="N206" t="s">
        <v>159</v>
      </c>
    </row>
    <row r="207" spans="1:14" x14ac:dyDescent="0.25">
      <c r="A207">
        <v>205</v>
      </c>
      <c r="B207" t="s">
        <v>462</v>
      </c>
      <c r="C207" s="3" t="s">
        <v>463</v>
      </c>
      <c r="D207">
        <v>1300</v>
      </c>
      <c r="E207">
        <v>5614</v>
      </c>
      <c r="F207" t="s">
        <v>20</v>
      </c>
      <c r="G207">
        <v>80</v>
      </c>
      <c r="H207" t="s">
        <v>21</v>
      </c>
      <c r="I207" t="s">
        <v>22</v>
      </c>
      <c r="J207">
        <v>1539752400</v>
      </c>
      <c r="K207">
        <v>1540789200</v>
      </c>
      <c r="L207" t="b">
        <v>1</v>
      </c>
      <c r="M207" t="b">
        <v>0</v>
      </c>
      <c r="N207" t="s">
        <v>33</v>
      </c>
    </row>
    <row r="208" spans="1:14" x14ac:dyDescent="0.25">
      <c r="A208">
        <v>206</v>
      </c>
      <c r="B208" t="s">
        <v>464</v>
      </c>
      <c r="C208" s="3" t="s">
        <v>465</v>
      </c>
      <c r="D208">
        <v>9000</v>
      </c>
      <c r="E208">
        <v>3496</v>
      </c>
      <c r="F208" t="s">
        <v>74</v>
      </c>
      <c r="G208">
        <v>57</v>
      </c>
      <c r="H208" t="s">
        <v>21</v>
      </c>
      <c r="I208" t="s">
        <v>22</v>
      </c>
      <c r="J208">
        <v>1267250400</v>
      </c>
      <c r="K208">
        <v>1268028000</v>
      </c>
      <c r="L208" t="b">
        <v>0</v>
      </c>
      <c r="M208" t="b">
        <v>0</v>
      </c>
      <c r="N208" t="s">
        <v>119</v>
      </c>
    </row>
    <row r="209" spans="1:14"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row>
    <row r="210" spans="1:14"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row>
    <row r="211" spans="1:14"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row>
    <row r="212" spans="1:14" x14ac:dyDescent="0.25">
      <c r="A212">
        <v>210</v>
      </c>
      <c r="B212" t="s">
        <v>472</v>
      </c>
      <c r="C212" s="3" t="s">
        <v>473</v>
      </c>
      <c r="D212">
        <v>9400</v>
      </c>
      <c r="E212">
        <v>6338</v>
      </c>
      <c r="F212" t="s">
        <v>14</v>
      </c>
      <c r="G212">
        <v>226</v>
      </c>
      <c r="H212" t="s">
        <v>36</v>
      </c>
      <c r="I212" t="s">
        <v>37</v>
      </c>
      <c r="J212">
        <v>1488520800</v>
      </c>
      <c r="K212">
        <v>1490850000</v>
      </c>
      <c r="L212" t="b">
        <v>0</v>
      </c>
      <c r="M212" t="b">
        <v>0</v>
      </c>
      <c r="N212" t="s">
        <v>474</v>
      </c>
    </row>
    <row r="213" spans="1:14"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row>
    <row r="214" spans="1:14" x14ac:dyDescent="0.25">
      <c r="A214">
        <v>212</v>
      </c>
      <c r="B214" t="s">
        <v>477</v>
      </c>
      <c r="C214" s="3" t="s">
        <v>478</v>
      </c>
      <c r="D214">
        <v>8100</v>
      </c>
      <c r="E214">
        <v>12300</v>
      </c>
      <c r="F214" t="s">
        <v>20</v>
      </c>
      <c r="G214">
        <v>168</v>
      </c>
      <c r="H214" t="s">
        <v>21</v>
      </c>
      <c r="I214" t="s">
        <v>22</v>
      </c>
      <c r="J214">
        <v>1576389600</v>
      </c>
      <c r="K214">
        <v>1580364000</v>
      </c>
      <c r="L214" t="b">
        <v>0</v>
      </c>
      <c r="M214" t="b">
        <v>0</v>
      </c>
      <c r="N214" t="s">
        <v>33</v>
      </c>
    </row>
    <row r="215" spans="1:14"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row>
    <row r="216" spans="1:14" x14ac:dyDescent="0.25">
      <c r="A216">
        <v>214</v>
      </c>
      <c r="B216" t="s">
        <v>481</v>
      </c>
      <c r="C216" s="3" t="s">
        <v>482</v>
      </c>
      <c r="D216">
        <v>1400</v>
      </c>
      <c r="E216">
        <v>14324</v>
      </c>
      <c r="F216" t="s">
        <v>20</v>
      </c>
      <c r="G216">
        <v>165</v>
      </c>
      <c r="H216" t="s">
        <v>21</v>
      </c>
      <c r="I216" t="s">
        <v>22</v>
      </c>
      <c r="J216">
        <v>1282194000</v>
      </c>
      <c r="K216">
        <v>1282712400</v>
      </c>
      <c r="L216" t="b">
        <v>0</v>
      </c>
      <c r="M216" t="b">
        <v>0</v>
      </c>
      <c r="N216" t="s">
        <v>23</v>
      </c>
    </row>
    <row r="217" spans="1:14"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row>
    <row r="218" spans="1:14"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row>
    <row r="219" spans="1:14"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row>
    <row r="220" spans="1:14"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row>
    <row r="221" spans="1:14"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row>
    <row r="222" spans="1:14" x14ac:dyDescent="0.25">
      <c r="A222">
        <v>220</v>
      </c>
      <c r="B222" t="s">
        <v>493</v>
      </c>
      <c r="C222" s="3" t="s">
        <v>494</v>
      </c>
      <c r="D222">
        <v>7900</v>
      </c>
      <c r="E222">
        <v>667</v>
      </c>
      <c r="F222" t="s">
        <v>14</v>
      </c>
      <c r="G222">
        <v>17</v>
      </c>
      <c r="H222" t="s">
        <v>21</v>
      </c>
      <c r="I222" t="s">
        <v>22</v>
      </c>
      <c r="J222">
        <v>1309496400</v>
      </c>
      <c r="K222">
        <v>1311051600</v>
      </c>
      <c r="L222" t="b">
        <v>1</v>
      </c>
      <c r="M222" t="b">
        <v>0</v>
      </c>
      <c r="N222" t="s">
        <v>33</v>
      </c>
    </row>
    <row r="223" spans="1:14"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row>
    <row r="224" spans="1:14" x14ac:dyDescent="0.25">
      <c r="A224">
        <v>222</v>
      </c>
      <c r="B224" t="s">
        <v>497</v>
      </c>
      <c r="C224" s="3" t="s">
        <v>498</v>
      </c>
      <c r="D224">
        <v>4800</v>
      </c>
      <c r="E224">
        <v>6623</v>
      </c>
      <c r="F224" t="s">
        <v>20</v>
      </c>
      <c r="G224">
        <v>138</v>
      </c>
      <c r="H224" t="s">
        <v>21</v>
      </c>
      <c r="I224" t="s">
        <v>22</v>
      </c>
      <c r="J224">
        <v>1412226000</v>
      </c>
      <c r="K224">
        <v>1412312400</v>
      </c>
      <c r="L224" t="b">
        <v>0</v>
      </c>
      <c r="M224" t="b">
        <v>0</v>
      </c>
      <c r="N224" t="s">
        <v>122</v>
      </c>
    </row>
    <row r="225" spans="1:14"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row>
    <row r="226" spans="1:14"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row>
    <row r="227" spans="1:14"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row>
    <row r="228" spans="1:14"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row>
    <row r="229" spans="1:14"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row>
    <row r="230" spans="1:14"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row>
    <row r="231" spans="1:14"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row>
    <row r="232" spans="1:14" x14ac:dyDescent="0.25">
      <c r="A232">
        <v>230</v>
      </c>
      <c r="B232" t="s">
        <v>512</v>
      </c>
      <c r="C232" s="3" t="s">
        <v>513</v>
      </c>
      <c r="D232">
        <v>2400</v>
      </c>
      <c r="E232">
        <v>10084</v>
      </c>
      <c r="F232" t="s">
        <v>20</v>
      </c>
      <c r="G232">
        <v>101</v>
      </c>
      <c r="H232" t="s">
        <v>21</v>
      </c>
      <c r="I232" t="s">
        <v>22</v>
      </c>
      <c r="J232">
        <v>1575612000</v>
      </c>
      <c r="K232">
        <v>1575612000</v>
      </c>
      <c r="L232" t="b">
        <v>0</v>
      </c>
      <c r="M232" t="b">
        <v>0</v>
      </c>
      <c r="N232" t="s">
        <v>89</v>
      </c>
    </row>
    <row r="233" spans="1:14" x14ac:dyDescent="0.25">
      <c r="A233">
        <v>231</v>
      </c>
      <c r="B233" t="s">
        <v>514</v>
      </c>
      <c r="C233" s="3" t="s">
        <v>515</v>
      </c>
      <c r="D233">
        <v>7200</v>
      </c>
      <c r="E233">
        <v>5523</v>
      </c>
      <c r="F233" t="s">
        <v>74</v>
      </c>
      <c r="G233">
        <v>67</v>
      </c>
      <c r="H233" t="s">
        <v>21</v>
      </c>
      <c r="I233" t="s">
        <v>22</v>
      </c>
      <c r="J233">
        <v>1369112400</v>
      </c>
      <c r="K233">
        <v>1374123600</v>
      </c>
      <c r="L233" t="b">
        <v>0</v>
      </c>
      <c r="M233" t="b">
        <v>0</v>
      </c>
      <c r="N233" t="s">
        <v>33</v>
      </c>
    </row>
    <row r="234" spans="1:14" x14ac:dyDescent="0.25">
      <c r="A234">
        <v>232</v>
      </c>
      <c r="B234" t="s">
        <v>516</v>
      </c>
      <c r="C234" s="3" t="s">
        <v>517</v>
      </c>
      <c r="D234">
        <v>3400</v>
      </c>
      <c r="E234">
        <v>5823</v>
      </c>
      <c r="F234" t="s">
        <v>20</v>
      </c>
      <c r="G234">
        <v>92</v>
      </c>
      <c r="H234" t="s">
        <v>21</v>
      </c>
      <c r="I234" t="s">
        <v>22</v>
      </c>
      <c r="J234">
        <v>1469422800</v>
      </c>
      <c r="K234">
        <v>1469509200</v>
      </c>
      <c r="L234" t="b">
        <v>0</v>
      </c>
      <c r="M234" t="b">
        <v>0</v>
      </c>
      <c r="N234" t="s">
        <v>33</v>
      </c>
    </row>
    <row r="235" spans="1:14" x14ac:dyDescent="0.25">
      <c r="A235">
        <v>233</v>
      </c>
      <c r="B235" t="s">
        <v>518</v>
      </c>
      <c r="C235" s="3" t="s">
        <v>519</v>
      </c>
      <c r="D235">
        <v>3800</v>
      </c>
      <c r="E235">
        <v>6000</v>
      </c>
      <c r="F235" t="s">
        <v>20</v>
      </c>
      <c r="G235">
        <v>62</v>
      </c>
      <c r="H235" t="s">
        <v>21</v>
      </c>
      <c r="I235" t="s">
        <v>22</v>
      </c>
      <c r="J235">
        <v>1307854800</v>
      </c>
      <c r="K235">
        <v>1309237200</v>
      </c>
      <c r="L235" t="b">
        <v>0</v>
      </c>
      <c r="M235" t="b">
        <v>0</v>
      </c>
      <c r="N235" t="s">
        <v>71</v>
      </c>
    </row>
    <row r="236" spans="1:14"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row>
    <row r="237" spans="1:14"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row>
    <row r="238" spans="1:14" x14ac:dyDescent="0.25">
      <c r="A238">
        <v>236</v>
      </c>
      <c r="B238" t="s">
        <v>524</v>
      </c>
      <c r="C238" s="3" t="s">
        <v>525</v>
      </c>
      <c r="D238">
        <v>39500</v>
      </c>
      <c r="E238">
        <v>4323</v>
      </c>
      <c r="F238" t="s">
        <v>14</v>
      </c>
      <c r="G238">
        <v>57</v>
      </c>
      <c r="H238" t="s">
        <v>26</v>
      </c>
      <c r="I238" t="s">
        <v>27</v>
      </c>
      <c r="J238">
        <v>1561438800</v>
      </c>
      <c r="K238">
        <v>1562043600</v>
      </c>
      <c r="L238" t="b">
        <v>0</v>
      </c>
      <c r="M238" t="b">
        <v>1</v>
      </c>
      <c r="N238" t="s">
        <v>23</v>
      </c>
    </row>
    <row r="239" spans="1:14"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row>
    <row r="240" spans="1:14" x14ac:dyDescent="0.25">
      <c r="A240">
        <v>238</v>
      </c>
      <c r="B240" t="s">
        <v>528</v>
      </c>
      <c r="C240" s="3" t="s">
        <v>529</v>
      </c>
      <c r="D240">
        <v>2400</v>
      </c>
      <c r="E240">
        <v>10138</v>
      </c>
      <c r="F240" t="s">
        <v>20</v>
      </c>
      <c r="G240">
        <v>97</v>
      </c>
      <c r="H240" t="s">
        <v>36</v>
      </c>
      <c r="I240" t="s">
        <v>37</v>
      </c>
      <c r="J240">
        <v>1513231200</v>
      </c>
      <c r="K240">
        <v>1515391200</v>
      </c>
      <c r="L240" t="b">
        <v>0</v>
      </c>
      <c r="M240" t="b">
        <v>1</v>
      </c>
      <c r="N240" t="s">
        <v>33</v>
      </c>
    </row>
    <row r="241" spans="1:14" x14ac:dyDescent="0.25">
      <c r="A241">
        <v>239</v>
      </c>
      <c r="B241" t="s">
        <v>530</v>
      </c>
      <c r="C241" s="3" t="s">
        <v>531</v>
      </c>
      <c r="D241">
        <v>3200</v>
      </c>
      <c r="E241">
        <v>3127</v>
      </c>
      <c r="F241" t="s">
        <v>14</v>
      </c>
      <c r="G241">
        <v>41</v>
      </c>
      <c r="H241" t="s">
        <v>21</v>
      </c>
      <c r="I241" t="s">
        <v>22</v>
      </c>
      <c r="J241">
        <v>1440824400</v>
      </c>
      <c r="K241">
        <v>1441170000</v>
      </c>
      <c r="L241" t="b">
        <v>0</v>
      </c>
      <c r="M241" t="b">
        <v>0</v>
      </c>
      <c r="N241" t="s">
        <v>65</v>
      </c>
    </row>
    <row r="242" spans="1:14"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row>
    <row r="243" spans="1:14"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row>
    <row r="244" spans="1:14" x14ac:dyDescent="0.25">
      <c r="A244">
        <v>242</v>
      </c>
      <c r="B244" t="s">
        <v>536</v>
      </c>
      <c r="C244" s="3" t="s">
        <v>537</v>
      </c>
      <c r="D244">
        <v>8400</v>
      </c>
      <c r="E244">
        <v>10729</v>
      </c>
      <c r="F244" t="s">
        <v>20</v>
      </c>
      <c r="G244">
        <v>250</v>
      </c>
      <c r="H244" t="s">
        <v>21</v>
      </c>
      <c r="I244" t="s">
        <v>22</v>
      </c>
      <c r="J244">
        <v>1494392400</v>
      </c>
      <c r="K244">
        <v>1495256400</v>
      </c>
      <c r="L244" t="b">
        <v>0</v>
      </c>
      <c r="M244" t="b">
        <v>1</v>
      </c>
      <c r="N244" t="s">
        <v>23</v>
      </c>
    </row>
    <row r="245" spans="1:14"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row>
    <row r="246" spans="1:14"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row>
    <row r="247" spans="1:14" x14ac:dyDescent="0.25">
      <c r="A247">
        <v>245</v>
      </c>
      <c r="B247" t="s">
        <v>542</v>
      </c>
      <c r="C247" s="3" t="s">
        <v>543</v>
      </c>
      <c r="D247">
        <v>2900</v>
      </c>
      <c r="E247">
        <v>14771</v>
      </c>
      <c r="F247" t="s">
        <v>20</v>
      </c>
      <c r="G247">
        <v>214</v>
      </c>
      <c r="H247" t="s">
        <v>21</v>
      </c>
      <c r="I247" t="s">
        <v>22</v>
      </c>
      <c r="J247">
        <v>1396846800</v>
      </c>
      <c r="K247">
        <v>1396933200</v>
      </c>
      <c r="L247" t="b">
        <v>0</v>
      </c>
      <c r="M247" t="b">
        <v>0</v>
      </c>
      <c r="N247" t="s">
        <v>33</v>
      </c>
    </row>
    <row r="248" spans="1:14" x14ac:dyDescent="0.25">
      <c r="A248">
        <v>246</v>
      </c>
      <c r="B248" t="s">
        <v>544</v>
      </c>
      <c r="C248" s="3" t="s">
        <v>545</v>
      </c>
      <c r="D248">
        <v>4500</v>
      </c>
      <c r="E248">
        <v>14649</v>
      </c>
      <c r="F248" t="s">
        <v>20</v>
      </c>
      <c r="G248">
        <v>222</v>
      </c>
      <c r="H248" t="s">
        <v>21</v>
      </c>
      <c r="I248" t="s">
        <v>22</v>
      </c>
      <c r="J248">
        <v>1375678800</v>
      </c>
      <c r="K248">
        <v>1376024400</v>
      </c>
      <c r="L248" t="b">
        <v>0</v>
      </c>
      <c r="M248" t="b">
        <v>0</v>
      </c>
      <c r="N248" t="s">
        <v>28</v>
      </c>
    </row>
    <row r="249" spans="1:14"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row>
    <row r="250" spans="1:14"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row>
    <row r="251" spans="1:14"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row>
    <row r="252" spans="1:14" x14ac:dyDescent="0.25">
      <c r="A252">
        <v>250</v>
      </c>
      <c r="B252" t="s">
        <v>552</v>
      </c>
      <c r="C252" s="3" t="s">
        <v>553</v>
      </c>
      <c r="D252">
        <v>100</v>
      </c>
      <c r="E252">
        <v>3</v>
      </c>
      <c r="F252" t="s">
        <v>14</v>
      </c>
      <c r="G252">
        <v>1</v>
      </c>
      <c r="H252" t="s">
        <v>21</v>
      </c>
      <c r="I252" t="s">
        <v>22</v>
      </c>
      <c r="J252">
        <v>1264399200</v>
      </c>
      <c r="K252">
        <v>1267423200</v>
      </c>
      <c r="L252" t="b">
        <v>0</v>
      </c>
      <c r="M252" t="b">
        <v>0</v>
      </c>
      <c r="N252" t="s">
        <v>23</v>
      </c>
    </row>
    <row r="253" spans="1:14" x14ac:dyDescent="0.25">
      <c r="A253">
        <v>251</v>
      </c>
      <c r="B253" t="s">
        <v>554</v>
      </c>
      <c r="C253" s="3" t="s">
        <v>555</v>
      </c>
      <c r="D253">
        <v>7100</v>
      </c>
      <c r="E253">
        <v>3840</v>
      </c>
      <c r="F253" t="s">
        <v>14</v>
      </c>
      <c r="G253">
        <v>101</v>
      </c>
      <c r="H253" t="s">
        <v>21</v>
      </c>
      <c r="I253" t="s">
        <v>22</v>
      </c>
      <c r="J253">
        <v>1355032800</v>
      </c>
      <c r="K253">
        <v>1355205600</v>
      </c>
      <c r="L253" t="b">
        <v>0</v>
      </c>
      <c r="M253" t="b">
        <v>0</v>
      </c>
      <c r="N253" t="s">
        <v>33</v>
      </c>
    </row>
    <row r="254" spans="1:14"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row>
    <row r="255" spans="1:14"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row>
    <row r="256" spans="1:14"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row>
    <row r="257" spans="1:14"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row>
    <row r="258" spans="1:14" x14ac:dyDescent="0.25">
      <c r="A258">
        <v>256</v>
      </c>
      <c r="B258" t="s">
        <v>564</v>
      </c>
      <c r="C258" s="3" t="s">
        <v>565</v>
      </c>
      <c r="D258">
        <v>4100</v>
      </c>
      <c r="E258">
        <v>959</v>
      </c>
      <c r="F258" t="s">
        <v>14</v>
      </c>
      <c r="G258">
        <v>15</v>
      </c>
      <c r="H258" t="s">
        <v>40</v>
      </c>
      <c r="I258" t="s">
        <v>41</v>
      </c>
      <c r="J258">
        <v>1453615200</v>
      </c>
      <c r="K258">
        <v>1456812000</v>
      </c>
      <c r="L258" t="b">
        <v>0</v>
      </c>
      <c r="M258" t="b">
        <v>0</v>
      </c>
      <c r="N258" t="s">
        <v>23</v>
      </c>
    </row>
    <row r="259" spans="1:14" x14ac:dyDescent="0.25">
      <c r="A259">
        <v>257</v>
      </c>
      <c r="B259" t="s">
        <v>566</v>
      </c>
      <c r="C259" s="3" t="s">
        <v>567</v>
      </c>
      <c r="D259">
        <v>5700</v>
      </c>
      <c r="E259">
        <v>8322</v>
      </c>
      <c r="F259" t="s">
        <v>20</v>
      </c>
      <c r="G259">
        <v>92</v>
      </c>
      <c r="H259" t="s">
        <v>21</v>
      </c>
      <c r="I259" t="s">
        <v>22</v>
      </c>
      <c r="J259">
        <v>1362463200</v>
      </c>
      <c r="K259">
        <v>1363669200</v>
      </c>
      <c r="L259" t="b">
        <v>0</v>
      </c>
      <c r="M259" t="b">
        <v>0</v>
      </c>
      <c r="N259" t="s">
        <v>33</v>
      </c>
    </row>
    <row r="260" spans="1:14" x14ac:dyDescent="0.25">
      <c r="A260">
        <v>258</v>
      </c>
      <c r="B260" t="s">
        <v>568</v>
      </c>
      <c r="C260" s="3" t="s">
        <v>569</v>
      </c>
      <c r="D260">
        <v>5000</v>
      </c>
      <c r="E260">
        <v>13424</v>
      </c>
      <c r="F260" t="s">
        <v>20</v>
      </c>
      <c r="G260">
        <v>186</v>
      </c>
      <c r="H260" t="s">
        <v>21</v>
      </c>
      <c r="I260" t="s">
        <v>22</v>
      </c>
      <c r="J260">
        <v>1481176800</v>
      </c>
      <c r="K260">
        <v>1482904800</v>
      </c>
      <c r="L260" t="b">
        <v>0</v>
      </c>
      <c r="M260" t="b">
        <v>1</v>
      </c>
      <c r="N260" t="s">
        <v>33</v>
      </c>
    </row>
    <row r="261" spans="1:14"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row>
    <row r="262" spans="1:14" x14ac:dyDescent="0.25">
      <c r="A262">
        <v>260</v>
      </c>
      <c r="B262" t="s">
        <v>572</v>
      </c>
      <c r="C262" s="3" t="s">
        <v>573</v>
      </c>
      <c r="D262">
        <v>6300</v>
      </c>
      <c r="E262">
        <v>9935</v>
      </c>
      <c r="F262" t="s">
        <v>20</v>
      </c>
      <c r="G262">
        <v>261</v>
      </c>
      <c r="H262" t="s">
        <v>21</v>
      </c>
      <c r="I262" t="s">
        <v>22</v>
      </c>
      <c r="J262">
        <v>1348808400</v>
      </c>
      <c r="K262">
        <v>1349845200</v>
      </c>
      <c r="L262" t="b">
        <v>0</v>
      </c>
      <c r="M262" t="b">
        <v>0</v>
      </c>
      <c r="N262" t="s">
        <v>23</v>
      </c>
    </row>
    <row r="263" spans="1:14"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row>
    <row r="264" spans="1:14" x14ac:dyDescent="0.25">
      <c r="A264">
        <v>262</v>
      </c>
      <c r="B264" t="s">
        <v>576</v>
      </c>
      <c r="C264" s="3" t="s">
        <v>577</v>
      </c>
      <c r="D264">
        <v>1700</v>
      </c>
      <c r="E264">
        <v>5328</v>
      </c>
      <c r="F264" t="s">
        <v>20</v>
      </c>
      <c r="G264">
        <v>107</v>
      </c>
      <c r="H264" t="s">
        <v>21</v>
      </c>
      <c r="I264" t="s">
        <v>22</v>
      </c>
      <c r="J264">
        <v>1301979600</v>
      </c>
      <c r="K264">
        <v>1304226000</v>
      </c>
      <c r="L264" t="b">
        <v>0</v>
      </c>
      <c r="M264" t="b">
        <v>1</v>
      </c>
      <c r="N264" t="s">
        <v>60</v>
      </c>
    </row>
    <row r="265" spans="1:14"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row>
    <row r="266" spans="1:14"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row>
    <row r="267" spans="1:14" x14ac:dyDescent="0.25">
      <c r="A267">
        <v>265</v>
      </c>
      <c r="B267" t="s">
        <v>582</v>
      </c>
      <c r="C267" s="3" t="s">
        <v>583</v>
      </c>
      <c r="D267">
        <v>4900</v>
      </c>
      <c r="E267">
        <v>6031</v>
      </c>
      <c r="F267" t="s">
        <v>20</v>
      </c>
      <c r="G267">
        <v>86</v>
      </c>
      <c r="H267" t="s">
        <v>21</v>
      </c>
      <c r="I267" t="s">
        <v>22</v>
      </c>
      <c r="J267">
        <v>1451800800</v>
      </c>
      <c r="K267">
        <v>1455602400</v>
      </c>
      <c r="L267" t="b">
        <v>0</v>
      </c>
      <c r="M267" t="b">
        <v>0</v>
      </c>
      <c r="N267" t="s">
        <v>33</v>
      </c>
    </row>
    <row r="268" spans="1:14"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row>
    <row r="269" spans="1:14"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row>
    <row r="270" spans="1:14" x14ac:dyDescent="0.25">
      <c r="A270">
        <v>268</v>
      </c>
      <c r="B270" t="s">
        <v>588</v>
      </c>
      <c r="C270" s="3" t="s">
        <v>589</v>
      </c>
      <c r="D270">
        <v>1500</v>
      </c>
      <c r="E270">
        <v>2708</v>
      </c>
      <c r="F270" t="s">
        <v>20</v>
      </c>
      <c r="G270">
        <v>48</v>
      </c>
      <c r="H270" t="s">
        <v>21</v>
      </c>
      <c r="I270" t="s">
        <v>22</v>
      </c>
      <c r="J270">
        <v>1349326800</v>
      </c>
      <c r="K270">
        <v>1353304800</v>
      </c>
      <c r="L270" t="b">
        <v>0</v>
      </c>
      <c r="M270" t="b">
        <v>0</v>
      </c>
      <c r="N270" t="s">
        <v>42</v>
      </c>
    </row>
    <row r="271" spans="1:14" x14ac:dyDescent="0.25">
      <c r="A271">
        <v>269</v>
      </c>
      <c r="B271" t="s">
        <v>590</v>
      </c>
      <c r="C271" s="3" t="s">
        <v>591</v>
      </c>
      <c r="D271">
        <v>3500</v>
      </c>
      <c r="E271">
        <v>8842</v>
      </c>
      <c r="F271" t="s">
        <v>20</v>
      </c>
      <c r="G271">
        <v>87</v>
      </c>
      <c r="H271" t="s">
        <v>21</v>
      </c>
      <c r="I271" t="s">
        <v>22</v>
      </c>
      <c r="J271">
        <v>1548914400</v>
      </c>
      <c r="K271">
        <v>1550728800</v>
      </c>
      <c r="L271" t="b">
        <v>0</v>
      </c>
      <c r="M271" t="b">
        <v>0</v>
      </c>
      <c r="N271" t="s">
        <v>269</v>
      </c>
    </row>
    <row r="272" spans="1:14"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row>
    <row r="273" spans="1:14"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row>
    <row r="274" spans="1:14"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row>
    <row r="275" spans="1:14" x14ac:dyDescent="0.25">
      <c r="A275">
        <v>273</v>
      </c>
      <c r="B275" t="s">
        <v>598</v>
      </c>
      <c r="C275" s="3" t="s">
        <v>599</v>
      </c>
      <c r="D275">
        <v>7800</v>
      </c>
      <c r="E275">
        <v>10704</v>
      </c>
      <c r="F275" t="s">
        <v>20</v>
      </c>
      <c r="G275">
        <v>282</v>
      </c>
      <c r="H275" t="s">
        <v>15</v>
      </c>
      <c r="I275" t="s">
        <v>16</v>
      </c>
      <c r="J275">
        <v>1505624400</v>
      </c>
      <c r="K275">
        <v>1505883600</v>
      </c>
      <c r="L275" t="b">
        <v>0</v>
      </c>
      <c r="M275" t="b">
        <v>0</v>
      </c>
      <c r="N275" t="s">
        <v>33</v>
      </c>
    </row>
    <row r="276" spans="1:14"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row>
    <row r="277" spans="1:14"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row>
    <row r="278" spans="1:14" x14ac:dyDescent="0.25">
      <c r="A278">
        <v>276</v>
      </c>
      <c r="B278" t="s">
        <v>604</v>
      </c>
      <c r="C278" s="3" t="s">
        <v>605</v>
      </c>
      <c r="D278">
        <v>5500</v>
      </c>
      <c r="E278">
        <v>5324</v>
      </c>
      <c r="F278" t="s">
        <v>14</v>
      </c>
      <c r="G278">
        <v>133</v>
      </c>
      <c r="H278" t="s">
        <v>21</v>
      </c>
      <c r="I278" t="s">
        <v>22</v>
      </c>
      <c r="J278">
        <v>1334811600</v>
      </c>
      <c r="K278">
        <v>1335243600</v>
      </c>
      <c r="L278" t="b">
        <v>0</v>
      </c>
      <c r="M278" t="b">
        <v>1</v>
      </c>
      <c r="N278" t="s">
        <v>89</v>
      </c>
    </row>
    <row r="279" spans="1:14"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row>
    <row r="280" spans="1:14" x14ac:dyDescent="0.25">
      <c r="A280">
        <v>278</v>
      </c>
      <c r="B280" t="s">
        <v>608</v>
      </c>
      <c r="C280" s="3" t="s">
        <v>609</v>
      </c>
      <c r="D280">
        <v>2700</v>
      </c>
      <c r="E280">
        <v>8799</v>
      </c>
      <c r="F280" t="s">
        <v>20</v>
      </c>
      <c r="G280">
        <v>91</v>
      </c>
      <c r="H280" t="s">
        <v>21</v>
      </c>
      <c r="I280" t="s">
        <v>22</v>
      </c>
      <c r="J280">
        <v>1353909600</v>
      </c>
      <c r="K280">
        <v>1356069600</v>
      </c>
      <c r="L280" t="b">
        <v>0</v>
      </c>
      <c r="M280" t="b">
        <v>0</v>
      </c>
      <c r="N280" t="s">
        <v>28</v>
      </c>
    </row>
    <row r="281" spans="1:14" x14ac:dyDescent="0.25">
      <c r="A281">
        <v>279</v>
      </c>
      <c r="B281" t="s">
        <v>610</v>
      </c>
      <c r="C281" s="3" t="s">
        <v>611</v>
      </c>
      <c r="D281">
        <v>8000</v>
      </c>
      <c r="E281">
        <v>13656</v>
      </c>
      <c r="F281" t="s">
        <v>20</v>
      </c>
      <c r="G281">
        <v>546</v>
      </c>
      <c r="H281" t="s">
        <v>21</v>
      </c>
      <c r="I281" t="s">
        <v>22</v>
      </c>
      <c r="J281">
        <v>1535950800</v>
      </c>
      <c r="K281">
        <v>1536210000</v>
      </c>
      <c r="L281" t="b">
        <v>0</v>
      </c>
      <c r="M281" t="b">
        <v>0</v>
      </c>
      <c r="N281" t="s">
        <v>33</v>
      </c>
    </row>
    <row r="282" spans="1:14"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row>
    <row r="283" spans="1:14"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row>
    <row r="284" spans="1:14" x14ac:dyDescent="0.25">
      <c r="A284">
        <v>282</v>
      </c>
      <c r="B284" t="s">
        <v>616</v>
      </c>
      <c r="C284" s="3" t="s">
        <v>617</v>
      </c>
      <c r="D284">
        <v>8400</v>
      </c>
      <c r="E284">
        <v>9076</v>
      </c>
      <c r="F284" t="s">
        <v>20</v>
      </c>
      <c r="G284">
        <v>133</v>
      </c>
      <c r="H284" t="s">
        <v>21</v>
      </c>
      <c r="I284" t="s">
        <v>22</v>
      </c>
      <c r="J284">
        <v>1480226400</v>
      </c>
      <c r="K284">
        <v>1480744800</v>
      </c>
      <c r="L284" t="b">
        <v>0</v>
      </c>
      <c r="M284" t="b">
        <v>1</v>
      </c>
      <c r="N284" t="s">
        <v>269</v>
      </c>
    </row>
    <row r="285" spans="1:14"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row>
    <row r="286" spans="1:14" x14ac:dyDescent="0.25">
      <c r="A286">
        <v>284</v>
      </c>
      <c r="B286" t="s">
        <v>620</v>
      </c>
      <c r="C286" s="3" t="s">
        <v>621</v>
      </c>
      <c r="D286">
        <v>9800</v>
      </c>
      <c r="E286">
        <v>8153</v>
      </c>
      <c r="F286" t="s">
        <v>14</v>
      </c>
      <c r="G286">
        <v>132</v>
      </c>
      <c r="H286" t="s">
        <v>21</v>
      </c>
      <c r="I286" t="s">
        <v>22</v>
      </c>
      <c r="J286">
        <v>1335848400</v>
      </c>
      <c r="K286">
        <v>1336280400</v>
      </c>
      <c r="L286" t="b">
        <v>0</v>
      </c>
      <c r="M286" t="b">
        <v>0</v>
      </c>
      <c r="N286" t="s">
        <v>28</v>
      </c>
    </row>
    <row r="287" spans="1:14" x14ac:dyDescent="0.25">
      <c r="A287">
        <v>285</v>
      </c>
      <c r="B287" t="s">
        <v>622</v>
      </c>
      <c r="C287" s="3" t="s">
        <v>623</v>
      </c>
      <c r="D287">
        <v>900</v>
      </c>
      <c r="E287">
        <v>6357</v>
      </c>
      <c r="F287" t="s">
        <v>20</v>
      </c>
      <c r="G287">
        <v>254</v>
      </c>
      <c r="H287" t="s">
        <v>21</v>
      </c>
      <c r="I287" t="s">
        <v>22</v>
      </c>
      <c r="J287">
        <v>1473483600</v>
      </c>
      <c r="K287">
        <v>1476766800</v>
      </c>
      <c r="L287" t="b">
        <v>0</v>
      </c>
      <c r="M287" t="b">
        <v>0</v>
      </c>
      <c r="N287" t="s">
        <v>33</v>
      </c>
    </row>
    <row r="288" spans="1:14"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row>
    <row r="289" spans="1:14" x14ac:dyDescent="0.25">
      <c r="A289">
        <v>287</v>
      </c>
      <c r="B289" t="s">
        <v>626</v>
      </c>
      <c r="C289" s="3" t="s">
        <v>627</v>
      </c>
      <c r="D289">
        <v>6300</v>
      </c>
      <c r="E289">
        <v>13213</v>
      </c>
      <c r="F289" t="s">
        <v>20</v>
      </c>
      <c r="G289">
        <v>176</v>
      </c>
      <c r="H289" t="s">
        <v>21</v>
      </c>
      <c r="I289" t="s">
        <v>22</v>
      </c>
      <c r="J289">
        <v>1430197200</v>
      </c>
      <c r="K289">
        <v>1430197200</v>
      </c>
      <c r="L289" t="b">
        <v>0</v>
      </c>
      <c r="M289" t="b">
        <v>0</v>
      </c>
      <c r="N289" t="s">
        <v>50</v>
      </c>
    </row>
    <row r="290" spans="1:14" x14ac:dyDescent="0.25">
      <c r="A290">
        <v>288</v>
      </c>
      <c r="B290" t="s">
        <v>628</v>
      </c>
      <c r="C290" s="3" t="s">
        <v>629</v>
      </c>
      <c r="D290">
        <v>5600</v>
      </c>
      <c r="E290">
        <v>5476</v>
      </c>
      <c r="F290" t="s">
        <v>14</v>
      </c>
      <c r="G290">
        <v>137</v>
      </c>
      <c r="H290" t="s">
        <v>36</v>
      </c>
      <c r="I290" t="s">
        <v>37</v>
      </c>
      <c r="J290">
        <v>1331701200</v>
      </c>
      <c r="K290">
        <v>1331787600</v>
      </c>
      <c r="L290" t="b">
        <v>0</v>
      </c>
      <c r="M290" t="b">
        <v>1</v>
      </c>
      <c r="N290" t="s">
        <v>148</v>
      </c>
    </row>
    <row r="291" spans="1:14" x14ac:dyDescent="0.25">
      <c r="A291">
        <v>289</v>
      </c>
      <c r="B291" t="s">
        <v>630</v>
      </c>
      <c r="C291" s="3" t="s">
        <v>631</v>
      </c>
      <c r="D291">
        <v>800</v>
      </c>
      <c r="E291">
        <v>13474</v>
      </c>
      <c r="F291" t="s">
        <v>20</v>
      </c>
      <c r="G291">
        <v>337</v>
      </c>
      <c r="H291" t="s">
        <v>15</v>
      </c>
      <c r="I291" t="s">
        <v>16</v>
      </c>
      <c r="J291">
        <v>1438578000</v>
      </c>
      <c r="K291">
        <v>1438837200</v>
      </c>
      <c r="L291" t="b">
        <v>0</v>
      </c>
      <c r="M291" t="b">
        <v>0</v>
      </c>
      <c r="N291" t="s">
        <v>33</v>
      </c>
    </row>
    <row r="292" spans="1:14"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row>
    <row r="293" spans="1:14" x14ac:dyDescent="0.25">
      <c r="A293">
        <v>291</v>
      </c>
      <c r="B293" t="s">
        <v>634</v>
      </c>
      <c r="C293" s="3" t="s">
        <v>635</v>
      </c>
      <c r="D293">
        <v>1800</v>
      </c>
      <c r="E293">
        <v>8219</v>
      </c>
      <c r="F293" t="s">
        <v>20</v>
      </c>
      <c r="G293">
        <v>107</v>
      </c>
      <c r="H293" t="s">
        <v>21</v>
      </c>
      <c r="I293" t="s">
        <v>22</v>
      </c>
      <c r="J293">
        <v>1318654800</v>
      </c>
      <c r="K293">
        <v>1319000400</v>
      </c>
      <c r="L293" t="b">
        <v>1</v>
      </c>
      <c r="M293" t="b">
        <v>0</v>
      </c>
      <c r="N293" t="s">
        <v>28</v>
      </c>
    </row>
    <row r="294" spans="1:14" x14ac:dyDescent="0.25">
      <c r="A294">
        <v>292</v>
      </c>
      <c r="B294" t="s">
        <v>636</v>
      </c>
      <c r="C294" s="3" t="s">
        <v>637</v>
      </c>
      <c r="D294">
        <v>7300</v>
      </c>
      <c r="E294">
        <v>717</v>
      </c>
      <c r="F294" t="s">
        <v>14</v>
      </c>
      <c r="G294">
        <v>10</v>
      </c>
      <c r="H294" t="s">
        <v>21</v>
      </c>
      <c r="I294" t="s">
        <v>22</v>
      </c>
      <c r="J294">
        <v>1331874000</v>
      </c>
      <c r="K294">
        <v>1333429200</v>
      </c>
      <c r="L294" t="b">
        <v>0</v>
      </c>
      <c r="M294" t="b">
        <v>0</v>
      </c>
      <c r="N294" t="s">
        <v>17</v>
      </c>
    </row>
    <row r="295" spans="1:14" x14ac:dyDescent="0.25">
      <c r="A295">
        <v>293</v>
      </c>
      <c r="B295" t="s">
        <v>638</v>
      </c>
      <c r="C295" s="3" t="s">
        <v>639</v>
      </c>
      <c r="D295">
        <v>6500</v>
      </c>
      <c r="E295">
        <v>1065</v>
      </c>
      <c r="F295" t="s">
        <v>74</v>
      </c>
      <c r="G295">
        <v>32</v>
      </c>
      <c r="H295" t="s">
        <v>107</v>
      </c>
      <c r="I295" t="s">
        <v>108</v>
      </c>
      <c r="J295">
        <v>1286254800</v>
      </c>
      <c r="K295">
        <v>1287032400</v>
      </c>
      <c r="L295" t="b">
        <v>0</v>
      </c>
      <c r="M295" t="b">
        <v>0</v>
      </c>
      <c r="N295" t="s">
        <v>33</v>
      </c>
    </row>
    <row r="296" spans="1:14" x14ac:dyDescent="0.25">
      <c r="A296">
        <v>294</v>
      </c>
      <c r="B296" t="s">
        <v>640</v>
      </c>
      <c r="C296" s="3" t="s">
        <v>641</v>
      </c>
      <c r="D296">
        <v>600</v>
      </c>
      <c r="E296">
        <v>8038</v>
      </c>
      <c r="F296" t="s">
        <v>20</v>
      </c>
      <c r="G296">
        <v>183</v>
      </c>
      <c r="H296" t="s">
        <v>21</v>
      </c>
      <c r="I296" t="s">
        <v>22</v>
      </c>
      <c r="J296">
        <v>1540530000</v>
      </c>
      <c r="K296">
        <v>1541570400</v>
      </c>
      <c r="L296" t="b">
        <v>0</v>
      </c>
      <c r="M296" t="b">
        <v>0</v>
      </c>
      <c r="N296" t="s">
        <v>33</v>
      </c>
    </row>
    <row r="297" spans="1:14"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row>
    <row r="298" spans="1:14"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row>
    <row r="299" spans="1:14" x14ac:dyDescent="0.25">
      <c r="A299">
        <v>297</v>
      </c>
      <c r="B299" t="s">
        <v>646</v>
      </c>
      <c r="C299" s="3" t="s">
        <v>647</v>
      </c>
      <c r="D299">
        <v>7200</v>
      </c>
      <c r="E299">
        <v>6785</v>
      </c>
      <c r="F299" t="s">
        <v>14</v>
      </c>
      <c r="G299">
        <v>104</v>
      </c>
      <c r="H299" t="s">
        <v>26</v>
      </c>
      <c r="I299" t="s">
        <v>27</v>
      </c>
      <c r="J299">
        <v>1389679200</v>
      </c>
      <c r="K299">
        <v>1390456800</v>
      </c>
      <c r="L299" t="b">
        <v>0</v>
      </c>
      <c r="M299" t="b">
        <v>1</v>
      </c>
      <c r="N299" t="s">
        <v>33</v>
      </c>
    </row>
    <row r="300" spans="1:14" x14ac:dyDescent="0.25">
      <c r="A300">
        <v>298</v>
      </c>
      <c r="B300" t="s">
        <v>648</v>
      </c>
      <c r="C300" s="3" t="s">
        <v>649</v>
      </c>
      <c r="D300">
        <v>3500</v>
      </c>
      <c r="E300">
        <v>5037</v>
      </c>
      <c r="F300" t="s">
        <v>20</v>
      </c>
      <c r="G300">
        <v>72</v>
      </c>
      <c r="H300" t="s">
        <v>21</v>
      </c>
      <c r="I300" t="s">
        <v>22</v>
      </c>
      <c r="J300">
        <v>1456466400</v>
      </c>
      <c r="K300">
        <v>1458018000</v>
      </c>
      <c r="L300" t="b">
        <v>0</v>
      </c>
      <c r="M300" t="b">
        <v>1</v>
      </c>
      <c r="N300" t="s">
        <v>23</v>
      </c>
    </row>
    <row r="301" spans="1:14"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row>
    <row r="302" spans="1:14" x14ac:dyDescent="0.25">
      <c r="A302">
        <v>300</v>
      </c>
      <c r="B302" t="s">
        <v>652</v>
      </c>
      <c r="C302" s="3" t="s">
        <v>653</v>
      </c>
      <c r="D302">
        <v>100</v>
      </c>
      <c r="E302">
        <v>5</v>
      </c>
      <c r="F302" t="s">
        <v>14</v>
      </c>
      <c r="G302">
        <v>1</v>
      </c>
      <c r="H302" t="s">
        <v>36</v>
      </c>
      <c r="I302" t="s">
        <v>37</v>
      </c>
      <c r="J302">
        <v>1504069200</v>
      </c>
      <c r="K302">
        <v>1504155600</v>
      </c>
      <c r="L302" t="b">
        <v>0</v>
      </c>
      <c r="M302" t="b">
        <v>1</v>
      </c>
      <c r="N302" t="s">
        <v>68</v>
      </c>
    </row>
    <row r="303" spans="1:14" x14ac:dyDescent="0.25">
      <c r="A303">
        <v>301</v>
      </c>
      <c r="B303" t="s">
        <v>654</v>
      </c>
      <c r="C303" s="3" t="s">
        <v>655</v>
      </c>
      <c r="D303">
        <v>900</v>
      </c>
      <c r="E303">
        <v>12102</v>
      </c>
      <c r="F303" t="s">
        <v>20</v>
      </c>
      <c r="G303">
        <v>295</v>
      </c>
      <c r="H303" t="s">
        <v>21</v>
      </c>
      <c r="I303" t="s">
        <v>22</v>
      </c>
      <c r="J303">
        <v>1424930400</v>
      </c>
      <c r="K303">
        <v>1426395600</v>
      </c>
      <c r="L303" t="b">
        <v>0</v>
      </c>
      <c r="M303" t="b">
        <v>0</v>
      </c>
      <c r="N303" t="s">
        <v>42</v>
      </c>
    </row>
    <row r="304" spans="1:14"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row>
    <row r="305" spans="1:14" x14ac:dyDescent="0.25">
      <c r="A305">
        <v>303</v>
      </c>
      <c r="B305" t="s">
        <v>658</v>
      </c>
      <c r="C305" s="3" t="s">
        <v>659</v>
      </c>
      <c r="D305">
        <v>3400</v>
      </c>
      <c r="E305">
        <v>2809</v>
      </c>
      <c r="F305" t="s">
        <v>14</v>
      </c>
      <c r="G305">
        <v>32</v>
      </c>
      <c r="H305" t="s">
        <v>21</v>
      </c>
      <c r="I305" t="s">
        <v>22</v>
      </c>
      <c r="J305">
        <v>1452146400</v>
      </c>
      <c r="K305">
        <v>1452578400</v>
      </c>
      <c r="L305" t="b">
        <v>0</v>
      </c>
      <c r="M305" t="b">
        <v>0</v>
      </c>
      <c r="N305" t="s">
        <v>60</v>
      </c>
    </row>
    <row r="306" spans="1:14" x14ac:dyDescent="0.25">
      <c r="A306">
        <v>304</v>
      </c>
      <c r="B306" t="s">
        <v>660</v>
      </c>
      <c r="C306" s="3" t="s">
        <v>661</v>
      </c>
      <c r="D306">
        <v>2100</v>
      </c>
      <c r="E306">
        <v>11469</v>
      </c>
      <c r="F306" t="s">
        <v>20</v>
      </c>
      <c r="G306">
        <v>142</v>
      </c>
      <c r="H306" t="s">
        <v>21</v>
      </c>
      <c r="I306" t="s">
        <v>22</v>
      </c>
      <c r="J306">
        <v>1470546000</v>
      </c>
      <c r="K306">
        <v>1474088400</v>
      </c>
      <c r="L306" t="b">
        <v>0</v>
      </c>
      <c r="M306" t="b">
        <v>0</v>
      </c>
      <c r="N306" t="s">
        <v>42</v>
      </c>
    </row>
    <row r="307" spans="1:14" x14ac:dyDescent="0.25">
      <c r="A307">
        <v>305</v>
      </c>
      <c r="B307" t="s">
        <v>662</v>
      </c>
      <c r="C307" s="3" t="s">
        <v>663</v>
      </c>
      <c r="D307">
        <v>2800</v>
      </c>
      <c r="E307">
        <v>8014</v>
      </c>
      <c r="F307" t="s">
        <v>20</v>
      </c>
      <c r="G307">
        <v>85</v>
      </c>
      <c r="H307" t="s">
        <v>21</v>
      </c>
      <c r="I307" t="s">
        <v>22</v>
      </c>
      <c r="J307">
        <v>1458363600</v>
      </c>
      <c r="K307">
        <v>1461906000</v>
      </c>
      <c r="L307" t="b">
        <v>0</v>
      </c>
      <c r="M307" t="b">
        <v>0</v>
      </c>
      <c r="N307" t="s">
        <v>33</v>
      </c>
    </row>
    <row r="308" spans="1:14"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row>
    <row r="309" spans="1:14"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row>
    <row r="310" spans="1:14"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row>
    <row r="311" spans="1:14" x14ac:dyDescent="0.25">
      <c r="A311">
        <v>309</v>
      </c>
      <c r="B311" t="s">
        <v>670</v>
      </c>
      <c r="C311" s="3" t="s">
        <v>671</v>
      </c>
      <c r="D311">
        <v>4100</v>
      </c>
      <c r="E311">
        <v>3087</v>
      </c>
      <c r="F311" t="s">
        <v>74</v>
      </c>
      <c r="G311">
        <v>75</v>
      </c>
      <c r="H311" t="s">
        <v>21</v>
      </c>
      <c r="I311" t="s">
        <v>22</v>
      </c>
      <c r="J311">
        <v>1316581200</v>
      </c>
      <c r="K311">
        <v>1318309200</v>
      </c>
      <c r="L311" t="b">
        <v>0</v>
      </c>
      <c r="M311" t="b">
        <v>1</v>
      </c>
      <c r="N311" t="s">
        <v>60</v>
      </c>
    </row>
    <row r="312" spans="1:14" x14ac:dyDescent="0.25">
      <c r="A312">
        <v>310</v>
      </c>
      <c r="B312" t="s">
        <v>672</v>
      </c>
      <c r="C312" s="3" t="s">
        <v>673</v>
      </c>
      <c r="D312">
        <v>7800</v>
      </c>
      <c r="E312">
        <v>1586</v>
      </c>
      <c r="F312" t="s">
        <v>14</v>
      </c>
      <c r="G312">
        <v>16</v>
      </c>
      <c r="H312" t="s">
        <v>21</v>
      </c>
      <c r="I312" t="s">
        <v>22</v>
      </c>
      <c r="J312">
        <v>1270789200</v>
      </c>
      <c r="K312">
        <v>1272171600</v>
      </c>
      <c r="L312" t="b">
        <v>0</v>
      </c>
      <c r="M312" t="b">
        <v>0</v>
      </c>
      <c r="N312" t="s">
        <v>89</v>
      </c>
    </row>
    <row r="313" spans="1:14" x14ac:dyDescent="0.25">
      <c r="A313">
        <v>311</v>
      </c>
      <c r="B313" t="s">
        <v>674</v>
      </c>
      <c r="C313" s="3" t="s">
        <v>675</v>
      </c>
      <c r="D313">
        <v>6300</v>
      </c>
      <c r="E313">
        <v>12812</v>
      </c>
      <c r="F313" t="s">
        <v>20</v>
      </c>
      <c r="G313">
        <v>121</v>
      </c>
      <c r="H313" t="s">
        <v>21</v>
      </c>
      <c r="I313" t="s">
        <v>22</v>
      </c>
      <c r="J313">
        <v>1297836000</v>
      </c>
      <c r="K313">
        <v>1298872800</v>
      </c>
      <c r="L313" t="b">
        <v>0</v>
      </c>
      <c r="M313" t="b">
        <v>0</v>
      </c>
      <c r="N313" t="s">
        <v>33</v>
      </c>
    </row>
    <row r="314" spans="1:14"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row>
    <row r="315" spans="1:14" x14ac:dyDescent="0.25">
      <c r="A315">
        <v>313</v>
      </c>
      <c r="B315" t="s">
        <v>678</v>
      </c>
      <c r="C315" s="3" t="s">
        <v>679</v>
      </c>
      <c r="D315">
        <v>2200</v>
      </c>
      <c r="E315">
        <v>8697</v>
      </c>
      <c r="F315" t="s">
        <v>20</v>
      </c>
      <c r="G315">
        <v>223</v>
      </c>
      <c r="H315" t="s">
        <v>21</v>
      </c>
      <c r="I315" t="s">
        <v>22</v>
      </c>
      <c r="J315">
        <v>1330322400</v>
      </c>
      <c r="K315">
        <v>1330495200</v>
      </c>
      <c r="L315" t="b">
        <v>0</v>
      </c>
      <c r="M315" t="b">
        <v>0</v>
      </c>
      <c r="N315" t="s">
        <v>23</v>
      </c>
    </row>
    <row r="316" spans="1:14" x14ac:dyDescent="0.25">
      <c r="A316">
        <v>314</v>
      </c>
      <c r="B316" t="s">
        <v>680</v>
      </c>
      <c r="C316" s="3" t="s">
        <v>681</v>
      </c>
      <c r="D316">
        <v>1400</v>
      </c>
      <c r="E316">
        <v>4126</v>
      </c>
      <c r="F316" t="s">
        <v>20</v>
      </c>
      <c r="G316">
        <v>133</v>
      </c>
      <c r="H316" t="s">
        <v>21</v>
      </c>
      <c r="I316" t="s">
        <v>22</v>
      </c>
      <c r="J316">
        <v>1552366800</v>
      </c>
      <c r="K316">
        <v>1552798800</v>
      </c>
      <c r="L316" t="b">
        <v>0</v>
      </c>
      <c r="M316" t="b">
        <v>1</v>
      </c>
      <c r="N316" t="s">
        <v>42</v>
      </c>
    </row>
    <row r="317" spans="1:14"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row>
    <row r="318" spans="1:14"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row>
    <row r="319" spans="1:14" x14ac:dyDescent="0.25">
      <c r="A319">
        <v>317</v>
      </c>
      <c r="B319" t="s">
        <v>686</v>
      </c>
      <c r="C319" s="3" t="s">
        <v>687</v>
      </c>
      <c r="D319">
        <v>6600</v>
      </c>
      <c r="E319">
        <v>1269</v>
      </c>
      <c r="F319" t="s">
        <v>14</v>
      </c>
      <c r="G319">
        <v>30</v>
      </c>
      <c r="H319" t="s">
        <v>21</v>
      </c>
      <c r="I319" t="s">
        <v>22</v>
      </c>
      <c r="J319">
        <v>1494738000</v>
      </c>
      <c r="K319">
        <v>1495861200</v>
      </c>
      <c r="L319" t="b">
        <v>0</v>
      </c>
      <c r="M319" t="b">
        <v>0</v>
      </c>
      <c r="N319" t="s">
        <v>33</v>
      </c>
    </row>
    <row r="320" spans="1:14"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row>
    <row r="321" spans="1:14" x14ac:dyDescent="0.25">
      <c r="A321">
        <v>319</v>
      </c>
      <c r="B321" t="s">
        <v>690</v>
      </c>
      <c r="C321" s="3" t="s">
        <v>691</v>
      </c>
      <c r="D321">
        <v>8400</v>
      </c>
      <c r="E321">
        <v>3251</v>
      </c>
      <c r="F321" t="s">
        <v>74</v>
      </c>
      <c r="G321">
        <v>64</v>
      </c>
      <c r="H321" t="s">
        <v>21</v>
      </c>
      <c r="I321" t="s">
        <v>22</v>
      </c>
      <c r="J321">
        <v>1281589200</v>
      </c>
      <c r="K321">
        <v>1283662800</v>
      </c>
      <c r="L321" t="b">
        <v>0</v>
      </c>
      <c r="M321" t="b">
        <v>0</v>
      </c>
      <c r="N321" t="s">
        <v>28</v>
      </c>
    </row>
    <row r="322" spans="1:14" x14ac:dyDescent="0.25">
      <c r="A322">
        <v>320</v>
      </c>
      <c r="B322" t="s">
        <v>692</v>
      </c>
      <c r="C322" s="3" t="s">
        <v>693</v>
      </c>
      <c r="D322">
        <v>84400</v>
      </c>
      <c r="E322">
        <v>8092</v>
      </c>
      <c r="F322" t="s">
        <v>14</v>
      </c>
      <c r="G322">
        <v>80</v>
      </c>
      <c r="H322" t="s">
        <v>21</v>
      </c>
      <c r="I322" t="s">
        <v>22</v>
      </c>
      <c r="J322">
        <v>1305003600</v>
      </c>
      <c r="K322">
        <v>1305781200</v>
      </c>
      <c r="L322" t="b">
        <v>0</v>
      </c>
      <c r="M322" t="b">
        <v>0</v>
      </c>
      <c r="N322" t="s">
        <v>119</v>
      </c>
    </row>
    <row r="323" spans="1:14"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row>
    <row r="324" spans="1:14"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row>
    <row r="325" spans="1:14" x14ac:dyDescent="0.25">
      <c r="A325">
        <v>323</v>
      </c>
      <c r="B325" t="s">
        <v>698</v>
      </c>
      <c r="C325" s="3" t="s">
        <v>699</v>
      </c>
      <c r="D325">
        <v>8900</v>
      </c>
      <c r="E325">
        <v>2148</v>
      </c>
      <c r="F325" t="s">
        <v>14</v>
      </c>
      <c r="G325">
        <v>26</v>
      </c>
      <c r="H325" t="s">
        <v>40</v>
      </c>
      <c r="I325" t="s">
        <v>41</v>
      </c>
      <c r="J325">
        <v>1395896400</v>
      </c>
      <c r="K325">
        <v>1396069200</v>
      </c>
      <c r="L325" t="b">
        <v>0</v>
      </c>
      <c r="M325" t="b">
        <v>0</v>
      </c>
      <c r="N325" t="s">
        <v>42</v>
      </c>
    </row>
    <row r="326" spans="1:14" x14ac:dyDescent="0.25">
      <c r="A326">
        <v>324</v>
      </c>
      <c r="B326" t="s">
        <v>700</v>
      </c>
      <c r="C326" s="3" t="s">
        <v>701</v>
      </c>
      <c r="D326">
        <v>7100</v>
      </c>
      <c r="E326">
        <v>11648</v>
      </c>
      <c r="F326" t="s">
        <v>20</v>
      </c>
      <c r="G326">
        <v>307</v>
      </c>
      <c r="H326" t="s">
        <v>21</v>
      </c>
      <c r="I326" t="s">
        <v>22</v>
      </c>
      <c r="J326">
        <v>1434862800</v>
      </c>
      <c r="K326">
        <v>1435899600</v>
      </c>
      <c r="L326" t="b">
        <v>0</v>
      </c>
      <c r="M326" t="b">
        <v>1</v>
      </c>
      <c r="N326" t="s">
        <v>33</v>
      </c>
    </row>
    <row r="327" spans="1:14"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row>
    <row r="328" spans="1:14"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row>
    <row r="329" spans="1:14" x14ac:dyDescent="0.25">
      <c r="A329">
        <v>327</v>
      </c>
      <c r="B329" t="s">
        <v>706</v>
      </c>
      <c r="C329" s="3" t="s">
        <v>707</v>
      </c>
      <c r="D329">
        <v>2600</v>
      </c>
      <c r="E329">
        <v>1002</v>
      </c>
      <c r="F329" t="s">
        <v>14</v>
      </c>
      <c r="G329">
        <v>33</v>
      </c>
      <c r="H329" t="s">
        <v>21</v>
      </c>
      <c r="I329" t="s">
        <v>22</v>
      </c>
      <c r="J329">
        <v>1566968400</v>
      </c>
      <c r="K329">
        <v>1567314000</v>
      </c>
      <c r="L329" t="b">
        <v>0</v>
      </c>
      <c r="M329" t="b">
        <v>1</v>
      </c>
      <c r="N329" t="s">
        <v>33</v>
      </c>
    </row>
    <row r="330" spans="1:14"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row>
    <row r="331" spans="1:14"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row>
    <row r="332" spans="1:14"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row>
    <row r="333" spans="1:14" x14ac:dyDescent="0.25">
      <c r="A333">
        <v>331</v>
      </c>
      <c r="B333" t="s">
        <v>714</v>
      </c>
      <c r="C333" s="3" t="s">
        <v>715</v>
      </c>
      <c r="D333">
        <v>3300</v>
      </c>
      <c r="E333">
        <v>14643</v>
      </c>
      <c r="F333" t="s">
        <v>20</v>
      </c>
      <c r="G333">
        <v>190</v>
      </c>
      <c r="H333" t="s">
        <v>21</v>
      </c>
      <c r="I333" t="s">
        <v>22</v>
      </c>
      <c r="J333">
        <v>1324274400</v>
      </c>
      <c r="K333">
        <v>1324360800</v>
      </c>
      <c r="L333" t="b">
        <v>0</v>
      </c>
      <c r="M333" t="b">
        <v>0</v>
      </c>
      <c r="N333" t="s">
        <v>17</v>
      </c>
    </row>
    <row r="334" spans="1:14"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row>
    <row r="335" spans="1:14" x14ac:dyDescent="0.25">
      <c r="A335">
        <v>333</v>
      </c>
      <c r="B335" t="s">
        <v>718</v>
      </c>
      <c r="C335" s="3" t="s">
        <v>719</v>
      </c>
      <c r="D335">
        <v>9600</v>
      </c>
      <c r="E335">
        <v>11900</v>
      </c>
      <c r="F335" t="s">
        <v>20</v>
      </c>
      <c r="G335">
        <v>253</v>
      </c>
      <c r="H335" t="s">
        <v>21</v>
      </c>
      <c r="I335" t="s">
        <v>22</v>
      </c>
      <c r="J335">
        <v>1542693600</v>
      </c>
      <c r="K335">
        <v>1545112800</v>
      </c>
      <c r="L335" t="b">
        <v>0</v>
      </c>
      <c r="M335" t="b">
        <v>0</v>
      </c>
      <c r="N335" t="s">
        <v>33</v>
      </c>
    </row>
    <row r="336" spans="1:14"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row>
    <row r="337" spans="1:14"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row>
    <row r="338" spans="1:14"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row>
    <row r="339" spans="1:14"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row>
    <row r="340" spans="1:14"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row>
    <row r="341" spans="1:14"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row>
    <row r="342" spans="1:14"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row>
    <row r="343" spans="1:14"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row>
    <row r="344" spans="1:14"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row>
    <row r="345" spans="1:14" x14ac:dyDescent="0.25">
      <c r="A345">
        <v>343</v>
      </c>
      <c r="B345" t="s">
        <v>738</v>
      </c>
      <c r="C345" s="3" t="s">
        <v>739</v>
      </c>
      <c r="D345">
        <v>9000</v>
      </c>
      <c r="E345">
        <v>4853</v>
      </c>
      <c r="F345" t="s">
        <v>14</v>
      </c>
      <c r="G345">
        <v>147</v>
      </c>
      <c r="H345" t="s">
        <v>21</v>
      </c>
      <c r="I345" t="s">
        <v>22</v>
      </c>
      <c r="J345">
        <v>1384840800</v>
      </c>
      <c r="K345">
        <v>1389420000</v>
      </c>
      <c r="L345" t="b">
        <v>0</v>
      </c>
      <c r="M345" t="b">
        <v>0</v>
      </c>
      <c r="N345" t="s">
        <v>33</v>
      </c>
    </row>
    <row r="346" spans="1:14"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row>
    <row r="347" spans="1:14"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row>
    <row r="348" spans="1:14" x14ac:dyDescent="0.25">
      <c r="A348">
        <v>346</v>
      </c>
      <c r="B348" t="s">
        <v>744</v>
      </c>
      <c r="C348" s="3" t="s">
        <v>745</v>
      </c>
      <c r="D348">
        <v>8000</v>
      </c>
      <c r="E348">
        <v>2758</v>
      </c>
      <c r="F348" t="s">
        <v>14</v>
      </c>
      <c r="G348">
        <v>25</v>
      </c>
      <c r="H348" t="s">
        <v>21</v>
      </c>
      <c r="I348" t="s">
        <v>22</v>
      </c>
      <c r="J348">
        <v>1503550800</v>
      </c>
      <c r="K348">
        <v>1508302800</v>
      </c>
      <c r="L348" t="b">
        <v>0</v>
      </c>
      <c r="M348" t="b">
        <v>1</v>
      </c>
      <c r="N348" t="s">
        <v>60</v>
      </c>
    </row>
    <row r="349" spans="1:14" x14ac:dyDescent="0.25">
      <c r="A349">
        <v>347</v>
      </c>
      <c r="B349" t="s">
        <v>746</v>
      </c>
      <c r="C349" s="3" t="s">
        <v>747</v>
      </c>
      <c r="D349">
        <v>900</v>
      </c>
      <c r="E349">
        <v>12607</v>
      </c>
      <c r="F349" t="s">
        <v>20</v>
      </c>
      <c r="G349">
        <v>191</v>
      </c>
      <c r="H349" t="s">
        <v>21</v>
      </c>
      <c r="I349" t="s">
        <v>22</v>
      </c>
      <c r="J349">
        <v>1423634400</v>
      </c>
      <c r="K349">
        <v>1425708000</v>
      </c>
      <c r="L349" t="b">
        <v>0</v>
      </c>
      <c r="M349" t="b">
        <v>0</v>
      </c>
      <c r="N349" t="s">
        <v>28</v>
      </c>
    </row>
    <row r="350" spans="1:14"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row>
    <row r="351" spans="1:14"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row>
    <row r="352" spans="1:14" x14ac:dyDescent="0.25">
      <c r="A352">
        <v>350</v>
      </c>
      <c r="B352" t="s">
        <v>752</v>
      </c>
      <c r="C352" s="3" t="s">
        <v>753</v>
      </c>
      <c r="D352">
        <v>100</v>
      </c>
      <c r="E352">
        <v>5</v>
      </c>
      <c r="F352" t="s">
        <v>14</v>
      </c>
      <c r="G352">
        <v>1</v>
      </c>
      <c r="H352" t="s">
        <v>21</v>
      </c>
      <c r="I352" t="s">
        <v>22</v>
      </c>
      <c r="J352">
        <v>1432098000</v>
      </c>
      <c r="K352">
        <v>1433653200</v>
      </c>
      <c r="L352" t="b">
        <v>0</v>
      </c>
      <c r="M352" t="b">
        <v>1</v>
      </c>
      <c r="N352" t="s">
        <v>159</v>
      </c>
    </row>
    <row r="353" spans="1:14"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row>
    <row r="354" spans="1:14" x14ac:dyDescent="0.25">
      <c r="A354">
        <v>352</v>
      </c>
      <c r="B354" t="s">
        <v>756</v>
      </c>
      <c r="C354" s="3" t="s">
        <v>757</v>
      </c>
      <c r="D354">
        <v>2800</v>
      </c>
      <c r="E354">
        <v>977</v>
      </c>
      <c r="F354" t="s">
        <v>14</v>
      </c>
      <c r="G354">
        <v>33</v>
      </c>
      <c r="H354" t="s">
        <v>15</v>
      </c>
      <c r="I354" t="s">
        <v>16</v>
      </c>
      <c r="J354">
        <v>1446876000</v>
      </c>
      <c r="K354">
        <v>1447567200</v>
      </c>
      <c r="L354" t="b">
        <v>0</v>
      </c>
      <c r="M354" t="b">
        <v>0</v>
      </c>
      <c r="N354" t="s">
        <v>33</v>
      </c>
    </row>
    <row r="355" spans="1:14"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row>
    <row r="356" spans="1:14" x14ac:dyDescent="0.25">
      <c r="A356">
        <v>354</v>
      </c>
      <c r="B356" t="s">
        <v>760</v>
      </c>
      <c r="C356" s="3" t="s">
        <v>761</v>
      </c>
      <c r="D356">
        <v>6100</v>
      </c>
      <c r="E356">
        <v>7548</v>
      </c>
      <c r="F356" t="s">
        <v>20</v>
      </c>
      <c r="G356">
        <v>80</v>
      </c>
      <c r="H356" t="s">
        <v>36</v>
      </c>
      <c r="I356" t="s">
        <v>37</v>
      </c>
      <c r="J356">
        <v>1378184400</v>
      </c>
      <c r="K356">
        <v>1378789200</v>
      </c>
      <c r="L356" t="b">
        <v>0</v>
      </c>
      <c r="M356" t="b">
        <v>0</v>
      </c>
      <c r="N356" t="s">
        <v>42</v>
      </c>
    </row>
    <row r="357" spans="1:14" x14ac:dyDescent="0.25">
      <c r="A357">
        <v>355</v>
      </c>
      <c r="B357" t="s">
        <v>762</v>
      </c>
      <c r="C357" s="3" t="s">
        <v>763</v>
      </c>
      <c r="D357">
        <v>3800</v>
      </c>
      <c r="E357">
        <v>2241</v>
      </c>
      <c r="F357" t="s">
        <v>47</v>
      </c>
      <c r="G357">
        <v>86</v>
      </c>
      <c r="H357" t="s">
        <v>21</v>
      </c>
      <c r="I357" t="s">
        <v>22</v>
      </c>
      <c r="J357">
        <v>1485064800</v>
      </c>
      <c r="K357">
        <v>1488520800</v>
      </c>
      <c r="L357" t="b">
        <v>0</v>
      </c>
      <c r="M357" t="b">
        <v>0</v>
      </c>
      <c r="N357" t="s">
        <v>65</v>
      </c>
    </row>
    <row r="358" spans="1:14" x14ac:dyDescent="0.25">
      <c r="A358">
        <v>356</v>
      </c>
      <c r="B358" t="s">
        <v>764</v>
      </c>
      <c r="C358" s="3" t="s">
        <v>765</v>
      </c>
      <c r="D358">
        <v>9300</v>
      </c>
      <c r="E358">
        <v>3431</v>
      </c>
      <c r="F358" t="s">
        <v>14</v>
      </c>
      <c r="G358">
        <v>40</v>
      </c>
      <c r="H358" t="s">
        <v>107</v>
      </c>
      <c r="I358" t="s">
        <v>108</v>
      </c>
      <c r="J358">
        <v>1326520800</v>
      </c>
      <c r="K358">
        <v>1327298400</v>
      </c>
      <c r="L358" t="b">
        <v>0</v>
      </c>
      <c r="M358" t="b">
        <v>0</v>
      </c>
      <c r="N358" t="s">
        <v>33</v>
      </c>
    </row>
    <row r="359" spans="1:14" x14ac:dyDescent="0.25">
      <c r="A359">
        <v>357</v>
      </c>
      <c r="B359" t="s">
        <v>766</v>
      </c>
      <c r="C359" s="3" t="s">
        <v>767</v>
      </c>
      <c r="D359">
        <v>2300</v>
      </c>
      <c r="E359">
        <v>4253</v>
      </c>
      <c r="F359" t="s">
        <v>20</v>
      </c>
      <c r="G359">
        <v>41</v>
      </c>
      <c r="H359" t="s">
        <v>21</v>
      </c>
      <c r="I359" t="s">
        <v>22</v>
      </c>
      <c r="J359">
        <v>1441256400</v>
      </c>
      <c r="K359">
        <v>1443416400</v>
      </c>
      <c r="L359" t="b">
        <v>0</v>
      </c>
      <c r="M359" t="b">
        <v>0</v>
      </c>
      <c r="N359" t="s">
        <v>89</v>
      </c>
    </row>
    <row r="360" spans="1:14" x14ac:dyDescent="0.25">
      <c r="A360">
        <v>358</v>
      </c>
      <c r="B360" t="s">
        <v>768</v>
      </c>
      <c r="C360" s="3" t="s">
        <v>769</v>
      </c>
      <c r="D360">
        <v>9700</v>
      </c>
      <c r="E360">
        <v>1146</v>
      </c>
      <c r="F360" t="s">
        <v>14</v>
      </c>
      <c r="G360">
        <v>23</v>
      </c>
      <c r="H360" t="s">
        <v>15</v>
      </c>
      <c r="I360" t="s">
        <v>16</v>
      </c>
      <c r="J360">
        <v>1533877200</v>
      </c>
      <c r="K360">
        <v>1534136400</v>
      </c>
      <c r="L360" t="b">
        <v>1</v>
      </c>
      <c r="M360" t="b">
        <v>0</v>
      </c>
      <c r="N360" t="s">
        <v>122</v>
      </c>
    </row>
    <row r="361" spans="1:14" x14ac:dyDescent="0.25">
      <c r="A361">
        <v>359</v>
      </c>
      <c r="B361" t="s">
        <v>770</v>
      </c>
      <c r="C361" s="3" t="s">
        <v>771</v>
      </c>
      <c r="D361">
        <v>4000</v>
      </c>
      <c r="E361">
        <v>11948</v>
      </c>
      <c r="F361" t="s">
        <v>20</v>
      </c>
      <c r="G361">
        <v>187</v>
      </c>
      <c r="H361" t="s">
        <v>21</v>
      </c>
      <c r="I361" t="s">
        <v>22</v>
      </c>
      <c r="J361">
        <v>1314421200</v>
      </c>
      <c r="K361">
        <v>1315026000</v>
      </c>
      <c r="L361" t="b">
        <v>0</v>
      </c>
      <c r="M361" t="b">
        <v>0</v>
      </c>
      <c r="N361" t="s">
        <v>71</v>
      </c>
    </row>
    <row r="362" spans="1:14"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row>
    <row r="363" spans="1:14" x14ac:dyDescent="0.25">
      <c r="A363">
        <v>361</v>
      </c>
      <c r="B363" t="s">
        <v>774</v>
      </c>
      <c r="C363" s="3" t="s">
        <v>775</v>
      </c>
      <c r="D363">
        <v>5500</v>
      </c>
      <c r="E363">
        <v>9546</v>
      </c>
      <c r="F363" t="s">
        <v>20</v>
      </c>
      <c r="G363">
        <v>88</v>
      </c>
      <c r="H363" t="s">
        <v>21</v>
      </c>
      <c r="I363" t="s">
        <v>22</v>
      </c>
      <c r="J363">
        <v>1507352400</v>
      </c>
      <c r="K363">
        <v>1509426000</v>
      </c>
      <c r="L363" t="b">
        <v>0</v>
      </c>
      <c r="M363" t="b">
        <v>0</v>
      </c>
      <c r="N363" t="s">
        <v>33</v>
      </c>
    </row>
    <row r="364" spans="1:14" x14ac:dyDescent="0.25">
      <c r="A364">
        <v>362</v>
      </c>
      <c r="B364" t="s">
        <v>776</v>
      </c>
      <c r="C364" s="3" t="s">
        <v>777</v>
      </c>
      <c r="D364">
        <v>3700</v>
      </c>
      <c r="E364">
        <v>13755</v>
      </c>
      <c r="F364" t="s">
        <v>20</v>
      </c>
      <c r="G364">
        <v>191</v>
      </c>
      <c r="H364" t="s">
        <v>21</v>
      </c>
      <c r="I364" t="s">
        <v>22</v>
      </c>
      <c r="J364">
        <v>1296108000</v>
      </c>
      <c r="K364">
        <v>1299391200</v>
      </c>
      <c r="L364" t="b">
        <v>0</v>
      </c>
      <c r="M364" t="b">
        <v>0</v>
      </c>
      <c r="N364" t="s">
        <v>23</v>
      </c>
    </row>
    <row r="365" spans="1:14" x14ac:dyDescent="0.25">
      <c r="A365">
        <v>363</v>
      </c>
      <c r="B365" t="s">
        <v>778</v>
      </c>
      <c r="C365" s="3" t="s">
        <v>779</v>
      </c>
      <c r="D365">
        <v>5200</v>
      </c>
      <c r="E365">
        <v>8330</v>
      </c>
      <c r="F365" t="s">
        <v>20</v>
      </c>
      <c r="G365">
        <v>139</v>
      </c>
      <c r="H365" t="s">
        <v>21</v>
      </c>
      <c r="I365" t="s">
        <v>22</v>
      </c>
      <c r="J365">
        <v>1324965600</v>
      </c>
      <c r="K365">
        <v>1325052000</v>
      </c>
      <c r="L365" t="b">
        <v>0</v>
      </c>
      <c r="M365" t="b">
        <v>0</v>
      </c>
      <c r="N365" t="s">
        <v>23</v>
      </c>
    </row>
    <row r="366" spans="1:14" x14ac:dyDescent="0.25">
      <c r="A366">
        <v>364</v>
      </c>
      <c r="B366" t="s">
        <v>780</v>
      </c>
      <c r="C366" s="3" t="s">
        <v>781</v>
      </c>
      <c r="D366">
        <v>900</v>
      </c>
      <c r="E366">
        <v>14547</v>
      </c>
      <c r="F366" t="s">
        <v>20</v>
      </c>
      <c r="G366">
        <v>186</v>
      </c>
      <c r="H366" t="s">
        <v>21</v>
      </c>
      <c r="I366" t="s">
        <v>22</v>
      </c>
      <c r="J366">
        <v>1520229600</v>
      </c>
      <c r="K366">
        <v>1522818000</v>
      </c>
      <c r="L366" t="b">
        <v>0</v>
      </c>
      <c r="M366" t="b">
        <v>0</v>
      </c>
      <c r="N366" t="s">
        <v>60</v>
      </c>
    </row>
    <row r="367" spans="1:14" x14ac:dyDescent="0.25">
      <c r="A367">
        <v>365</v>
      </c>
      <c r="B367" t="s">
        <v>782</v>
      </c>
      <c r="C367" s="3" t="s">
        <v>783</v>
      </c>
      <c r="D367">
        <v>1600</v>
      </c>
      <c r="E367">
        <v>11735</v>
      </c>
      <c r="F367" t="s">
        <v>20</v>
      </c>
      <c r="G367">
        <v>112</v>
      </c>
      <c r="H367" t="s">
        <v>26</v>
      </c>
      <c r="I367" t="s">
        <v>27</v>
      </c>
      <c r="J367">
        <v>1482991200</v>
      </c>
      <c r="K367">
        <v>1485324000</v>
      </c>
      <c r="L367" t="b">
        <v>0</v>
      </c>
      <c r="M367" t="b">
        <v>0</v>
      </c>
      <c r="N367" t="s">
        <v>33</v>
      </c>
    </row>
    <row r="368" spans="1:14" x14ac:dyDescent="0.25">
      <c r="A368">
        <v>366</v>
      </c>
      <c r="B368" t="s">
        <v>784</v>
      </c>
      <c r="C368" s="3" t="s">
        <v>785</v>
      </c>
      <c r="D368">
        <v>1800</v>
      </c>
      <c r="E368">
        <v>10658</v>
      </c>
      <c r="F368" t="s">
        <v>20</v>
      </c>
      <c r="G368">
        <v>101</v>
      </c>
      <c r="H368" t="s">
        <v>21</v>
      </c>
      <c r="I368" t="s">
        <v>22</v>
      </c>
      <c r="J368">
        <v>1294034400</v>
      </c>
      <c r="K368">
        <v>1294120800</v>
      </c>
      <c r="L368" t="b">
        <v>0</v>
      </c>
      <c r="M368" t="b">
        <v>1</v>
      </c>
      <c r="N368" t="s">
        <v>33</v>
      </c>
    </row>
    <row r="369" spans="1:14" x14ac:dyDescent="0.25">
      <c r="A369">
        <v>367</v>
      </c>
      <c r="B369" t="s">
        <v>786</v>
      </c>
      <c r="C369" s="3" t="s">
        <v>787</v>
      </c>
      <c r="D369">
        <v>9900</v>
      </c>
      <c r="E369">
        <v>1870</v>
      </c>
      <c r="F369" t="s">
        <v>14</v>
      </c>
      <c r="G369">
        <v>75</v>
      </c>
      <c r="H369" t="s">
        <v>21</v>
      </c>
      <c r="I369" t="s">
        <v>22</v>
      </c>
      <c r="J369">
        <v>1413608400</v>
      </c>
      <c r="K369">
        <v>1415685600</v>
      </c>
      <c r="L369" t="b">
        <v>0</v>
      </c>
      <c r="M369" t="b">
        <v>1</v>
      </c>
      <c r="N369" t="s">
        <v>33</v>
      </c>
    </row>
    <row r="370" spans="1:14" x14ac:dyDescent="0.25">
      <c r="A370">
        <v>368</v>
      </c>
      <c r="B370" t="s">
        <v>788</v>
      </c>
      <c r="C370" s="3" t="s">
        <v>789</v>
      </c>
      <c r="D370">
        <v>5200</v>
      </c>
      <c r="E370">
        <v>14394</v>
      </c>
      <c r="F370" t="s">
        <v>20</v>
      </c>
      <c r="G370">
        <v>206</v>
      </c>
      <c r="H370" t="s">
        <v>40</v>
      </c>
      <c r="I370" t="s">
        <v>41</v>
      </c>
      <c r="J370">
        <v>1286946000</v>
      </c>
      <c r="K370">
        <v>1288933200</v>
      </c>
      <c r="L370" t="b">
        <v>0</v>
      </c>
      <c r="M370" t="b">
        <v>1</v>
      </c>
      <c r="N370" t="s">
        <v>42</v>
      </c>
    </row>
    <row r="371" spans="1:14"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row>
    <row r="372" spans="1:14"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row>
    <row r="373" spans="1:14"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row>
    <row r="374" spans="1:14"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row>
    <row r="375" spans="1:14"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row>
    <row r="376" spans="1:14"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row>
    <row r="377" spans="1:14"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row>
    <row r="378" spans="1:14" x14ac:dyDescent="0.25">
      <c r="A378">
        <v>376</v>
      </c>
      <c r="B378" t="s">
        <v>804</v>
      </c>
      <c r="C378" s="3" t="s">
        <v>805</v>
      </c>
      <c r="D378">
        <v>3400</v>
      </c>
      <c r="E378">
        <v>12275</v>
      </c>
      <c r="F378" t="s">
        <v>20</v>
      </c>
      <c r="G378">
        <v>131</v>
      </c>
      <c r="H378" t="s">
        <v>21</v>
      </c>
      <c r="I378" t="s">
        <v>22</v>
      </c>
      <c r="J378">
        <v>1404622800</v>
      </c>
      <c r="K378">
        <v>1405141200</v>
      </c>
      <c r="L378" t="b">
        <v>0</v>
      </c>
      <c r="M378" t="b">
        <v>0</v>
      </c>
      <c r="N378" t="s">
        <v>23</v>
      </c>
    </row>
    <row r="379" spans="1:14" x14ac:dyDescent="0.25">
      <c r="A379">
        <v>377</v>
      </c>
      <c r="B379" t="s">
        <v>806</v>
      </c>
      <c r="C379" s="3" t="s">
        <v>807</v>
      </c>
      <c r="D379">
        <v>49700</v>
      </c>
      <c r="E379">
        <v>5098</v>
      </c>
      <c r="F379" t="s">
        <v>14</v>
      </c>
      <c r="G379">
        <v>127</v>
      </c>
      <c r="H379" t="s">
        <v>21</v>
      </c>
      <c r="I379" t="s">
        <v>22</v>
      </c>
      <c r="J379">
        <v>1571720400</v>
      </c>
      <c r="K379">
        <v>1572933600</v>
      </c>
      <c r="L379" t="b">
        <v>0</v>
      </c>
      <c r="M379" t="b">
        <v>0</v>
      </c>
      <c r="N379" t="s">
        <v>33</v>
      </c>
    </row>
    <row r="380" spans="1:14"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row>
    <row r="381" spans="1:14" x14ac:dyDescent="0.25">
      <c r="A381">
        <v>379</v>
      </c>
      <c r="B381" t="s">
        <v>810</v>
      </c>
      <c r="C381" s="3" t="s">
        <v>811</v>
      </c>
      <c r="D381">
        <v>7200</v>
      </c>
      <c r="E381">
        <v>2912</v>
      </c>
      <c r="F381" t="s">
        <v>14</v>
      </c>
      <c r="G381">
        <v>44</v>
      </c>
      <c r="H381" t="s">
        <v>40</v>
      </c>
      <c r="I381" t="s">
        <v>41</v>
      </c>
      <c r="J381">
        <v>1319691600</v>
      </c>
      <c r="K381">
        <v>1320904800</v>
      </c>
      <c r="L381" t="b">
        <v>0</v>
      </c>
      <c r="M381" t="b">
        <v>0</v>
      </c>
      <c r="N381" t="s">
        <v>33</v>
      </c>
    </row>
    <row r="382" spans="1:14"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row>
    <row r="383" spans="1:14" x14ac:dyDescent="0.25">
      <c r="A383">
        <v>381</v>
      </c>
      <c r="B383" t="s">
        <v>814</v>
      </c>
      <c r="C383" s="3" t="s">
        <v>815</v>
      </c>
      <c r="D383">
        <v>5300</v>
      </c>
      <c r="E383">
        <v>9749</v>
      </c>
      <c r="F383" t="s">
        <v>20</v>
      </c>
      <c r="G383">
        <v>155</v>
      </c>
      <c r="H383" t="s">
        <v>21</v>
      </c>
      <c r="I383" t="s">
        <v>22</v>
      </c>
      <c r="J383">
        <v>1433739600</v>
      </c>
      <c r="K383">
        <v>1437714000</v>
      </c>
      <c r="L383" t="b">
        <v>0</v>
      </c>
      <c r="M383" t="b">
        <v>0</v>
      </c>
      <c r="N383" t="s">
        <v>33</v>
      </c>
    </row>
    <row r="384" spans="1:14"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row>
    <row r="385" spans="1:14" x14ac:dyDescent="0.25">
      <c r="A385">
        <v>383</v>
      </c>
      <c r="B385" t="s">
        <v>818</v>
      </c>
      <c r="C385" s="3" t="s">
        <v>819</v>
      </c>
      <c r="D385">
        <v>6300</v>
      </c>
      <c r="E385">
        <v>14199</v>
      </c>
      <c r="F385" t="s">
        <v>20</v>
      </c>
      <c r="G385">
        <v>189</v>
      </c>
      <c r="H385" t="s">
        <v>21</v>
      </c>
      <c r="I385" t="s">
        <v>22</v>
      </c>
      <c r="J385">
        <v>1550037600</v>
      </c>
      <c r="K385">
        <v>1550556000</v>
      </c>
      <c r="L385" t="b">
        <v>0</v>
      </c>
      <c r="M385" t="b">
        <v>1</v>
      </c>
      <c r="N385" t="s">
        <v>17</v>
      </c>
    </row>
    <row r="386" spans="1:14"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row>
    <row r="387" spans="1:14"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row>
    <row r="388" spans="1:14"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row>
    <row r="389" spans="1:14"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row>
    <row r="390" spans="1:14"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row>
    <row r="391" spans="1:14"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row>
    <row r="392" spans="1:14" x14ac:dyDescent="0.25">
      <c r="A392">
        <v>390</v>
      </c>
      <c r="B392" t="s">
        <v>832</v>
      </c>
      <c r="C392" s="3" t="s">
        <v>833</v>
      </c>
      <c r="D392">
        <v>2400</v>
      </c>
      <c r="E392">
        <v>4477</v>
      </c>
      <c r="F392" t="s">
        <v>20</v>
      </c>
      <c r="G392">
        <v>50</v>
      </c>
      <c r="H392" t="s">
        <v>21</v>
      </c>
      <c r="I392" t="s">
        <v>22</v>
      </c>
      <c r="J392">
        <v>1379048400</v>
      </c>
      <c r="K392">
        <v>1380344400</v>
      </c>
      <c r="L392" t="b">
        <v>0</v>
      </c>
      <c r="M392" t="b">
        <v>0</v>
      </c>
      <c r="N392" t="s">
        <v>122</v>
      </c>
    </row>
    <row r="393" spans="1:14" x14ac:dyDescent="0.25">
      <c r="A393">
        <v>391</v>
      </c>
      <c r="B393" t="s">
        <v>834</v>
      </c>
      <c r="C393" s="3" t="s">
        <v>835</v>
      </c>
      <c r="D393">
        <v>60400</v>
      </c>
      <c r="E393">
        <v>4393</v>
      </c>
      <c r="F393" t="s">
        <v>14</v>
      </c>
      <c r="G393">
        <v>151</v>
      </c>
      <c r="H393" t="s">
        <v>21</v>
      </c>
      <c r="I393" t="s">
        <v>22</v>
      </c>
      <c r="J393">
        <v>1389679200</v>
      </c>
      <c r="K393">
        <v>1389852000</v>
      </c>
      <c r="L393" t="b">
        <v>0</v>
      </c>
      <c r="M393" t="b">
        <v>0</v>
      </c>
      <c r="N393" t="s">
        <v>68</v>
      </c>
    </row>
    <row r="394" spans="1:14"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row>
    <row r="395" spans="1:14"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row>
    <row r="396" spans="1:14" x14ac:dyDescent="0.25">
      <c r="A396">
        <v>394</v>
      </c>
      <c r="B396" t="s">
        <v>840</v>
      </c>
      <c r="C396" s="3" t="s">
        <v>841</v>
      </c>
      <c r="D396">
        <v>800</v>
      </c>
      <c r="E396">
        <v>3755</v>
      </c>
      <c r="F396" t="s">
        <v>20</v>
      </c>
      <c r="G396">
        <v>34</v>
      </c>
      <c r="H396" t="s">
        <v>21</v>
      </c>
      <c r="I396" t="s">
        <v>22</v>
      </c>
      <c r="J396">
        <v>1375074000</v>
      </c>
      <c r="K396">
        <v>1375938000</v>
      </c>
      <c r="L396" t="b">
        <v>0</v>
      </c>
      <c r="M396" t="b">
        <v>1</v>
      </c>
      <c r="N396" t="s">
        <v>42</v>
      </c>
    </row>
    <row r="397" spans="1:14"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row>
    <row r="398" spans="1:14"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row>
    <row r="399" spans="1:14" x14ac:dyDescent="0.25">
      <c r="A399">
        <v>397</v>
      </c>
      <c r="B399" t="s">
        <v>845</v>
      </c>
      <c r="C399" s="3" t="s">
        <v>846</v>
      </c>
      <c r="D399">
        <v>8100</v>
      </c>
      <c r="E399">
        <v>14083</v>
      </c>
      <c r="F399" t="s">
        <v>20</v>
      </c>
      <c r="G399">
        <v>454</v>
      </c>
      <c r="H399" t="s">
        <v>21</v>
      </c>
      <c r="I399" t="s">
        <v>22</v>
      </c>
      <c r="J399">
        <v>1369285200</v>
      </c>
      <c r="K399">
        <v>1369803600</v>
      </c>
      <c r="L399" t="b">
        <v>0</v>
      </c>
      <c r="M399" t="b">
        <v>0</v>
      </c>
      <c r="N399" t="s">
        <v>23</v>
      </c>
    </row>
    <row r="400" spans="1:14"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row>
    <row r="401" spans="1:14"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row>
    <row r="402" spans="1:14" ht="31.5" x14ac:dyDescent="0.25">
      <c r="A402">
        <v>400</v>
      </c>
      <c r="B402" t="s">
        <v>851</v>
      </c>
      <c r="C402" s="3" t="s">
        <v>852</v>
      </c>
      <c r="D402">
        <v>100</v>
      </c>
      <c r="E402">
        <v>2</v>
      </c>
      <c r="F402" t="s">
        <v>14</v>
      </c>
      <c r="G402">
        <v>1</v>
      </c>
      <c r="H402" t="s">
        <v>21</v>
      </c>
      <c r="I402" t="s">
        <v>22</v>
      </c>
      <c r="J402">
        <v>1376629200</v>
      </c>
      <c r="K402">
        <v>1378530000</v>
      </c>
      <c r="L402" t="b">
        <v>0</v>
      </c>
      <c r="M402" t="b">
        <v>1</v>
      </c>
      <c r="N402" t="s">
        <v>122</v>
      </c>
    </row>
    <row r="403" spans="1:14" x14ac:dyDescent="0.25">
      <c r="A403">
        <v>401</v>
      </c>
      <c r="B403" t="s">
        <v>853</v>
      </c>
      <c r="C403" s="3" t="s">
        <v>854</v>
      </c>
      <c r="D403">
        <v>900</v>
      </c>
      <c r="E403">
        <v>13772</v>
      </c>
      <c r="F403" t="s">
        <v>20</v>
      </c>
      <c r="G403">
        <v>299</v>
      </c>
      <c r="H403" t="s">
        <v>21</v>
      </c>
      <c r="I403" t="s">
        <v>22</v>
      </c>
      <c r="J403">
        <v>1572152400</v>
      </c>
      <c r="K403">
        <v>1572152400</v>
      </c>
      <c r="L403" t="b">
        <v>0</v>
      </c>
      <c r="M403" t="b">
        <v>0</v>
      </c>
      <c r="N403" t="s">
        <v>33</v>
      </c>
    </row>
    <row r="404" spans="1:14" x14ac:dyDescent="0.25">
      <c r="A404">
        <v>402</v>
      </c>
      <c r="B404" t="s">
        <v>855</v>
      </c>
      <c r="C404" s="3" t="s">
        <v>856</v>
      </c>
      <c r="D404">
        <v>7300</v>
      </c>
      <c r="E404">
        <v>2946</v>
      </c>
      <c r="F404" t="s">
        <v>14</v>
      </c>
      <c r="G404">
        <v>40</v>
      </c>
      <c r="H404" t="s">
        <v>21</v>
      </c>
      <c r="I404" t="s">
        <v>22</v>
      </c>
      <c r="J404">
        <v>1325829600</v>
      </c>
      <c r="K404">
        <v>1329890400</v>
      </c>
      <c r="L404" t="b">
        <v>0</v>
      </c>
      <c r="M404" t="b">
        <v>1</v>
      </c>
      <c r="N404" t="s">
        <v>100</v>
      </c>
    </row>
    <row r="405" spans="1:14"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row>
    <row r="406" spans="1:14"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row>
    <row r="407" spans="1:14"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row>
    <row r="408" spans="1:14"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row>
    <row r="409" spans="1:14" x14ac:dyDescent="0.25">
      <c r="A409">
        <v>407</v>
      </c>
      <c r="B409" t="s">
        <v>865</v>
      </c>
      <c r="C409" s="3" t="s">
        <v>866</v>
      </c>
      <c r="D409">
        <v>3400</v>
      </c>
      <c r="E409">
        <v>12100</v>
      </c>
      <c r="F409" t="s">
        <v>20</v>
      </c>
      <c r="G409">
        <v>484</v>
      </c>
      <c r="H409" t="s">
        <v>36</v>
      </c>
      <c r="I409" t="s">
        <v>37</v>
      </c>
      <c r="J409">
        <v>1570942800</v>
      </c>
      <c r="K409">
        <v>1571547600</v>
      </c>
      <c r="L409" t="b">
        <v>0</v>
      </c>
      <c r="M409" t="b">
        <v>0</v>
      </c>
      <c r="N409" t="s">
        <v>33</v>
      </c>
    </row>
    <row r="410" spans="1:14" x14ac:dyDescent="0.25">
      <c r="A410">
        <v>408</v>
      </c>
      <c r="B410" t="s">
        <v>867</v>
      </c>
      <c r="C410" s="3" t="s">
        <v>868</v>
      </c>
      <c r="D410">
        <v>9200</v>
      </c>
      <c r="E410">
        <v>12129</v>
      </c>
      <c r="F410" t="s">
        <v>20</v>
      </c>
      <c r="G410">
        <v>154</v>
      </c>
      <c r="H410" t="s">
        <v>15</v>
      </c>
      <c r="I410" t="s">
        <v>16</v>
      </c>
      <c r="J410">
        <v>1466398800</v>
      </c>
      <c r="K410">
        <v>1468126800</v>
      </c>
      <c r="L410" t="b">
        <v>0</v>
      </c>
      <c r="M410" t="b">
        <v>0</v>
      </c>
      <c r="N410" t="s">
        <v>42</v>
      </c>
    </row>
    <row r="411" spans="1:14"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row>
    <row r="412" spans="1:14"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row>
    <row r="413" spans="1:14" x14ac:dyDescent="0.25">
      <c r="A413">
        <v>411</v>
      </c>
      <c r="B413" t="s">
        <v>872</v>
      </c>
      <c r="C413" s="3" t="s">
        <v>873</v>
      </c>
      <c r="D413">
        <v>7800</v>
      </c>
      <c r="E413">
        <v>8161</v>
      </c>
      <c r="F413" t="s">
        <v>20</v>
      </c>
      <c r="G413">
        <v>82</v>
      </c>
      <c r="H413" t="s">
        <v>21</v>
      </c>
      <c r="I413" t="s">
        <v>22</v>
      </c>
      <c r="J413">
        <v>1496034000</v>
      </c>
      <c r="K413">
        <v>1496206800</v>
      </c>
      <c r="L413" t="b">
        <v>0</v>
      </c>
      <c r="M413" t="b">
        <v>0</v>
      </c>
      <c r="N413" t="s">
        <v>33</v>
      </c>
    </row>
    <row r="414" spans="1:14"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row>
    <row r="415" spans="1:14"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row>
    <row r="416" spans="1:14"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row>
    <row r="417" spans="1:14"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row>
    <row r="418" spans="1:14"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row>
    <row r="419" spans="1:14" x14ac:dyDescent="0.25">
      <c r="A419">
        <v>417</v>
      </c>
      <c r="B419" t="s">
        <v>884</v>
      </c>
      <c r="C419" s="3" t="s">
        <v>885</v>
      </c>
      <c r="D419">
        <v>1700</v>
      </c>
      <c r="E419">
        <v>943</v>
      </c>
      <c r="F419" t="s">
        <v>14</v>
      </c>
      <c r="G419">
        <v>15</v>
      </c>
      <c r="H419" t="s">
        <v>21</v>
      </c>
      <c r="I419" t="s">
        <v>22</v>
      </c>
      <c r="J419">
        <v>1541221200</v>
      </c>
      <c r="K419">
        <v>1543298400</v>
      </c>
      <c r="L419" t="b">
        <v>0</v>
      </c>
      <c r="M419" t="b">
        <v>0</v>
      </c>
      <c r="N419" t="s">
        <v>33</v>
      </c>
    </row>
    <row r="420" spans="1:14"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row>
    <row r="421" spans="1:14"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row>
    <row r="422" spans="1:14" x14ac:dyDescent="0.25">
      <c r="A422">
        <v>420</v>
      </c>
      <c r="B422" t="s">
        <v>889</v>
      </c>
      <c r="C422" s="3" t="s">
        <v>890</v>
      </c>
      <c r="D422">
        <v>5000</v>
      </c>
      <c r="E422">
        <v>6423</v>
      </c>
      <c r="F422" t="s">
        <v>20</v>
      </c>
      <c r="G422">
        <v>94</v>
      </c>
      <c r="H422" t="s">
        <v>21</v>
      </c>
      <c r="I422" t="s">
        <v>22</v>
      </c>
      <c r="J422">
        <v>1498366800</v>
      </c>
      <c r="K422">
        <v>1499576400</v>
      </c>
      <c r="L422" t="b">
        <v>0</v>
      </c>
      <c r="M422" t="b">
        <v>0</v>
      </c>
      <c r="N422" t="s">
        <v>33</v>
      </c>
    </row>
    <row r="423" spans="1:14" x14ac:dyDescent="0.25">
      <c r="A423">
        <v>421</v>
      </c>
      <c r="B423" t="s">
        <v>891</v>
      </c>
      <c r="C423" s="3" t="s">
        <v>892</v>
      </c>
      <c r="D423">
        <v>9400</v>
      </c>
      <c r="E423">
        <v>6015</v>
      </c>
      <c r="F423" t="s">
        <v>14</v>
      </c>
      <c r="G423">
        <v>118</v>
      </c>
      <c r="H423" t="s">
        <v>21</v>
      </c>
      <c r="I423" t="s">
        <v>22</v>
      </c>
      <c r="J423">
        <v>1498712400</v>
      </c>
      <c r="K423">
        <v>1501304400</v>
      </c>
      <c r="L423" t="b">
        <v>0</v>
      </c>
      <c r="M423" t="b">
        <v>1</v>
      </c>
      <c r="N423" t="s">
        <v>65</v>
      </c>
    </row>
    <row r="424" spans="1:14"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row>
    <row r="425" spans="1:14"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row>
    <row r="426" spans="1:14" x14ac:dyDescent="0.25">
      <c r="A426">
        <v>424</v>
      </c>
      <c r="B426" t="s">
        <v>897</v>
      </c>
      <c r="C426" s="3" t="s">
        <v>898</v>
      </c>
      <c r="D426">
        <v>5100</v>
      </c>
      <c r="E426">
        <v>2064</v>
      </c>
      <c r="F426" t="s">
        <v>14</v>
      </c>
      <c r="G426">
        <v>83</v>
      </c>
      <c r="H426" t="s">
        <v>21</v>
      </c>
      <c r="I426" t="s">
        <v>22</v>
      </c>
      <c r="J426">
        <v>1524027600</v>
      </c>
      <c r="K426">
        <v>1524546000</v>
      </c>
      <c r="L426" t="b">
        <v>0</v>
      </c>
      <c r="M426" t="b">
        <v>0</v>
      </c>
      <c r="N426" t="s">
        <v>60</v>
      </c>
    </row>
    <row r="427" spans="1:14" x14ac:dyDescent="0.25">
      <c r="A427">
        <v>425</v>
      </c>
      <c r="B427" t="s">
        <v>899</v>
      </c>
      <c r="C427" s="3" t="s">
        <v>900</v>
      </c>
      <c r="D427">
        <v>2700</v>
      </c>
      <c r="E427">
        <v>7767</v>
      </c>
      <c r="F427" t="s">
        <v>20</v>
      </c>
      <c r="G427">
        <v>92</v>
      </c>
      <c r="H427" t="s">
        <v>21</v>
      </c>
      <c r="I427" t="s">
        <v>22</v>
      </c>
      <c r="J427">
        <v>1438059600</v>
      </c>
      <c r="K427">
        <v>1438578000</v>
      </c>
      <c r="L427" t="b">
        <v>0</v>
      </c>
      <c r="M427" t="b">
        <v>0</v>
      </c>
      <c r="N427" t="s">
        <v>122</v>
      </c>
    </row>
    <row r="428" spans="1:14" x14ac:dyDescent="0.25">
      <c r="A428">
        <v>426</v>
      </c>
      <c r="B428" t="s">
        <v>901</v>
      </c>
      <c r="C428" s="3" t="s">
        <v>902</v>
      </c>
      <c r="D428">
        <v>1800</v>
      </c>
      <c r="E428">
        <v>10313</v>
      </c>
      <c r="F428" t="s">
        <v>20</v>
      </c>
      <c r="G428">
        <v>219</v>
      </c>
      <c r="H428" t="s">
        <v>21</v>
      </c>
      <c r="I428" t="s">
        <v>22</v>
      </c>
      <c r="J428">
        <v>1361944800</v>
      </c>
      <c r="K428">
        <v>1362549600</v>
      </c>
      <c r="L428" t="b">
        <v>0</v>
      </c>
      <c r="M428" t="b">
        <v>0</v>
      </c>
      <c r="N428" t="s">
        <v>33</v>
      </c>
    </row>
    <row r="429" spans="1:14"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row>
    <row r="430" spans="1:14"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row>
    <row r="431" spans="1:14"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row>
    <row r="432" spans="1:14" x14ac:dyDescent="0.25">
      <c r="A432">
        <v>430</v>
      </c>
      <c r="B432" t="s">
        <v>909</v>
      </c>
      <c r="C432" s="3" t="s">
        <v>910</v>
      </c>
      <c r="D432">
        <v>8100</v>
      </c>
      <c r="E432">
        <v>5487</v>
      </c>
      <c r="F432" t="s">
        <v>14</v>
      </c>
      <c r="G432">
        <v>84</v>
      </c>
      <c r="H432" t="s">
        <v>21</v>
      </c>
      <c r="I432" t="s">
        <v>22</v>
      </c>
      <c r="J432">
        <v>1569733200</v>
      </c>
      <c r="K432">
        <v>1572670800</v>
      </c>
      <c r="L432" t="b">
        <v>0</v>
      </c>
      <c r="M432" t="b">
        <v>0</v>
      </c>
      <c r="N432" t="s">
        <v>33</v>
      </c>
    </row>
    <row r="433" spans="1:14" x14ac:dyDescent="0.25">
      <c r="A433">
        <v>431</v>
      </c>
      <c r="B433" t="s">
        <v>911</v>
      </c>
      <c r="C433" s="3" t="s">
        <v>912</v>
      </c>
      <c r="D433">
        <v>5100</v>
      </c>
      <c r="E433">
        <v>9817</v>
      </c>
      <c r="F433" t="s">
        <v>20</v>
      </c>
      <c r="G433">
        <v>94</v>
      </c>
      <c r="H433" t="s">
        <v>21</v>
      </c>
      <c r="I433" t="s">
        <v>22</v>
      </c>
      <c r="J433">
        <v>1529643600</v>
      </c>
      <c r="K433">
        <v>1531112400</v>
      </c>
      <c r="L433" t="b">
        <v>1</v>
      </c>
      <c r="M433" t="b">
        <v>0</v>
      </c>
      <c r="N433" t="s">
        <v>33</v>
      </c>
    </row>
    <row r="434" spans="1:14" x14ac:dyDescent="0.25">
      <c r="A434">
        <v>432</v>
      </c>
      <c r="B434" t="s">
        <v>913</v>
      </c>
      <c r="C434" s="3" t="s">
        <v>914</v>
      </c>
      <c r="D434">
        <v>7700</v>
      </c>
      <c r="E434">
        <v>6369</v>
      </c>
      <c r="F434" t="s">
        <v>14</v>
      </c>
      <c r="G434">
        <v>91</v>
      </c>
      <c r="H434" t="s">
        <v>21</v>
      </c>
      <c r="I434" t="s">
        <v>22</v>
      </c>
      <c r="J434">
        <v>1399006800</v>
      </c>
      <c r="K434">
        <v>1400734800</v>
      </c>
      <c r="L434" t="b">
        <v>0</v>
      </c>
      <c r="M434" t="b">
        <v>0</v>
      </c>
      <c r="N434" t="s">
        <v>33</v>
      </c>
    </row>
    <row r="435" spans="1:14"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row>
    <row r="436" spans="1:14" x14ac:dyDescent="0.25">
      <c r="A436">
        <v>434</v>
      </c>
      <c r="B436" t="s">
        <v>917</v>
      </c>
      <c r="C436" s="3" t="s">
        <v>918</v>
      </c>
      <c r="D436">
        <v>5400</v>
      </c>
      <c r="E436">
        <v>903</v>
      </c>
      <c r="F436" t="s">
        <v>74</v>
      </c>
      <c r="G436">
        <v>10</v>
      </c>
      <c r="H436" t="s">
        <v>15</v>
      </c>
      <c r="I436" t="s">
        <v>16</v>
      </c>
      <c r="J436">
        <v>1480572000</v>
      </c>
      <c r="K436">
        <v>1481781600</v>
      </c>
      <c r="L436" t="b">
        <v>1</v>
      </c>
      <c r="M436" t="b">
        <v>0</v>
      </c>
      <c r="N436" t="s">
        <v>33</v>
      </c>
    </row>
    <row r="437" spans="1:14"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row>
    <row r="438" spans="1:14"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row>
    <row r="439" spans="1:14" x14ac:dyDescent="0.25">
      <c r="A439">
        <v>437</v>
      </c>
      <c r="B439" t="s">
        <v>923</v>
      </c>
      <c r="C439" s="3" t="s">
        <v>924</v>
      </c>
      <c r="D439">
        <v>8100</v>
      </c>
      <c r="E439">
        <v>9969</v>
      </c>
      <c r="F439" t="s">
        <v>20</v>
      </c>
      <c r="G439">
        <v>192</v>
      </c>
      <c r="H439" t="s">
        <v>21</v>
      </c>
      <c r="I439" t="s">
        <v>22</v>
      </c>
      <c r="J439">
        <v>1442120400</v>
      </c>
      <c r="K439">
        <v>1442379600</v>
      </c>
      <c r="L439" t="b">
        <v>0</v>
      </c>
      <c r="M439" t="b">
        <v>1</v>
      </c>
      <c r="N439" t="s">
        <v>71</v>
      </c>
    </row>
    <row r="440" spans="1:14"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row>
    <row r="441" spans="1:14"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row>
    <row r="442" spans="1:14"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row>
    <row r="443" spans="1:14" x14ac:dyDescent="0.25">
      <c r="A443">
        <v>441</v>
      </c>
      <c r="B443" t="s">
        <v>931</v>
      </c>
      <c r="C443" s="3" t="s">
        <v>932</v>
      </c>
      <c r="D443">
        <v>7000</v>
      </c>
      <c r="E443">
        <v>1744</v>
      </c>
      <c r="F443" t="s">
        <v>14</v>
      </c>
      <c r="G443">
        <v>32</v>
      </c>
      <c r="H443" t="s">
        <v>21</v>
      </c>
      <c r="I443" t="s">
        <v>22</v>
      </c>
      <c r="J443">
        <v>1335416400</v>
      </c>
      <c r="K443">
        <v>1337835600</v>
      </c>
      <c r="L443" t="b">
        <v>0</v>
      </c>
      <c r="M443" t="b">
        <v>0</v>
      </c>
      <c r="N443" t="s">
        <v>65</v>
      </c>
    </row>
    <row r="444" spans="1:14"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row>
    <row r="445" spans="1:14" x14ac:dyDescent="0.25">
      <c r="A445">
        <v>443</v>
      </c>
      <c r="B445" t="s">
        <v>935</v>
      </c>
      <c r="C445" s="3" t="s">
        <v>936</v>
      </c>
      <c r="D445">
        <v>9300</v>
      </c>
      <c r="E445">
        <v>3232</v>
      </c>
      <c r="F445" t="s">
        <v>74</v>
      </c>
      <c r="G445">
        <v>90</v>
      </c>
      <c r="H445" t="s">
        <v>21</v>
      </c>
      <c r="I445" t="s">
        <v>22</v>
      </c>
      <c r="J445">
        <v>1285822800</v>
      </c>
      <c r="K445">
        <v>1287464400</v>
      </c>
      <c r="L445" t="b">
        <v>0</v>
      </c>
      <c r="M445" t="b">
        <v>0</v>
      </c>
      <c r="N445" t="s">
        <v>33</v>
      </c>
    </row>
    <row r="446" spans="1:14" x14ac:dyDescent="0.25">
      <c r="A446">
        <v>444</v>
      </c>
      <c r="B446" t="s">
        <v>748</v>
      </c>
      <c r="C446" s="3" t="s">
        <v>937</v>
      </c>
      <c r="D446">
        <v>6200</v>
      </c>
      <c r="E446">
        <v>10938</v>
      </c>
      <c r="F446" t="s">
        <v>20</v>
      </c>
      <c r="G446">
        <v>296</v>
      </c>
      <c r="H446" t="s">
        <v>21</v>
      </c>
      <c r="I446" t="s">
        <v>22</v>
      </c>
      <c r="J446">
        <v>1311483600</v>
      </c>
      <c r="K446">
        <v>1311656400</v>
      </c>
      <c r="L446" t="b">
        <v>0</v>
      </c>
      <c r="M446" t="b">
        <v>1</v>
      </c>
      <c r="N446" t="s">
        <v>60</v>
      </c>
    </row>
    <row r="447" spans="1:14"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row>
    <row r="448" spans="1:14" x14ac:dyDescent="0.25">
      <c r="A448">
        <v>446</v>
      </c>
      <c r="B448" t="s">
        <v>940</v>
      </c>
      <c r="C448" s="3" t="s">
        <v>941</v>
      </c>
      <c r="D448">
        <v>6800</v>
      </c>
      <c r="E448">
        <v>5579</v>
      </c>
      <c r="F448" t="s">
        <v>14</v>
      </c>
      <c r="G448">
        <v>186</v>
      </c>
      <c r="H448" t="s">
        <v>21</v>
      </c>
      <c r="I448" t="s">
        <v>22</v>
      </c>
      <c r="J448">
        <v>1355810400</v>
      </c>
      <c r="K448">
        <v>1355983200</v>
      </c>
      <c r="L448" t="b">
        <v>0</v>
      </c>
      <c r="M448" t="b">
        <v>0</v>
      </c>
      <c r="N448" t="s">
        <v>65</v>
      </c>
    </row>
    <row r="449" spans="1:14"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row>
    <row r="450" spans="1:14"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row>
    <row r="451" spans="1:14" x14ac:dyDescent="0.25">
      <c r="A451">
        <v>449</v>
      </c>
      <c r="B451" t="s">
        <v>946</v>
      </c>
      <c r="C451" s="3" t="s">
        <v>947</v>
      </c>
      <c r="D451">
        <v>900</v>
      </c>
      <c r="E451">
        <v>8703</v>
      </c>
      <c r="F451" t="s">
        <v>20</v>
      </c>
      <c r="G451">
        <v>86</v>
      </c>
      <c r="H451" t="s">
        <v>36</v>
      </c>
      <c r="I451" t="s">
        <v>37</v>
      </c>
      <c r="J451">
        <v>1551852000</v>
      </c>
      <c r="K451">
        <v>1553317200</v>
      </c>
      <c r="L451" t="b">
        <v>0</v>
      </c>
      <c r="M451" t="b">
        <v>0</v>
      </c>
      <c r="N451" t="s">
        <v>89</v>
      </c>
    </row>
    <row r="452" spans="1:14" x14ac:dyDescent="0.25">
      <c r="A452">
        <v>450</v>
      </c>
      <c r="B452" t="s">
        <v>948</v>
      </c>
      <c r="C452" s="3" t="s">
        <v>949</v>
      </c>
      <c r="D452">
        <v>100</v>
      </c>
      <c r="E452">
        <v>4</v>
      </c>
      <c r="F452" t="s">
        <v>14</v>
      </c>
      <c r="G452">
        <v>1</v>
      </c>
      <c r="H452" t="s">
        <v>15</v>
      </c>
      <c r="I452" t="s">
        <v>16</v>
      </c>
      <c r="J452">
        <v>1540098000</v>
      </c>
      <c r="K452">
        <v>1542088800</v>
      </c>
      <c r="L452" t="b">
        <v>0</v>
      </c>
      <c r="M452" t="b">
        <v>0</v>
      </c>
      <c r="N452" t="s">
        <v>71</v>
      </c>
    </row>
    <row r="453" spans="1:14"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row>
    <row r="454" spans="1:14"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row>
    <row r="455" spans="1:14"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row>
    <row r="456" spans="1:14" x14ac:dyDescent="0.25">
      <c r="A456">
        <v>454</v>
      </c>
      <c r="B456" t="s">
        <v>956</v>
      </c>
      <c r="C456" s="3" t="s">
        <v>957</v>
      </c>
      <c r="D456">
        <v>4000</v>
      </c>
      <c r="E456">
        <v>1763</v>
      </c>
      <c r="F456" t="s">
        <v>14</v>
      </c>
      <c r="G456">
        <v>39</v>
      </c>
      <c r="H456" t="s">
        <v>21</v>
      </c>
      <c r="I456" t="s">
        <v>22</v>
      </c>
      <c r="J456">
        <v>1382331600</v>
      </c>
      <c r="K456">
        <v>1385445600</v>
      </c>
      <c r="L456" t="b">
        <v>0</v>
      </c>
      <c r="M456" t="b">
        <v>1</v>
      </c>
      <c r="N456" t="s">
        <v>53</v>
      </c>
    </row>
    <row r="457" spans="1:14"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row>
    <row r="458" spans="1:14"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row>
    <row r="459" spans="1:14" x14ac:dyDescent="0.25">
      <c r="A459">
        <v>457</v>
      </c>
      <c r="B459" t="s">
        <v>962</v>
      </c>
      <c r="C459" s="3" t="s">
        <v>963</v>
      </c>
      <c r="D459">
        <v>5000</v>
      </c>
      <c r="E459">
        <v>1332</v>
      </c>
      <c r="F459" t="s">
        <v>14</v>
      </c>
      <c r="G459">
        <v>46</v>
      </c>
      <c r="H459" t="s">
        <v>21</v>
      </c>
      <c r="I459" t="s">
        <v>22</v>
      </c>
      <c r="J459">
        <v>1476421200</v>
      </c>
      <c r="K459">
        <v>1476594000</v>
      </c>
      <c r="L459" t="b">
        <v>0</v>
      </c>
      <c r="M459" t="b">
        <v>0</v>
      </c>
      <c r="N459" t="s">
        <v>33</v>
      </c>
    </row>
    <row r="460" spans="1:14"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row>
    <row r="461" spans="1:14" x14ac:dyDescent="0.25">
      <c r="A461">
        <v>459</v>
      </c>
      <c r="B461" t="s">
        <v>966</v>
      </c>
      <c r="C461" s="3" t="s">
        <v>967</v>
      </c>
      <c r="D461">
        <v>6300</v>
      </c>
      <c r="E461">
        <v>5674</v>
      </c>
      <c r="F461" t="s">
        <v>14</v>
      </c>
      <c r="G461">
        <v>105</v>
      </c>
      <c r="H461" t="s">
        <v>21</v>
      </c>
      <c r="I461" t="s">
        <v>22</v>
      </c>
      <c r="J461">
        <v>1419746400</v>
      </c>
      <c r="K461">
        <v>1421906400</v>
      </c>
      <c r="L461" t="b">
        <v>0</v>
      </c>
      <c r="M461" t="b">
        <v>0</v>
      </c>
      <c r="N461" t="s">
        <v>42</v>
      </c>
    </row>
    <row r="462" spans="1:14" x14ac:dyDescent="0.25">
      <c r="A462">
        <v>460</v>
      </c>
      <c r="B462" t="s">
        <v>968</v>
      </c>
      <c r="C462" s="3" t="s">
        <v>969</v>
      </c>
      <c r="D462">
        <v>2400</v>
      </c>
      <c r="E462">
        <v>4119</v>
      </c>
      <c r="F462" t="s">
        <v>20</v>
      </c>
      <c r="G462">
        <v>50</v>
      </c>
      <c r="H462" t="s">
        <v>21</v>
      </c>
      <c r="I462" t="s">
        <v>22</v>
      </c>
      <c r="J462">
        <v>1281330000</v>
      </c>
      <c r="K462">
        <v>1281589200</v>
      </c>
      <c r="L462" t="b">
        <v>0</v>
      </c>
      <c r="M462" t="b">
        <v>0</v>
      </c>
      <c r="N462" t="s">
        <v>33</v>
      </c>
    </row>
    <row r="463" spans="1:14"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row>
    <row r="464" spans="1:14"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row>
    <row r="465" spans="1:14"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row>
    <row r="466" spans="1:14"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row>
    <row r="467" spans="1:14" x14ac:dyDescent="0.25">
      <c r="A467">
        <v>465</v>
      </c>
      <c r="B467" t="s">
        <v>978</v>
      </c>
      <c r="C467" s="3" t="s">
        <v>979</v>
      </c>
      <c r="D467">
        <v>4700</v>
      </c>
      <c r="E467">
        <v>8829</v>
      </c>
      <c r="F467" t="s">
        <v>20</v>
      </c>
      <c r="G467">
        <v>80</v>
      </c>
      <c r="H467" t="s">
        <v>21</v>
      </c>
      <c r="I467" t="s">
        <v>22</v>
      </c>
      <c r="J467">
        <v>1517032800</v>
      </c>
      <c r="K467">
        <v>1517810400</v>
      </c>
      <c r="L467" t="b">
        <v>0</v>
      </c>
      <c r="M467" t="b">
        <v>0</v>
      </c>
      <c r="N467" t="s">
        <v>206</v>
      </c>
    </row>
    <row r="468" spans="1:14" x14ac:dyDescent="0.25">
      <c r="A468">
        <v>466</v>
      </c>
      <c r="B468" t="s">
        <v>980</v>
      </c>
      <c r="C468" s="3" t="s">
        <v>981</v>
      </c>
      <c r="D468">
        <v>1200</v>
      </c>
      <c r="E468">
        <v>3984</v>
      </c>
      <c r="F468" t="s">
        <v>20</v>
      </c>
      <c r="G468">
        <v>42</v>
      </c>
      <c r="H468" t="s">
        <v>21</v>
      </c>
      <c r="I468" t="s">
        <v>22</v>
      </c>
      <c r="J468">
        <v>1368594000</v>
      </c>
      <c r="K468">
        <v>1370581200</v>
      </c>
      <c r="L468" t="b">
        <v>0</v>
      </c>
      <c r="M468" t="b">
        <v>1</v>
      </c>
      <c r="N468" t="s">
        <v>65</v>
      </c>
    </row>
    <row r="469" spans="1:14"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row>
    <row r="470" spans="1:14" x14ac:dyDescent="0.25">
      <c r="A470">
        <v>468</v>
      </c>
      <c r="B470" t="s">
        <v>984</v>
      </c>
      <c r="C470" s="3" t="s">
        <v>985</v>
      </c>
      <c r="D470">
        <v>4000</v>
      </c>
      <c r="E470">
        <v>1620</v>
      </c>
      <c r="F470" t="s">
        <v>14</v>
      </c>
      <c r="G470">
        <v>16</v>
      </c>
      <c r="H470" t="s">
        <v>21</v>
      </c>
      <c r="I470" t="s">
        <v>22</v>
      </c>
      <c r="J470">
        <v>1555218000</v>
      </c>
      <c r="K470">
        <v>1556600400</v>
      </c>
      <c r="L470" t="b">
        <v>0</v>
      </c>
      <c r="M470" t="b">
        <v>0</v>
      </c>
      <c r="N470" t="s">
        <v>33</v>
      </c>
    </row>
    <row r="471" spans="1:14" x14ac:dyDescent="0.25">
      <c r="A471">
        <v>469</v>
      </c>
      <c r="B471" t="s">
        <v>986</v>
      </c>
      <c r="C471" s="3" t="s">
        <v>987</v>
      </c>
      <c r="D471">
        <v>5600</v>
      </c>
      <c r="E471">
        <v>10328</v>
      </c>
      <c r="F471" t="s">
        <v>20</v>
      </c>
      <c r="G471">
        <v>159</v>
      </c>
      <c r="H471" t="s">
        <v>21</v>
      </c>
      <c r="I471" t="s">
        <v>22</v>
      </c>
      <c r="J471">
        <v>1431925200</v>
      </c>
      <c r="K471">
        <v>1432098000</v>
      </c>
      <c r="L471" t="b">
        <v>0</v>
      </c>
      <c r="M471" t="b">
        <v>0</v>
      </c>
      <c r="N471" t="s">
        <v>53</v>
      </c>
    </row>
    <row r="472" spans="1:14" x14ac:dyDescent="0.25">
      <c r="A472">
        <v>470</v>
      </c>
      <c r="B472" t="s">
        <v>988</v>
      </c>
      <c r="C472" s="3" t="s">
        <v>989</v>
      </c>
      <c r="D472">
        <v>3600</v>
      </c>
      <c r="E472">
        <v>10289</v>
      </c>
      <c r="F472" t="s">
        <v>20</v>
      </c>
      <c r="G472">
        <v>381</v>
      </c>
      <c r="H472" t="s">
        <v>21</v>
      </c>
      <c r="I472" t="s">
        <v>22</v>
      </c>
      <c r="J472">
        <v>1481522400</v>
      </c>
      <c r="K472">
        <v>1482127200</v>
      </c>
      <c r="L472" t="b">
        <v>0</v>
      </c>
      <c r="M472" t="b">
        <v>0</v>
      </c>
      <c r="N472" t="s">
        <v>65</v>
      </c>
    </row>
    <row r="473" spans="1:14" x14ac:dyDescent="0.25">
      <c r="A473">
        <v>471</v>
      </c>
      <c r="B473" t="s">
        <v>446</v>
      </c>
      <c r="C473" s="3" t="s">
        <v>990</v>
      </c>
      <c r="D473">
        <v>3100</v>
      </c>
      <c r="E473">
        <v>9889</v>
      </c>
      <c r="F473" t="s">
        <v>20</v>
      </c>
      <c r="G473">
        <v>194</v>
      </c>
      <c r="H473" t="s">
        <v>40</v>
      </c>
      <c r="I473" t="s">
        <v>41</v>
      </c>
      <c r="J473">
        <v>1335934800</v>
      </c>
      <c r="K473">
        <v>1335934800</v>
      </c>
      <c r="L473" t="b">
        <v>0</v>
      </c>
      <c r="M473" t="b">
        <v>1</v>
      </c>
      <c r="N473" t="s">
        <v>17</v>
      </c>
    </row>
    <row r="474" spans="1:14"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row>
    <row r="475" spans="1:14" x14ac:dyDescent="0.25">
      <c r="A475">
        <v>473</v>
      </c>
      <c r="B475" t="s">
        <v>993</v>
      </c>
      <c r="C475" s="3" t="s">
        <v>994</v>
      </c>
      <c r="D475">
        <v>5000</v>
      </c>
      <c r="E475">
        <v>8907</v>
      </c>
      <c r="F475" t="s">
        <v>20</v>
      </c>
      <c r="G475">
        <v>106</v>
      </c>
      <c r="H475" t="s">
        <v>21</v>
      </c>
      <c r="I475" t="s">
        <v>22</v>
      </c>
      <c r="J475">
        <v>1529989200</v>
      </c>
      <c r="K475">
        <v>1530075600</v>
      </c>
      <c r="L475" t="b">
        <v>0</v>
      </c>
      <c r="M475" t="b">
        <v>0</v>
      </c>
      <c r="N475" t="s">
        <v>50</v>
      </c>
    </row>
    <row r="476" spans="1:14"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row>
    <row r="477" spans="1:14"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row>
    <row r="478" spans="1:14"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row>
    <row r="479" spans="1:14"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row>
    <row r="480" spans="1:14"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row>
    <row r="481" spans="1:14"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row>
    <row r="482" spans="1:14"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row>
    <row r="483" spans="1:14"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row>
    <row r="484" spans="1:14"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row>
    <row r="485" spans="1:14"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row>
    <row r="486" spans="1:14"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row>
    <row r="487" spans="1:14"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row>
    <row r="488" spans="1:14"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row>
    <row r="489" spans="1:14"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row>
    <row r="490" spans="1:14"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row>
    <row r="491" spans="1:14"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row>
    <row r="492" spans="1:14"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row>
    <row r="493" spans="1:14"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row>
    <row r="494" spans="1:14"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row>
    <row r="495" spans="1:14" x14ac:dyDescent="0.25">
      <c r="A495">
        <v>493</v>
      </c>
      <c r="B495" t="s">
        <v>1034</v>
      </c>
      <c r="C495" s="3" t="s">
        <v>1035</v>
      </c>
      <c r="D495">
        <v>900</v>
      </c>
      <c r="E495">
        <v>6514</v>
      </c>
      <c r="F495" t="s">
        <v>20</v>
      </c>
      <c r="G495">
        <v>64</v>
      </c>
      <c r="H495" t="s">
        <v>21</v>
      </c>
      <c r="I495" t="s">
        <v>22</v>
      </c>
      <c r="J495">
        <v>1561784400</v>
      </c>
      <c r="K495">
        <v>1562907600</v>
      </c>
      <c r="L495" t="b">
        <v>0</v>
      </c>
      <c r="M495" t="b">
        <v>0</v>
      </c>
      <c r="N495" t="s">
        <v>122</v>
      </c>
    </row>
    <row r="496" spans="1:14"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row>
    <row r="497" spans="1:14"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row>
    <row r="498" spans="1:14"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row>
    <row r="499" spans="1:14"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row>
    <row r="500" spans="1:14"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row>
    <row r="501" spans="1:14"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row>
    <row r="502" spans="1:14" x14ac:dyDescent="0.25">
      <c r="A502">
        <v>500</v>
      </c>
      <c r="B502" t="s">
        <v>1048</v>
      </c>
      <c r="C502" s="3" t="s">
        <v>1049</v>
      </c>
      <c r="D502">
        <v>100</v>
      </c>
      <c r="E502">
        <v>0</v>
      </c>
      <c r="F502" t="s">
        <v>14</v>
      </c>
      <c r="G502">
        <v>0</v>
      </c>
      <c r="H502" t="s">
        <v>21</v>
      </c>
      <c r="I502" t="s">
        <v>22</v>
      </c>
      <c r="J502">
        <v>1367384400</v>
      </c>
      <c r="K502">
        <v>1369803600</v>
      </c>
      <c r="L502" t="b">
        <v>0</v>
      </c>
      <c r="M502" t="b">
        <v>1</v>
      </c>
      <c r="N502" t="s">
        <v>33</v>
      </c>
    </row>
    <row r="503" spans="1:14"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row>
    <row r="504" spans="1:14" x14ac:dyDescent="0.25">
      <c r="A504">
        <v>502</v>
      </c>
      <c r="B504" t="s">
        <v>477</v>
      </c>
      <c r="C504" s="3" t="s">
        <v>1052</v>
      </c>
      <c r="D504">
        <v>1300</v>
      </c>
      <c r="E504">
        <v>6889</v>
      </c>
      <c r="F504" t="s">
        <v>20</v>
      </c>
      <c r="G504">
        <v>186</v>
      </c>
      <c r="H504" t="s">
        <v>26</v>
      </c>
      <c r="I504" t="s">
        <v>27</v>
      </c>
      <c r="J504">
        <v>1343365200</v>
      </c>
      <c r="K504">
        <v>1345870800</v>
      </c>
      <c r="L504" t="b">
        <v>0</v>
      </c>
      <c r="M504" t="b">
        <v>1</v>
      </c>
      <c r="N504" t="s">
        <v>89</v>
      </c>
    </row>
    <row r="505" spans="1:14"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row>
    <row r="506" spans="1:14"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row>
    <row r="507" spans="1:14"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row>
    <row r="508" spans="1:14"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row>
    <row r="509" spans="1:14"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row>
    <row r="510" spans="1:14"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row>
    <row r="511" spans="1:14"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row>
    <row r="512" spans="1:14"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row>
    <row r="513" spans="1:14"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row>
    <row r="514" spans="1:14"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row>
    <row r="515" spans="1:14"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row>
    <row r="516" spans="1:14"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row>
    <row r="517" spans="1:14"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row>
    <row r="518" spans="1:14"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row>
    <row r="519" spans="1:14" x14ac:dyDescent="0.25">
      <c r="A519">
        <v>517</v>
      </c>
      <c r="B519" t="s">
        <v>1080</v>
      </c>
      <c r="C519" s="3" t="s">
        <v>1081</v>
      </c>
      <c r="D519">
        <v>5900</v>
      </c>
      <c r="E519">
        <v>6608</v>
      </c>
      <c r="F519" t="s">
        <v>20</v>
      </c>
      <c r="G519">
        <v>78</v>
      </c>
      <c r="H519" t="s">
        <v>21</v>
      </c>
      <c r="I519" t="s">
        <v>22</v>
      </c>
      <c r="J519">
        <v>1493960400</v>
      </c>
      <c r="K519">
        <v>1494392400</v>
      </c>
      <c r="L519" t="b">
        <v>0</v>
      </c>
      <c r="M519" t="b">
        <v>0</v>
      </c>
      <c r="N519" t="s">
        <v>17</v>
      </c>
    </row>
    <row r="520" spans="1:14"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row>
    <row r="521" spans="1:14"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row>
    <row r="522" spans="1:14" x14ac:dyDescent="0.25">
      <c r="A522">
        <v>520</v>
      </c>
      <c r="B522" t="s">
        <v>1086</v>
      </c>
      <c r="C522" s="3" t="s">
        <v>1087</v>
      </c>
      <c r="D522">
        <v>800</v>
      </c>
      <c r="E522">
        <v>3406</v>
      </c>
      <c r="F522" t="s">
        <v>20</v>
      </c>
      <c r="G522">
        <v>32</v>
      </c>
      <c r="H522" t="s">
        <v>21</v>
      </c>
      <c r="I522" t="s">
        <v>22</v>
      </c>
      <c r="J522">
        <v>1555650000</v>
      </c>
      <c r="K522">
        <v>1555909200</v>
      </c>
      <c r="L522" t="b">
        <v>0</v>
      </c>
      <c r="M522" t="b">
        <v>0</v>
      </c>
      <c r="N522" t="s">
        <v>33</v>
      </c>
    </row>
    <row r="523" spans="1:14"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row>
    <row r="524" spans="1:14"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row>
    <row r="525" spans="1:14" x14ac:dyDescent="0.25">
      <c r="A525">
        <v>523</v>
      </c>
      <c r="B525" t="s">
        <v>1091</v>
      </c>
      <c r="C525" s="3" t="s">
        <v>1092</v>
      </c>
      <c r="D525">
        <v>900</v>
      </c>
      <c r="E525">
        <v>6303</v>
      </c>
      <c r="F525" t="s">
        <v>20</v>
      </c>
      <c r="G525">
        <v>89</v>
      </c>
      <c r="H525" t="s">
        <v>21</v>
      </c>
      <c r="I525" t="s">
        <v>22</v>
      </c>
      <c r="J525">
        <v>1267682400</v>
      </c>
      <c r="K525">
        <v>1268114400</v>
      </c>
      <c r="L525" t="b">
        <v>0</v>
      </c>
      <c r="M525" t="b">
        <v>0</v>
      </c>
      <c r="N525" t="s">
        <v>100</v>
      </c>
    </row>
    <row r="526" spans="1:14"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row>
    <row r="527" spans="1:14" x14ac:dyDescent="0.25">
      <c r="A527">
        <v>525</v>
      </c>
      <c r="B527" t="s">
        <v>1095</v>
      </c>
      <c r="C527" s="3" t="s">
        <v>1096</v>
      </c>
      <c r="D527">
        <v>2100</v>
      </c>
      <c r="E527">
        <v>1768</v>
      </c>
      <c r="F527" t="s">
        <v>14</v>
      </c>
      <c r="G527">
        <v>63</v>
      </c>
      <c r="H527" t="s">
        <v>21</v>
      </c>
      <c r="I527" t="s">
        <v>22</v>
      </c>
      <c r="J527">
        <v>1290492000</v>
      </c>
      <c r="K527">
        <v>1290837600</v>
      </c>
      <c r="L527" t="b">
        <v>0</v>
      </c>
      <c r="M527" t="b">
        <v>0</v>
      </c>
      <c r="N527" t="s">
        <v>65</v>
      </c>
    </row>
    <row r="528" spans="1:14"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row>
    <row r="529" spans="1:14"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row>
    <row r="530" spans="1:14" x14ac:dyDescent="0.25">
      <c r="A530">
        <v>528</v>
      </c>
      <c r="B530" t="s">
        <v>1101</v>
      </c>
      <c r="C530" s="3" t="s">
        <v>1102</v>
      </c>
      <c r="D530">
        <v>9000</v>
      </c>
      <c r="E530">
        <v>7227</v>
      </c>
      <c r="F530" t="s">
        <v>14</v>
      </c>
      <c r="G530">
        <v>80</v>
      </c>
      <c r="H530" t="s">
        <v>40</v>
      </c>
      <c r="I530" t="s">
        <v>41</v>
      </c>
      <c r="J530">
        <v>1385186400</v>
      </c>
      <c r="K530">
        <v>1389074400</v>
      </c>
      <c r="L530" t="b">
        <v>0</v>
      </c>
      <c r="M530" t="b">
        <v>0</v>
      </c>
      <c r="N530" t="s">
        <v>60</v>
      </c>
    </row>
    <row r="531" spans="1:14" x14ac:dyDescent="0.25">
      <c r="A531">
        <v>529</v>
      </c>
      <c r="B531" t="s">
        <v>1103</v>
      </c>
      <c r="C531" s="3" t="s">
        <v>1104</v>
      </c>
      <c r="D531">
        <v>5100</v>
      </c>
      <c r="E531">
        <v>574</v>
      </c>
      <c r="F531" t="s">
        <v>14</v>
      </c>
      <c r="G531">
        <v>9</v>
      </c>
      <c r="H531" t="s">
        <v>21</v>
      </c>
      <c r="I531" t="s">
        <v>22</v>
      </c>
      <c r="J531">
        <v>1399698000</v>
      </c>
      <c r="K531">
        <v>1402117200</v>
      </c>
      <c r="L531" t="b">
        <v>0</v>
      </c>
      <c r="M531" t="b">
        <v>0</v>
      </c>
      <c r="N531" t="s">
        <v>89</v>
      </c>
    </row>
    <row r="532" spans="1:14"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row>
    <row r="533" spans="1:14"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row>
    <row r="534" spans="1:14"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row>
    <row r="535" spans="1:14"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row>
    <row r="536" spans="1:14"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row>
    <row r="537" spans="1:14"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row>
    <row r="538" spans="1:14"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row>
    <row r="539" spans="1:14"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row>
    <row r="540" spans="1:14"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row>
    <row r="541" spans="1:14" x14ac:dyDescent="0.25">
      <c r="A541">
        <v>539</v>
      </c>
      <c r="B541" t="s">
        <v>1123</v>
      </c>
      <c r="C541" s="3" t="s">
        <v>1124</v>
      </c>
      <c r="D541">
        <v>9800</v>
      </c>
      <c r="E541">
        <v>7120</v>
      </c>
      <c r="F541" t="s">
        <v>14</v>
      </c>
      <c r="G541">
        <v>77</v>
      </c>
      <c r="H541" t="s">
        <v>21</v>
      </c>
      <c r="I541" t="s">
        <v>22</v>
      </c>
      <c r="J541">
        <v>1561957200</v>
      </c>
      <c r="K541">
        <v>1562475600</v>
      </c>
      <c r="L541" t="b">
        <v>0</v>
      </c>
      <c r="M541" t="b">
        <v>1</v>
      </c>
      <c r="N541" t="s">
        <v>17</v>
      </c>
    </row>
    <row r="542" spans="1:14"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row>
    <row r="543" spans="1:14"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row>
    <row r="544" spans="1:14"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row>
    <row r="545" spans="1:14"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row>
    <row r="546" spans="1:14"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row>
    <row r="547" spans="1:14"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row>
    <row r="548" spans="1:14" x14ac:dyDescent="0.25">
      <c r="A548">
        <v>546</v>
      </c>
      <c r="B548" t="s">
        <v>1137</v>
      </c>
      <c r="C548" s="3" t="s">
        <v>1138</v>
      </c>
      <c r="D548">
        <v>4200</v>
      </c>
      <c r="E548">
        <v>6870</v>
      </c>
      <c r="F548" t="s">
        <v>20</v>
      </c>
      <c r="G548">
        <v>88</v>
      </c>
      <c r="H548" t="s">
        <v>21</v>
      </c>
      <c r="I548" t="s">
        <v>22</v>
      </c>
      <c r="J548">
        <v>1537160400</v>
      </c>
      <c r="K548">
        <v>1537419600</v>
      </c>
      <c r="L548" t="b">
        <v>0</v>
      </c>
      <c r="M548" t="b">
        <v>1</v>
      </c>
      <c r="N548" t="s">
        <v>33</v>
      </c>
    </row>
    <row r="549" spans="1:14"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row>
    <row r="550" spans="1:14"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row>
    <row r="551" spans="1:14"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row>
    <row r="552" spans="1:14"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row>
    <row r="553" spans="1:14"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row>
    <row r="554" spans="1:14" x14ac:dyDescent="0.25">
      <c r="A554">
        <v>552</v>
      </c>
      <c r="B554" t="s">
        <v>1149</v>
      </c>
      <c r="C554" s="3" t="s">
        <v>1150</v>
      </c>
      <c r="D554">
        <v>9000</v>
      </c>
      <c r="E554">
        <v>8866</v>
      </c>
      <c r="F554" t="s">
        <v>14</v>
      </c>
      <c r="G554">
        <v>92</v>
      </c>
      <c r="H554" t="s">
        <v>21</v>
      </c>
      <c r="I554" t="s">
        <v>22</v>
      </c>
      <c r="J554">
        <v>1480140000</v>
      </c>
      <c r="K554">
        <v>1480312800</v>
      </c>
      <c r="L554" t="b">
        <v>0</v>
      </c>
      <c r="M554" t="b">
        <v>0</v>
      </c>
      <c r="N554" t="s">
        <v>33</v>
      </c>
    </row>
    <row r="555" spans="1:14"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row>
    <row r="556" spans="1:14"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row>
    <row r="557" spans="1:14"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row>
    <row r="558" spans="1:14"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row>
    <row r="559" spans="1:14"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row>
    <row r="560" spans="1:14"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row>
    <row r="561" spans="1:14"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row>
    <row r="562" spans="1:14"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row>
    <row r="563" spans="1:14"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row>
    <row r="564" spans="1:14"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row>
    <row r="565" spans="1:14" x14ac:dyDescent="0.25">
      <c r="A565">
        <v>563</v>
      </c>
      <c r="B565" t="s">
        <v>1170</v>
      </c>
      <c r="C565" s="3" t="s">
        <v>1171</v>
      </c>
      <c r="D565">
        <v>3700</v>
      </c>
      <c r="E565">
        <v>5107</v>
      </c>
      <c r="F565" t="s">
        <v>20</v>
      </c>
      <c r="G565">
        <v>85</v>
      </c>
      <c r="H565" t="s">
        <v>26</v>
      </c>
      <c r="I565" t="s">
        <v>27</v>
      </c>
      <c r="J565">
        <v>1542088800</v>
      </c>
      <c r="K565">
        <v>1543816800</v>
      </c>
      <c r="L565" t="b">
        <v>0</v>
      </c>
      <c r="M565" t="b">
        <v>0</v>
      </c>
      <c r="N565" t="s">
        <v>42</v>
      </c>
    </row>
    <row r="566" spans="1:14"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row>
    <row r="567" spans="1:14"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row>
    <row r="568" spans="1:14" x14ac:dyDescent="0.25">
      <c r="A568">
        <v>566</v>
      </c>
      <c r="B568" t="s">
        <v>1176</v>
      </c>
      <c r="C568" s="3" t="s">
        <v>1177</v>
      </c>
      <c r="D568">
        <v>9300</v>
      </c>
      <c r="E568">
        <v>4124</v>
      </c>
      <c r="F568" t="s">
        <v>14</v>
      </c>
      <c r="G568">
        <v>37</v>
      </c>
      <c r="H568" t="s">
        <v>21</v>
      </c>
      <c r="I568" t="s">
        <v>22</v>
      </c>
      <c r="J568">
        <v>1456293600</v>
      </c>
      <c r="K568">
        <v>1458277200</v>
      </c>
      <c r="L568" t="b">
        <v>0</v>
      </c>
      <c r="M568" t="b">
        <v>1</v>
      </c>
      <c r="N568" t="s">
        <v>50</v>
      </c>
    </row>
    <row r="569" spans="1:14"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row>
    <row r="570" spans="1:14"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row>
    <row r="571" spans="1:14"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row>
    <row r="572" spans="1:14"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row>
    <row r="573" spans="1:14"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row>
    <row r="574" spans="1:14" x14ac:dyDescent="0.25">
      <c r="A574">
        <v>572</v>
      </c>
      <c r="B574" t="s">
        <v>1188</v>
      </c>
      <c r="C574" s="3" t="s">
        <v>1189</v>
      </c>
      <c r="D574">
        <v>9000</v>
      </c>
      <c r="E574">
        <v>4896</v>
      </c>
      <c r="F574" t="s">
        <v>74</v>
      </c>
      <c r="G574">
        <v>94</v>
      </c>
      <c r="H574" t="s">
        <v>21</v>
      </c>
      <c r="I574" t="s">
        <v>22</v>
      </c>
      <c r="J574">
        <v>1443416400</v>
      </c>
      <c r="K574">
        <v>1444798800</v>
      </c>
      <c r="L574" t="b">
        <v>0</v>
      </c>
      <c r="M574" t="b">
        <v>1</v>
      </c>
      <c r="N574" t="s">
        <v>23</v>
      </c>
    </row>
    <row r="575" spans="1:14"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row>
    <row r="576" spans="1:14"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row>
    <row r="577" spans="1:14"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row>
    <row r="578" spans="1:14"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row>
    <row r="579" spans="1:14"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row>
    <row r="580" spans="1:14"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row>
    <row r="581" spans="1:14"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row>
    <row r="582" spans="1:14"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row>
    <row r="583" spans="1:14" x14ac:dyDescent="0.25">
      <c r="A583">
        <v>581</v>
      </c>
      <c r="B583" t="s">
        <v>1205</v>
      </c>
      <c r="C583" s="3" t="s">
        <v>1206</v>
      </c>
      <c r="D583">
        <v>6000</v>
      </c>
      <c r="E583">
        <v>3841</v>
      </c>
      <c r="F583" t="s">
        <v>14</v>
      </c>
      <c r="G583">
        <v>71</v>
      </c>
      <c r="H583" t="s">
        <v>21</v>
      </c>
      <c r="I583" t="s">
        <v>22</v>
      </c>
      <c r="J583">
        <v>1304053200</v>
      </c>
      <c r="K583">
        <v>1305349200</v>
      </c>
      <c r="L583" t="b">
        <v>0</v>
      </c>
      <c r="M583" t="b">
        <v>0</v>
      </c>
      <c r="N583" t="s">
        <v>28</v>
      </c>
    </row>
    <row r="584" spans="1:14" x14ac:dyDescent="0.25">
      <c r="A584">
        <v>582</v>
      </c>
      <c r="B584" t="s">
        <v>1207</v>
      </c>
      <c r="C584" s="3" t="s">
        <v>1208</v>
      </c>
      <c r="D584">
        <v>8700</v>
      </c>
      <c r="E584">
        <v>4531</v>
      </c>
      <c r="F584" t="s">
        <v>14</v>
      </c>
      <c r="G584">
        <v>42</v>
      </c>
      <c r="H584" t="s">
        <v>21</v>
      </c>
      <c r="I584" t="s">
        <v>22</v>
      </c>
      <c r="J584">
        <v>1433912400</v>
      </c>
      <c r="K584">
        <v>1434344400</v>
      </c>
      <c r="L584" t="b">
        <v>0</v>
      </c>
      <c r="M584" t="b">
        <v>1</v>
      </c>
      <c r="N584" t="s">
        <v>89</v>
      </c>
    </row>
    <row r="585" spans="1:14"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row>
    <row r="586" spans="1:14"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row>
    <row r="587" spans="1:14"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row>
    <row r="588" spans="1:14" x14ac:dyDescent="0.25">
      <c r="A588">
        <v>586</v>
      </c>
      <c r="B588" t="s">
        <v>1214</v>
      </c>
      <c r="C588" s="3" t="s">
        <v>1215</v>
      </c>
      <c r="D588">
        <v>700</v>
      </c>
      <c r="E588">
        <v>6654</v>
      </c>
      <c r="F588" t="s">
        <v>20</v>
      </c>
      <c r="G588">
        <v>130</v>
      </c>
      <c r="H588" t="s">
        <v>21</v>
      </c>
      <c r="I588" t="s">
        <v>22</v>
      </c>
      <c r="J588">
        <v>1289973600</v>
      </c>
      <c r="K588">
        <v>1291615200</v>
      </c>
      <c r="L588" t="b">
        <v>0</v>
      </c>
      <c r="M588" t="b">
        <v>0</v>
      </c>
      <c r="N588" t="s">
        <v>23</v>
      </c>
    </row>
    <row r="589" spans="1:14"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row>
    <row r="590" spans="1:14"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row>
    <row r="591" spans="1:14"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row>
    <row r="592" spans="1:14"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row>
    <row r="593" spans="1:14" x14ac:dyDescent="0.25">
      <c r="A593">
        <v>591</v>
      </c>
      <c r="B593" t="s">
        <v>1224</v>
      </c>
      <c r="C593" s="3" t="s">
        <v>1225</v>
      </c>
      <c r="D593">
        <v>600</v>
      </c>
      <c r="E593">
        <v>6226</v>
      </c>
      <c r="F593" t="s">
        <v>20</v>
      </c>
      <c r="G593">
        <v>102</v>
      </c>
      <c r="H593" t="s">
        <v>21</v>
      </c>
      <c r="I593" t="s">
        <v>22</v>
      </c>
      <c r="J593">
        <v>1279083600</v>
      </c>
      <c r="K593">
        <v>1279947600</v>
      </c>
      <c r="L593" t="b">
        <v>0</v>
      </c>
      <c r="M593" t="b">
        <v>0</v>
      </c>
      <c r="N593" t="s">
        <v>89</v>
      </c>
    </row>
    <row r="594" spans="1:14"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row>
    <row r="595" spans="1:14"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row>
    <row r="596" spans="1:14"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row>
    <row r="597" spans="1:14"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row>
    <row r="598" spans="1:14"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row>
    <row r="599" spans="1:14"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row>
    <row r="600" spans="1:14"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row>
    <row r="601" spans="1:14"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row>
    <row r="602" spans="1:14" x14ac:dyDescent="0.25">
      <c r="A602">
        <v>600</v>
      </c>
      <c r="B602" t="s">
        <v>1242</v>
      </c>
      <c r="C602" s="3" t="s">
        <v>1243</v>
      </c>
      <c r="D602">
        <v>100</v>
      </c>
      <c r="E602">
        <v>5</v>
      </c>
      <c r="F602" t="s">
        <v>14</v>
      </c>
      <c r="G602">
        <v>1</v>
      </c>
      <c r="H602" t="s">
        <v>40</v>
      </c>
      <c r="I602" t="s">
        <v>41</v>
      </c>
      <c r="J602">
        <v>1375160400</v>
      </c>
      <c r="K602">
        <v>1376197200</v>
      </c>
      <c r="L602" t="b">
        <v>0</v>
      </c>
      <c r="M602" t="b">
        <v>0</v>
      </c>
      <c r="N602" t="s">
        <v>17</v>
      </c>
    </row>
    <row r="603" spans="1:14"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row>
    <row r="604" spans="1:14"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row>
    <row r="605" spans="1:14"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row>
    <row r="606" spans="1:14"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row>
    <row r="607" spans="1:14"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row>
    <row r="608" spans="1:14"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row>
    <row r="609" spans="1:14"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row>
    <row r="610" spans="1:14"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row>
    <row r="611" spans="1:14"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row>
    <row r="612" spans="1:14"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row>
    <row r="613" spans="1:14" x14ac:dyDescent="0.25">
      <c r="A613">
        <v>611</v>
      </c>
      <c r="B613" t="s">
        <v>1264</v>
      </c>
      <c r="C613" s="3" t="s">
        <v>1265</v>
      </c>
      <c r="D613">
        <v>8200</v>
      </c>
      <c r="E613">
        <v>1136</v>
      </c>
      <c r="F613" t="s">
        <v>74</v>
      </c>
      <c r="G613">
        <v>15</v>
      </c>
      <c r="H613" t="s">
        <v>21</v>
      </c>
      <c r="I613" t="s">
        <v>22</v>
      </c>
      <c r="J613">
        <v>1374728400</v>
      </c>
      <c r="K613">
        <v>1375765200</v>
      </c>
      <c r="L613" t="b">
        <v>0</v>
      </c>
      <c r="M613" t="b">
        <v>0</v>
      </c>
      <c r="N613" t="s">
        <v>33</v>
      </c>
    </row>
    <row r="614" spans="1:14"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row>
    <row r="615" spans="1:14" x14ac:dyDescent="0.25">
      <c r="A615">
        <v>613</v>
      </c>
      <c r="B615" t="s">
        <v>1268</v>
      </c>
      <c r="C615" s="3" t="s">
        <v>1269</v>
      </c>
      <c r="D615">
        <v>1100</v>
      </c>
      <c r="E615">
        <v>1914</v>
      </c>
      <c r="F615" t="s">
        <v>20</v>
      </c>
      <c r="G615">
        <v>26</v>
      </c>
      <c r="H615" t="s">
        <v>15</v>
      </c>
      <c r="I615" t="s">
        <v>16</v>
      </c>
      <c r="J615">
        <v>1503723600</v>
      </c>
      <c r="K615">
        <v>1504501200</v>
      </c>
      <c r="L615" t="b">
        <v>0</v>
      </c>
      <c r="M615" t="b">
        <v>0</v>
      </c>
      <c r="N615" t="s">
        <v>33</v>
      </c>
    </row>
    <row r="616" spans="1:14"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row>
    <row r="617" spans="1:14"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row>
    <row r="618" spans="1:14"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row>
    <row r="619" spans="1:14" x14ac:dyDescent="0.25">
      <c r="A619">
        <v>617</v>
      </c>
      <c r="B619" t="s">
        <v>1276</v>
      </c>
      <c r="C619" s="3" t="s">
        <v>1277</v>
      </c>
      <c r="D619">
        <v>1400</v>
      </c>
      <c r="E619">
        <v>3496</v>
      </c>
      <c r="F619" t="s">
        <v>20</v>
      </c>
      <c r="G619">
        <v>55</v>
      </c>
      <c r="H619" t="s">
        <v>21</v>
      </c>
      <c r="I619" t="s">
        <v>22</v>
      </c>
      <c r="J619">
        <v>1401858000</v>
      </c>
      <c r="K619">
        <v>1402722000</v>
      </c>
      <c r="L619" t="b">
        <v>0</v>
      </c>
      <c r="M619" t="b">
        <v>0</v>
      </c>
      <c r="N619" t="s">
        <v>33</v>
      </c>
    </row>
    <row r="620" spans="1:14"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row>
    <row r="621" spans="1:14"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row>
    <row r="622" spans="1:14"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row>
    <row r="623" spans="1:14"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row>
    <row r="624" spans="1:14"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row>
    <row r="625" spans="1:14"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row>
    <row r="626" spans="1:14"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row>
    <row r="627" spans="1:14"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row>
    <row r="628" spans="1:14"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row>
    <row r="629" spans="1:14"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row>
    <row r="630" spans="1:14" x14ac:dyDescent="0.25">
      <c r="A630">
        <v>628</v>
      </c>
      <c r="B630" t="s">
        <v>1298</v>
      </c>
      <c r="C630" s="3" t="s">
        <v>1299</v>
      </c>
      <c r="D630">
        <v>1900</v>
      </c>
      <c r="E630">
        <v>2884</v>
      </c>
      <c r="F630" t="s">
        <v>20</v>
      </c>
      <c r="G630">
        <v>96</v>
      </c>
      <c r="H630" t="s">
        <v>21</v>
      </c>
      <c r="I630" t="s">
        <v>22</v>
      </c>
      <c r="J630">
        <v>1286168400</v>
      </c>
      <c r="K630">
        <v>1286427600</v>
      </c>
      <c r="L630" t="b">
        <v>0</v>
      </c>
      <c r="M630" t="b">
        <v>0</v>
      </c>
      <c r="N630" t="s">
        <v>60</v>
      </c>
    </row>
    <row r="631" spans="1:14"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row>
    <row r="632" spans="1:14" x14ac:dyDescent="0.25">
      <c r="A632">
        <v>630</v>
      </c>
      <c r="B632" t="s">
        <v>1302</v>
      </c>
      <c r="C632" s="3" t="s">
        <v>1303</v>
      </c>
      <c r="D632">
        <v>9500</v>
      </c>
      <c r="E632">
        <v>5973</v>
      </c>
      <c r="F632" t="s">
        <v>74</v>
      </c>
      <c r="G632">
        <v>87</v>
      </c>
      <c r="H632" t="s">
        <v>21</v>
      </c>
      <c r="I632" t="s">
        <v>22</v>
      </c>
      <c r="J632">
        <v>1556686800</v>
      </c>
      <c r="K632">
        <v>1557637200</v>
      </c>
      <c r="L632" t="b">
        <v>0</v>
      </c>
      <c r="M632" t="b">
        <v>1</v>
      </c>
      <c r="N632" t="s">
        <v>33</v>
      </c>
    </row>
    <row r="633" spans="1:14"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row>
    <row r="634" spans="1:14"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row>
    <row r="635" spans="1:14"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row>
    <row r="636" spans="1:14"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row>
    <row r="637" spans="1:14"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row>
    <row r="638" spans="1:14"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row>
    <row r="639" spans="1:14" x14ac:dyDescent="0.25">
      <c r="A639">
        <v>637</v>
      </c>
      <c r="B639" t="s">
        <v>1316</v>
      </c>
      <c r="C639" s="3" t="s">
        <v>1317</v>
      </c>
      <c r="D639">
        <v>8500</v>
      </c>
      <c r="E639">
        <v>6750</v>
      </c>
      <c r="F639" t="s">
        <v>14</v>
      </c>
      <c r="G639">
        <v>65</v>
      </c>
      <c r="H639" t="s">
        <v>21</v>
      </c>
      <c r="I639" t="s">
        <v>22</v>
      </c>
      <c r="J639">
        <v>1479103200</v>
      </c>
      <c r="K639">
        <v>1479794400</v>
      </c>
      <c r="L639" t="b">
        <v>0</v>
      </c>
      <c r="M639" t="b">
        <v>0</v>
      </c>
      <c r="N639" t="s">
        <v>33</v>
      </c>
    </row>
    <row r="640" spans="1:14"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row>
    <row r="641" spans="1:14" x14ac:dyDescent="0.25">
      <c r="A641">
        <v>639</v>
      </c>
      <c r="B641" t="s">
        <v>1320</v>
      </c>
      <c r="C641" s="3" t="s">
        <v>1321</v>
      </c>
      <c r="D641">
        <v>8600</v>
      </c>
      <c r="E641">
        <v>4832</v>
      </c>
      <c r="F641" t="s">
        <v>47</v>
      </c>
      <c r="G641">
        <v>45</v>
      </c>
      <c r="H641" t="s">
        <v>21</v>
      </c>
      <c r="I641" t="s">
        <v>22</v>
      </c>
      <c r="J641">
        <v>1532754000</v>
      </c>
      <c r="K641">
        <v>1532754000</v>
      </c>
      <c r="L641" t="b">
        <v>0</v>
      </c>
      <c r="M641" t="b">
        <v>1</v>
      </c>
      <c r="N641" t="s">
        <v>53</v>
      </c>
    </row>
    <row r="642" spans="1:14"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row>
    <row r="643" spans="1:14"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row>
    <row r="644" spans="1:14"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row>
    <row r="645" spans="1:14"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row>
    <row r="646" spans="1:14"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row>
    <row r="647" spans="1:14"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row>
    <row r="648" spans="1:14"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row>
    <row r="649" spans="1:14"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row>
    <row r="650" spans="1:14"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row>
    <row r="651" spans="1:14"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row>
    <row r="652" spans="1:14" x14ac:dyDescent="0.25">
      <c r="A652">
        <v>650</v>
      </c>
      <c r="B652" t="s">
        <v>1342</v>
      </c>
      <c r="C652" s="3" t="s">
        <v>1343</v>
      </c>
      <c r="D652">
        <v>100</v>
      </c>
      <c r="E652">
        <v>2</v>
      </c>
      <c r="F652" t="s">
        <v>14</v>
      </c>
      <c r="G652">
        <v>1</v>
      </c>
      <c r="H652" t="s">
        <v>21</v>
      </c>
      <c r="I652" t="s">
        <v>22</v>
      </c>
      <c r="J652">
        <v>1404795600</v>
      </c>
      <c r="K652">
        <v>1407128400</v>
      </c>
      <c r="L652" t="b">
        <v>0</v>
      </c>
      <c r="M652" t="b">
        <v>0</v>
      </c>
      <c r="N652" t="s">
        <v>159</v>
      </c>
    </row>
    <row r="653" spans="1:14"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row>
    <row r="654" spans="1:14"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row>
    <row r="655" spans="1:14"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row>
    <row r="656" spans="1:14"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row>
    <row r="657" spans="1:14"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row>
    <row r="658" spans="1:14"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row>
    <row r="659" spans="1:14"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row>
    <row r="660" spans="1:14"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row>
    <row r="661" spans="1:14"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row>
    <row r="662" spans="1:14" x14ac:dyDescent="0.25">
      <c r="A662">
        <v>660</v>
      </c>
      <c r="B662" t="s">
        <v>1362</v>
      </c>
      <c r="C662" s="3" t="s">
        <v>1363</v>
      </c>
      <c r="D662">
        <v>9100</v>
      </c>
      <c r="E662">
        <v>7438</v>
      </c>
      <c r="F662" t="s">
        <v>14</v>
      </c>
      <c r="G662">
        <v>77</v>
      </c>
      <c r="H662" t="s">
        <v>21</v>
      </c>
      <c r="I662" t="s">
        <v>22</v>
      </c>
      <c r="J662">
        <v>1440133200</v>
      </c>
      <c r="K662">
        <v>1440910800</v>
      </c>
      <c r="L662" t="b">
        <v>1</v>
      </c>
      <c r="M662" t="b">
        <v>0</v>
      </c>
      <c r="N662" t="s">
        <v>33</v>
      </c>
    </row>
    <row r="663" spans="1:14"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row>
    <row r="664" spans="1:14"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row>
    <row r="665" spans="1:14"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row>
    <row r="666" spans="1:14"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row>
    <row r="667" spans="1:14"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row>
    <row r="668" spans="1:14" x14ac:dyDescent="0.25">
      <c r="A668">
        <v>666</v>
      </c>
      <c r="B668" t="s">
        <v>1373</v>
      </c>
      <c r="C668" s="3" t="s">
        <v>1374</v>
      </c>
      <c r="D668">
        <v>3100</v>
      </c>
      <c r="E668">
        <v>1985</v>
      </c>
      <c r="F668" t="s">
        <v>74</v>
      </c>
      <c r="G668">
        <v>25</v>
      </c>
      <c r="H668" t="s">
        <v>21</v>
      </c>
      <c r="I668" t="s">
        <v>22</v>
      </c>
      <c r="J668">
        <v>1377838800</v>
      </c>
      <c r="K668">
        <v>1378357200</v>
      </c>
      <c r="L668" t="b">
        <v>0</v>
      </c>
      <c r="M668" t="b">
        <v>1</v>
      </c>
      <c r="N668" t="s">
        <v>33</v>
      </c>
    </row>
    <row r="669" spans="1:14"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row>
    <row r="670" spans="1:14"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row>
    <row r="671" spans="1:14"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row>
    <row r="672" spans="1:14"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row>
    <row r="673" spans="1:14"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row>
    <row r="674" spans="1:14"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row>
    <row r="675" spans="1:14"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row>
    <row r="676" spans="1:14"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row>
    <row r="677" spans="1:14"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row>
    <row r="678" spans="1:14"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row>
    <row r="679" spans="1:14"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row>
    <row r="680" spans="1:14"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row>
    <row r="681" spans="1:14"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row>
    <row r="682" spans="1:14"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row>
    <row r="683" spans="1:14"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row>
    <row r="684" spans="1:14"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row>
    <row r="685" spans="1:14"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row>
    <row r="686" spans="1:14"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row>
    <row r="687" spans="1:14"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row>
    <row r="688" spans="1:14"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row>
    <row r="689" spans="1:14"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row>
    <row r="690" spans="1:14"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row>
    <row r="691" spans="1:14" x14ac:dyDescent="0.25">
      <c r="A691">
        <v>689</v>
      </c>
      <c r="B691" t="s">
        <v>1417</v>
      </c>
      <c r="C691" s="3" t="s">
        <v>1418</v>
      </c>
      <c r="D691">
        <v>7300</v>
      </c>
      <c r="E691">
        <v>7348</v>
      </c>
      <c r="F691" t="s">
        <v>20</v>
      </c>
      <c r="G691">
        <v>69</v>
      </c>
      <c r="H691" t="s">
        <v>21</v>
      </c>
      <c r="I691" t="s">
        <v>22</v>
      </c>
      <c r="J691">
        <v>1383022800</v>
      </c>
      <c r="K691">
        <v>1384063200</v>
      </c>
      <c r="L691" t="b">
        <v>0</v>
      </c>
      <c r="M691" t="b">
        <v>0</v>
      </c>
      <c r="N691" t="s">
        <v>28</v>
      </c>
    </row>
    <row r="692" spans="1:14"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row>
    <row r="693" spans="1:14"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row>
    <row r="694" spans="1:14" x14ac:dyDescent="0.25">
      <c r="A694">
        <v>692</v>
      </c>
      <c r="B694" t="s">
        <v>1423</v>
      </c>
      <c r="C694" s="3" t="s">
        <v>1424</v>
      </c>
      <c r="D694">
        <v>6000</v>
      </c>
      <c r="E694">
        <v>5438</v>
      </c>
      <c r="F694" t="s">
        <v>14</v>
      </c>
      <c r="G694">
        <v>77</v>
      </c>
      <c r="H694" t="s">
        <v>40</v>
      </c>
      <c r="I694" t="s">
        <v>41</v>
      </c>
      <c r="J694">
        <v>1562648400</v>
      </c>
      <c r="K694">
        <v>1564203600</v>
      </c>
      <c r="L694" t="b">
        <v>0</v>
      </c>
      <c r="M694" t="b">
        <v>0</v>
      </c>
      <c r="N694" t="s">
        <v>23</v>
      </c>
    </row>
    <row r="695" spans="1:14"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row>
    <row r="696" spans="1:14" x14ac:dyDescent="0.25">
      <c r="A696">
        <v>694</v>
      </c>
      <c r="B696" t="s">
        <v>1427</v>
      </c>
      <c r="C696" s="3" t="s">
        <v>1428</v>
      </c>
      <c r="D696">
        <v>9100</v>
      </c>
      <c r="E696">
        <v>7656</v>
      </c>
      <c r="F696" t="s">
        <v>14</v>
      </c>
      <c r="G696">
        <v>79</v>
      </c>
      <c r="H696" t="s">
        <v>21</v>
      </c>
      <c r="I696" t="s">
        <v>22</v>
      </c>
      <c r="J696">
        <v>1511762400</v>
      </c>
      <c r="K696">
        <v>1514959200</v>
      </c>
      <c r="L696" t="b">
        <v>0</v>
      </c>
      <c r="M696" t="b">
        <v>0</v>
      </c>
      <c r="N696" t="s">
        <v>33</v>
      </c>
    </row>
    <row r="697" spans="1:14"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row>
    <row r="698" spans="1:14"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row>
    <row r="699" spans="1:14"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row>
    <row r="700" spans="1:14"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row>
    <row r="701" spans="1:14" x14ac:dyDescent="0.25">
      <c r="A701">
        <v>699</v>
      </c>
      <c r="B701" t="s">
        <v>444</v>
      </c>
      <c r="C701" s="3" t="s">
        <v>1437</v>
      </c>
      <c r="D701">
        <v>7400</v>
      </c>
      <c r="E701">
        <v>6245</v>
      </c>
      <c r="F701" t="s">
        <v>14</v>
      </c>
      <c r="G701">
        <v>56</v>
      </c>
      <c r="H701" t="s">
        <v>21</v>
      </c>
      <c r="I701" t="s">
        <v>22</v>
      </c>
      <c r="J701">
        <v>1561438800</v>
      </c>
      <c r="K701">
        <v>1561525200</v>
      </c>
      <c r="L701" t="b">
        <v>0</v>
      </c>
      <c r="M701" t="b">
        <v>0</v>
      </c>
      <c r="N701" t="s">
        <v>53</v>
      </c>
    </row>
    <row r="702" spans="1:14"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row>
    <row r="703" spans="1:14"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row>
    <row r="704" spans="1:14"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row>
    <row r="705" spans="1:14"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row>
    <row r="706" spans="1:14"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row>
    <row r="707" spans="1:14"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row>
    <row r="708" spans="1:14"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row>
    <row r="709" spans="1:14"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row>
    <row r="710" spans="1:14"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row>
    <row r="711" spans="1:14"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row>
    <row r="712" spans="1:14"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row>
    <row r="713" spans="1:14"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row>
    <row r="714" spans="1:14"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row>
    <row r="715" spans="1:14"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row>
    <row r="716" spans="1:14"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row>
    <row r="717" spans="1:14"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row>
    <row r="718" spans="1:14"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row>
    <row r="719" spans="1:14"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row>
    <row r="720" spans="1:14"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row>
    <row r="721" spans="1:14"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row>
    <row r="722" spans="1:14"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row>
    <row r="723" spans="1:14"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row>
    <row r="724" spans="1:14"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row>
    <row r="725" spans="1:14"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row>
    <row r="726" spans="1:14"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row>
    <row r="727" spans="1:14"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row>
    <row r="728" spans="1:14"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row>
    <row r="729" spans="1:14"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row>
    <row r="730" spans="1:14"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row>
    <row r="731" spans="1:14"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row>
    <row r="732" spans="1:14"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row>
    <row r="733" spans="1:14"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row>
    <row r="734" spans="1:14"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row>
    <row r="735" spans="1:14"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row>
    <row r="736" spans="1:14"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row>
    <row r="737" spans="1:14"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row>
    <row r="738" spans="1:14" x14ac:dyDescent="0.25">
      <c r="A738">
        <v>736</v>
      </c>
      <c r="B738" t="s">
        <v>1510</v>
      </c>
      <c r="C738" s="3" t="s">
        <v>1511</v>
      </c>
      <c r="D738">
        <v>7700</v>
      </c>
      <c r="E738">
        <v>2533</v>
      </c>
      <c r="F738" t="s">
        <v>74</v>
      </c>
      <c r="G738">
        <v>29</v>
      </c>
      <c r="H738" t="s">
        <v>21</v>
      </c>
      <c r="I738" t="s">
        <v>22</v>
      </c>
      <c r="J738">
        <v>1424412000</v>
      </c>
      <c r="K738">
        <v>1424757600</v>
      </c>
      <c r="L738" t="b">
        <v>0</v>
      </c>
      <c r="M738" t="b">
        <v>0</v>
      </c>
      <c r="N738" t="s">
        <v>68</v>
      </c>
    </row>
    <row r="739" spans="1:14"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row>
    <row r="740" spans="1:14"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row>
    <row r="741" spans="1:14"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row>
    <row r="742" spans="1:14" x14ac:dyDescent="0.25">
      <c r="A742">
        <v>740</v>
      </c>
      <c r="B742" t="s">
        <v>1517</v>
      </c>
      <c r="C742" s="3" t="s">
        <v>1518</v>
      </c>
      <c r="D742">
        <v>5300</v>
      </c>
      <c r="E742">
        <v>1592</v>
      </c>
      <c r="F742" t="s">
        <v>14</v>
      </c>
      <c r="G742">
        <v>16</v>
      </c>
      <c r="H742" t="s">
        <v>21</v>
      </c>
      <c r="I742" t="s">
        <v>22</v>
      </c>
      <c r="J742">
        <v>1486101600</v>
      </c>
      <c r="K742">
        <v>1486360800</v>
      </c>
      <c r="L742" t="b">
        <v>0</v>
      </c>
      <c r="M742" t="b">
        <v>0</v>
      </c>
      <c r="N742" t="s">
        <v>33</v>
      </c>
    </row>
    <row r="743" spans="1:14"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row>
    <row r="744" spans="1:14"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row>
    <row r="745" spans="1:14"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row>
    <row r="746" spans="1:14"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row>
    <row r="747" spans="1:14"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row>
    <row r="748" spans="1:14"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row>
    <row r="749" spans="1:14"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row>
    <row r="750" spans="1:14"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row>
    <row r="751" spans="1:14"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row>
    <row r="752" spans="1:14" x14ac:dyDescent="0.25">
      <c r="A752">
        <v>750</v>
      </c>
      <c r="B752" t="s">
        <v>1536</v>
      </c>
      <c r="C752" s="3" t="s">
        <v>1537</v>
      </c>
      <c r="D752">
        <v>100</v>
      </c>
      <c r="E752">
        <v>1</v>
      </c>
      <c r="F752" t="s">
        <v>14</v>
      </c>
      <c r="G752">
        <v>1</v>
      </c>
      <c r="H752" t="s">
        <v>40</v>
      </c>
      <c r="I752" t="s">
        <v>41</v>
      </c>
      <c r="J752">
        <v>1277960400</v>
      </c>
      <c r="K752">
        <v>1280120400</v>
      </c>
      <c r="L752" t="b">
        <v>0</v>
      </c>
      <c r="M752" t="b">
        <v>0</v>
      </c>
      <c r="N752" t="s">
        <v>50</v>
      </c>
    </row>
    <row r="753" spans="1:14"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row>
    <row r="754" spans="1:14"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row>
    <row r="755" spans="1:14"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row>
    <row r="756" spans="1:14"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row>
    <row r="757" spans="1:14"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row>
    <row r="758" spans="1:14"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row>
    <row r="759" spans="1:14"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row>
    <row r="760" spans="1:14"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row>
    <row r="761" spans="1:14"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row>
    <row r="762" spans="1:14"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row>
    <row r="763" spans="1:14"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row>
    <row r="764" spans="1:14"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row>
    <row r="765" spans="1:14"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row>
    <row r="766" spans="1:14"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row>
    <row r="767" spans="1:14"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row>
    <row r="768" spans="1:14"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row>
    <row r="769" spans="1:14"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row>
    <row r="770" spans="1:14"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row>
    <row r="771" spans="1:14"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row>
    <row r="772" spans="1:14"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row>
    <row r="773" spans="1:14" x14ac:dyDescent="0.25">
      <c r="A773">
        <v>771</v>
      </c>
      <c r="B773" t="s">
        <v>1577</v>
      </c>
      <c r="C773" s="3" t="s">
        <v>1578</v>
      </c>
      <c r="D773">
        <v>5600</v>
      </c>
      <c r="E773">
        <v>2769</v>
      </c>
      <c r="F773" t="s">
        <v>74</v>
      </c>
      <c r="G773">
        <v>26</v>
      </c>
      <c r="H773" t="s">
        <v>21</v>
      </c>
      <c r="I773" t="s">
        <v>22</v>
      </c>
      <c r="J773">
        <v>1548482400</v>
      </c>
      <c r="K773">
        <v>1550815200</v>
      </c>
      <c r="L773" t="b">
        <v>0</v>
      </c>
      <c r="M773" t="b">
        <v>0</v>
      </c>
      <c r="N773" t="s">
        <v>33</v>
      </c>
    </row>
    <row r="774" spans="1:14"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row>
    <row r="775" spans="1:14"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row>
    <row r="776" spans="1:14"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row>
    <row r="777" spans="1:14"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row>
    <row r="778" spans="1:14"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row>
    <row r="779" spans="1:14"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row>
    <row r="780" spans="1:14"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row>
    <row r="781" spans="1:14"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row>
    <row r="782" spans="1:14"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row>
    <row r="783" spans="1:14" x14ac:dyDescent="0.25">
      <c r="A783">
        <v>781</v>
      </c>
      <c r="B783" t="s">
        <v>1597</v>
      </c>
      <c r="C783" s="3" t="s">
        <v>1598</v>
      </c>
      <c r="D783">
        <v>8700</v>
      </c>
      <c r="E783">
        <v>4414</v>
      </c>
      <c r="F783" t="s">
        <v>74</v>
      </c>
      <c r="G783">
        <v>56</v>
      </c>
      <c r="H783" t="s">
        <v>98</v>
      </c>
      <c r="I783" t="s">
        <v>99</v>
      </c>
      <c r="J783">
        <v>1288501200</v>
      </c>
      <c r="K783">
        <v>1292911200</v>
      </c>
      <c r="L783" t="b">
        <v>0</v>
      </c>
      <c r="M783" t="b">
        <v>0</v>
      </c>
      <c r="N783" t="s">
        <v>33</v>
      </c>
    </row>
    <row r="784" spans="1:14"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row>
    <row r="785" spans="1:14"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row>
    <row r="786" spans="1:14"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row>
    <row r="787" spans="1:14"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row>
    <row r="788" spans="1:14"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row>
    <row r="789" spans="1:14"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row>
    <row r="790" spans="1:14" x14ac:dyDescent="0.25">
      <c r="A790">
        <v>788</v>
      </c>
      <c r="B790" t="s">
        <v>1611</v>
      </c>
      <c r="C790" s="3" t="s">
        <v>1612</v>
      </c>
      <c r="D790">
        <v>3600</v>
      </c>
      <c r="E790">
        <v>3174</v>
      </c>
      <c r="F790" t="s">
        <v>47</v>
      </c>
      <c r="G790">
        <v>31</v>
      </c>
      <c r="H790" t="s">
        <v>21</v>
      </c>
      <c r="I790" t="s">
        <v>22</v>
      </c>
      <c r="J790">
        <v>1350709200</v>
      </c>
      <c r="K790">
        <v>1352527200</v>
      </c>
      <c r="L790" t="b">
        <v>0</v>
      </c>
      <c r="M790" t="b">
        <v>0</v>
      </c>
      <c r="N790" t="s">
        <v>71</v>
      </c>
    </row>
    <row r="791" spans="1:14" x14ac:dyDescent="0.25">
      <c r="A791">
        <v>789</v>
      </c>
      <c r="B791" t="s">
        <v>1613</v>
      </c>
      <c r="C791" s="3" t="s">
        <v>1614</v>
      </c>
      <c r="D791">
        <v>9000</v>
      </c>
      <c r="E791">
        <v>3351</v>
      </c>
      <c r="F791" t="s">
        <v>14</v>
      </c>
      <c r="G791">
        <v>45</v>
      </c>
      <c r="H791" t="s">
        <v>21</v>
      </c>
      <c r="I791" t="s">
        <v>22</v>
      </c>
      <c r="J791">
        <v>1401166800</v>
      </c>
      <c r="K791">
        <v>1404363600</v>
      </c>
      <c r="L791" t="b">
        <v>0</v>
      </c>
      <c r="M791" t="b">
        <v>0</v>
      </c>
      <c r="N791" t="s">
        <v>33</v>
      </c>
    </row>
    <row r="792" spans="1:14"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row>
    <row r="793" spans="1:14" x14ac:dyDescent="0.25">
      <c r="A793">
        <v>791</v>
      </c>
      <c r="B793" t="s">
        <v>1617</v>
      </c>
      <c r="C793" s="3" t="s">
        <v>1618</v>
      </c>
      <c r="D793">
        <v>2100</v>
      </c>
      <c r="E793">
        <v>540</v>
      </c>
      <c r="F793" t="s">
        <v>14</v>
      </c>
      <c r="G793">
        <v>6</v>
      </c>
      <c r="H793" t="s">
        <v>21</v>
      </c>
      <c r="I793" t="s">
        <v>22</v>
      </c>
      <c r="J793">
        <v>1481436000</v>
      </c>
      <c r="K793">
        <v>1482818400</v>
      </c>
      <c r="L793" t="b">
        <v>0</v>
      </c>
      <c r="M793" t="b">
        <v>0</v>
      </c>
      <c r="N793" t="s">
        <v>17</v>
      </c>
    </row>
    <row r="794" spans="1:14" x14ac:dyDescent="0.25">
      <c r="A794">
        <v>792</v>
      </c>
      <c r="B794" t="s">
        <v>1619</v>
      </c>
      <c r="C794" s="3" t="s">
        <v>1620</v>
      </c>
      <c r="D794">
        <v>2000</v>
      </c>
      <c r="E794">
        <v>680</v>
      </c>
      <c r="F794" t="s">
        <v>14</v>
      </c>
      <c r="G794">
        <v>7</v>
      </c>
      <c r="H794" t="s">
        <v>21</v>
      </c>
      <c r="I794" t="s">
        <v>22</v>
      </c>
      <c r="J794">
        <v>1372222800</v>
      </c>
      <c r="K794">
        <v>1374642000</v>
      </c>
      <c r="L794" t="b">
        <v>0</v>
      </c>
      <c r="M794" t="b">
        <v>1</v>
      </c>
      <c r="N794" t="s">
        <v>33</v>
      </c>
    </row>
    <row r="795" spans="1:14"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row>
    <row r="796" spans="1:14"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row>
    <row r="797" spans="1:14"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row>
    <row r="798" spans="1:14"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row>
    <row r="799" spans="1:14"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row>
    <row r="800" spans="1:14"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row>
    <row r="801" spans="1:14"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row>
    <row r="802" spans="1:14" x14ac:dyDescent="0.25">
      <c r="A802">
        <v>800</v>
      </c>
      <c r="B802" t="s">
        <v>1635</v>
      </c>
      <c r="C802" s="3" t="s">
        <v>1636</v>
      </c>
      <c r="D802">
        <v>100</v>
      </c>
      <c r="E802">
        <v>1</v>
      </c>
      <c r="F802" t="s">
        <v>14</v>
      </c>
      <c r="G802">
        <v>1</v>
      </c>
      <c r="H802" t="s">
        <v>98</v>
      </c>
      <c r="I802" t="s">
        <v>99</v>
      </c>
      <c r="J802">
        <v>1434085200</v>
      </c>
      <c r="K802">
        <v>1434430800</v>
      </c>
      <c r="L802" t="b">
        <v>0</v>
      </c>
      <c r="M802" t="b">
        <v>0</v>
      </c>
      <c r="N802" t="s">
        <v>23</v>
      </c>
    </row>
    <row r="803" spans="1:14"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row>
    <row r="804" spans="1:14"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row>
    <row r="805" spans="1:14"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row>
    <row r="806" spans="1:14"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row>
    <row r="807" spans="1:14"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row>
    <row r="808" spans="1:14" x14ac:dyDescent="0.25">
      <c r="A808">
        <v>806</v>
      </c>
      <c r="B808" t="s">
        <v>1647</v>
      </c>
      <c r="C808" s="3" t="s">
        <v>1648</v>
      </c>
      <c r="D808">
        <v>700</v>
      </c>
      <c r="E808">
        <v>8262</v>
      </c>
      <c r="F808" t="s">
        <v>20</v>
      </c>
      <c r="G808">
        <v>76</v>
      </c>
      <c r="H808" t="s">
        <v>21</v>
      </c>
      <c r="I808" t="s">
        <v>22</v>
      </c>
      <c r="J808">
        <v>1330927200</v>
      </c>
      <c r="K808">
        <v>1332997200</v>
      </c>
      <c r="L808" t="b">
        <v>0</v>
      </c>
      <c r="M808" t="b">
        <v>1</v>
      </c>
      <c r="N808" t="s">
        <v>53</v>
      </c>
    </row>
    <row r="809" spans="1:14" x14ac:dyDescent="0.25">
      <c r="A809">
        <v>807</v>
      </c>
      <c r="B809" t="s">
        <v>1649</v>
      </c>
      <c r="C809" s="3" t="s">
        <v>1650</v>
      </c>
      <c r="D809">
        <v>700</v>
      </c>
      <c r="E809">
        <v>1848</v>
      </c>
      <c r="F809" t="s">
        <v>20</v>
      </c>
      <c r="G809">
        <v>43</v>
      </c>
      <c r="H809" t="s">
        <v>21</v>
      </c>
      <c r="I809" t="s">
        <v>22</v>
      </c>
      <c r="J809">
        <v>1571115600</v>
      </c>
      <c r="K809">
        <v>1574920800</v>
      </c>
      <c r="L809" t="b">
        <v>0</v>
      </c>
      <c r="M809" t="b">
        <v>1</v>
      </c>
      <c r="N809" t="s">
        <v>33</v>
      </c>
    </row>
    <row r="810" spans="1:14" x14ac:dyDescent="0.25">
      <c r="A810">
        <v>808</v>
      </c>
      <c r="B810" t="s">
        <v>1651</v>
      </c>
      <c r="C810" s="3" t="s">
        <v>1652</v>
      </c>
      <c r="D810">
        <v>5200</v>
      </c>
      <c r="E810">
        <v>1583</v>
      </c>
      <c r="F810" t="s">
        <v>14</v>
      </c>
      <c r="G810">
        <v>19</v>
      </c>
      <c r="H810" t="s">
        <v>21</v>
      </c>
      <c r="I810" t="s">
        <v>22</v>
      </c>
      <c r="J810">
        <v>1463461200</v>
      </c>
      <c r="K810">
        <v>1464930000</v>
      </c>
      <c r="L810" t="b">
        <v>0</v>
      </c>
      <c r="M810" t="b">
        <v>0</v>
      </c>
      <c r="N810" t="s">
        <v>17</v>
      </c>
    </row>
    <row r="811" spans="1:14"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row>
    <row r="812" spans="1:14"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row>
    <row r="813" spans="1:14"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row>
    <row r="814" spans="1:14"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row>
    <row r="815" spans="1:14" x14ac:dyDescent="0.25">
      <c r="A815">
        <v>813</v>
      </c>
      <c r="B815" t="s">
        <v>1660</v>
      </c>
      <c r="C815" s="3" t="s">
        <v>1661</v>
      </c>
      <c r="D815">
        <v>3200</v>
      </c>
      <c r="E815">
        <v>7661</v>
      </c>
      <c r="F815" t="s">
        <v>20</v>
      </c>
      <c r="G815">
        <v>68</v>
      </c>
      <c r="H815" t="s">
        <v>21</v>
      </c>
      <c r="I815" t="s">
        <v>22</v>
      </c>
      <c r="J815">
        <v>1346043600</v>
      </c>
      <c r="K815">
        <v>1346907600</v>
      </c>
      <c r="L815" t="b">
        <v>0</v>
      </c>
      <c r="M815" t="b">
        <v>0</v>
      </c>
      <c r="N815" t="s">
        <v>89</v>
      </c>
    </row>
    <row r="816" spans="1:14" x14ac:dyDescent="0.25">
      <c r="A816">
        <v>814</v>
      </c>
      <c r="B816" t="s">
        <v>1662</v>
      </c>
      <c r="C816" s="3" t="s">
        <v>1663</v>
      </c>
      <c r="D816">
        <v>3200</v>
      </c>
      <c r="E816">
        <v>2950</v>
      </c>
      <c r="F816" t="s">
        <v>14</v>
      </c>
      <c r="G816">
        <v>36</v>
      </c>
      <c r="H816" t="s">
        <v>36</v>
      </c>
      <c r="I816" t="s">
        <v>37</v>
      </c>
      <c r="J816">
        <v>1464325200</v>
      </c>
      <c r="K816">
        <v>1464498000</v>
      </c>
      <c r="L816" t="b">
        <v>0</v>
      </c>
      <c r="M816" t="b">
        <v>1</v>
      </c>
      <c r="N816" t="s">
        <v>23</v>
      </c>
    </row>
    <row r="817" spans="1:14"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row>
    <row r="818" spans="1:14"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row>
    <row r="819" spans="1:14"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row>
    <row r="820" spans="1:14" x14ac:dyDescent="0.25">
      <c r="A820">
        <v>818</v>
      </c>
      <c r="B820" t="s">
        <v>676</v>
      </c>
      <c r="C820" s="3" t="s">
        <v>1670</v>
      </c>
      <c r="D820">
        <v>700</v>
      </c>
      <c r="E820">
        <v>7664</v>
      </c>
      <c r="F820" t="s">
        <v>20</v>
      </c>
      <c r="G820">
        <v>69</v>
      </c>
      <c r="H820" t="s">
        <v>21</v>
      </c>
      <c r="I820" t="s">
        <v>22</v>
      </c>
      <c r="J820">
        <v>1548050400</v>
      </c>
      <c r="K820">
        <v>1549173600</v>
      </c>
      <c r="L820" t="b">
        <v>0</v>
      </c>
      <c r="M820" t="b">
        <v>1</v>
      </c>
      <c r="N820" t="s">
        <v>33</v>
      </c>
    </row>
    <row r="821" spans="1:14"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row>
    <row r="822" spans="1:14"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row>
    <row r="823" spans="1:14"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row>
    <row r="824" spans="1:14"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row>
    <row r="825" spans="1:14"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row>
    <row r="826" spans="1:14"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row>
    <row r="827" spans="1:14"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row>
    <row r="828" spans="1:14"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row>
    <row r="829" spans="1:14"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row>
    <row r="830" spans="1:14"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row>
    <row r="831" spans="1:14"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row>
    <row r="832" spans="1:14"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row>
    <row r="833" spans="1:14"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row>
    <row r="834" spans="1:14"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row>
    <row r="835" spans="1:14"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row>
    <row r="836" spans="1:14"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row>
    <row r="837" spans="1:14"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row>
    <row r="838" spans="1:14" x14ac:dyDescent="0.25">
      <c r="A838">
        <v>836</v>
      </c>
      <c r="B838" t="s">
        <v>1705</v>
      </c>
      <c r="C838" s="3" t="s">
        <v>1706</v>
      </c>
      <c r="D838">
        <v>8100</v>
      </c>
      <c r="E838">
        <v>6086</v>
      </c>
      <c r="F838" t="s">
        <v>14</v>
      </c>
      <c r="G838">
        <v>94</v>
      </c>
      <c r="H838" t="s">
        <v>21</v>
      </c>
      <c r="I838" t="s">
        <v>22</v>
      </c>
      <c r="J838">
        <v>1265349600</v>
      </c>
      <c r="K838">
        <v>1266300000</v>
      </c>
      <c r="L838" t="b">
        <v>0</v>
      </c>
      <c r="M838" t="b">
        <v>0</v>
      </c>
      <c r="N838" t="s">
        <v>60</v>
      </c>
    </row>
    <row r="839" spans="1:14"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row>
    <row r="840" spans="1:14"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row>
    <row r="841" spans="1:14"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row>
    <row r="842" spans="1:14"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row>
    <row r="843" spans="1:14"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row>
    <row r="844" spans="1:14"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row>
    <row r="845" spans="1:14"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row>
    <row r="846" spans="1:14" x14ac:dyDescent="0.25">
      <c r="A846">
        <v>844</v>
      </c>
      <c r="B846" t="s">
        <v>1721</v>
      </c>
      <c r="C846" s="3" t="s">
        <v>1722</v>
      </c>
      <c r="D846">
        <v>8800</v>
      </c>
      <c r="E846">
        <v>8747</v>
      </c>
      <c r="F846" t="s">
        <v>74</v>
      </c>
      <c r="G846">
        <v>94</v>
      </c>
      <c r="H846" t="s">
        <v>21</v>
      </c>
      <c r="I846" t="s">
        <v>22</v>
      </c>
      <c r="J846">
        <v>1327212000</v>
      </c>
      <c r="K846">
        <v>1327471200</v>
      </c>
      <c r="L846" t="b">
        <v>0</v>
      </c>
      <c r="M846" t="b">
        <v>0</v>
      </c>
      <c r="N846" t="s">
        <v>42</v>
      </c>
    </row>
    <row r="847" spans="1:14"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row>
    <row r="848" spans="1:14" x14ac:dyDescent="0.25">
      <c r="A848">
        <v>846</v>
      </c>
      <c r="B848" t="s">
        <v>1725</v>
      </c>
      <c r="C848" s="3" t="s">
        <v>1726</v>
      </c>
      <c r="D848">
        <v>1000</v>
      </c>
      <c r="E848">
        <v>5085</v>
      </c>
      <c r="F848" t="s">
        <v>20</v>
      </c>
      <c r="G848">
        <v>48</v>
      </c>
      <c r="H848" t="s">
        <v>21</v>
      </c>
      <c r="I848" t="s">
        <v>22</v>
      </c>
      <c r="J848">
        <v>1532149200</v>
      </c>
      <c r="K848">
        <v>1535259600</v>
      </c>
      <c r="L848" t="b">
        <v>1</v>
      </c>
      <c r="M848" t="b">
        <v>1</v>
      </c>
      <c r="N848" t="s">
        <v>28</v>
      </c>
    </row>
    <row r="849" spans="1:14"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row>
    <row r="850" spans="1:14"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row>
    <row r="851" spans="1:14"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row>
    <row r="852" spans="1:14" x14ac:dyDescent="0.25">
      <c r="A852">
        <v>850</v>
      </c>
      <c r="B852" t="s">
        <v>1733</v>
      </c>
      <c r="C852" s="3" t="s">
        <v>1734</v>
      </c>
      <c r="D852">
        <v>100</v>
      </c>
      <c r="E852">
        <v>1</v>
      </c>
      <c r="F852" t="s">
        <v>14</v>
      </c>
      <c r="G852">
        <v>1</v>
      </c>
      <c r="H852" t="s">
        <v>21</v>
      </c>
      <c r="I852" t="s">
        <v>22</v>
      </c>
      <c r="J852">
        <v>1321682400</v>
      </c>
      <c r="K852">
        <v>1322978400</v>
      </c>
      <c r="L852" t="b">
        <v>1</v>
      </c>
      <c r="M852" t="b">
        <v>0</v>
      </c>
      <c r="N852" t="s">
        <v>23</v>
      </c>
    </row>
    <row r="853" spans="1:14"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row>
    <row r="854" spans="1:14" x14ac:dyDescent="0.25">
      <c r="A854">
        <v>852</v>
      </c>
      <c r="B854" t="s">
        <v>1737</v>
      </c>
      <c r="C854" s="3" t="s">
        <v>1738</v>
      </c>
      <c r="D854">
        <v>4900</v>
      </c>
      <c r="E854">
        <v>2505</v>
      </c>
      <c r="F854" t="s">
        <v>14</v>
      </c>
      <c r="G854">
        <v>31</v>
      </c>
      <c r="H854" t="s">
        <v>21</v>
      </c>
      <c r="I854" t="s">
        <v>22</v>
      </c>
      <c r="J854">
        <v>1310792400</v>
      </c>
      <c r="K854">
        <v>1311656400</v>
      </c>
      <c r="L854" t="b">
        <v>0</v>
      </c>
      <c r="M854" t="b">
        <v>1</v>
      </c>
      <c r="N854" t="s">
        <v>89</v>
      </c>
    </row>
    <row r="855" spans="1:14"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row>
    <row r="856" spans="1:14"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row>
    <row r="857" spans="1:14"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row>
    <row r="858" spans="1:14"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row>
    <row r="859" spans="1:14"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row>
    <row r="860" spans="1:14"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row>
    <row r="861" spans="1:14"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row>
    <row r="862" spans="1:14"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row>
    <row r="863" spans="1:14"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row>
    <row r="864" spans="1:14" x14ac:dyDescent="0.25">
      <c r="A864">
        <v>862</v>
      </c>
      <c r="B864" t="s">
        <v>1756</v>
      </c>
      <c r="C864" s="3" t="s">
        <v>1757</v>
      </c>
      <c r="D864">
        <v>3500</v>
      </c>
      <c r="E864">
        <v>6560</v>
      </c>
      <c r="F864" t="s">
        <v>20</v>
      </c>
      <c r="G864">
        <v>85</v>
      </c>
      <c r="H864" t="s">
        <v>21</v>
      </c>
      <c r="I864" t="s">
        <v>22</v>
      </c>
      <c r="J864">
        <v>1312174800</v>
      </c>
      <c r="K864">
        <v>1312520400</v>
      </c>
      <c r="L864" t="b">
        <v>0</v>
      </c>
      <c r="M864" t="b">
        <v>0</v>
      </c>
      <c r="N864" t="s">
        <v>33</v>
      </c>
    </row>
    <row r="865" spans="1:14"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row>
    <row r="866" spans="1:14"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row>
    <row r="867" spans="1:14"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row>
    <row r="868" spans="1:14"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row>
    <row r="869" spans="1:14"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row>
    <row r="870" spans="1:14"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row>
    <row r="871" spans="1:14"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row>
    <row r="872" spans="1:14"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row>
    <row r="873" spans="1:14"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row>
    <row r="874" spans="1:14"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row>
    <row r="875" spans="1:14"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row>
    <row r="876" spans="1:14"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row>
    <row r="877" spans="1:14" x14ac:dyDescent="0.25">
      <c r="A877">
        <v>875</v>
      </c>
      <c r="B877" t="s">
        <v>1782</v>
      </c>
      <c r="C877" s="3" t="s">
        <v>1783</v>
      </c>
      <c r="D877">
        <v>7900</v>
      </c>
      <c r="E877">
        <v>5465</v>
      </c>
      <c r="F877" t="s">
        <v>14</v>
      </c>
      <c r="G877">
        <v>67</v>
      </c>
      <c r="H877" t="s">
        <v>21</v>
      </c>
      <c r="I877" t="s">
        <v>22</v>
      </c>
      <c r="J877">
        <v>1294898400</v>
      </c>
      <c r="K877">
        <v>1294984800</v>
      </c>
      <c r="L877" t="b">
        <v>0</v>
      </c>
      <c r="M877" t="b">
        <v>0</v>
      </c>
      <c r="N877" t="s">
        <v>23</v>
      </c>
    </row>
    <row r="878" spans="1:14"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row>
    <row r="879" spans="1:14"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row>
    <row r="880" spans="1:14"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row>
    <row r="881" spans="1:14" x14ac:dyDescent="0.25">
      <c r="A881">
        <v>879</v>
      </c>
      <c r="B881" t="s">
        <v>1790</v>
      </c>
      <c r="C881" s="3" t="s">
        <v>1791</v>
      </c>
      <c r="D881">
        <v>1000</v>
      </c>
      <c r="E881">
        <v>5438</v>
      </c>
      <c r="F881" t="s">
        <v>20</v>
      </c>
      <c r="G881">
        <v>53</v>
      </c>
      <c r="H881" t="s">
        <v>21</v>
      </c>
      <c r="I881" t="s">
        <v>22</v>
      </c>
      <c r="J881">
        <v>1487743200</v>
      </c>
      <c r="K881">
        <v>1488520800</v>
      </c>
      <c r="L881" t="b">
        <v>0</v>
      </c>
      <c r="M881" t="b">
        <v>0</v>
      </c>
      <c r="N881" t="s">
        <v>68</v>
      </c>
    </row>
    <row r="882" spans="1:14"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row>
    <row r="883" spans="1:14"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row>
    <row r="884" spans="1:14" x14ac:dyDescent="0.25">
      <c r="A884">
        <v>882</v>
      </c>
      <c r="B884" t="s">
        <v>1796</v>
      </c>
      <c r="C884" s="3" t="s">
        <v>1797</v>
      </c>
      <c r="D884">
        <v>800</v>
      </c>
      <c r="E884">
        <v>2960</v>
      </c>
      <c r="F884" t="s">
        <v>20</v>
      </c>
      <c r="G884">
        <v>80</v>
      </c>
      <c r="H884" t="s">
        <v>21</v>
      </c>
      <c r="I884" t="s">
        <v>22</v>
      </c>
      <c r="J884">
        <v>1421820000</v>
      </c>
      <c r="K884">
        <v>1422165600</v>
      </c>
      <c r="L884" t="b">
        <v>0</v>
      </c>
      <c r="M884" t="b">
        <v>0</v>
      </c>
      <c r="N884" t="s">
        <v>33</v>
      </c>
    </row>
    <row r="885" spans="1:14"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row>
    <row r="886" spans="1:14"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row>
    <row r="887" spans="1:14" x14ac:dyDescent="0.25">
      <c r="A887">
        <v>885</v>
      </c>
      <c r="B887" t="s">
        <v>1802</v>
      </c>
      <c r="C887" s="3" t="s">
        <v>1803</v>
      </c>
      <c r="D887">
        <v>1800</v>
      </c>
      <c r="E887">
        <v>2129</v>
      </c>
      <c r="F887" t="s">
        <v>20</v>
      </c>
      <c r="G887">
        <v>52</v>
      </c>
      <c r="H887" t="s">
        <v>21</v>
      </c>
      <c r="I887" t="s">
        <v>22</v>
      </c>
      <c r="J887">
        <v>1275800400</v>
      </c>
      <c r="K887">
        <v>1279083600</v>
      </c>
      <c r="L887" t="b">
        <v>0</v>
      </c>
      <c r="M887" t="b">
        <v>0</v>
      </c>
      <c r="N887" t="s">
        <v>33</v>
      </c>
    </row>
    <row r="888" spans="1:14"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row>
    <row r="889" spans="1:14"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row>
    <row r="890" spans="1:14"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row>
    <row r="891" spans="1:14"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row>
    <row r="892" spans="1:14"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row>
    <row r="893" spans="1:14"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row>
    <row r="894" spans="1:14"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row>
    <row r="895" spans="1:14"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row>
    <row r="896" spans="1:14"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row>
    <row r="897" spans="1:14"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row>
    <row r="898" spans="1:14"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row>
    <row r="899" spans="1:14" x14ac:dyDescent="0.25">
      <c r="A899">
        <v>897</v>
      </c>
      <c r="B899" t="s">
        <v>1826</v>
      </c>
      <c r="C899" s="3" t="s">
        <v>1827</v>
      </c>
      <c r="D899">
        <v>8800</v>
      </c>
      <c r="E899">
        <v>2437</v>
      </c>
      <c r="F899" t="s">
        <v>14</v>
      </c>
      <c r="G899">
        <v>27</v>
      </c>
      <c r="H899" t="s">
        <v>21</v>
      </c>
      <c r="I899" t="s">
        <v>22</v>
      </c>
      <c r="J899">
        <v>1556427600</v>
      </c>
      <c r="K899">
        <v>1556600400</v>
      </c>
      <c r="L899" t="b">
        <v>0</v>
      </c>
      <c r="M899" t="b">
        <v>0</v>
      </c>
      <c r="N899" t="s">
        <v>33</v>
      </c>
    </row>
    <row r="900" spans="1:14"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row>
    <row r="901" spans="1:14"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row>
    <row r="902" spans="1:14" x14ac:dyDescent="0.25">
      <c r="A902">
        <v>900</v>
      </c>
      <c r="B902" t="s">
        <v>1832</v>
      </c>
      <c r="C902" s="3" t="s">
        <v>1833</v>
      </c>
      <c r="D902">
        <v>100</v>
      </c>
      <c r="E902">
        <v>2</v>
      </c>
      <c r="F902" t="s">
        <v>14</v>
      </c>
      <c r="G902">
        <v>1</v>
      </c>
      <c r="H902" t="s">
        <v>21</v>
      </c>
      <c r="I902" t="s">
        <v>22</v>
      </c>
      <c r="J902">
        <v>1411102800</v>
      </c>
      <c r="K902">
        <v>1411189200</v>
      </c>
      <c r="L902" t="b">
        <v>0</v>
      </c>
      <c r="M902" t="b">
        <v>1</v>
      </c>
      <c r="N902" t="s">
        <v>28</v>
      </c>
    </row>
    <row r="903" spans="1:14"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row>
    <row r="904" spans="1:14"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row>
    <row r="905" spans="1:14"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row>
    <row r="906" spans="1:14" x14ac:dyDescent="0.25">
      <c r="A906">
        <v>904</v>
      </c>
      <c r="B906" t="s">
        <v>1840</v>
      </c>
      <c r="C906" s="3" t="s">
        <v>1841</v>
      </c>
      <c r="D906">
        <v>6500</v>
      </c>
      <c r="E906">
        <v>795</v>
      </c>
      <c r="F906" t="s">
        <v>14</v>
      </c>
      <c r="G906">
        <v>16</v>
      </c>
      <c r="H906" t="s">
        <v>21</v>
      </c>
      <c r="I906" t="s">
        <v>22</v>
      </c>
      <c r="J906">
        <v>1349326800</v>
      </c>
      <c r="K906">
        <v>1349672400</v>
      </c>
      <c r="L906" t="b">
        <v>0</v>
      </c>
      <c r="M906" t="b">
        <v>0</v>
      </c>
      <c r="N906" t="s">
        <v>133</v>
      </c>
    </row>
    <row r="907" spans="1:14"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row>
    <row r="908" spans="1:14"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row>
    <row r="909" spans="1:14" x14ac:dyDescent="0.25">
      <c r="A909">
        <v>907</v>
      </c>
      <c r="B909" t="s">
        <v>1846</v>
      </c>
      <c r="C909" s="3" t="s">
        <v>1847</v>
      </c>
      <c r="D909">
        <v>9100</v>
      </c>
      <c r="E909">
        <v>1843</v>
      </c>
      <c r="F909" t="s">
        <v>14</v>
      </c>
      <c r="G909">
        <v>41</v>
      </c>
      <c r="H909" t="s">
        <v>21</v>
      </c>
      <c r="I909" t="s">
        <v>22</v>
      </c>
      <c r="J909">
        <v>1303880400</v>
      </c>
      <c r="K909">
        <v>1304485200</v>
      </c>
      <c r="L909" t="b">
        <v>0</v>
      </c>
      <c r="M909" t="b">
        <v>0</v>
      </c>
      <c r="N909" t="s">
        <v>33</v>
      </c>
    </row>
    <row r="910" spans="1:14"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row>
    <row r="911" spans="1:14" x14ac:dyDescent="0.25">
      <c r="A911">
        <v>909</v>
      </c>
      <c r="B911" t="s">
        <v>1850</v>
      </c>
      <c r="C911" s="3" t="s">
        <v>1851</v>
      </c>
      <c r="D911">
        <v>1800</v>
      </c>
      <c r="E911">
        <v>8621</v>
      </c>
      <c r="F911" t="s">
        <v>20</v>
      </c>
      <c r="G911">
        <v>80</v>
      </c>
      <c r="H911" t="s">
        <v>15</v>
      </c>
      <c r="I911" t="s">
        <v>16</v>
      </c>
      <c r="J911">
        <v>1528088400</v>
      </c>
      <c r="K911">
        <v>1530421200</v>
      </c>
      <c r="L911" t="b">
        <v>0</v>
      </c>
      <c r="M911" t="b">
        <v>1</v>
      </c>
      <c r="N911" t="s">
        <v>33</v>
      </c>
    </row>
    <row r="912" spans="1:14"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row>
    <row r="913" spans="1:14"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row>
    <row r="914" spans="1:14"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row>
    <row r="915" spans="1:14"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row>
    <row r="916" spans="1:14"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row>
    <row r="917" spans="1:14"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row>
    <row r="918" spans="1:14"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row>
    <row r="919" spans="1:14"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row>
    <row r="920" spans="1:14"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row>
    <row r="921" spans="1:14"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row>
    <row r="922" spans="1:14"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row>
    <row r="923" spans="1:14"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row>
    <row r="924" spans="1:14"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row>
    <row r="925" spans="1:14" x14ac:dyDescent="0.25">
      <c r="A925">
        <v>923</v>
      </c>
      <c r="B925" t="s">
        <v>1878</v>
      </c>
      <c r="C925" s="3" t="s">
        <v>1879</v>
      </c>
      <c r="D925">
        <v>1700</v>
      </c>
      <c r="E925">
        <v>4044</v>
      </c>
      <c r="F925" t="s">
        <v>20</v>
      </c>
      <c r="G925">
        <v>40</v>
      </c>
      <c r="H925" t="s">
        <v>21</v>
      </c>
      <c r="I925" t="s">
        <v>22</v>
      </c>
      <c r="J925">
        <v>1279083600</v>
      </c>
      <c r="K925">
        <v>1279170000</v>
      </c>
      <c r="L925" t="b">
        <v>0</v>
      </c>
      <c r="M925" t="b">
        <v>0</v>
      </c>
      <c r="N925" t="s">
        <v>33</v>
      </c>
    </row>
    <row r="926" spans="1:14"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row>
    <row r="927" spans="1:14"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row>
    <row r="928" spans="1:14" x14ac:dyDescent="0.25">
      <c r="A928">
        <v>926</v>
      </c>
      <c r="B928" t="s">
        <v>1884</v>
      </c>
      <c r="C928" s="3" t="s">
        <v>1885</v>
      </c>
      <c r="D928">
        <v>8700</v>
      </c>
      <c r="E928">
        <v>1577</v>
      </c>
      <c r="F928" t="s">
        <v>14</v>
      </c>
      <c r="G928">
        <v>15</v>
      </c>
      <c r="H928" t="s">
        <v>21</v>
      </c>
      <c r="I928" t="s">
        <v>22</v>
      </c>
      <c r="J928">
        <v>1463029200</v>
      </c>
      <c r="K928">
        <v>1463374800</v>
      </c>
      <c r="L928" t="b">
        <v>0</v>
      </c>
      <c r="M928" t="b">
        <v>0</v>
      </c>
      <c r="N928" t="s">
        <v>17</v>
      </c>
    </row>
    <row r="929" spans="1:14" x14ac:dyDescent="0.25">
      <c r="A929">
        <v>927</v>
      </c>
      <c r="B929" t="s">
        <v>1886</v>
      </c>
      <c r="C929" s="3" t="s">
        <v>1887</v>
      </c>
      <c r="D929">
        <v>7200</v>
      </c>
      <c r="E929">
        <v>3301</v>
      </c>
      <c r="F929" t="s">
        <v>14</v>
      </c>
      <c r="G929">
        <v>37</v>
      </c>
      <c r="H929" t="s">
        <v>21</v>
      </c>
      <c r="I929" t="s">
        <v>22</v>
      </c>
      <c r="J929">
        <v>1342069200</v>
      </c>
      <c r="K929">
        <v>1344574800</v>
      </c>
      <c r="L929" t="b">
        <v>0</v>
      </c>
      <c r="M929" t="b">
        <v>0</v>
      </c>
      <c r="N929" t="s">
        <v>33</v>
      </c>
    </row>
    <row r="930" spans="1:14"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row>
    <row r="931" spans="1:14"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row>
    <row r="932" spans="1:14" x14ac:dyDescent="0.25">
      <c r="A932">
        <v>930</v>
      </c>
      <c r="B932" t="s">
        <v>1892</v>
      </c>
      <c r="C932" s="3" t="s">
        <v>1893</v>
      </c>
      <c r="D932">
        <v>3500</v>
      </c>
      <c r="E932">
        <v>3930</v>
      </c>
      <c r="F932" t="s">
        <v>20</v>
      </c>
      <c r="G932">
        <v>85</v>
      </c>
      <c r="H932" t="s">
        <v>21</v>
      </c>
      <c r="I932" t="s">
        <v>22</v>
      </c>
      <c r="J932">
        <v>1424844000</v>
      </c>
      <c r="K932">
        <v>1425448800</v>
      </c>
      <c r="L932" t="b">
        <v>0</v>
      </c>
      <c r="M932" t="b">
        <v>1</v>
      </c>
      <c r="N932" t="s">
        <v>33</v>
      </c>
    </row>
    <row r="933" spans="1:14"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row>
    <row r="934" spans="1:14"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row>
    <row r="935" spans="1:14"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row>
    <row r="936" spans="1:14"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row>
    <row r="937" spans="1:14"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row>
    <row r="938" spans="1:14"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row>
    <row r="939" spans="1:14"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row>
    <row r="940" spans="1:14"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row>
    <row r="941" spans="1:14"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row>
    <row r="942" spans="1:14" x14ac:dyDescent="0.25">
      <c r="A942">
        <v>940</v>
      </c>
      <c r="B942" t="s">
        <v>1911</v>
      </c>
      <c r="C942" s="3" t="s">
        <v>1912</v>
      </c>
      <c r="D942">
        <v>9900</v>
      </c>
      <c r="E942">
        <v>6161</v>
      </c>
      <c r="F942" t="s">
        <v>47</v>
      </c>
      <c r="G942">
        <v>66</v>
      </c>
      <c r="H942" t="s">
        <v>15</v>
      </c>
      <c r="I942" t="s">
        <v>16</v>
      </c>
      <c r="J942">
        <v>1354341600</v>
      </c>
      <c r="K942">
        <v>1356242400</v>
      </c>
      <c r="L942" t="b">
        <v>0</v>
      </c>
      <c r="M942" t="b">
        <v>0</v>
      </c>
      <c r="N942" t="s">
        <v>28</v>
      </c>
    </row>
    <row r="943" spans="1:14"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row>
    <row r="944" spans="1:14" x14ac:dyDescent="0.25">
      <c r="A944">
        <v>942</v>
      </c>
      <c r="B944" t="s">
        <v>1907</v>
      </c>
      <c r="C944" s="3" t="s">
        <v>1915</v>
      </c>
      <c r="D944">
        <v>9600</v>
      </c>
      <c r="E944">
        <v>6205</v>
      </c>
      <c r="F944" t="s">
        <v>14</v>
      </c>
      <c r="G944">
        <v>67</v>
      </c>
      <c r="H944" t="s">
        <v>26</v>
      </c>
      <c r="I944" t="s">
        <v>27</v>
      </c>
      <c r="J944">
        <v>1295935200</v>
      </c>
      <c r="K944">
        <v>1296194400</v>
      </c>
      <c r="L944" t="b">
        <v>0</v>
      </c>
      <c r="M944" t="b">
        <v>0</v>
      </c>
      <c r="N944" t="s">
        <v>33</v>
      </c>
    </row>
    <row r="945" spans="1:14"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row>
    <row r="946" spans="1:14"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row>
    <row r="947" spans="1:14"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row>
    <row r="948" spans="1:14"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row>
    <row r="949" spans="1:14" x14ac:dyDescent="0.25">
      <c r="A949">
        <v>947</v>
      </c>
      <c r="B949" t="s">
        <v>1924</v>
      </c>
      <c r="C949" s="3" t="s">
        <v>1925</v>
      </c>
      <c r="D949">
        <v>3600</v>
      </c>
      <c r="E949">
        <v>961</v>
      </c>
      <c r="F949" t="s">
        <v>14</v>
      </c>
      <c r="G949">
        <v>13</v>
      </c>
      <c r="H949" t="s">
        <v>21</v>
      </c>
      <c r="I949" t="s">
        <v>22</v>
      </c>
      <c r="J949">
        <v>1411707600</v>
      </c>
      <c r="K949">
        <v>1412312400</v>
      </c>
      <c r="L949" t="b">
        <v>0</v>
      </c>
      <c r="M949" t="b">
        <v>0</v>
      </c>
      <c r="N949" t="s">
        <v>33</v>
      </c>
    </row>
    <row r="950" spans="1:14"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row>
    <row r="951" spans="1:14"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row>
    <row r="952" spans="1:14" x14ac:dyDescent="0.25">
      <c r="A952">
        <v>950</v>
      </c>
      <c r="B952" t="s">
        <v>1930</v>
      </c>
      <c r="C952" s="3" t="s">
        <v>1931</v>
      </c>
      <c r="D952">
        <v>100</v>
      </c>
      <c r="E952">
        <v>5</v>
      </c>
      <c r="F952" t="s">
        <v>14</v>
      </c>
      <c r="G952">
        <v>1</v>
      </c>
      <c r="H952" t="s">
        <v>21</v>
      </c>
      <c r="I952" t="s">
        <v>22</v>
      </c>
      <c r="J952">
        <v>1555390800</v>
      </c>
      <c r="K952">
        <v>1555822800</v>
      </c>
      <c r="L952" t="b">
        <v>0</v>
      </c>
      <c r="M952" t="b">
        <v>1</v>
      </c>
      <c r="N952" t="s">
        <v>33</v>
      </c>
    </row>
    <row r="953" spans="1:14"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row>
    <row r="954" spans="1:14"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row>
    <row r="955" spans="1:14"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row>
    <row r="956" spans="1:14"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row>
    <row r="957" spans="1:14"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row>
    <row r="958" spans="1:14"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row>
    <row r="959" spans="1:14"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row>
    <row r="960" spans="1:14"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row>
    <row r="961" spans="1:14"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row>
    <row r="962" spans="1:14" x14ac:dyDescent="0.25">
      <c r="A962">
        <v>960</v>
      </c>
      <c r="B962" t="s">
        <v>1950</v>
      </c>
      <c r="C962" s="3" t="s">
        <v>1951</v>
      </c>
      <c r="D962">
        <v>5500</v>
      </c>
      <c r="E962">
        <v>4678</v>
      </c>
      <c r="F962" t="s">
        <v>14</v>
      </c>
      <c r="G962">
        <v>55</v>
      </c>
      <c r="H962" t="s">
        <v>21</v>
      </c>
      <c r="I962" t="s">
        <v>22</v>
      </c>
      <c r="J962">
        <v>1454911200</v>
      </c>
      <c r="K962">
        <v>1458104400</v>
      </c>
      <c r="L962" t="b">
        <v>0</v>
      </c>
      <c r="M962" t="b">
        <v>0</v>
      </c>
      <c r="N962" t="s">
        <v>28</v>
      </c>
    </row>
    <row r="963" spans="1:14"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row>
    <row r="964" spans="1:14"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row>
    <row r="965" spans="1:14"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row>
    <row r="966" spans="1:14"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row>
    <row r="967" spans="1:14"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row>
    <row r="968" spans="1:14"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row>
    <row r="969" spans="1:14"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row>
    <row r="970" spans="1:14"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row>
    <row r="971" spans="1:14" x14ac:dyDescent="0.25">
      <c r="A971">
        <v>969</v>
      </c>
      <c r="B971" t="s">
        <v>1967</v>
      </c>
      <c r="C971" s="3" t="s">
        <v>1968</v>
      </c>
      <c r="D971">
        <v>7900</v>
      </c>
      <c r="E971">
        <v>8550</v>
      </c>
      <c r="F971" t="s">
        <v>20</v>
      </c>
      <c r="G971">
        <v>93</v>
      </c>
      <c r="H971" t="s">
        <v>21</v>
      </c>
      <c r="I971" t="s">
        <v>22</v>
      </c>
      <c r="J971">
        <v>1576994400</v>
      </c>
      <c r="K971">
        <v>1577599200</v>
      </c>
      <c r="L971" t="b">
        <v>0</v>
      </c>
      <c r="M971" t="b">
        <v>0</v>
      </c>
      <c r="N971" t="s">
        <v>33</v>
      </c>
    </row>
    <row r="972" spans="1:14"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row>
    <row r="973" spans="1:14"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row>
    <row r="974" spans="1:14"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row>
    <row r="975" spans="1:14"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row>
    <row r="976" spans="1:14" x14ac:dyDescent="0.25">
      <c r="A976">
        <v>974</v>
      </c>
      <c r="B976" t="s">
        <v>1977</v>
      </c>
      <c r="C976" s="3" t="s">
        <v>1978</v>
      </c>
      <c r="D976">
        <v>800</v>
      </c>
      <c r="E976">
        <v>2991</v>
      </c>
      <c r="F976" t="s">
        <v>20</v>
      </c>
      <c r="G976">
        <v>32</v>
      </c>
      <c r="H976" t="s">
        <v>21</v>
      </c>
      <c r="I976" t="s">
        <v>22</v>
      </c>
      <c r="J976">
        <v>1368853200</v>
      </c>
      <c r="K976">
        <v>1368939600</v>
      </c>
      <c r="L976" t="b">
        <v>0</v>
      </c>
      <c r="M976" t="b">
        <v>0</v>
      </c>
      <c r="N976" t="s">
        <v>60</v>
      </c>
    </row>
    <row r="977" spans="1:14"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row>
    <row r="978" spans="1:14"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row>
    <row r="979" spans="1:14" x14ac:dyDescent="0.25">
      <c r="A979">
        <v>977</v>
      </c>
      <c r="B979" t="s">
        <v>1258</v>
      </c>
      <c r="C979" s="3" t="s">
        <v>1983</v>
      </c>
      <c r="D979">
        <v>7000</v>
      </c>
      <c r="E979">
        <v>5177</v>
      </c>
      <c r="F979" t="s">
        <v>14</v>
      </c>
      <c r="G979">
        <v>67</v>
      </c>
      <c r="H979" t="s">
        <v>21</v>
      </c>
      <c r="I979" t="s">
        <v>22</v>
      </c>
      <c r="J979">
        <v>1517983200</v>
      </c>
      <c r="K979">
        <v>1520748000</v>
      </c>
      <c r="L979" t="b">
        <v>0</v>
      </c>
      <c r="M979" t="b">
        <v>0</v>
      </c>
      <c r="N979" t="s">
        <v>17</v>
      </c>
    </row>
    <row r="980" spans="1:14" x14ac:dyDescent="0.25">
      <c r="A980">
        <v>978</v>
      </c>
      <c r="B980" t="s">
        <v>1984</v>
      </c>
      <c r="C980" s="3" t="s">
        <v>1985</v>
      </c>
      <c r="D980">
        <v>1000</v>
      </c>
      <c r="E980">
        <v>8641</v>
      </c>
      <c r="F980" t="s">
        <v>20</v>
      </c>
      <c r="G980">
        <v>92</v>
      </c>
      <c r="H980" t="s">
        <v>21</v>
      </c>
      <c r="I980" t="s">
        <v>22</v>
      </c>
      <c r="J980">
        <v>1478930400</v>
      </c>
      <c r="K980">
        <v>1480831200</v>
      </c>
      <c r="L980" t="b">
        <v>0</v>
      </c>
      <c r="M980" t="b">
        <v>0</v>
      </c>
      <c r="N980" t="s">
        <v>89</v>
      </c>
    </row>
    <row r="981" spans="1:14"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row>
    <row r="982" spans="1:14"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row>
    <row r="983" spans="1:14"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row>
    <row r="984" spans="1:14" x14ac:dyDescent="0.25">
      <c r="A984">
        <v>982</v>
      </c>
      <c r="B984" t="s">
        <v>1992</v>
      </c>
      <c r="C984" s="3" t="s">
        <v>1993</v>
      </c>
      <c r="D984">
        <v>7200</v>
      </c>
      <c r="E984">
        <v>6115</v>
      </c>
      <c r="F984" t="s">
        <v>14</v>
      </c>
      <c r="G984">
        <v>75</v>
      </c>
      <c r="H984" t="s">
        <v>21</v>
      </c>
      <c r="I984" t="s">
        <v>22</v>
      </c>
      <c r="J984">
        <v>1311051600</v>
      </c>
      <c r="K984">
        <v>1311224400</v>
      </c>
      <c r="L984" t="b">
        <v>0</v>
      </c>
      <c r="M984" t="b">
        <v>1</v>
      </c>
      <c r="N984" t="s">
        <v>42</v>
      </c>
    </row>
    <row r="985" spans="1:14"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row>
    <row r="986" spans="1:14"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row>
    <row r="987" spans="1:14"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row>
    <row r="988" spans="1:14" x14ac:dyDescent="0.25">
      <c r="A988">
        <v>986</v>
      </c>
      <c r="B988" t="s">
        <v>2000</v>
      </c>
      <c r="C988" s="3" t="s">
        <v>2001</v>
      </c>
      <c r="D988">
        <v>7800</v>
      </c>
      <c r="E988">
        <v>3144</v>
      </c>
      <c r="F988" t="s">
        <v>14</v>
      </c>
      <c r="G988">
        <v>92</v>
      </c>
      <c r="H988" t="s">
        <v>21</v>
      </c>
      <c r="I988" t="s">
        <v>22</v>
      </c>
      <c r="J988">
        <v>1301979600</v>
      </c>
      <c r="K988">
        <v>1303189200</v>
      </c>
      <c r="L988" t="b">
        <v>0</v>
      </c>
      <c r="M988" t="b">
        <v>0</v>
      </c>
      <c r="N988" t="s">
        <v>23</v>
      </c>
    </row>
    <row r="989" spans="1:14"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row>
    <row r="990" spans="1:14"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row>
    <row r="991" spans="1:14"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row>
    <row r="992" spans="1:14" x14ac:dyDescent="0.25">
      <c r="A992">
        <v>990</v>
      </c>
      <c r="B992" t="s">
        <v>2008</v>
      </c>
      <c r="C992" s="3" t="s">
        <v>2009</v>
      </c>
      <c r="D992">
        <v>7800</v>
      </c>
      <c r="E992">
        <v>6839</v>
      </c>
      <c r="F992" t="s">
        <v>14</v>
      </c>
      <c r="G992">
        <v>64</v>
      </c>
      <c r="H992" t="s">
        <v>21</v>
      </c>
      <c r="I992" t="s">
        <v>22</v>
      </c>
      <c r="J992">
        <v>1456984800</v>
      </c>
      <c r="K992">
        <v>1458882000</v>
      </c>
      <c r="L992" t="b">
        <v>0</v>
      </c>
      <c r="M992" t="b">
        <v>1</v>
      </c>
      <c r="N992" t="s">
        <v>53</v>
      </c>
    </row>
    <row r="993" spans="1:14"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row>
    <row r="994" spans="1:14"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row>
    <row r="995" spans="1:14"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row>
    <row r="996" spans="1:14"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row>
    <row r="997" spans="1:14"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row>
    <row r="998" spans="1:14"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row>
    <row r="999" spans="1:14"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row>
    <row r="1000" spans="1:14"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row>
    <row r="1001" spans="1:14"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3F451-79BC-45B6-BBA7-67DFC51E433A}">
  <dimension ref="A1:N1001"/>
  <sheetViews>
    <sheetView workbookViewId="0">
      <selection activeCell="N2" sqref="N2"/>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1" width="11.125" bestFit="1" customWidth="1"/>
    <col min="14" max="14" width="28" bestFit="1" customWidth="1"/>
  </cols>
  <sheetData>
    <row r="1" spans="1:14"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row>
    <row r="2" spans="1:14" x14ac:dyDescent="0.25">
      <c r="A2">
        <v>0</v>
      </c>
      <c r="B2" t="s">
        <v>12</v>
      </c>
      <c r="C2" s="3" t="s">
        <v>13</v>
      </c>
      <c r="D2">
        <v>100</v>
      </c>
      <c r="E2">
        <v>0</v>
      </c>
      <c r="F2" t="s">
        <v>14</v>
      </c>
      <c r="G2">
        <v>0</v>
      </c>
      <c r="H2" t="s">
        <v>15</v>
      </c>
      <c r="I2" t="s">
        <v>16</v>
      </c>
      <c r="J2">
        <v>1448690400</v>
      </c>
      <c r="K2">
        <v>1450159200</v>
      </c>
      <c r="L2" t="b">
        <v>0</v>
      </c>
      <c r="M2" t="b">
        <v>0</v>
      </c>
      <c r="N2" t="s">
        <v>17</v>
      </c>
    </row>
    <row r="3" spans="1:14" x14ac:dyDescent="0.25">
      <c r="A3">
        <v>1</v>
      </c>
      <c r="B3" t="s">
        <v>18</v>
      </c>
      <c r="C3" s="3" t="s">
        <v>19</v>
      </c>
      <c r="D3">
        <v>1400</v>
      </c>
      <c r="E3">
        <v>14560</v>
      </c>
      <c r="F3" t="s">
        <v>20</v>
      </c>
      <c r="G3">
        <v>158</v>
      </c>
      <c r="H3" t="s">
        <v>21</v>
      </c>
      <c r="I3" t="s">
        <v>22</v>
      </c>
      <c r="J3">
        <v>1408424400</v>
      </c>
      <c r="K3">
        <v>1408597200</v>
      </c>
      <c r="L3" t="b">
        <v>0</v>
      </c>
      <c r="M3" t="b">
        <v>1</v>
      </c>
      <c r="N3" t="s">
        <v>23</v>
      </c>
    </row>
    <row r="4" spans="1:14" ht="31.5" x14ac:dyDescent="0.25">
      <c r="A4">
        <v>2</v>
      </c>
      <c r="B4" t="s">
        <v>24</v>
      </c>
      <c r="C4" s="3" t="s">
        <v>25</v>
      </c>
      <c r="D4">
        <v>108400</v>
      </c>
      <c r="E4">
        <v>142523</v>
      </c>
      <c r="F4" t="s">
        <v>20</v>
      </c>
      <c r="G4">
        <v>1425</v>
      </c>
      <c r="H4" t="s">
        <v>26</v>
      </c>
      <c r="I4" t="s">
        <v>27</v>
      </c>
      <c r="J4">
        <v>1384668000</v>
      </c>
      <c r="K4">
        <v>1384840800</v>
      </c>
      <c r="L4" t="b">
        <v>0</v>
      </c>
      <c r="M4" t="b">
        <v>0</v>
      </c>
      <c r="N4" t="s">
        <v>28</v>
      </c>
    </row>
    <row r="5" spans="1:14" ht="31.5" x14ac:dyDescent="0.25">
      <c r="A5">
        <v>3</v>
      </c>
      <c r="B5" t="s">
        <v>29</v>
      </c>
      <c r="C5" s="3" t="s">
        <v>30</v>
      </c>
      <c r="D5">
        <v>4200</v>
      </c>
      <c r="E5">
        <v>2477</v>
      </c>
      <c r="F5" t="s">
        <v>14</v>
      </c>
      <c r="G5">
        <v>24</v>
      </c>
      <c r="H5" t="s">
        <v>21</v>
      </c>
      <c r="I5" t="s">
        <v>22</v>
      </c>
      <c r="J5">
        <v>1565499600</v>
      </c>
      <c r="K5">
        <v>1568955600</v>
      </c>
      <c r="L5" t="b">
        <v>0</v>
      </c>
      <c r="M5" t="b">
        <v>0</v>
      </c>
      <c r="N5" t="s">
        <v>23</v>
      </c>
    </row>
    <row r="6" spans="1:14" x14ac:dyDescent="0.25">
      <c r="A6">
        <v>4</v>
      </c>
      <c r="B6" t="s">
        <v>31</v>
      </c>
      <c r="C6" s="3" t="s">
        <v>32</v>
      </c>
      <c r="D6">
        <v>7600</v>
      </c>
      <c r="E6">
        <v>5265</v>
      </c>
      <c r="F6" t="s">
        <v>14</v>
      </c>
      <c r="G6">
        <v>53</v>
      </c>
      <c r="H6" t="s">
        <v>21</v>
      </c>
      <c r="I6" t="s">
        <v>22</v>
      </c>
      <c r="J6">
        <v>1547964000</v>
      </c>
      <c r="K6">
        <v>1548309600</v>
      </c>
      <c r="L6" t="b">
        <v>0</v>
      </c>
      <c r="M6" t="b">
        <v>0</v>
      </c>
      <c r="N6" t="s">
        <v>33</v>
      </c>
    </row>
    <row r="7" spans="1:14" x14ac:dyDescent="0.25">
      <c r="A7">
        <v>5</v>
      </c>
      <c r="B7" t="s">
        <v>34</v>
      </c>
      <c r="C7" s="3" t="s">
        <v>35</v>
      </c>
      <c r="D7">
        <v>7600</v>
      </c>
      <c r="E7">
        <v>13195</v>
      </c>
      <c r="F7" t="s">
        <v>20</v>
      </c>
      <c r="G7">
        <v>174</v>
      </c>
      <c r="H7" t="s">
        <v>36</v>
      </c>
      <c r="I7" t="s">
        <v>37</v>
      </c>
      <c r="J7">
        <v>1346130000</v>
      </c>
      <c r="K7">
        <v>1347080400</v>
      </c>
      <c r="L7" t="b">
        <v>0</v>
      </c>
      <c r="M7" t="b">
        <v>0</v>
      </c>
      <c r="N7" t="s">
        <v>33</v>
      </c>
    </row>
    <row r="8" spans="1:14" x14ac:dyDescent="0.25">
      <c r="A8">
        <v>6</v>
      </c>
      <c r="B8" t="s">
        <v>38</v>
      </c>
      <c r="C8" s="3" t="s">
        <v>39</v>
      </c>
      <c r="D8">
        <v>5200</v>
      </c>
      <c r="E8">
        <v>1090</v>
      </c>
      <c r="F8" t="s">
        <v>14</v>
      </c>
      <c r="G8">
        <v>18</v>
      </c>
      <c r="H8" t="s">
        <v>40</v>
      </c>
      <c r="I8" t="s">
        <v>41</v>
      </c>
      <c r="J8">
        <v>1505278800</v>
      </c>
      <c r="K8">
        <v>1505365200</v>
      </c>
      <c r="L8" t="b">
        <v>0</v>
      </c>
      <c r="M8" t="b">
        <v>0</v>
      </c>
      <c r="N8" t="s">
        <v>42</v>
      </c>
    </row>
    <row r="9" spans="1:14" x14ac:dyDescent="0.25">
      <c r="A9">
        <v>7</v>
      </c>
      <c r="B9" t="s">
        <v>43</v>
      </c>
      <c r="C9" s="3" t="s">
        <v>44</v>
      </c>
      <c r="D9">
        <v>4500</v>
      </c>
      <c r="E9">
        <v>14741</v>
      </c>
      <c r="F9" t="s">
        <v>20</v>
      </c>
      <c r="G9">
        <v>227</v>
      </c>
      <c r="H9" t="s">
        <v>36</v>
      </c>
      <c r="I9" t="s">
        <v>37</v>
      </c>
      <c r="J9">
        <v>1439442000</v>
      </c>
      <c r="K9">
        <v>1439614800</v>
      </c>
      <c r="L9" t="b">
        <v>0</v>
      </c>
      <c r="M9" t="b">
        <v>0</v>
      </c>
      <c r="N9" t="s">
        <v>33</v>
      </c>
    </row>
    <row r="10" spans="1:14" x14ac:dyDescent="0.25">
      <c r="A10">
        <v>8</v>
      </c>
      <c r="B10" t="s">
        <v>45</v>
      </c>
      <c r="C10" s="3" t="s">
        <v>46</v>
      </c>
      <c r="D10">
        <v>110100</v>
      </c>
      <c r="E10">
        <v>21946</v>
      </c>
      <c r="F10" t="s">
        <v>47</v>
      </c>
      <c r="G10">
        <v>708</v>
      </c>
      <c r="H10" t="s">
        <v>36</v>
      </c>
      <c r="I10" t="s">
        <v>37</v>
      </c>
      <c r="J10">
        <v>1281330000</v>
      </c>
      <c r="K10">
        <v>1281502800</v>
      </c>
      <c r="L10" t="b">
        <v>0</v>
      </c>
      <c r="M10" t="b">
        <v>0</v>
      </c>
      <c r="N10" t="s">
        <v>33</v>
      </c>
    </row>
    <row r="11" spans="1:14" x14ac:dyDescent="0.25">
      <c r="A11">
        <v>9</v>
      </c>
      <c r="B11" t="s">
        <v>48</v>
      </c>
      <c r="C11" s="3" t="s">
        <v>49</v>
      </c>
      <c r="D11">
        <v>6200</v>
      </c>
      <c r="E11">
        <v>3208</v>
      </c>
      <c r="F11" t="s">
        <v>14</v>
      </c>
      <c r="G11">
        <v>44</v>
      </c>
      <c r="H11" t="s">
        <v>21</v>
      </c>
      <c r="I11" t="s">
        <v>22</v>
      </c>
      <c r="J11">
        <v>1379566800</v>
      </c>
      <c r="K11">
        <v>1383804000</v>
      </c>
      <c r="L11" t="b">
        <v>0</v>
      </c>
      <c r="M11" t="b">
        <v>0</v>
      </c>
      <c r="N11" t="s">
        <v>50</v>
      </c>
    </row>
    <row r="12" spans="1:14" x14ac:dyDescent="0.25">
      <c r="A12">
        <v>10</v>
      </c>
      <c r="B12" t="s">
        <v>51</v>
      </c>
      <c r="C12" s="3" t="s">
        <v>52</v>
      </c>
      <c r="D12">
        <v>5200</v>
      </c>
      <c r="E12">
        <v>13838</v>
      </c>
      <c r="F12" t="s">
        <v>20</v>
      </c>
      <c r="G12">
        <v>220</v>
      </c>
      <c r="H12" t="s">
        <v>21</v>
      </c>
      <c r="I12" t="s">
        <v>22</v>
      </c>
      <c r="J12">
        <v>1281762000</v>
      </c>
      <c r="K12">
        <v>1285909200</v>
      </c>
      <c r="L12" t="b">
        <v>0</v>
      </c>
      <c r="M12" t="b">
        <v>0</v>
      </c>
      <c r="N12" t="s">
        <v>53</v>
      </c>
    </row>
    <row r="13" spans="1:14" ht="31.5" x14ac:dyDescent="0.25">
      <c r="A13">
        <v>11</v>
      </c>
      <c r="B13" t="s">
        <v>54</v>
      </c>
      <c r="C13" s="3" t="s">
        <v>55</v>
      </c>
      <c r="D13">
        <v>6300</v>
      </c>
      <c r="E13">
        <v>3030</v>
      </c>
      <c r="F13" t="s">
        <v>14</v>
      </c>
      <c r="G13">
        <v>27</v>
      </c>
      <c r="H13" t="s">
        <v>21</v>
      </c>
      <c r="I13" t="s">
        <v>22</v>
      </c>
      <c r="J13">
        <v>1285045200</v>
      </c>
      <c r="K13">
        <v>1285563600</v>
      </c>
      <c r="L13" t="b">
        <v>0</v>
      </c>
      <c r="M13" t="b">
        <v>1</v>
      </c>
      <c r="N13" t="s">
        <v>33</v>
      </c>
    </row>
    <row r="14" spans="1:14" x14ac:dyDescent="0.25">
      <c r="A14">
        <v>12</v>
      </c>
      <c r="B14" t="s">
        <v>56</v>
      </c>
      <c r="C14" s="3" t="s">
        <v>57</v>
      </c>
      <c r="D14">
        <v>6300</v>
      </c>
      <c r="E14">
        <v>5629</v>
      </c>
      <c r="F14" t="s">
        <v>14</v>
      </c>
      <c r="G14">
        <v>55</v>
      </c>
      <c r="H14" t="s">
        <v>21</v>
      </c>
      <c r="I14" t="s">
        <v>22</v>
      </c>
      <c r="J14">
        <v>1571720400</v>
      </c>
      <c r="K14">
        <v>1572411600</v>
      </c>
      <c r="L14" t="b">
        <v>0</v>
      </c>
      <c r="M14" t="b">
        <v>0</v>
      </c>
      <c r="N14" t="s">
        <v>53</v>
      </c>
    </row>
    <row r="15" spans="1:14" ht="31.5" x14ac:dyDescent="0.25">
      <c r="A15">
        <v>13</v>
      </c>
      <c r="B15" t="s">
        <v>58</v>
      </c>
      <c r="C15" s="3" t="s">
        <v>59</v>
      </c>
      <c r="D15">
        <v>4200</v>
      </c>
      <c r="E15">
        <v>10295</v>
      </c>
      <c r="F15" t="s">
        <v>20</v>
      </c>
      <c r="G15">
        <v>98</v>
      </c>
      <c r="H15" t="s">
        <v>21</v>
      </c>
      <c r="I15" t="s">
        <v>22</v>
      </c>
      <c r="J15">
        <v>1465621200</v>
      </c>
      <c r="K15">
        <v>1466658000</v>
      </c>
      <c r="L15" t="b">
        <v>0</v>
      </c>
      <c r="M15" t="b">
        <v>0</v>
      </c>
      <c r="N15" t="s">
        <v>60</v>
      </c>
    </row>
    <row r="16" spans="1:14" x14ac:dyDescent="0.25">
      <c r="A16">
        <v>14</v>
      </c>
      <c r="B16" t="s">
        <v>61</v>
      </c>
      <c r="C16" s="3" t="s">
        <v>62</v>
      </c>
      <c r="D16">
        <v>28200</v>
      </c>
      <c r="E16">
        <v>18829</v>
      </c>
      <c r="F16" t="s">
        <v>14</v>
      </c>
      <c r="G16">
        <v>200</v>
      </c>
      <c r="H16" t="s">
        <v>21</v>
      </c>
      <c r="I16" t="s">
        <v>22</v>
      </c>
      <c r="J16">
        <v>1331013600</v>
      </c>
      <c r="K16">
        <v>1333342800</v>
      </c>
      <c r="L16" t="b">
        <v>0</v>
      </c>
      <c r="M16" t="b">
        <v>0</v>
      </c>
      <c r="N16" t="s">
        <v>60</v>
      </c>
    </row>
    <row r="17" spans="1:14" x14ac:dyDescent="0.25">
      <c r="A17">
        <v>15</v>
      </c>
      <c r="B17" t="s">
        <v>63</v>
      </c>
      <c r="C17" s="3" t="s">
        <v>64</v>
      </c>
      <c r="D17">
        <v>81200</v>
      </c>
      <c r="E17">
        <v>38414</v>
      </c>
      <c r="F17" t="s">
        <v>14</v>
      </c>
      <c r="G17">
        <v>452</v>
      </c>
      <c r="H17" t="s">
        <v>21</v>
      </c>
      <c r="I17" t="s">
        <v>22</v>
      </c>
      <c r="J17">
        <v>1575957600</v>
      </c>
      <c r="K17">
        <v>1576303200</v>
      </c>
      <c r="L17" t="b">
        <v>0</v>
      </c>
      <c r="M17" t="b">
        <v>0</v>
      </c>
      <c r="N17" t="s">
        <v>65</v>
      </c>
    </row>
    <row r="18" spans="1:14" x14ac:dyDescent="0.25">
      <c r="A18">
        <v>16</v>
      </c>
      <c r="B18" t="s">
        <v>66</v>
      </c>
      <c r="C18" s="3" t="s">
        <v>67</v>
      </c>
      <c r="D18">
        <v>1700</v>
      </c>
      <c r="E18">
        <v>11041</v>
      </c>
      <c r="F18" t="s">
        <v>20</v>
      </c>
      <c r="G18">
        <v>100</v>
      </c>
      <c r="H18" t="s">
        <v>21</v>
      </c>
      <c r="I18" t="s">
        <v>22</v>
      </c>
      <c r="J18">
        <v>1390370400</v>
      </c>
      <c r="K18">
        <v>1392271200</v>
      </c>
      <c r="L18" t="b">
        <v>0</v>
      </c>
      <c r="M18" t="b">
        <v>0</v>
      </c>
      <c r="N18" t="s">
        <v>68</v>
      </c>
    </row>
    <row r="19" spans="1:14" x14ac:dyDescent="0.25">
      <c r="A19">
        <v>17</v>
      </c>
      <c r="B19" t="s">
        <v>69</v>
      </c>
      <c r="C19" s="3" t="s">
        <v>70</v>
      </c>
      <c r="D19">
        <v>84600</v>
      </c>
      <c r="E19">
        <v>134845</v>
      </c>
      <c r="F19" t="s">
        <v>20</v>
      </c>
      <c r="G19">
        <v>1249</v>
      </c>
      <c r="H19" t="s">
        <v>21</v>
      </c>
      <c r="I19" t="s">
        <v>22</v>
      </c>
      <c r="J19">
        <v>1294812000</v>
      </c>
      <c r="K19">
        <v>1294898400</v>
      </c>
      <c r="L19" t="b">
        <v>0</v>
      </c>
      <c r="M19" t="b">
        <v>0</v>
      </c>
      <c r="N19" t="s">
        <v>71</v>
      </c>
    </row>
    <row r="20" spans="1:14" x14ac:dyDescent="0.25">
      <c r="A20">
        <v>18</v>
      </c>
      <c r="B20" t="s">
        <v>72</v>
      </c>
      <c r="C20" s="3" t="s">
        <v>73</v>
      </c>
      <c r="D20">
        <v>9100</v>
      </c>
      <c r="E20">
        <v>6089</v>
      </c>
      <c r="F20" t="s">
        <v>74</v>
      </c>
      <c r="G20">
        <v>135</v>
      </c>
      <c r="H20" t="s">
        <v>21</v>
      </c>
      <c r="I20" t="s">
        <v>22</v>
      </c>
      <c r="J20">
        <v>1536382800</v>
      </c>
      <c r="K20">
        <v>1537074000</v>
      </c>
      <c r="L20" t="b">
        <v>0</v>
      </c>
      <c r="M20" t="b">
        <v>0</v>
      </c>
      <c r="N20" t="s">
        <v>33</v>
      </c>
    </row>
    <row r="21" spans="1:14" x14ac:dyDescent="0.25">
      <c r="A21">
        <v>19</v>
      </c>
      <c r="B21" t="s">
        <v>75</v>
      </c>
      <c r="C21" s="3" t="s">
        <v>76</v>
      </c>
      <c r="D21">
        <v>62500</v>
      </c>
      <c r="E21">
        <v>30331</v>
      </c>
      <c r="F21" t="s">
        <v>14</v>
      </c>
      <c r="G21">
        <v>674</v>
      </c>
      <c r="H21" t="s">
        <v>21</v>
      </c>
      <c r="I21" t="s">
        <v>22</v>
      </c>
      <c r="J21">
        <v>1551679200</v>
      </c>
      <c r="K21">
        <v>1553490000</v>
      </c>
      <c r="L21" t="b">
        <v>0</v>
      </c>
      <c r="M21" t="b">
        <v>1</v>
      </c>
      <c r="N21" t="s">
        <v>33</v>
      </c>
    </row>
    <row r="22" spans="1:14" x14ac:dyDescent="0.25">
      <c r="A22">
        <v>20</v>
      </c>
      <c r="B22" t="s">
        <v>77</v>
      </c>
      <c r="C22" s="3" t="s">
        <v>78</v>
      </c>
      <c r="D22">
        <v>131800</v>
      </c>
      <c r="E22">
        <v>147936</v>
      </c>
      <c r="F22" t="s">
        <v>20</v>
      </c>
      <c r="G22">
        <v>1396</v>
      </c>
      <c r="H22" t="s">
        <v>21</v>
      </c>
      <c r="I22" t="s">
        <v>22</v>
      </c>
      <c r="J22">
        <v>1406523600</v>
      </c>
      <c r="K22">
        <v>1406523600</v>
      </c>
      <c r="L22" t="b">
        <v>0</v>
      </c>
      <c r="M22" t="b">
        <v>0</v>
      </c>
      <c r="N22" t="s">
        <v>53</v>
      </c>
    </row>
    <row r="23" spans="1:14" x14ac:dyDescent="0.25">
      <c r="A23">
        <v>21</v>
      </c>
      <c r="B23" t="s">
        <v>79</v>
      </c>
      <c r="C23" s="3" t="s">
        <v>80</v>
      </c>
      <c r="D23">
        <v>94000</v>
      </c>
      <c r="E23">
        <v>38533</v>
      </c>
      <c r="F23" t="s">
        <v>14</v>
      </c>
      <c r="G23">
        <v>558</v>
      </c>
      <c r="H23" t="s">
        <v>21</v>
      </c>
      <c r="I23" t="s">
        <v>22</v>
      </c>
      <c r="J23">
        <v>1313384400</v>
      </c>
      <c r="K23">
        <v>1316322000</v>
      </c>
      <c r="L23" t="b">
        <v>0</v>
      </c>
      <c r="M23" t="b">
        <v>0</v>
      </c>
      <c r="N23" t="s">
        <v>33</v>
      </c>
    </row>
    <row r="24" spans="1:14" x14ac:dyDescent="0.25">
      <c r="A24">
        <v>22</v>
      </c>
      <c r="B24" t="s">
        <v>81</v>
      </c>
      <c r="C24" s="3" t="s">
        <v>82</v>
      </c>
      <c r="D24">
        <v>59100</v>
      </c>
      <c r="E24">
        <v>75690</v>
      </c>
      <c r="F24" t="s">
        <v>20</v>
      </c>
      <c r="G24">
        <v>890</v>
      </c>
      <c r="H24" t="s">
        <v>21</v>
      </c>
      <c r="I24" t="s">
        <v>22</v>
      </c>
      <c r="J24">
        <v>1522731600</v>
      </c>
      <c r="K24">
        <v>1524027600</v>
      </c>
      <c r="L24" t="b">
        <v>0</v>
      </c>
      <c r="M24" t="b">
        <v>0</v>
      </c>
      <c r="N24" t="s">
        <v>33</v>
      </c>
    </row>
    <row r="25" spans="1:14" x14ac:dyDescent="0.25">
      <c r="A25">
        <v>23</v>
      </c>
      <c r="B25" t="s">
        <v>83</v>
      </c>
      <c r="C25" s="3" t="s">
        <v>84</v>
      </c>
      <c r="D25">
        <v>4500</v>
      </c>
      <c r="E25">
        <v>14942</v>
      </c>
      <c r="F25" t="s">
        <v>20</v>
      </c>
      <c r="G25">
        <v>142</v>
      </c>
      <c r="H25" t="s">
        <v>40</v>
      </c>
      <c r="I25" t="s">
        <v>41</v>
      </c>
      <c r="J25">
        <v>1550124000</v>
      </c>
      <c r="K25">
        <v>1554699600</v>
      </c>
      <c r="L25" t="b">
        <v>0</v>
      </c>
      <c r="M25" t="b">
        <v>0</v>
      </c>
      <c r="N25" t="s">
        <v>42</v>
      </c>
    </row>
    <row r="26" spans="1:14" x14ac:dyDescent="0.25">
      <c r="A26">
        <v>24</v>
      </c>
      <c r="B26" t="s">
        <v>85</v>
      </c>
      <c r="C26" s="3" t="s">
        <v>86</v>
      </c>
      <c r="D26">
        <v>92400</v>
      </c>
      <c r="E26">
        <v>104257</v>
      </c>
      <c r="F26" t="s">
        <v>20</v>
      </c>
      <c r="G26">
        <v>2673</v>
      </c>
      <c r="H26" t="s">
        <v>21</v>
      </c>
      <c r="I26" t="s">
        <v>22</v>
      </c>
      <c r="J26">
        <v>1403326800</v>
      </c>
      <c r="K26">
        <v>1403499600</v>
      </c>
      <c r="L26" t="b">
        <v>0</v>
      </c>
      <c r="M26" t="b">
        <v>0</v>
      </c>
      <c r="N26" t="s">
        <v>65</v>
      </c>
    </row>
    <row r="27" spans="1:14" x14ac:dyDescent="0.25">
      <c r="A27">
        <v>25</v>
      </c>
      <c r="B27" t="s">
        <v>87</v>
      </c>
      <c r="C27" s="3" t="s">
        <v>88</v>
      </c>
      <c r="D27">
        <v>5500</v>
      </c>
      <c r="E27">
        <v>11904</v>
      </c>
      <c r="F27" t="s">
        <v>20</v>
      </c>
      <c r="G27">
        <v>163</v>
      </c>
      <c r="H27" t="s">
        <v>21</v>
      </c>
      <c r="I27" t="s">
        <v>22</v>
      </c>
      <c r="J27">
        <v>1305694800</v>
      </c>
      <c r="K27">
        <v>1307422800</v>
      </c>
      <c r="L27" t="b">
        <v>0</v>
      </c>
      <c r="M27" t="b">
        <v>1</v>
      </c>
      <c r="N27" t="s">
        <v>89</v>
      </c>
    </row>
    <row r="28" spans="1:14" x14ac:dyDescent="0.25">
      <c r="A28">
        <v>26</v>
      </c>
      <c r="B28" t="s">
        <v>90</v>
      </c>
      <c r="C28" s="3" t="s">
        <v>91</v>
      </c>
      <c r="D28">
        <v>107500</v>
      </c>
      <c r="E28">
        <v>51814</v>
      </c>
      <c r="F28" t="s">
        <v>74</v>
      </c>
      <c r="G28">
        <v>1480</v>
      </c>
      <c r="H28" t="s">
        <v>21</v>
      </c>
      <c r="I28" t="s">
        <v>22</v>
      </c>
      <c r="J28">
        <v>1533013200</v>
      </c>
      <c r="K28">
        <v>1535346000</v>
      </c>
      <c r="L28" t="b">
        <v>0</v>
      </c>
      <c r="M28" t="b">
        <v>0</v>
      </c>
      <c r="N28" t="s">
        <v>33</v>
      </c>
    </row>
    <row r="29" spans="1:14" x14ac:dyDescent="0.25">
      <c r="A29">
        <v>27</v>
      </c>
      <c r="B29" t="s">
        <v>92</v>
      </c>
      <c r="C29" s="3" t="s">
        <v>93</v>
      </c>
      <c r="D29">
        <v>2000</v>
      </c>
      <c r="E29">
        <v>1599</v>
      </c>
      <c r="F29" t="s">
        <v>14</v>
      </c>
      <c r="G29">
        <v>15</v>
      </c>
      <c r="H29" t="s">
        <v>21</v>
      </c>
      <c r="I29" t="s">
        <v>22</v>
      </c>
      <c r="J29">
        <v>1443848400</v>
      </c>
      <c r="K29">
        <v>1444539600</v>
      </c>
      <c r="L29" t="b">
        <v>0</v>
      </c>
      <c r="M29" t="b">
        <v>0</v>
      </c>
      <c r="N29" t="s">
        <v>23</v>
      </c>
    </row>
    <row r="30" spans="1:14" x14ac:dyDescent="0.25">
      <c r="A30">
        <v>28</v>
      </c>
      <c r="B30" t="s">
        <v>94</v>
      </c>
      <c r="C30" s="3" t="s">
        <v>95</v>
      </c>
      <c r="D30">
        <v>130800</v>
      </c>
      <c r="E30">
        <v>137635</v>
      </c>
      <c r="F30" t="s">
        <v>20</v>
      </c>
      <c r="G30">
        <v>2220</v>
      </c>
      <c r="H30" t="s">
        <v>21</v>
      </c>
      <c r="I30" t="s">
        <v>22</v>
      </c>
      <c r="J30">
        <v>1265695200</v>
      </c>
      <c r="K30">
        <v>1267682400</v>
      </c>
      <c r="L30" t="b">
        <v>0</v>
      </c>
      <c r="M30" t="b">
        <v>1</v>
      </c>
      <c r="N30" t="s">
        <v>33</v>
      </c>
    </row>
    <row r="31" spans="1:14" x14ac:dyDescent="0.25">
      <c r="A31">
        <v>29</v>
      </c>
      <c r="B31" t="s">
        <v>96</v>
      </c>
      <c r="C31" s="3" t="s">
        <v>97</v>
      </c>
      <c r="D31">
        <v>45900</v>
      </c>
      <c r="E31">
        <v>150965</v>
      </c>
      <c r="F31" t="s">
        <v>20</v>
      </c>
      <c r="G31">
        <v>1606</v>
      </c>
      <c r="H31" t="s">
        <v>98</v>
      </c>
      <c r="I31" t="s">
        <v>99</v>
      </c>
      <c r="J31">
        <v>1532062800</v>
      </c>
      <c r="K31">
        <v>1535518800</v>
      </c>
      <c r="L31" t="b">
        <v>0</v>
      </c>
      <c r="M31" t="b">
        <v>0</v>
      </c>
      <c r="N31" t="s">
        <v>100</v>
      </c>
    </row>
    <row r="32" spans="1:14" x14ac:dyDescent="0.25">
      <c r="A32">
        <v>30</v>
      </c>
      <c r="B32" t="s">
        <v>101</v>
      </c>
      <c r="C32" s="3" t="s">
        <v>102</v>
      </c>
      <c r="D32">
        <v>9000</v>
      </c>
      <c r="E32">
        <v>14455</v>
      </c>
      <c r="F32" t="s">
        <v>20</v>
      </c>
      <c r="G32">
        <v>129</v>
      </c>
      <c r="H32" t="s">
        <v>21</v>
      </c>
      <c r="I32" t="s">
        <v>22</v>
      </c>
      <c r="J32">
        <v>1558674000</v>
      </c>
      <c r="K32">
        <v>1559106000</v>
      </c>
      <c r="L32" t="b">
        <v>0</v>
      </c>
      <c r="M32" t="b">
        <v>0</v>
      </c>
      <c r="N32" t="s">
        <v>71</v>
      </c>
    </row>
    <row r="33" spans="1:14" x14ac:dyDescent="0.25">
      <c r="A33">
        <v>31</v>
      </c>
      <c r="B33" t="s">
        <v>103</v>
      </c>
      <c r="C33" s="3" t="s">
        <v>104</v>
      </c>
      <c r="D33">
        <v>3500</v>
      </c>
      <c r="E33">
        <v>10850</v>
      </c>
      <c r="F33" t="s">
        <v>20</v>
      </c>
      <c r="G33">
        <v>226</v>
      </c>
      <c r="H33" t="s">
        <v>40</v>
      </c>
      <c r="I33" t="s">
        <v>41</v>
      </c>
      <c r="J33">
        <v>1451973600</v>
      </c>
      <c r="K33">
        <v>1454392800</v>
      </c>
      <c r="L33" t="b">
        <v>0</v>
      </c>
      <c r="M33" t="b">
        <v>0</v>
      </c>
      <c r="N33" t="s">
        <v>89</v>
      </c>
    </row>
    <row r="34" spans="1:14" x14ac:dyDescent="0.25">
      <c r="A34">
        <v>32</v>
      </c>
      <c r="B34" t="s">
        <v>105</v>
      </c>
      <c r="C34" s="3" t="s">
        <v>106</v>
      </c>
      <c r="D34">
        <v>101000</v>
      </c>
      <c r="E34">
        <v>87676</v>
      </c>
      <c r="F34" t="s">
        <v>14</v>
      </c>
      <c r="G34">
        <v>2307</v>
      </c>
      <c r="H34" t="s">
        <v>107</v>
      </c>
      <c r="I34" t="s">
        <v>108</v>
      </c>
      <c r="J34">
        <v>1515564000</v>
      </c>
      <c r="K34">
        <v>1517896800</v>
      </c>
      <c r="L34" t="b">
        <v>0</v>
      </c>
      <c r="M34" t="b">
        <v>0</v>
      </c>
      <c r="N34" t="s">
        <v>42</v>
      </c>
    </row>
    <row r="35" spans="1:14" x14ac:dyDescent="0.25">
      <c r="A35">
        <v>33</v>
      </c>
      <c r="B35" t="s">
        <v>109</v>
      </c>
      <c r="C35" s="3" t="s">
        <v>110</v>
      </c>
      <c r="D35">
        <v>50200</v>
      </c>
      <c r="E35">
        <v>189666</v>
      </c>
      <c r="F35" t="s">
        <v>20</v>
      </c>
      <c r="G35">
        <v>5419</v>
      </c>
      <c r="H35" t="s">
        <v>21</v>
      </c>
      <c r="I35" t="s">
        <v>22</v>
      </c>
      <c r="J35">
        <v>1412485200</v>
      </c>
      <c r="K35">
        <v>1415685600</v>
      </c>
      <c r="L35" t="b">
        <v>0</v>
      </c>
      <c r="M35" t="b">
        <v>0</v>
      </c>
      <c r="N35" t="s">
        <v>33</v>
      </c>
    </row>
    <row r="36" spans="1:14" ht="31.5" x14ac:dyDescent="0.25">
      <c r="A36">
        <v>34</v>
      </c>
      <c r="B36" t="s">
        <v>111</v>
      </c>
      <c r="C36" s="3" t="s">
        <v>112</v>
      </c>
      <c r="D36">
        <v>9300</v>
      </c>
      <c r="E36">
        <v>14025</v>
      </c>
      <c r="F36" t="s">
        <v>20</v>
      </c>
      <c r="G36">
        <v>165</v>
      </c>
      <c r="H36" t="s">
        <v>21</v>
      </c>
      <c r="I36" t="s">
        <v>22</v>
      </c>
      <c r="J36">
        <v>1490245200</v>
      </c>
      <c r="K36">
        <v>1490677200</v>
      </c>
      <c r="L36" t="b">
        <v>0</v>
      </c>
      <c r="M36" t="b">
        <v>0</v>
      </c>
      <c r="N36" t="s">
        <v>42</v>
      </c>
    </row>
    <row r="37" spans="1:14" x14ac:dyDescent="0.25">
      <c r="A37">
        <v>35</v>
      </c>
      <c r="B37" t="s">
        <v>113</v>
      </c>
      <c r="C37" s="3" t="s">
        <v>114</v>
      </c>
      <c r="D37">
        <v>125500</v>
      </c>
      <c r="E37">
        <v>188628</v>
      </c>
      <c r="F37" t="s">
        <v>20</v>
      </c>
      <c r="G37">
        <v>1965</v>
      </c>
      <c r="H37" t="s">
        <v>36</v>
      </c>
      <c r="I37" t="s">
        <v>37</v>
      </c>
      <c r="J37">
        <v>1547877600</v>
      </c>
      <c r="K37">
        <v>1551506400</v>
      </c>
      <c r="L37" t="b">
        <v>0</v>
      </c>
      <c r="M37" t="b">
        <v>1</v>
      </c>
      <c r="N37" t="s">
        <v>53</v>
      </c>
    </row>
    <row r="38" spans="1:14" x14ac:dyDescent="0.25">
      <c r="A38">
        <v>36</v>
      </c>
      <c r="B38" t="s">
        <v>115</v>
      </c>
      <c r="C38" s="3" t="s">
        <v>116</v>
      </c>
      <c r="D38">
        <v>700</v>
      </c>
      <c r="E38">
        <v>1101</v>
      </c>
      <c r="F38" t="s">
        <v>20</v>
      </c>
      <c r="G38">
        <v>16</v>
      </c>
      <c r="H38" t="s">
        <v>21</v>
      </c>
      <c r="I38" t="s">
        <v>22</v>
      </c>
      <c r="J38">
        <v>1298700000</v>
      </c>
      <c r="K38">
        <v>1300856400</v>
      </c>
      <c r="L38" t="b">
        <v>0</v>
      </c>
      <c r="M38" t="b">
        <v>0</v>
      </c>
      <c r="N38" t="s">
        <v>33</v>
      </c>
    </row>
    <row r="39" spans="1:14" ht="31.5" x14ac:dyDescent="0.25">
      <c r="A39">
        <v>37</v>
      </c>
      <c r="B39" t="s">
        <v>117</v>
      </c>
      <c r="C39" s="3" t="s">
        <v>118</v>
      </c>
      <c r="D39">
        <v>8100</v>
      </c>
      <c r="E39">
        <v>11339</v>
      </c>
      <c r="F39" t="s">
        <v>20</v>
      </c>
      <c r="G39">
        <v>107</v>
      </c>
      <c r="H39" t="s">
        <v>21</v>
      </c>
      <c r="I39" t="s">
        <v>22</v>
      </c>
      <c r="J39">
        <v>1570338000</v>
      </c>
      <c r="K39">
        <v>1573192800</v>
      </c>
      <c r="L39" t="b">
        <v>0</v>
      </c>
      <c r="M39" t="b">
        <v>1</v>
      </c>
      <c r="N39" t="s">
        <v>119</v>
      </c>
    </row>
    <row r="40" spans="1:14" x14ac:dyDescent="0.25">
      <c r="A40">
        <v>38</v>
      </c>
      <c r="B40" t="s">
        <v>120</v>
      </c>
      <c r="C40" s="3" t="s">
        <v>121</v>
      </c>
      <c r="D40">
        <v>3100</v>
      </c>
      <c r="E40">
        <v>10085</v>
      </c>
      <c r="F40" t="s">
        <v>20</v>
      </c>
      <c r="G40">
        <v>134</v>
      </c>
      <c r="H40" t="s">
        <v>21</v>
      </c>
      <c r="I40" t="s">
        <v>22</v>
      </c>
      <c r="J40">
        <v>1287378000</v>
      </c>
      <c r="K40">
        <v>1287810000</v>
      </c>
      <c r="L40" t="b">
        <v>0</v>
      </c>
      <c r="M40" t="b">
        <v>0</v>
      </c>
      <c r="N40" t="s">
        <v>122</v>
      </c>
    </row>
    <row r="41" spans="1:14" x14ac:dyDescent="0.25">
      <c r="A41">
        <v>39</v>
      </c>
      <c r="B41" t="s">
        <v>123</v>
      </c>
      <c r="C41" s="3" t="s">
        <v>124</v>
      </c>
      <c r="D41">
        <v>9900</v>
      </c>
      <c r="E41">
        <v>5027</v>
      </c>
      <c r="F41" t="s">
        <v>14</v>
      </c>
      <c r="G41">
        <v>88</v>
      </c>
      <c r="H41" t="s">
        <v>36</v>
      </c>
      <c r="I41" t="s">
        <v>37</v>
      </c>
      <c r="J41">
        <v>1361772000</v>
      </c>
      <c r="K41">
        <v>1362978000</v>
      </c>
      <c r="L41" t="b">
        <v>0</v>
      </c>
      <c r="M41" t="b">
        <v>0</v>
      </c>
      <c r="N41" t="s">
        <v>33</v>
      </c>
    </row>
    <row r="42" spans="1:14" x14ac:dyDescent="0.25">
      <c r="A42">
        <v>40</v>
      </c>
      <c r="B42" t="s">
        <v>125</v>
      </c>
      <c r="C42" s="3" t="s">
        <v>126</v>
      </c>
      <c r="D42">
        <v>8800</v>
      </c>
      <c r="E42">
        <v>14878</v>
      </c>
      <c r="F42" t="s">
        <v>20</v>
      </c>
      <c r="G42">
        <v>198</v>
      </c>
      <c r="H42" t="s">
        <v>21</v>
      </c>
      <c r="I42" t="s">
        <v>22</v>
      </c>
      <c r="J42">
        <v>1275714000</v>
      </c>
      <c r="K42">
        <v>1277355600</v>
      </c>
      <c r="L42" t="b">
        <v>0</v>
      </c>
      <c r="M42" t="b">
        <v>1</v>
      </c>
      <c r="N42" t="s">
        <v>65</v>
      </c>
    </row>
    <row r="43" spans="1:14" x14ac:dyDescent="0.25">
      <c r="A43">
        <v>41</v>
      </c>
      <c r="B43" t="s">
        <v>127</v>
      </c>
      <c r="C43" s="3" t="s">
        <v>128</v>
      </c>
      <c r="D43">
        <v>5600</v>
      </c>
      <c r="E43">
        <v>11924</v>
      </c>
      <c r="F43" t="s">
        <v>20</v>
      </c>
      <c r="G43">
        <v>111</v>
      </c>
      <c r="H43" t="s">
        <v>107</v>
      </c>
      <c r="I43" t="s">
        <v>108</v>
      </c>
      <c r="J43">
        <v>1346734800</v>
      </c>
      <c r="K43">
        <v>1348981200</v>
      </c>
      <c r="L43" t="b">
        <v>0</v>
      </c>
      <c r="M43" t="b">
        <v>1</v>
      </c>
      <c r="N43" t="s">
        <v>23</v>
      </c>
    </row>
    <row r="44" spans="1:14" x14ac:dyDescent="0.25">
      <c r="A44">
        <v>42</v>
      </c>
      <c r="B44" t="s">
        <v>129</v>
      </c>
      <c r="C44" s="3" t="s">
        <v>130</v>
      </c>
      <c r="D44">
        <v>1800</v>
      </c>
      <c r="E44">
        <v>7991</v>
      </c>
      <c r="F44" t="s">
        <v>20</v>
      </c>
      <c r="G44">
        <v>222</v>
      </c>
      <c r="H44" t="s">
        <v>21</v>
      </c>
      <c r="I44" t="s">
        <v>22</v>
      </c>
      <c r="J44">
        <v>1309755600</v>
      </c>
      <c r="K44">
        <v>1310533200</v>
      </c>
      <c r="L44" t="b">
        <v>0</v>
      </c>
      <c r="M44" t="b">
        <v>0</v>
      </c>
      <c r="N44" t="s">
        <v>17</v>
      </c>
    </row>
    <row r="45" spans="1:14" x14ac:dyDescent="0.25">
      <c r="A45">
        <v>43</v>
      </c>
      <c r="B45" t="s">
        <v>131</v>
      </c>
      <c r="C45" s="3" t="s">
        <v>132</v>
      </c>
      <c r="D45">
        <v>90200</v>
      </c>
      <c r="E45">
        <v>167717</v>
      </c>
      <c r="F45" t="s">
        <v>20</v>
      </c>
      <c r="G45">
        <v>6212</v>
      </c>
      <c r="H45" t="s">
        <v>21</v>
      </c>
      <c r="I45" t="s">
        <v>22</v>
      </c>
      <c r="J45">
        <v>1406178000</v>
      </c>
      <c r="K45">
        <v>1407560400</v>
      </c>
      <c r="L45" t="b">
        <v>0</v>
      </c>
      <c r="M45" t="b">
        <v>0</v>
      </c>
      <c r="N45" t="s">
        <v>133</v>
      </c>
    </row>
    <row r="46" spans="1:14" x14ac:dyDescent="0.25">
      <c r="A46">
        <v>44</v>
      </c>
      <c r="B46" t="s">
        <v>134</v>
      </c>
      <c r="C46" s="3" t="s">
        <v>135</v>
      </c>
      <c r="D46">
        <v>1600</v>
      </c>
      <c r="E46">
        <v>10541</v>
      </c>
      <c r="F46" t="s">
        <v>20</v>
      </c>
      <c r="G46">
        <v>98</v>
      </c>
      <c r="H46" t="s">
        <v>36</v>
      </c>
      <c r="I46" t="s">
        <v>37</v>
      </c>
      <c r="J46">
        <v>1552798800</v>
      </c>
      <c r="K46">
        <v>1552885200</v>
      </c>
      <c r="L46" t="b">
        <v>0</v>
      </c>
      <c r="M46" t="b">
        <v>0</v>
      </c>
      <c r="N46" t="s">
        <v>119</v>
      </c>
    </row>
    <row r="47" spans="1:14" ht="31.5" x14ac:dyDescent="0.25">
      <c r="A47">
        <v>45</v>
      </c>
      <c r="B47" t="s">
        <v>136</v>
      </c>
      <c r="C47" s="3" t="s">
        <v>137</v>
      </c>
      <c r="D47">
        <v>9500</v>
      </c>
      <c r="E47">
        <v>4530</v>
      </c>
      <c r="F47" t="s">
        <v>14</v>
      </c>
      <c r="G47">
        <v>48</v>
      </c>
      <c r="H47" t="s">
        <v>21</v>
      </c>
      <c r="I47" t="s">
        <v>22</v>
      </c>
      <c r="J47">
        <v>1478062800</v>
      </c>
      <c r="K47">
        <v>1479362400</v>
      </c>
      <c r="L47" t="b">
        <v>0</v>
      </c>
      <c r="M47" t="b">
        <v>1</v>
      </c>
      <c r="N47" t="s">
        <v>33</v>
      </c>
    </row>
    <row r="48" spans="1:14" x14ac:dyDescent="0.25">
      <c r="A48">
        <v>46</v>
      </c>
      <c r="B48" t="s">
        <v>138</v>
      </c>
      <c r="C48" s="3" t="s">
        <v>139</v>
      </c>
      <c r="D48">
        <v>3700</v>
      </c>
      <c r="E48">
        <v>4247</v>
      </c>
      <c r="F48" t="s">
        <v>20</v>
      </c>
      <c r="G48">
        <v>92</v>
      </c>
      <c r="H48" t="s">
        <v>21</v>
      </c>
      <c r="I48" t="s">
        <v>22</v>
      </c>
      <c r="J48">
        <v>1278565200</v>
      </c>
      <c r="K48">
        <v>1280552400</v>
      </c>
      <c r="L48" t="b">
        <v>0</v>
      </c>
      <c r="M48" t="b">
        <v>0</v>
      </c>
      <c r="N48" t="s">
        <v>23</v>
      </c>
    </row>
    <row r="49" spans="1:14" x14ac:dyDescent="0.25">
      <c r="A49">
        <v>47</v>
      </c>
      <c r="B49" t="s">
        <v>140</v>
      </c>
      <c r="C49" s="3" t="s">
        <v>141</v>
      </c>
      <c r="D49">
        <v>1500</v>
      </c>
      <c r="E49">
        <v>7129</v>
      </c>
      <c r="F49" t="s">
        <v>20</v>
      </c>
      <c r="G49">
        <v>149</v>
      </c>
      <c r="H49" t="s">
        <v>21</v>
      </c>
      <c r="I49" t="s">
        <v>22</v>
      </c>
      <c r="J49">
        <v>1396069200</v>
      </c>
      <c r="K49">
        <v>1398661200</v>
      </c>
      <c r="L49" t="b">
        <v>0</v>
      </c>
      <c r="M49" t="b">
        <v>0</v>
      </c>
      <c r="N49" t="s">
        <v>33</v>
      </c>
    </row>
    <row r="50" spans="1:14" x14ac:dyDescent="0.25">
      <c r="A50">
        <v>48</v>
      </c>
      <c r="B50" t="s">
        <v>142</v>
      </c>
      <c r="C50" s="3" t="s">
        <v>143</v>
      </c>
      <c r="D50">
        <v>33300</v>
      </c>
      <c r="E50">
        <v>128862</v>
      </c>
      <c r="F50" t="s">
        <v>20</v>
      </c>
      <c r="G50">
        <v>2431</v>
      </c>
      <c r="H50" t="s">
        <v>21</v>
      </c>
      <c r="I50" t="s">
        <v>22</v>
      </c>
      <c r="J50">
        <v>1435208400</v>
      </c>
      <c r="K50">
        <v>1436245200</v>
      </c>
      <c r="L50" t="b">
        <v>0</v>
      </c>
      <c r="M50" t="b">
        <v>0</v>
      </c>
      <c r="N50" t="s">
        <v>33</v>
      </c>
    </row>
    <row r="51" spans="1:14" x14ac:dyDescent="0.25">
      <c r="A51">
        <v>49</v>
      </c>
      <c r="B51" t="s">
        <v>144</v>
      </c>
      <c r="C51" s="3" t="s">
        <v>145</v>
      </c>
      <c r="D51">
        <v>7200</v>
      </c>
      <c r="E51">
        <v>13653</v>
      </c>
      <c r="F51" t="s">
        <v>20</v>
      </c>
      <c r="G51">
        <v>303</v>
      </c>
      <c r="H51" t="s">
        <v>21</v>
      </c>
      <c r="I51" t="s">
        <v>22</v>
      </c>
      <c r="J51">
        <v>1571547600</v>
      </c>
      <c r="K51">
        <v>1575439200</v>
      </c>
      <c r="L51" t="b">
        <v>0</v>
      </c>
      <c r="M51" t="b">
        <v>0</v>
      </c>
      <c r="N51" t="s">
        <v>23</v>
      </c>
    </row>
    <row r="52" spans="1:14" ht="31.5" x14ac:dyDescent="0.25">
      <c r="A52">
        <v>50</v>
      </c>
      <c r="B52" t="s">
        <v>146</v>
      </c>
      <c r="C52" s="3" t="s">
        <v>147</v>
      </c>
      <c r="D52">
        <v>100</v>
      </c>
      <c r="E52">
        <v>2</v>
      </c>
      <c r="F52" t="s">
        <v>14</v>
      </c>
      <c r="G52">
        <v>1</v>
      </c>
      <c r="H52" t="s">
        <v>107</v>
      </c>
      <c r="I52" t="s">
        <v>108</v>
      </c>
      <c r="J52">
        <v>1375333200</v>
      </c>
      <c r="K52">
        <v>1377752400</v>
      </c>
      <c r="L52" t="b">
        <v>0</v>
      </c>
      <c r="M52" t="b">
        <v>0</v>
      </c>
      <c r="N52" t="s">
        <v>148</v>
      </c>
    </row>
    <row r="53" spans="1:14" x14ac:dyDescent="0.25">
      <c r="A53">
        <v>51</v>
      </c>
      <c r="B53" t="s">
        <v>149</v>
      </c>
      <c r="C53" s="3" t="s">
        <v>150</v>
      </c>
      <c r="D53">
        <v>158100</v>
      </c>
      <c r="E53">
        <v>145243</v>
      </c>
      <c r="F53" t="s">
        <v>14</v>
      </c>
      <c r="G53">
        <v>1467</v>
      </c>
      <c r="H53" t="s">
        <v>40</v>
      </c>
      <c r="I53" t="s">
        <v>41</v>
      </c>
      <c r="J53">
        <v>1332824400</v>
      </c>
      <c r="K53">
        <v>1334206800</v>
      </c>
      <c r="L53" t="b">
        <v>0</v>
      </c>
      <c r="M53" t="b">
        <v>1</v>
      </c>
      <c r="N53" t="s">
        <v>65</v>
      </c>
    </row>
    <row r="54" spans="1:14" x14ac:dyDescent="0.25">
      <c r="A54">
        <v>52</v>
      </c>
      <c r="B54" t="s">
        <v>151</v>
      </c>
      <c r="C54" s="3" t="s">
        <v>152</v>
      </c>
      <c r="D54">
        <v>7200</v>
      </c>
      <c r="E54">
        <v>2459</v>
      </c>
      <c r="F54" t="s">
        <v>14</v>
      </c>
      <c r="G54">
        <v>75</v>
      </c>
      <c r="H54" t="s">
        <v>21</v>
      </c>
      <c r="I54" t="s">
        <v>22</v>
      </c>
      <c r="J54">
        <v>1284526800</v>
      </c>
      <c r="K54">
        <v>1284872400</v>
      </c>
      <c r="L54" t="b">
        <v>0</v>
      </c>
      <c r="M54" t="b">
        <v>0</v>
      </c>
      <c r="N54" t="s">
        <v>33</v>
      </c>
    </row>
    <row r="55" spans="1:14" x14ac:dyDescent="0.25">
      <c r="A55">
        <v>53</v>
      </c>
      <c r="B55" t="s">
        <v>153</v>
      </c>
      <c r="C55" s="3" t="s">
        <v>154</v>
      </c>
      <c r="D55">
        <v>8800</v>
      </c>
      <c r="E55">
        <v>12356</v>
      </c>
      <c r="F55" t="s">
        <v>20</v>
      </c>
      <c r="G55">
        <v>209</v>
      </c>
      <c r="H55" t="s">
        <v>21</v>
      </c>
      <c r="I55" t="s">
        <v>22</v>
      </c>
      <c r="J55">
        <v>1400562000</v>
      </c>
      <c r="K55">
        <v>1403931600</v>
      </c>
      <c r="L55" t="b">
        <v>0</v>
      </c>
      <c r="M55" t="b">
        <v>0</v>
      </c>
      <c r="N55" t="s">
        <v>53</v>
      </c>
    </row>
    <row r="56" spans="1:14" ht="31.5" x14ac:dyDescent="0.25">
      <c r="A56">
        <v>54</v>
      </c>
      <c r="B56" t="s">
        <v>155</v>
      </c>
      <c r="C56" s="3" t="s">
        <v>156</v>
      </c>
      <c r="D56">
        <v>6000</v>
      </c>
      <c r="E56">
        <v>5392</v>
      </c>
      <c r="F56" t="s">
        <v>14</v>
      </c>
      <c r="G56">
        <v>120</v>
      </c>
      <c r="H56" t="s">
        <v>21</v>
      </c>
      <c r="I56" t="s">
        <v>22</v>
      </c>
      <c r="J56">
        <v>1520748000</v>
      </c>
      <c r="K56">
        <v>1521262800</v>
      </c>
      <c r="L56" t="b">
        <v>0</v>
      </c>
      <c r="M56" t="b">
        <v>0</v>
      </c>
      <c r="N56" t="s">
        <v>65</v>
      </c>
    </row>
    <row r="57" spans="1:14" ht="31.5" x14ac:dyDescent="0.25">
      <c r="A57">
        <v>55</v>
      </c>
      <c r="B57" t="s">
        <v>157</v>
      </c>
      <c r="C57" s="3" t="s">
        <v>158</v>
      </c>
      <c r="D57">
        <v>6600</v>
      </c>
      <c r="E57">
        <v>11746</v>
      </c>
      <c r="F57" t="s">
        <v>20</v>
      </c>
      <c r="G57">
        <v>131</v>
      </c>
      <c r="H57" t="s">
        <v>21</v>
      </c>
      <c r="I57" t="s">
        <v>22</v>
      </c>
      <c r="J57">
        <v>1532926800</v>
      </c>
      <c r="K57">
        <v>1533358800</v>
      </c>
      <c r="L57" t="b">
        <v>0</v>
      </c>
      <c r="M57" t="b">
        <v>0</v>
      </c>
      <c r="N57" t="s">
        <v>159</v>
      </c>
    </row>
    <row r="58" spans="1:14" ht="31.5" x14ac:dyDescent="0.25">
      <c r="A58">
        <v>56</v>
      </c>
      <c r="B58" t="s">
        <v>160</v>
      </c>
      <c r="C58" s="3" t="s">
        <v>161</v>
      </c>
      <c r="D58">
        <v>8000</v>
      </c>
      <c r="E58">
        <v>11493</v>
      </c>
      <c r="F58" t="s">
        <v>20</v>
      </c>
      <c r="G58">
        <v>164</v>
      </c>
      <c r="H58" t="s">
        <v>21</v>
      </c>
      <c r="I58" t="s">
        <v>22</v>
      </c>
      <c r="J58">
        <v>1420869600</v>
      </c>
      <c r="K58">
        <v>1421474400</v>
      </c>
      <c r="L58" t="b">
        <v>0</v>
      </c>
      <c r="M58" t="b">
        <v>0</v>
      </c>
      <c r="N58" t="s">
        <v>65</v>
      </c>
    </row>
    <row r="59" spans="1:14" x14ac:dyDescent="0.25">
      <c r="A59">
        <v>57</v>
      </c>
      <c r="B59" t="s">
        <v>162</v>
      </c>
      <c r="C59" s="3" t="s">
        <v>163</v>
      </c>
      <c r="D59">
        <v>2900</v>
      </c>
      <c r="E59">
        <v>6243</v>
      </c>
      <c r="F59" t="s">
        <v>20</v>
      </c>
      <c r="G59">
        <v>201</v>
      </c>
      <c r="H59" t="s">
        <v>21</v>
      </c>
      <c r="I59" t="s">
        <v>22</v>
      </c>
      <c r="J59">
        <v>1504242000</v>
      </c>
      <c r="K59">
        <v>1505278800</v>
      </c>
      <c r="L59" t="b">
        <v>0</v>
      </c>
      <c r="M59" t="b">
        <v>0</v>
      </c>
      <c r="N59" t="s">
        <v>89</v>
      </c>
    </row>
    <row r="60" spans="1:14" x14ac:dyDescent="0.25">
      <c r="A60">
        <v>58</v>
      </c>
      <c r="B60" t="s">
        <v>164</v>
      </c>
      <c r="C60" s="3" t="s">
        <v>165</v>
      </c>
      <c r="D60">
        <v>2700</v>
      </c>
      <c r="E60">
        <v>6132</v>
      </c>
      <c r="F60" t="s">
        <v>20</v>
      </c>
      <c r="G60">
        <v>211</v>
      </c>
      <c r="H60" t="s">
        <v>21</v>
      </c>
      <c r="I60" t="s">
        <v>22</v>
      </c>
      <c r="J60">
        <v>1442811600</v>
      </c>
      <c r="K60">
        <v>1443934800</v>
      </c>
      <c r="L60" t="b">
        <v>0</v>
      </c>
      <c r="M60" t="b">
        <v>0</v>
      </c>
      <c r="N60" t="s">
        <v>33</v>
      </c>
    </row>
    <row r="61" spans="1:14" x14ac:dyDescent="0.25">
      <c r="A61">
        <v>59</v>
      </c>
      <c r="B61" t="s">
        <v>166</v>
      </c>
      <c r="C61" s="3" t="s">
        <v>167</v>
      </c>
      <c r="D61">
        <v>1400</v>
      </c>
      <c r="E61">
        <v>3851</v>
      </c>
      <c r="F61" t="s">
        <v>20</v>
      </c>
      <c r="G61">
        <v>128</v>
      </c>
      <c r="H61" t="s">
        <v>21</v>
      </c>
      <c r="I61" t="s">
        <v>22</v>
      </c>
      <c r="J61">
        <v>1497243600</v>
      </c>
      <c r="K61">
        <v>1498539600</v>
      </c>
      <c r="L61" t="b">
        <v>0</v>
      </c>
      <c r="M61" t="b">
        <v>1</v>
      </c>
      <c r="N61" t="s">
        <v>33</v>
      </c>
    </row>
    <row r="62" spans="1:14" x14ac:dyDescent="0.25">
      <c r="A62">
        <v>60</v>
      </c>
      <c r="B62" t="s">
        <v>168</v>
      </c>
      <c r="C62" s="3" t="s">
        <v>169</v>
      </c>
      <c r="D62">
        <v>94200</v>
      </c>
      <c r="E62">
        <v>135997</v>
      </c>
      <c r="F62" t="s">
        <v>20</v>
      </c>
      <c r="G62">
        <v>1600</v>
      </c>
      <c r="H62" t="s">
        <v>15</v>
      </c>
      <c r="I62" t="s">
        <v>16</v>
      </c>
      <c r="J62">
        <v>1342501200</v>
      </c>
      <c r="K62">
        <v>1342760400</v>
      </c>
      <c r="L62" t="b">
        <v>0</v>
      </c>
      <c r="M62" t="b">
        <v>0</v>
      </c>
      <c r="N62" t="s">
        <v>33</v>
      </c>
    </row>
    <row r="63" spans="1:14" ht="31.5" x14ac:dyDescent="0.25">
      <c r="A63">
        <v>61</v>
      </c>
      <c r="B63" t="s">
        <v>170</v>
      </c>
      <c r="C63" s="3" t="s">
        <v>171</v>
      </c>
      <c r="D63">
        <v>199200</v>
      </c>
      <c r="E63">
        <v>184750</v>
      </c>
      <c r="F63" t="s">
        <v>14</v>
      </c>
      <c r="G63">
        <v>2253</v>
      </c>
      <c r="H63" t="s">
        <v>15</v>
      </c>
      <c r="I63" t="s">
        <v>16</v>
      </c>
      <c r="J63">
        <v>1298268000</v>
      </c>
      <c r="K63">
        <v>1301720400</v>
      </c>
      <c r="L63" t="b">
        <v>0</v>
      </c>
      <c r="M63" t="b">
        <v>0</v>
      </c>
      <c r="N63" t="s">
        <v>33</v>
      </c>
    </row>
    <row r="64" spans="1:14" x14ac:dyDescent="0.25">
      <c r="A64">
        <v>62</v>
      </c>
      <c r="B64" t="s">
        <v>172</v>
      </c>
      <c r="C64" s="3" t="s">
        <v>173</v>
      </c>
      <c r="D64">
        <v>2000</v>
      </c>
      <c r="E64">
        <v>14452</v>
      </c>
      <c r="F64" t="s">
        <v>20</v>
      </c>
      <c r="G64">
        <v>249</v>
      </c>
      <c r="H64" t="s">
        <v>21</v>
      </c>
      <c r="I64" t="s">
        <v>22</v>
      </c>
      <c r="J64">
        <v>1433480400</v>
      </c>
      <c r="K64">
        <v>1433566800</v>
      </c>
      <c r="L64" t="b">
        <v>0</v>
      </c>
      <c r="M64" t="b">
        <v>0</v>
      </c>
      <c r="N64" t="s">
        <v>28</v>
      </c>
    </row>
    <row r="65" spans="1:14" x14ac:dyDescent="0.25">
      <c r="A65">
        <v>63</v>
      </c>
      <c r="B65" t="s">
        <v>174</v>
      </c>
      <c r="C65" s="3" t="s">
        <v>175</v>
      </c>
      <c r="D65">
        <v>4700</v>
      </c>
      <c r="E65">
        <v>557</v>
      </c>
      <c r="F65" t="s">
        <v>14</v>
      </c>
      <c r="G65">
        <v>5</v>
      </c>
      <c r="H65" t="s">
        <v>21</v>
      </c>
      <c r="I65" t="s">
        <v>22</v>
      </c>
      <c r="J65">
        <v>1493355600</v>
      </c>
      <c r="K65">
        <v>1493874000</v>
      </c>
      <c r="L65" t="b">
        <v>0</v>
      </c>
      <c r="M65" t="b">
        <v>0</v>
      </c>
      <c r="N65" t="s">
        <v>33</v>
      </c>
    </row>
    <row r="66" spans="1:14" x14ac:dyDescent="0.25">
      <c r="A66">
        <v>64</v>
      </c>
      <c r="B66" t="s">
        <v>176</v>
      </c>
      <c r="C66" s="3" t="s">
        <v>177</v>
      </c>
      <c r="D66">
        <v>2800</v>
      </c>
      <c r="E66">
        <v>2734</v>
      </c>
      <c r="F66" t="s">
        <v>14</v>
      </c>
      <c r="G66">
        <v>38</v>
      </c>
      <c r="H66" t="s">
        <v>21</v>
      </c>
      <c r="I66" t="s">
        <v>22</v>
      </c>
      <c r="J66">
        <v>1530507600</v>
      </c>
      <c r="K66">
        <v>1531803600</v>
      </c>
      <c r="L66" t="b">
        <v>0</v>
      </c>
      <c r="M66" t="b">
        <v>1</v>
      </c>
      <c r="N66" t="s">
        <v>28</v>
      </c>
    </row>
    <row r="67" spans="1:14" x14ac:dyDescent="0.25">
      <c r="A67">
        <v>65</v>
      </c>
      <c r="B67" t="s">
        <v>178</v>
      </c>
      <c r="C67" s="3" t="s">
        <v>179</v>
      </c>
      <c r="D67">
        <v>6100</v>
      </c>
      <c r="E67">
        <v>14405</v>
      </c>
      <c r="F67" t="s">
        <v>20</v>
      </c>
      <c r="G67">
        <v>236</v>
      </c>
      <c r="H67" t="s">
        <v>21</v>
      </c>
      <c r="I67" t="s">
        <v>22</v>
      </c>
      <c r="J67">
        <v>1296108000</v>
      </c>
      <c r="K67">
        <v>1296712800</v>
      </c>
      <c r="L67" t="b">
        <v>0</v>
      </c>
      <c r="M67" t="b">
        <v>0</v>
      </c>
      <c r="N67" t="s">
        <v>33</v>
      </c>
    </row>
    <row r="68" spans="1:14" x14ac:dyDescent="0.25">
      <c r="A68">
        <v>66</v>
      </c>
      <c r="B68" t="s">
        <v>180</v>
      </c>
      <c r="C68" s="3" t="s">
        <v>181</v>
      </c>
      <c r="D68">
        <v>2900</v>
      </c>
      <c r="E68">
        <v>1307</v>
      </c>
      <c r="F68" t="s">
        <v>14</v>
      </c>
      <c r="G68">
        <v>12</v>
      </c>
      <c r="H68" t="s">
        <v>21</v>
      </c>
      <c r="I68" t="s">
        <v>22</v>
      </c>
      <c r="J68">
        <v>1428469200</v>
      </c>
      <c r="K68">
        <v>1428901200</v>
      </c>
      <c r="L68" t="b">
        <v>0</v>
      </c>
      <c r="M68" t="b">
        <v>1</v>
      </c>
      <c r="N68" t="s">
        <v>33</v>
      </c>
    </row>
    <row r="69" spans="1:14" ht="31.5" x14ac:dyDescent="0.25">
      <c r="A69">
        <v>67</v>
      </c>
      <c r="B69" t="s">
        <v>182</v>
      </c>
      <c r="C69" s="3" t="s">
        <v>183</v>
      </c>
      <c r="D69">
        <v>72600</v>
      </c>
      <c r="E69">
        <v>117892</v>
      </c>
      <c r="F69" t="s">
        <v>20</v>
      </c>
      <c r="G69">
        <v>4065</v>
      </c>
      <c r="H69" t="s">
        <v>40</v>
      </c>
      <c r="I69" t="s">
        <v>41</v>
      </c>
      <c r="J69">
        <v>1264399200</v>
      </c>
      <c r="K69">
        <v>1264831200</v>
      </c>
      <c r="L69" t="b">
        <v>0</v>
      </c>
      <c r="M69" t="b">
        <v>1</v>
      </c>
      <c r="N69" t="s">
        <v>65</v>
      </c>
    </row>
    <row r="70" spans="1:14" x14ac:dyDescent="0.25">
      <c r="A70">
        <v>68</v>
      </c>
      <c r="B70" t="s">
        <v>184</v>
      </c>
      <c r="C70" s="3" t="s">
        <v>185</v>
      </c>
      <c r="D70">
        <v>5700</v>
      </c>
      <c r="E70">
        <v>14508</v>
      </c>
      <c r="F70" t="s">
        <v>20</v>
      </c>
      <c r="G70">
        <v>246</v>
      </c>
      <c r="H70" t="s">
        <v>107</v>
      </c>
      <c r="I70" t="s">
        <v>108</v>
      </c>
      <c r="J70">
        <v>1501131600</v>
      </c>
      <c r="K70">
        <v>1505192400</v>
      </c>
      <c r="L70" t="b">
        <v>0</v>
      </c>
      <c r="M70" t="b">
        <v>1</v>
      </c>
      <c r="N70" t="s">
        <v>33</v>
      </c>
    </row>
    <row r="71" spans="1:14" x14ac:dyDescent="0.25">
      <c r="A71">
        <v>69</v>
      </c>
      <c r="B71" t="s">
        <v>186</v>
      </c>
      <c r="C71" s="3" t="s">
        <v>187</v>
      </c>
      <c r="D71">
        <v>7900</v>
      </c>
      <c r="E71">
        <v>1901</v>
      </c>
      <c r="F71" t="s">
        <v>74</v>
      </c>
      <c r="G71">
        <v>17</v>
      </c>
      <c r="H71" t="s">
        <v>21</v>
      </c>
      <c r="I71" t="s">
        <v>22</v>
      </c>
      <c r="J71">
        <v>1292738400</v>
      </c>
      <c r="K71">
        <v>1295676000</v>
      </c>
      <c r="L71" t="b">
        <v>0</v>
      </c>
      <c r="M71" t="b">
        <v>0</v>
      </c>
      <c r="N71" t="s">
        <v>33</v>
      </c>
    </row>
    <row r="72" spans="1:14" x14ac:dyDescent="0.25">
      <c r="A72">
        <v>70</v>
      </c>
      <c r="B72" t="s">
        <v>188</v>
      </c>
      <c r="C72" s="3" t="s">
        <v>189</v>
      </c>
      <c r="D72">
        <v>128000</v>
      </c>
      <c r="E72">
        <v>158389</v>
      </c>
      <c r="F72" t="s">
        <v>20</v>
      </c>
      <c r="G72">
        <v>2475</v>
      </c>
      <c r="H72" t="s">
        <v>107</v>
      </c>
      <c r="I72" t="s">
        <v>108</v>
      </c>
      <c r="J72">
        <v>1288674000</v>
      </c>
      <c r="K72">
        <v>1292911200</v>
      </c>
      <c r="L72" t="b">
        <v>0</v>
      </c>
      <c r="M72" t="b">
        <v>1</v>
      </c>
      <c r="N72" t="s">
        <v>33</v>
      </c>
    </row>
    <row r="73" spans="1:14" ht="31.5" x14ac:dyDescent="0.25">
      <c r="A73">
        <v>71</v>
      </c>
      <c r="B73" t="s">
        <v>190</v>
      </c>
      <c r="C73" s="3" t="s">
        <v>191</v>
      </c>
      <c r="D73">
        <v>6000</v>
      </c>
      <c r="E73">
        <v>6484</v>
      </c>
      <c r="F73" t="s">
        <v>20</v>
      </c>
      <c r="G73">
        <v>76</v>
      </c>
      <c r="H73" t="s">
        <v>21</v>
      </c>
      <c r="I73" t="s">
        <v>22</v>
      </c>
      <c r="J73">
        <v>1575093600</v>
      </c>
      <c r="K73">
        <v>1575439200</v>
      </c>
      <c r="L73" t="b">
        <v>0</v>
      </c>
      <c r="M73" t="b">
        <v>0</v>
      </c>
      <c r="N73" t="s">
        <v>33</v>
      </c>
    </row>
    <row r="74" spans="1:14" x14ac:dyDescent="0.25">
      <c r="A74">
        <v>72</v>
      </c>
      <c r="B74" t="s">
        <v>192</v>
      </c>
      <c r="C74" s="3" t="s">
        <v>193</v>
      </c>
      <c r="D74">
        <v>600</v>
      </c>
      <c r="E74">
        <v>4022</v>
      </c>
      <c r="F74" t="s">
        <v>20</v>
      </c>
      <c r="G74">
        <v>54</v>
      </c>
      <c r="H74" t="s">
        <v>21</v>
      </c>
      <c r="I74" t="s">
        <v>22</v>
      </c>
      <c r="J74">
        <v>1435726800</v>
      </c>
      <c r="K74">
        <v>1438837200</v>
      </c>
      <c r="L74" t="b">
        <v>0</v>
      </c>
      <c r="M74" t="b">
        <v>0</v>
      </c>
      <c r="N74" t="s">
        <v>71</v>
      </c>
    </row>
    <row r="75" spans="1:14" x14ac:dyDescent="0.25">
      <c r="A75">
        <v>73</v>
      </c>
      <c r="B75" t="s">
        <v>194</v>
      </c>
      <c r="C75" s="3" t="s">
        <v>195</v>
      </c>
      <c r="D75">
        <v>1400</v>
      </c>
      <c r="E75">
        <v>9253</v>
      </c>
      <c r="F75" t="s">
        <v>20</v>
      </c>
      <c r="G75">
        <v>88</v>
      </c>
      <c r="H75" t="s">
        <v>21</v>
      </c>
      <c r="I75" t="s">
        <v>22</v>
      </c>
      <c r="J75">
        <v>1480226400</v>
      </c>
      <c r="K75">
        <v>1480485600</v>
      </c>
      <c r="L75" t="b">
        <v>0</v>
      </c>
      <c r="M75" t="b">
        <v>0</v>
      </c>
      <c r="N75" t="s">
        <v>159</v>
      </c>
    </row>
    <row r="76" spans="1:14" x14ac:dyDescent="0.25">
      <c r="A76">
        <v>74</v>
      </c>
      <c r="B76" t="s">
        <v>196</v>
      </c>
      <c r="C76" s="3" t="s">
        <v>197</v>
      </c>
      <c r="D76">
        <v>3900</v>
      </c>
      <c r="E76">
        <v>4776</v>
      </c>
      <c r="F76" t="s">
        <v>20</v>
      </c>
      <c r="G76">
        <v>85</v>
      </c>
      <c r="H76" t="s">
        <v>40</v>
      </c>
      <c r="I76" t="s">
        <v>41</v>
      </c>
      <c r="J76">
        <v>1459054800</v>
      </c>
      <c r="K76">
        <v>1459141200</v>
      </c>
      <c r="L76" t="b">
        <v>0</v>
      </c>
      <c r="M76" t="b">
        <v>0</v>
      </c>
      <c r="N76" t="s">
        <v>148</v>
      </c>
    </row>
    <row r="77" spans="1:14" x14ac:dyDescent="0.25">
      <c r="A77">
        <v>75</v>
      </c>
      <c r="B77" t="s">
        <v>198</v>
      </c>
      <c r="C77" s="3" t="s">
        <v>199</v>
      </c>
      <c r="D77">
        <v>9700</v>
      </c>
      <c r="E77">
        <v>14606</v>
      </c>
      <c r="F77" t="s">
        <v>20</v>
      </c>
      <c r="G77">
        <v>170</v>
      </c>
      <c r="H77" t="s">
        <v>21</v>
      </c>
      <c r="I77" t="s">
        <v>22</v>
      </c>
      <c r="J77">
        <v>1531630800</v>
      </c>
      <c r="K77">
        <v>1532322000</v>
      </c>
      <c r="L77" t="b">
        <v>0</v>
      </c>
      <c r="M77" t="b">
        <v>0</v>
      </c>
      <c r="N77" t="s">
        <v>122</v>
      </c>
    </row>
    <row r="78" spans="1:14" x14ac:dyDescent="0.25">
      <c r="A78">
        <v>76</v>
      </c>
      <c r="B78" t="s">
        <v>200</v>
      </c>
      <c r="C78" s="3" t="s">
        <v>201</v>
      </c>
      <c r="D78">
        <v>122900</v>
      </c>
      <c r="E78">
        <v>95993</v>
      </c>
      <c r="F78" t="s">
        <v>14</v>
      </c>
      <c r="G78">
        <v>1684</v>
      </c>
      <c r="H78" t="s">
        <v>21</v>
      </c>
      <c r="I78" t="s">
        <v>22</v>
      </c>
      <c r="J78">
        <v>1421992800</v>
      </c>
      <c r="K78">
        <v>1426222800</v>
      </c>
      <c r="L78" t="b">
        <v>1</v>
      </c>
      <c r="M78" t="b">
        <v>1</v>
      </c>
      <c r="N78" t="s">
        <v>33</v>
      </c>
    </row>
    <row r="79" spans="1:14" x14ac:dyDescent="0.25">
      <c r="A79">
        <v>77</v>
      </c>
      <c r="B79" t="s">
        <v>202</v>
      </c>
      <c r="C79" s="3" t="s">
        <v>203</v>
      </c>
      <c r="D79">
        <v>9500</v>
      </c>
      <c r="E79">
        <v>4460</v>
      </c>
      <c r="F79" t="s">
        <v>14</v>
      </c>
      <c r="G79">
        <v>56</v>
      </c>
      <c r="H79" t="s">
        <v>21</v>
      </c>
      <c r="I79" t="s">
        <v>22</v>
      </c>
      <c r="J79">
        <v>1285563600</v>
      </c>
      <c r="K79">
        <v>1286773200</v>
      </c>
      <c r="L79" t="b">
        <v>0</v>
      </c>
      <c r="M79" t="b">
        <v>1</v>
      </c>
      <c r="N79" t="s">
        <v>71</v>
      </c>
    </row>
    <row r="80" spans="1:14" x14ac:dyDescent="0.25">
      <c r="A80">
        <v>78</v>
      </c>
      <c r="B80" t="s">
        <v>204</v>
      </c>
      <c r="C80" s="3" t="s">
        <v>205</v>
      </c>
      <c r="D80">
        <v>4500</v>
      </c>
      <c r="E80">
        <v>13536</v>
      </c>
      <c r="F80" t="s">
        <v>20</v>
      </c>
      <c r="G80">
        <v>330</v>
      </c>
      <c r="H80" t="s">
        <v>21</v>
      </c>
      <c r="I80" t="s">
        <v>22</v>
      </c>
      <c r="J80">
        <v>1523854800</v>
      </c>
      <c r="K80">
        <v>1523941200</v>
      </c>
      <c r="L80" t="b">
        <v>0</v>
      </c>
      <c r="M80" t="b">
        <v>0</v>
      </c>
      <c r="N80" t="s">
        <v>206</v>
      </c>
    </row>
    <row r="81" spans="1:14" x14ac:dyDescent="0.25">
      <c r="A81">
        <v>79</v>
      </c>
      <c r="B81" t="s">
        <v>207</v>
      </c>
      <c r="C81" s="3" t="s">
        <v>208</v>
      </c>
      <c r="D81">
        <v>57800</v>
      </c>
      <c r="E81">
        <v>40228</v>
      </c>
      <c r="F81" t="s">
        <v>14</v>
      </c>
      <c r="G81">
        <v>838</v>
      </c>
      <c r="H81" t="s">
        <v>21</v>
      </c>
      <c r="I81" t="s">
        <v>22</v>
      </c>
      <c r="J81">
        <v>1529125200</v>
      </c>
      <c r="K81">
        <v>1529557200</v>
      </c>
      <c r="L81" t="b">
        <v>0</v>
      </c>
      <c r="M81" t="b">
        <v>0</v>
      </c>
      <c r="N81" t="s">
        <v>33</v>
      </c>
    </row>
    <row r="82" spans="1:14" x14ac:dyDescent="0.25">
      <c r="A82">
        <v>80</v>
      </c>
      <c r="B82" t="s">
        <v>209</v>
      </c>
      <c r="C82" s="3" t="s">
        <v>210</v>
      </c>
      <c r="D82">
        <v>1100</v>
      </c>
      <c r="E82">
        <v>7012</v>
      </c>
      <c r="F82" t="s">
        <v>20</v>
      </c>
      <c r="G82">
        <v>127</v>
      </c>
      <c r="H82" t="s">
        <v>21</v>
      </c>
      <c r="I82" t="s">
        <v>22</v>
      </c>
      <c r="J82">
        <v>1503982800</v>
      </c>
      <c r="K82">
        <v>1506574800</v>
      </c>
      <c r="L82" t="b">
        <v>0</v>
      </c>
      <c r="M82" t="b">
        <v>0</v>
      </c>
      <c r="N82" t="s">
        <v>89</v>
      </c>
    </row>
    <row r="83" spans="1:14" x14ac:dyDescent="0.25">
      <c r="A83">
        <v>81</v>
      </c>
      <c r="B83" t="s">
        <v>211</v>
      </c>
      <c r="C83" s="3" t="s">
        <v>212</v>
      </c>
      <c r="D83">
        <v>16800</v>
      </c>
      <c r="E83">
        <v>37857</v>
      </c>
      <c r="F83" t="s">
        <v>20</v>
      </c>
      <c r="G83">
        <v>411</v>
      </c>
      <c r="H83" t="s">
        <v>21</v>
      </c>
      <c r="I83" t="s">
        <v>22</v>
      </c>
      <c r="J83">
        <v>1511416800</v>
      </c>
      <c r="K83">
        <v>1513576800</v>
      </c>
      <c r="L83" t="b">
        <v>0</v>
      </c>
      <c r="M83" t="b">
        <v>0</v>
      </c>
      <c r="N83" t="s">
        <v>23</v>
      </c>
    </row>
    <row r="84" spans="1:14" x14ac:dyDescent="0.25">
      <c r="A84">
        <v>82</v>
      </c>
      <c r="B84" t="s">
        <v>213</v>
      </c>
      <c r="C84" s="3" t="s">
        <v>214</v>
      </c>
      <c r="D84">
        <v>1000</v>
      </c>
      <c r="E84">
        <v>14973</v>
      </c>
      <c r="F84" t="s">
        <v>20</v>
      </c>
      <c r="G84">
        <v>180</v>
      </c>
      <c r="H84" t="s">
        <v>40</v>
      </c>
      <c r="I84" t="s">
        <v>41</v>
      </c>
      <c r="J84">
        <v>1547704800</v>
      </c>
      <c r="K84">
        <v>1548309600</v>
      </c>
      <c r="L84" t="b">
        <v>0</v>
      </c>
      <c r="M84" t="b">
        <v>1</v>
      </c>
      <c r="N84" t="s">
        <v>89</v>
      </c>
    </row>
    <row r="85" spans="1:14" x14ac:dyDescent="0.25">
      <c r="A85">
        <v>83</v>
      </c>
      <c r="B85" t="s">
        <v>215</v>
      </c>
      <c r="C85" s="3" t="s">
        <v>216</v>
      </c>
      <c r="D85">
        <v>106400</v>
      </c>
      <c r="E85">
        <v>39996</v>
      </c>
      <c r="F85" t="s">
        <v>14</v>
      </c>
      <c r="G85">
        <v>1000</v>
      </c>
      <c r="H85" t="s">
        <v>21</v>
      </c>
      <c r="I85" t="s">
        <v>22</v>
      </c>
      <c r="J85">
        <v>1469682000</v>
      </c>
      <c r="K85">
        <v>1471582800</v>
      </c>
      <c r="L85" t="b">
        <v>0</v>
      </c>
      <c r="M85" t="b">
        <v>0</v>
      </c>
      <c r="N85" t="s">
        <v>50</v>
      </c>
    </row>
    <row r="86" spans="1:14" x14ac:dyDescent="0.25">
      <c r="A86">
        <v>84</v>
      </c>
      <c r="B86" t="s">
        <v>217</v>
      </c>
      <c r="C86" s="3" t="s">
        <v>218</v>
      </c>
      <c r="D86">
        <v>31400</v>
      </c>
      <c r="E86">
        <v>41564</v>
      </c>
      <c r="F86" t="s">
        <v>20</v>
      </c>
      <c r="G86">
        <v>374</v>
      </c>
      <c r="H86" t="s">
        <v>21</v>
      </c>
      <c r="I86" t="s">
        <v>22</v>
      </c>
      <c r="J86">
        <v>1343451600</v>
      </c>
      <c r="K86">
        <v>1344315600</v>
      </c>
      <c r="L86" t="b">
        <v>0</v>
      </c>
      <c r="M86" t="b">
        <v>0</v>
      </c>
      <c r="N86" t="s">
        <v>65</v>
      </c>
    </row>
    <row r="87" spans="1:14" x14ac:dyDescent="0.25">
      <c r="A87">
        <v>85</v>
      </c>
      <c r="B87" t="s">
        <v>219</v>
      </c>
      <c r="C87" s="3" t="s">
        <v>220</v>
      </c>
      <c r="D87">
        <v>4900</v>
      </c>
      <c r="E87">
        <v>6430</v>
      </c>
      <c r="F87" t="s">
        <v>20</v>
      </c>
      <c r="G87">
        <v>71</v>
      </c>
      <c r="H87" t="s">
        <v>26</v>
      </c>
      <c r="I87" t="s">
        <v>27</v>
      </c>
      <c r="J87">
        <v>1315717200</v>
      </c>
      <c r="K87">
        <v>1316408400</v>
      </c>
      <c r="L87" t="b">
        <v>0</v>
      </c>
      <c r="M87" t="b">
        <v>0</v>
      </c>
      <c r="N87" t="s">
        <v>60</v>
      </c>
    </row>
    <row r="88" spans="1:14" x14ac:dyDescent="0.25">
      <c r="A88">
        <v>86</v>
      </c>
      <c r="B88" t="s">
        <v>221</v>
      </c>
      <c r="C88" s="3" t="s">
        <v>222</v>
      </c>
      <c r="D88">
        <v>7400</v>
      </c>
      <c r="E88">
        <v>12405</v>
      </c>
      <c r="F88" t="s">
        <v>20</v>
      </c>
      <c r="G88">
        <v>203</v>
      </c>
      <c r="H88" t="s">
        <v>21</v>
      </c>
      <c r="I88" t="s">
        <v>22</v>
      </c>
      <c r="J88">
        <v>1430715600</v>
      </c>
      <c r="K88">
        <v>1431838800</v>
      </c>
      <c r="L88" t="b">
        <v>1</v>
      </c>
      <c r="M88" t="b">
        <v>0</v>
      </c>
      <c r="N88" t="s">
        <v>33</v>
      </c>
    </row>
    <row r="89" spans="1:14" ht="31.5" x14ac:dyDescent="0.25">
      <c r="A89">
        <v>87</v>
      </c>
      <c r="B89" t="s">
        <v>223</v>
      </c>
      <c r="C89" s="3" t="s">
        <v>224</v>
      </c>
      <c r="D89">
        <v>198500</v>
      </c>
      <c r="E89">
        <v>123040</v>
      </c>
      <c r="F89" t="s">
        <v>14</v>
      </c>
      <c r="G89">
        <v>1482</v>
      </c>
      <c r="H89" t="s">
        <v>26</v>
      </c>
      <c r="I89" t="s">
        <v>27</v>
      </c>
      <c r="J89">
        <v>1299564000</v>
      </c>
      <c r="K89">
        <v>1300510800</v>
      </c>
      <c r="L89" t="b">
        <v>0</v>
      </c>
      <c r="M89" t="b">
        <v>1</v>
      </c>
      <c r="N89" t="s">
        <v>23</v>
      </c>
    </row>
    <row r="90" spans="1:14" x14ac:dyDescent="0.25">
      <c r="A90">
        <v>88</v>
      </c>
      <c r="B90" t="s">
        <v>225</v>
      </c>
      <c r="C90" s="3" t="s">
        <v>226</v>
      </c>
      <c r="D90">
        <v>4800</v>
      </c>
      <c r="E90">
        <v>12516</v>
      </c>
      <c r="F90" t="s">
        <v>20</v>
      </c>
      <c r="G90">
        <v>113</v>
      </c>
      <c r="H90" t="s">
        <v>21</v>
      </c>
      <c r="I90" t="s">
        <v>22</v>
      </c>
      <c r="J90">
        <v>1429160400</v>
      </c>
      <c r="K90">
        <v>1431061200</v>
      </c>
      <c r="L90" t="b">
        <v>0</v>
      </c>
      <c r="M90" t="b">
        <v>0</v>
      </c>
      <c r="N90" t="s">
        <v>206</v>
      </c>
    </row>
    <row r="91" spans="1:14" x14ac:dyDescent="0.25">
      <c r="A91">
        <v>89</v>
      </c>
      <c r="B91" t="s">
        <v>227</v>
      </c>
      <c r="C91" s="3" t="s">
        <v>228</v>
      </c>
      <c r="D91">
        <v>3400</v>
      </c>
      <c r="E91">
        <v>8588</v>
      </c>
      <c r="F91" t="s">
        <v>20</v>
      </c>
      <c r="G91">
        <v>96</v>
      </c>
      <c r="H91" t="s">
        <v>21</v>
      </c>
      <c r="I91" t="s">
        <v>22</v>
      </c>
      <c r="J91">
        <v>1271307600</v>
      </c>
      <c r="K91">
        <v>1271480400</v>
      </c>
      <c r="L91" t="b">
        <v>0</v>
      </c>
      <c r="M91" t="b">
        <v>0</v>
      </c>
      <c r="N91" t="s">
        <v>33</v>
      </c>
    </row>
    <row r="92" spans="1:14" x14ac:dyDescent="0.25">
      <c r="A92">
        <v>90</v>
      </c>
      <c r="B92" t="s">
        <v>229</v>
      </c>
      <c r="C92" s="3" t="s">
        <v>230</v>
      </c>
      <c r="D92">
        <v>7800</v>
      </c>
      <c r="E92">
        <v>6132</v>
      </c>
      <c r="F92" t="s">
        <v>14</v>
      </c>
      <c r="G92">
        <v>106</v>
      </c>
      <c r="H92" t="s">
        <v>21</v>
      </c>
      <c r="I92" t="s">
        <v>22</v>
      </c>
      <c r="J92">
        <v>1456380000</v>
      </c>
      <c r="K92">
        <v>1456380000</v>
      </c>
      <c r="L92" t="b">
        <v>0</v>
      </c>
      <c r="M92" t="b">
        <v>1</v>
      </c>
      <c r="N92" t="s">
        <v>33</v>
      </c>
    </row>
    <row r="93" spans="1:14" x14ac:dyDescent="0.25">
      <c r="A93">
        <v>91</v>
      </c>
      <c r="B93" t="s">
        <v>231</v>
      </c>
      <c r="C93" s="3" t="s">
        <v>232</v>
      </c>
      <c r="D93">
        <v>154300</v>
      </c>
      <c r="E93">
        <v>74688</v>
      </c>
      <c r="F93" t="s">
        <v>14</v>
      </c>
      <c r="G93">
        <v>679</v>
      </c>
      <c r="H93" t="s">
        <v>107</v>
      </c>
      <c r="I93" t="s">
        <v>108</v>
      </c>
      <c r="J93">
        <v>1470459600</v>
      </c>
      <c r="K93">
        <v>1472878800</v>
      </c>
      <c r="L93" t="b">
        <v>0</v>
      </c>
      <c r="M93" t="b">
        <v>0</v>
      </c>
      <c r="N93" t="s">
        <v>206</v>
      </c>
    </row>
    <row r="94" spans="1:14" ht="31.5" x14ac:dyDescent="0.25">
      <c r="A94">
        <v>92</v>
      </c>
      <c r="B94" t="s">
        <v>233</v>
      </c>
      <c r="C94" s="3" t="s">
        <v>234</v>
      </c>
      <c r="D94">
        <v>20000</v>
      </c>
      <c r="E94">
        <v>51775</v>
      </c>
      <c r="F94" t="s">
        <v>20</v>
      </c>
      <c r="G94">
        <v>498</v>
      </c>
      <c r="H94" t="s">
        <v>98</v>
      </c>
      <c r="I94" t="s">
        <v>99</v>
      </c>
      <c r="J94">
        <v>1277269200</v>
      </c>
      <c r="K94">
        <v>1277355600</v>
      </c>
      <c r="L94" t="b">
        <v>0</v>
      </c>
      <c r="M94" t="b">
        <v>1</v>
      </c>
      <c r="N94" t="s">
        <v>89</v>
      </c>
    </row>
    <row r="95" spans="1:14" x14ac:dyDescent="0.25">
      <c r="A95">
        <v>93</v>
      </c>
      <c r="B95" t="s">
        <v>235</v>
      </c>
      <c r="C95" s="3" t="s">
        <v>236</v>
      </c>
      <c r="D95">
        <v>108800</v>
      </c>
      <c r="E95">
        <v>65877</v>
      </c>
      <c r="F95" t="s">
        <v>74</v>
      </c>
      <c r="G95">
        <v>610</v>
      </c>
      <c r="H95" t="s">
        <v>21</v>
      </c>
      <c r="I95" t="s">
        <v>22</v>
      </c>
      <c r="J95">
        <v>1350709200</v>
      </c>
      <c r="K95">
        <v>1351054800</v>
      </c>
      <c r="L95" t="b">
        <v>0</v>
      </c>
      <c r="M95" t="b">
        <v>1</v>
      </c>
      <c r="N95" t="s">
        <v>33</v>
      </c>
    </row>
    <row r="96" spans="1:14" x14ac:dyDescent="0.25">
      <c r="A96">
        <v>94</v>
      </c>
      <c r="B96" t="s">
        <v>237</v>
      </c>
      <c r="C96" s="3" t="s">
        <v>238</v>
      </c>
      <c r="D96">
        <v>2900</v>
      </c>
      <c r="E96">
        <v>8807</v>
      </c>
      <c r="F96" t="s">
        <v>20</v>
      </c>
      <c r="G96">
        <v>180</v>
      </c>
      <c r="H96" t="s">
        <v>40</v>
      </c>
      <c r="I96" t="s">
        <v>41</v>
      </c>
      <c r="J96">
        <v>1554613200</v>
      </c>
      <c r="K96">
        <v>1555563600</v>
      </c>
      <c r="L96" t="b">
        <v>0</v>
      </c>
      <c r="M96" t="b">
        <v>0</v>
      </c>
      <c r="N96" t="s">
        <v>28</v>
      </c>
    </row>
    <row r="97" spans="1:14" ht="31.5" x14ac:dyDescent="0.25">
      <c r="A97">
        <v>95</v>
      </c>
      <c r="B97" t="s">
        <v>239</v>
      </c>
      <c r="C97" s="3" t="s">
        <v>240</v>
      </c>
      <c r="D97">
        <v>900</v>
      </c>
      <c r="E97">
        <v>1017</v>
      </c>
      <c r="F97" t="s">
        <v>20</v>
      </c>
      <c r="G97">
        <v>27</v>
      </c>
      <c r="H97" t="s">
        <v>21</v>
      </c>
      <c r="I97" t="s">
        <v>22</v>
      </c>
      <c r="J97">
        <v>1571029200</v>
      </c>
      <c r="K97">
        <v>1571634000</v>
      </c>
      <c r="L97" t="b">
        <v>0</v>
      </c>
      <c r="M97" t="b">
        <v>0</v>
      </c>
      <c r="N97" t="s">
        <v>42</v>
      </c>
    </row>
    <row r="98" spans="1:14" x14ac:dyDescent="0.25">
      <c r="A98">
        <v>96</v>
      </c>
      <c r="B98" t="s">
        <v>241</v>
      </c>
      <c r="C98" s="3" t="s">
        <v>242</v>
      </c>
      <c r="D98">
        <v>69700</v>
      </c>
      <c r="E98">
        <v>151513</v>
      </c>
      <c r="F98" t="s">
        <v>20</v>
      </c>
      <c r="G98">
        <v>2331</v>
      </c>
      <c r="H98" t="s">
        <v>21</v>
      </c>
      <c r="I98" t="s">
        <v>22</v>
      </c>
      <c r="J98">
        <v>1299736800</v>
      </c>
      <c r="K98">
        <v>1300856400</v>
      </c>
      <c r="L98" t="b">
        <v>0</v>
      </c>
      <c r="M98" t="b">
        <v>0</v>
      </c>
      <c r="N98" t="s">
        <v>33</v>
      </c>
    </row>
    <row r="99" spans="1:14" x14ac:dyDescent="0.25">
      <c r="A99">
        <v>97</v>
      </c>
      <c r="B99" t="s">
        <v>243</v>
      </c>
      <c r="C99" s="3" t="s">
        <v>244</v>
      </c>
      <c r="D99">
        <v>1300</v>
      </c>
      <c r="E99">
        <v>12047</v>
      </c>
      <c r="F99" t="s">
        <v>20</v>
      </c>
      <c r="G99">
        <v>113</v>
      </c>
      <c r="H99" t="s">
        <v>21</v>
      </c>
      <c r="I99" t="s">
        <v>22</v>
      </c>
      <c r="J99">
        <v>1435208400</v>
      </c>
      <c r="K99">
        <v>1439874000</v>
      </c>
      <c r="L99" t="b">
        <v>0</v>
      </c>
      <c r="M99" t="b">
        <v>0</v>
      </c>
      <c r="N99" t="s">
        <v>17</v>
      </c>
    </row>
    <row r="100" spans="1:14"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row>
    <row r="101" spans="1:14" x14ac:dyDescent="0.25">
      <c r="A101">
        <v>99</v>
      </c>
      <c r="B101" t="s">
        <v>247</v>
      </c>
      <c r="C101" s="3" t="s">
        <v>248</v>
      </c>
      <c r="D101">
        <v>7600</v>
      </c>
      <c r="E101">
        <v>14951</v>
      </c>
      <c r="F101" t="s">
        <v>20</v>
      </c>
      <c r="G101">
        <v>164</v>
      </c>
      <c r="H101" t="s">
        <v>21</v>
      </c>
      <c r="I101" t="s">
        <v>22</v>
      </c>
      <c r="J101">
        <v>1416895200</v>
      </c>
      <c r="K101">
        <v>1419400800</v>
      </c>
      <c r="L101" t="b">
        <v>0</v>
      </c>
      <c r="M101" t="b">
        <v>0</v>
      </c>
      <c r="N101" t="s">
        <v>33</v>
      </c>
    </row>
    <row r="102" spans="1:14" x14ac:dyDescent="0.25">
      <c r="A102">
        <v>100</v>
      </c>
      <c r="B102" t="s">
        <v>249</v>
      </c>
      <c r="C102" s="3" t="s">
        <v>250</v>
      </c>
      <c r="D102">
        <v>100</v>
      </c>
      <c r="E102">
        <v>1</v>
      </c>
      <c r="F102" t="s">
        <v>14</v>
      </c>
      <c r="G102">
        <v>1</v>
      </c>
      <c r="H102" t="s">
        <v>21</v>
      </c>
      <c r="I102" t="s">
        <v>22</v>
      </c>
      <c r="J102">
        <v>1319000400</v>
      </c>
      <c r="K102">
        <v>1320555600</v>
      </c>
      <c r="L102" t="b">
        <v>0</v>
      </c>
      <c r="M102" t="b">
        <v>0</v>
      </c>
      <c r="N102" t="s">
        <v>33</v>
      </c>
    </row>
    <row r="103" spans="1:14" x14ac:dyDescent="0.25">
      <c r="A103">
        <v>101</v>
      </c>
      <c r="B103" t="s">
        <v>251</v>
      </c>
      <c r="C103" s="3" t="s">
        <v>252</v>
      </c>
      <c r="D103">
        <v>900</v>
      </c>
      <c r="E103">
        <v>9193</v>
      </c>
      <c r="F103" t="s">
        <v>20</v>
      </c>
      <c r="G103">
        <v>164</v>
      </c>
      <c r="H103" t="s">
        <v>21</v>
      </c>
      <c r="I103" t="s">
        <v>22</v>
      </c>
      <c r="J103">
        <v>1424498400</v>
      </c>
      <c r="K103">
        <v>1425103200</v>
      </c>
      <c r="L103" t="b">
        <v>0</v>
      </c>
      <c r="M103" t="b">
        <v>1</v>
      </c>
      <c r="N103" t="s">
        <v>50</v>
      </c>
    </row>
    <row r="104" spans="1:14" x14ac:dyDescent="0.25">
      <c r="A104">
        <v>102</v>
      </c>
      <c r="B104" t="s">
        <v>253</v>
      </c>
      <c r="C104" s="3" t="s">
        <v>254</v>
      </c>
      <c r="D104">
        <v>3700</v>
      </c>
      <c r="E104">
        <v>10422</v>
      </c>
      <c r="F104" t="s">
        <v>20</v>
      </c>
      <c r="G104">
        <v>336</v>
      </c>
      <c r="H104" t="s">
        <v>21</v>
      </c>
      <c r="I104" t="s">
        <v>22</v>
      </c>
      <c r="J104">
        <v>1526274000</v>
      </c>
      <c r="K104">
        <v>1526878800</v>
      </c>
      <c r="L104" t="b">
        <v>0</v>
      </c>
      <c r="M104" t="b">
        <v>1</v>
      </c>
      <c r="N104" t="s">
        <v>65</v>
      </c>
    </row>
    <row r="105" spans="1:14"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row>
    <row r="106" spans="1:14"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row>
    <row r="107" spans="1:14" x14ac:dyDescent="0.25">
      <c r="A107">
        <v>105</v>
      </c>
      <c r="B107" t="s">
        <v>259</v>
      </c>
      <c r="C107" s="3" t="s">
        <v>260</v>
      </c>
      <c r="D107">
        <v>6800</v>
      </c>
      <c r="E107">
        <v>9829</v>
      </c>
      <c r="F107" t="s">
        <v>20</v>
      </c>
      <c r="G107">
        <v>95</v>
      </c>
      <c r="H107" t="s">
        <v>21</v>
      </c>
      <c r="I107" t="s">
        <v>22</v>
      </c>
      <c r="J107">
        <v>1364878800</v>
      </c>
      <c r="K107">
        <v>1366434000</v>
      </c>
      <c r="L107" t="b">
        <v>0</v>
      </c>
      <c r="M107" t="b">
        <v>0</v>
      </c>
      <c r="N107" t="s">
        <v>28</v>
      </c>
    </row>
    <row r="108" spans="1:14" x14ac:dyDescent="0.25">
      <c r="A108">
        <v>106</v>
      </c>
      <c r="B108" t="s">
        <v>261</v>
      </c>
      <c r="C108" s="3" t="s">
        <v>262</v>
      </c>
      <c r="D108">
        <v>3900</v>
      </c>
      <c r="E108">
        <v>14006</v>
      </c>
      <c r="F108" t="s">
        <v>20</v>
      </c>
      <c r="G108">
        <v>147</v>
      </c>
      <c r="H108" t="s">
        <v>21</v>
      </c>
      <c r="I108" t="s">
        <v>22</v>
      </c>
      <c r="J108">
        <v>1567918800</v>
      </c>
      <c r="K108">
        <v>1568350800</v>
      </c>
      <c r="L108" t="b">
        <v>0</v>
      </c>
      <c r="M108" t="b">
        <v>0</v>
      </c>
      <c r="N108" t="s">
        <v>33</v>
      </c>
    </row>
    <row r="109" spans="1:14"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row>
    <row r="110" spans="1:14"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row>
    <row r="111" spans="1:14" x14ac:dyDescent="0.25">
      <c r="A111">
        <v>109</v>
      </c>
      <c r="B111" t="s">
        <v>267</v>
      </c>
      <c r="C111" s="3" t="s">
        <v>268</v>
      </c>
      <c r="D111">
        <v>5200</v>
      </c>
      <c r="E111">
        <v>3079</v>
      </c>
      <c r="F111" t="s">
        <v>14</v>
      </c>
      <c r="G111">
        <v>60</v>
      </c>
      <c r="H111" t="s">
        <v>21</v>
      </c>
      <c r="I111" t="s">
        <v>22</v>
      </c>
      <c r="J111">
        <v>1389506400</v>
      </c>
      <c r="K111">
        <v>1389679200</v>
      </c>
      <c r="L111" t="b">
        <v>0</v>
      </c>
      <c r="M111" t="b">
        <v>0</v>
      </c>
      <c r="N111" t="s">
        <v>269</v>
      </c>
    </row>
    <row r="112" spans="1:14"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row>
    <row r="113" spans="1:14"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row>
    <row r="114" spans="1:14" x14ac:dyDescent="0.25">
      <c r="A114">
        <v>112</v>
      </c>
      <c r="B114" t="s">
        <v>274</v>
      </c>
      <c r="C114" s="3" t="s">
        <v>275</v>
      </c>
      <c r="D114">
        <v>4700</v>
      </c>
      <c r="E114">
        <v>12635</v>
      </c>
      <c r="F114" t="s">
        <v>20</v>
      </c>
      <c r="G114">
        <v>361</v>
      </c>
      <c r="H114" t="s">
        <v>26</v>
      </c>
      <c r="I114" t="s">
        <v>27</v>
      </c>
      <c r="J114">
        <v>1408856400</v>
      </c>
      <c r="K114">
        <v>1410152400</v>
      </c>
      <c r="L114" t="b">
        <v>0</v>
      </c>
      <c r="M114" t="b">
        <v>0</v>
      </c>
      <c r="N114" t="s">
        <v>28</v>
      </c>
    </row>
    <row r="115" spans="1:14" x14ac:dyDescent="0.25">
      <c r="A115">
        <v>113</v>
      </c>
      <c r="B115" t="s">
        <v>276</v>
      </c>
      <c r="C115" s="3" t="s">
        <v>277</v>
      </c>
      <c r="D115">
        <v>3300</v>
      </c>
      <c r="E115">
        <v>12437</v>
      </c>
      <c r="F115" t="s">
        <v>20</v>
      </c>
      <c r="G115">
        <v>131</v>
      </c>
      <c r="H115" t="s">
        <v>21</v>
      </c>
      <c r="I115" t="s">
        <v>22</v>
      </c>
      <c r="J115">
        <v>1505192400</v>
      </c>
      <c r="K115">
        <v>1505797200</v>
      </c>
      <c r="L115" t="b">
        <v>0</v>
      </c>
      <c r="M115" t="b">
        <v>0</v>
      </c>
      <c r="N115" t="s">
        <v>17</v>
      </c>
    </row>
    <row r="116" spans="1:14" x14ac:dyDescent="0.25">
      <c r="A116">
        <v>114</v>
      </c>
      <c r="B116" t="s">
        <v>278</v>
      </c>
      <c r="C116" s="3" t="s">
        <v>279</v>
      </c>
      <c r="D116">
        <v>1900</v>
      </c>
      <c r="E116">
        <v>13816</v>
      </c>
      <c r="F116" t="s">
        <v>20</v>
      </c>
      <c r="G116">
        <v>126</v>
      </c>
      <c r="H116" t="s">
        <v>21</v>
      </c>
      <c r="I116" t="s">
        <v>22</v>
      </c>
      <c r="J116">
        <v>1554786000</v>
      </c>
      <c r="K116">
        <v>1554872400</v>
      </c>
      <c r="L116" t="b">
        <v>0</v>
      </c>
      <c r="M116" t="b">
        <v>1</v>
      </c>
      <c r="N116" t="s">
        <v>65</v>
      </c>
    </row>
    <row r="117" spans="1:14"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row>
    <row r="118" spans="1:14"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row>
    <row r="119" spans="1:14" x14ac:dyDescent="0.25">
      <c r="A119">
        <v>117</v>
      </c>
      <c r="B119" t="s">
        <v>284</v>
      </c>
      <c r="C119" s="3" t="s">
        <v>285</v>
      </c>
      <c r="D119">
        <v>4900</v>
      </c>
      <c r="E119">
        <v>8523</v>
      </c>
      <c r="F119" t="s">
        <v>20</v>
      </c>
      <c r="G119">
        <v>275</v>
      </c>
      <c r="H119" t="s">
        <v>21</v>
      </c>
      <c r="I119" t="s">
        <v>22</v>
      </c>
      <c r="J119">
        <v>1316667600</v>
      </c>
      <c r="K119">
        <v>1317186000</v>
      </c>
      <c r="L119" t="b">
        <v>0</v>
      </c>
      <c r="M119" t="b">
        <v>0</v>
      </c>
      <c r="N119" t="s">
        <v>269</v>
      </c>
    </row>
    <row r="120" spans="1:14" x14ac:dyDescent="0.25">
      <c r="A120">
        <v>118</v>
      </c>
      <c r="B120" t="s">
        <v>286</v>
      </c>
      <c r="C120" s="3" t="s">
        <v>287</v>
      </c>
      <c r="D120">
        <v>5400</v>
      </c>
      <c r="E120">
        <v>6351</v>
      </c>
      <c r="F120" t="s">
        <v>20</v>
      </c>
      <c r="G120">
        <v>67</v>
      </c>
      <c r="H120" t="s">
        <v>21</v>
      </c>
      <c r="I120" t="s">
        <v>22</v>
      </c>
      <c r="J120">
        <v>1390716000</v>
      </c>
      <c r="K120">
        <v>1391234400</v>
      </c>
      <c r="L120" t="b">
        <v>0</v>
      </c>
      <c r="M120" t="b">
        <v>0</v>
      </c>
      <c r="N120" t="s">
        <v>122</v>
      </c>
    </row>
    <row r="121" spans="1:14"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row>
    <row r="122" spans="1:14"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row>
    <row r="123" spans="1:14"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row>
    <row r="124" spans="1:14"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row>
    <row r="125" spans="1:14"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row>
    <row r="126" spans="1:14"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row>
    <row r="127" spans="1:14" x14ac:dyDescent="0.25">
      <c r="A127">
        <v>125</v>
      </c>
      <c r="B127" t="s">
        <v>301</v>
      </c>
      <c r="C127" s="3" t="s">
        <v>302</v>
      </c>
      <c r="D127">
        <v>5300</v>
      </c>
      <c r="E127">
        <v>8475</v>
      </c>
      <c r="F127" t="s">
        <v>20</v>
      </c>
      <c r="G127">
        <v>180</v>
      </c>
      <c r="H127" t="s">
        <v>21</v>
      </c>
      <c r="I127" t="s">
        <v>22</v>
      </c>
      <c r="J127">
        <v>1537333200</v>
      </c>
      <c r="K127">
        <v>1537678800</v>
      </c>
      <c r="L127" t="b">
        <v>0</v>
      </c>
      <c r="M127" t="b">
        <v>0</v>
      </c>
      <c r="N127" t="s">
        <v>33</v>
      </c>
    </row>
    <row r="128" spans="1:14"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row>
    <row r="129" spans="1:14"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row>
    <row r="130" spans="1:14"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row>
    <row r="131" spans="1:14" x14ac:dyDescent="0.25">
      <c r="A131">
        <v>129</v>
      </c>
      <c r="B131" t="s">
        <v>309</v>
      </c>
      <c r="C131" s="3" t="s">
        <v>310</v>
      </c>
      <c r="D131">
        <v>148500</v>
      </c>
      <c r="E131">
        <v>4756</v>
      </c>
      <c r="F131" t="s">
        <v>74</v>
      </c>
      <c r="G131">
        <v>55</v>
      </c>
      <c r="H131" t="s">
        <v>26</v>
      </c>
      <c r="I131" t="s">
        <v>27</v>
      </c>
      <c r="J131">
        <v>1422943200</v>
      </c>
      <c r="K131">
        <v>1425103200</v>
      </c>
      <c r="L131" t="b">
        <v>0</v>
      </c>
      <c r="M131" t="b">
        <v>0</v>
      </c>
      <c r="N131" t="s">
        <v>17</v>
      </c>
    </row>
    <row r="132" spans="1:14" x14ac:dyDescent="0.25">
      <c r="A132">
        <v>130</v>
      </c>
      <c r="B132" t="s">
        <v>311</v>
      </c>
      <c r="C132" s="3" t="s">
        <v>312</v>
      </c>
      <c r="D132">
        <v>9600</v>
      </c>
      <c r="E132">
        <v>14925</v>
      </c>
      <c r="F132" t="s">
        <v>20</v>
      </c>
      <c r="G132">
        <v>533</v>
      </c>
      <c r="H132" t="s">
        <v>36</v>
      </c>
      <c r="I132" t="s">
        <v>37</v>
      </c>
      <c r="J132">
        <v>1319605200</v>
      </c>
      <c r="K132">
        <v>1320991200</v>
      </c>
      <c r="L132" t="b">
        <v>0</v>
      </c>
      <c r="M132" t="b">
        <v>0</v>
      </c>
      <c r="N132" t="s">
        <v>53</v>
      </c>
    </row>
    <row r="133" spans="1:14"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row>
    <row r="134" spans="1:14" x14ac:dyDescent="0.25">
      <c r="A134">
        <v>132</v>
      </c>
      <c r="B134" t="s">
        <v>315</v>
      </c>
      <c r="C134" s="3" t="s">
        <v>316</v>
      </c>
      <c r="D134">
        <v>3300</v>
      </c>
      <c r="E134">
        <v>3834</v>
      </c>
      <c r="F134" t="s">
        <v>20</v>
      </c>
      <c r="G134">
        <v>89</v>
      </c>
      <c r="H134" t="s">
        <v>21</v>
      </c>
      <c r="I134" t="s">
        <v>22</v>
      </c>
      <c r="J134">
        <v>1515736800</v>
      </c>
      <c r="K134">
        <v>1517119200</v>
      </c>
      <c r="L134" t="b">
        <v>0</v>
      </c>
      <c r="M134" t="b">
        <v>1</v>
      </c>
      <c r="N134" t="s">
        <v>33</v>
      </c>
    </row>
    <row r="135" spans="1:14"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row>
    <row r="136" spans="1:14"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row>
    <row r="137" spans="1:14" x14ac:dyDescent="0.25">
      <c r="A137">
        <v>135</v>
      </c>
      <c r="B137" t="s">
        <v>322</v>
      </c>
      <c r="C137" s="3" t="s">
        <v>323</v>
      </c>
      <c r="D137">
        <v>7700</v>
      </c>
      <c r="E137">
        <v>5488</v>
      </c>
      <c r="F137" t="s">
        <v>14</v>
      </c>
      <c r="G137">
        <v>117</v>
      </c>
      <c r="H137" t="s">
        <v>21</v>
      </c>
      <c r="I137" t="s">
        <v>22</v>
      </c>
      <c r="J137">
        <v>1362636000</v>
      </c>
      <c r="K137">
        <v>1363064400</v>
      </c>
      <c r="L137" t="b">
        <v>0</v>
      </c>
      <c r="M137" t="b">
        <v>1</v>
      </c>
      <c r="N137" t="s">
        <v>33</v>
      </c>
    </row>
    <row r="138" spans="1:14" x14ac:dyDescent="0.25">
      <c r="A138">
        <v>136</v>
      </c>
      <c r="B138" t="s">
        <v>324</v>
      </c>
      <c r="C138" s="3" t="s">
        <v>325</v>
      </c>
      <c r="D138">
        <v>82800</v>
      </c>
      <c r="E138">
        <v>2721</v>
      </c>
      <c r="F138" t="s">
        <v>74</v>
      </c>
      <c r="G138">
        <v>58</v>
      </c>
      <c r="H138" t="s">
        <v>21</v>
      </c>
      <c r="I138" t="s">
        <v>22</v>
      </c>
      <c r="J138">
        <v>1402117200</v>
      </c>
      <c r="K138">
        <v>1403154000</v>
      </c>
      <c r="L138" t="b">
        <v>0</v>
      </c>
      <c r="M138" t="b">
        <v>1</v>
      </c>
      <c r="N138" t="s">
        <v>53</v>
      </c>
    </row>
    <row r="139" spans="1:14" x14ac:dyDescent="0.25">
      <c r="A139">
        <v>137</v>
      </c>
      <c r="B139" t="s">
        <v>326</v>
      </c>
      <c r="C139" s="3" t="s">
        <v>327</v>
      </c>
      <c r="D139">
        <v>1800</v>
      </c>
      <c r="E139">
        <v>4712</v>
      </c>
      <c r="F139" t="s">
        <v>20</v>
      </c>
      <c r="G139">
        <v>50</v>
      </c>
      <c r="H139" t="s">
        <v>21</v>
      </c>
      <c r="I139" t="s">
        <v>22</v>
      </c>
      <c r="J139">
        <v>1286341200</v>
      </c>
      <c r="K139">
        <v>1286859600</v>
      </c>
      <c r="L139" t="b">
        <v>0</v>
      </c>
      <c r="M139" t="b">
        <v>0</v>
      </c>
      <c r="N139" t="s">
        <v>68</v>
      </c>
    </row>
    <row r="140" spans="1:14"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row>
    <row r="141" spans="1:14"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row>
    <row r="142" spans="1:14"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row>
    <row r="143" spans="1:14"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row>
    <row r="144" spans="1:14" x14ac:dyDescent="0.25">
      <c r="A144">
        <v>142</v>
      </c>
      <c r="B144" t="s">
        <v>336</v>
      </c>
      <c r="C144" s="3" t="s">
        <v>337</v>
      </c>
      <c r="D144">
        <v>5000</v>
      </c>
      <c r="E144">
        <v>11502</v>
      </c>
      <c r="F144" t="s">
        <v>20</v>
      </c>
      <c r="G144">
        <v>117</v>
      </c>
      <c r="H144" t="s">
        <v>21</v>
      </c>
      <c r="I144" t="s">
        <v>22</v>
      </c>
      <c r="J144">
        <v>1333688400</v>
      </c>
      <c r="K144">
        <v>1337230800</v>
      </c>
      <c r="L144" t="b">
        <v>0</v>
      </c>
      <c r="M144" t="b">
        <v>0</v>
      </c>
      <c r="N144" t="s">
        <v>28</v>
      </c>
    </row>
    <row r="145" spans="1:14" x14ac:dyDescent="0.25">
      <c r="A145">
        <v>143</v>
      </c>
      <c r="B145" t="s">
        <v>338</v>
      </c>
      <c r="C145" s="3" t="s">
        <v>339</v>
      </c>
      <c r="D145">
        <v>5400</v>
      </c>
      <c r="E145">
        <v>7322</v>
      </c>
      <c r="F145" t="s">
        <v>20</v>
      </c>
      <c r="G145">
        <v>70</v>
      </c>
      <c r="H145" t="s">
        <v>21</v>
      </c>
      <c r="I145" t="s">
        <v>22</v>
      </c>
      <c r="J145">
        <v>1277701200</v>
      </c>
      <c r="K145">
        <v>1279429200</v>
      </c>
      <c r="L145" t="b">
        <v>0</v>
      </c>
      <c r="M145" t="b">
        <v>0</v>
      </c>
      <c r="N145" t="s">
        <v>60</v>
      </c>
    </row>
    <row r="146" spans="1:14" x14ac:dyDescent="0.25">
      <c r="A146">
        <v>144</v>
      </c>
      <c r="B146" t="s">
        <v>340</v>
      </c>
      <c r="C146" s="3" t="s">
        <v>341</v>
      </c>
      <c r="D146">
        <v>9000</v>
      </c>
      <c r="E146">
        <v>11619</v>
      </c>
      <c r="F146" t="s">
        <v>20</v>
      </c>
      <c r="G146">
        <v>135</v>
      </c>
      <c r="H146" t="s">
        <v>21</v>
      </c>
      <c r="I146" t="s">
        <v>22</v>
      </c>
      <c r="J146">
        <v>1560747600</v>
      </c>
      <c r="K146">
        <v>1561438800</v>
      </c>
      <c r="L146" t="b">
        <v>0</v>
      </c>
      <c r="M146" t="b">
        <v>0</v>
      </c>
      <c r="N146" t="s">
        <v>33</v>
      </c>
    </row>
    <row r="147" spans="1:14"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row>
    <row r="148" spans="1:14"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row>
    <row r="149" spans="1:14" x14ac:dyDescent="0.25">
      <c r="A149">
        <v>147</v>
      </c>
      <c r="B149" t="s">
        <v>346</v>
      </c>
      <c r="C149" s="3" t="s">
        <v>347</v>
      </c>
      <c r="D149">
        <v>8300</v>
      </c>
      <c r="E149">
        <v>9337</v>
      </c>
      <c r="F149" t="s">
        <v>20</v>
      </c>
      <c r="G149">
        <v>199</v>
      </c>
      <c r="H149" t="s">
        <v>21</v>
      </c>
      <c r="I149" t="s">
        <v>22</v>
      </c>
      <c r="J149">
        <v>1465794000</v>
      </c>
      <c r="K149">
        <v>1466312400</v>
      </c>
      <c r="L149" t="b">
        <v>0</v>
      </c>
      <c r="M149" t="b">
        <v>1</v>
      </c>
      <c r="N149" t="s">
        <v>33</v>
      </c>
    </row>
    <row r="150" spans="1:14" x14ac:dyDescent="0.25">
      <c r="A150">
        <v>148</v>
      </c>
      <c r="B150" t="s">
        <v>348</v>
      </c>
      <c r="C150" s="3" t="s">
        <v>349</v>
      </c>
      <c r="D150">
        <v>9300</v>
      </c>
      <c r="E150">
        <v>11255</v>
      </c>
      <c r="F150" t="s">
        <v>20</v>
      </c>
      <c r="G150">
        <v>107</v>
      </c>
      <c r="H150" t="s">
        <v>21</v>
      </c>
      <c r="I150" t="s">
        <v>22</v>
      </c>
      <c r="J150">
        <v>1500958800</v>
      </c>
      <c r="K150">
        <v>1501736400</v>
      </c>
      <c r="L150" t="b">
        <v>0</v>
      </c>
      <c r="M150" t="b">
        <v>0</v>
      </c>
      <c r="N150" t="s">
        <v>65</v>
      </c>
    </row>
    <row r="151" spans="1:14" x14ac:dyDescent="0.25">
      <c r="A151">
        <v>149</v>
      </c>
      <c r="B151" t="s">
        <v>350</v>
      </c>
      <c r="C151" s="3" t="s">
        <v>351</v>
      </c>
      <c r="D151">
        <v>6200</v>
      </c>
      <c r="E151">
        <v>13632</v>
      </c>
      <c r="F151" t="s">
        <v>20</v>
      </c>
      <c r="G151">
        <v>195</v>
      </c>
      <c r="H151" t="s">
        <v>21</v>
      </c>
      <c r="I151" t="s">
        <v>22</v>
      </c>
      <c r="J151">
        <v>1357020000</v>
      </c>
      <c r="K151">
        <v>1361512800</v>
      </c>
      <c r="L151" t="b">
        <v>0</v>
      </c>
      <c r="M151" t="b">
        <v>0</v>
      </c>
      <c r="N151" t="s">
        <v>60</v>
      </c>
    </row>
    <row r="152" spans="1:14" x14ac:dyDescent="0.25">
      <c r="A152">
        <v>150</v>
      </c>
      <c r="B152" t="s">
        <v>352</v>
      </c>
      <c r="C152" s="3" t="s">
        <v>353</v>
      </c>
      <c r="D152">
        <v>100</v>
      </c>
      <c r="E152">
        <v>1</v>
      </c>
      <c r="F152" t="s">
        <v>14</v>
      </c>
      <c r="G152">
        <v>1</v>
      </c>
      <c r="H152" t="s">
        <v>21</v>
      </c>
      <c r="I152" t="s">
        <v>22</v>
      </c>
      <c r="J152">
        <v>1544940000</v>
      </c>
      <c r="K152">
        <v>1545026400</v>
      </c>
      <c r="L152" t="b">
        <v>0</v>
      </c>
      <c r="M152" t="b">
        <v>0</v>
      </c>
      <c r="N152" t="s">
        <v>23</v>
      </c>
    </row>
    <row r="153" spans="1:14"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row>
    <row r="154" spans="1:14"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row>
    <row r="155" spans="1:14"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row>
    <row r="156" spans="1:14"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row>
    <row r="157" spans="1:14"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row>
    <row r="158" spans="1:14"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row>
    <row r="159" spans="1:14" x14ac:dyDescent="0.25">
      <c r="A159">
        <v>157</v>
      </c>
      <c r="B159" t="s">
        <v>366</v>
      </c>
      <c r="C159" s="3" t="s">
        <v>367</v>
      </c>
      <c r="D159">
        <v>4200</v>
      </c>
      <c r="E159">
        <v>2212</v>
      </c>
      <c r="F159" t="s">
        <v>14</v>
      </c>
      <c r="G159">
        <v>30</v>
      </c>
      <c r="H159" t="s">
        <v>26</v>
      </c>
      <c r="I159" t="s">
        <v>27</v>
      </c>
      <c r="J159">
        <v>1388383200</v>
      </c>
      <c r="K159">
        <v>1389420000</v>
      </c>
      <c r="L159" t="b">
        <v>0</v>
      </c>
      <c r="M159" t="b">
        <v>0</v>
      </c>
      <c r="N159" t="s">
        <v>122</v>
      </c>
    </row>
    <row r="160" spans="1:14" x14ac:dyDescent="0.25">
      <c r="A160">
        <v>158</v>
      </c>
      <c r="B160" t="s">
        <v>368</v>
      </c>
      <c r="C160" s="3" t="s">
        <v>369</v>
      </c>
      <c r="D160">
        <v>2100</v>
      </c>
      <c r="E160">
        <v>4640</v>
      </c>
      <c r="F160" t="s">
        <v>20</v>
      </c>
      <c r="G160">
        <v>41</v>
      </c>
      <c r="H160" t="s">
        <v>21</v>
      </c>
      <c r="I160" t="s">
        <v>22</v>
      </c>
      <c r="J160">
        <v>1449554400</v>
      </c>
      <c r="K160">
        <v>1449640800</v>
      </c>
      <c r="L160" t="b">
        <v>0</v>
      </c>
      <c r="M160" t="b">
        <v>0</v>
      </c>
      <c r="N160" t="s">
        <v>23</v>
      </c>
    </row>
    <row r="161" spans="1:14"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row>
    <row r="162" spans="1:14" x14ac:dyDescent="0.25">
      <c r="A162">
        <v>160</v>
      </c>
      <c r="B162" t="s">
        <v>372</v>
      </c>
      <c r="C162" s="3" t="s">
        <v>373</v>
      </c>
      <c r="D162">
        <v>8000</v>
      </c>
      <c r="E162">
        <v>12985</v>
      </c>
      <c r="F162" t="s">
        <v>20</v>
      </c>
      <c r="G162">
        <v>164</v>
      </c>
      <c r="H162" t="s">
        <v>21</v>
      </c>
      <c r="I162" t="s">
        <v>22</v>
      </c>
      <c r="J162">
        <v>1556341200</v>
      </c>
      <c r="K162">
        <v>1557723600</v>
      </c>
      <c r="L162" t="b">
        <v>0</v>
      </c>
      <c r="M162" t="b">
        <v>0</v>
      </c>
      <c r="N162" t="s">
        <v>65</v>
      </c>
    </row>
    <row r="163" spans="1:14"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row>
    <row r="164" spans="1:14"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row>
    <row r="165" spans="1:14" x14ac:dyDescent="0.25">
      <c r="A165">
        <v>163</v>
      </c>
      <c r="B165" t="s">
        <v>378</v>
      </c>
      <c r="C165" s="3" t="s">
        <v>379</v>
      </c>
      <c r="D165">
        <v>3500</v>
      </c>
      <c r="E165">
        <v>8864</v>
      </c>
      <c r="F165" t="s">
        <v>20</v>
      </c>
      <c r="G165">
        <v>246</v>
      </c>
      <c r="H165" t="s">
        <v>21</v>
      </c>
      <c r="I165" t="s">
        <v>22</v>
      </c>
      <c r="J165">
        <v>1508475600</v>
      </c>
      <c r="K165">
        <v>1512712800</v>
      </c>
      <c r="L165" t="b">
        <v>0</v>
      </c>
      <c r="M165" t="b">
        <v>1</v>
      </c>
      <c r="N165" t="s">
        <v>122</v>
      </c>
    </row>
    <row r="166" spans="1:14"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row>
    <row r="167" spans="1:14"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row>
    <row r="168" spans="1:14"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row>
    <row r="169" spans="1:14" x14ac:dyDescent="0.25">
      <c r="A169">
        <v>167</v>
      </c>
      <c r="B169" t="s">
        <v>386</v>
      </c>
      <c r="C169" s="3" t="s">
        <v>387</v>
      </c>
      <c r="D169">
        <v>2600</v>
      </c>
      <c r="E169">
        <v>10804</v>
      </c>
      <c r="F169" t="s">
        <v>20</v>
      </c>
      <c r="G169">
        <v>146</v>
      </c>
      <c r="H169" t="s">
        <v>26</v>
      </c>
      <c r="I169" t="s">
        <v>27</v>
      </c>
      <c r="J169">
        <v>1370840400</v>
      </c>
      <c r="K169">
        <v>1371704400</v>
      </c>
      <c r="L169" t="b">
        <v>0</v>
      </c>
      <c r="M169" t="b">
        <v>0</v>
      </c>
      <c r="N169" t="s">
        <v>33</v>
      </c>
    </row>
    <row r="170" spans="1:14"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row>
    <row r="171" spans="1:14"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row>
    <row r="172" spans="1:14" x14ac:dyDescent="0.25">
      <c r="A172">
        <v>170</v>
      </c>
      <c r="B172" t="s">
        <v>392</v>
      </c>
      <c r="C172" s="3" t="s">
        <v>393</v>
      </c>
      <c r="D172">
        <v>188100</v>
      </c>
      <c r="E172">
        <v>5528</v>
      </c>
      <c r="F172" t="s">
        <v>14</v>
      </c>
      <c r="G172">
        <v>67</v>
      </c>
      <c r="H172" t="s">
        <v>21</v>
      </c>
      <c r="I172" t="s">
        <v>22</v>
      </c>
      <c r="J172">
        <v>1501736400</v>
      </c>
      <c r="K172">
        <v>1502341200</v>
      </c>
      <c r="L172" t="b">
        <v>0</v>
      </c>
      <c r="M172" t="b">
        <v>0</v>
      </c>
      <c r="N172" t="s">
        <v>60</v>
      </c>
    </row>
    <row r="173" spans="1:14"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row>
    <row r="174" spans="1:14" x14ac:dyDescent="0.25">
      <c r="A174">
        <v>172</v>
      </c>
      <c r="B174" t="s">
        <v>396</v>
      </c>
      <c r="C174" s="3" t="s">
        <v>397</v>
      </c>
      <c r="D174">
        <v>800</v>
      </c>
      <c r="E174">
        <v>663</v>
      </c>
      <c r="F174" t="s">
        <v>14</v>
      </c>
      <c r="G174">
        <v>26</v>
      </c>
      <c r="H174" t="s">
        <v>21</v>
      </c>
      <c r="I174" t="s">
        <v>22</v>
      </c>
      <c r="J174">
        <v>1405746000</v>
      </c>
      <c r="K174">
        <v>1407042000</v>
      </c>
      <c r="L174" t="b">
        <v>0</v>
      </c>
      <c r="M174" t="b">
        <v>1</v>
      </c>
      <c r="N174" t="s">
        <v>42</v>
      </c>
    </row>
    <row r="175" spans="1:14"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row>
    <row r="176" spans="1:14" x14ac:dyDescent="0.25">
      <c r="A176">
        <v>174</v>
      </c>
      <c r="B176" t="s">
        <v>400</v>
      </c>
      <c r="C176" s="3" t="s">
        <v>401</v>
      </c>
      <c r="D176">
        <v>600</v>
      </c>
      <c r="E176">
        <v>5368</v>
      </c>
      <c r="F176" t="s">
        <v>20</v>
      </c>
      <c r="G176">
        <v>48</v>
      </c>
      <c r="H176" t="s">
        <v>21</v>
      </c>
      <c r="I176" t="s">
        <v>22</v>
      </c>
      <c r="J176">
        <v>1444021200</v>
      </c>
      <c r="K176">
        <v>1444107600</v>
      </c>
      <c r="L176" t="b">
        <v>0</v>
      </c>
      <c r="M176" t="b">
        <v>1</v>
      </c>
      <c r="N176" t="s">
        <v>65</v>
      </c>
    </row>
    <row r="177" spans="1:14"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row>
    <row r="178" spans="1:14"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row>
    <row r="179" spans="1:14"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row>
    <row r="180" spans="1:14" x14ac:dyDescent="0.25">
      <c r="A180">
        <v>178</v>
      </c>
      <c r="B180" t="s">
        <v>408</v>
      </c>
      <c r="C180" s="3" t="s">
        <v>409</v>
      </c>
      <c r="D180">
        <v>7200</v>
      </c>
      <c r="E180">
        <v>6927</v>
      </c>
      <c r="F180" t="s">
        <v>14</v>
      </c>
      <c r="G180">
        <v>210</v>
      </c>
      <c r="H180" t="s">
        <v>21</v>
      </c>
      <c r="I180" t="s">
        <v>22</v>
      </c>
      <c r="J180">
        <v>1505970000</v>
      </c>
      <c r="K180">
        <v>1506747600</v>
      </c>
      <c r="L180" t="b">
        <v>0</v>
      </c>
      <c r="M180" t="b">
        <v>0</v>
      </c>
      <c r="N180" t="s">
        <v>17</v>
      </c>
    </row>
    <row r="181" spans="1:14"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row>
    <row r="182" spans="1:14"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row>
    <row r="183" spans="1:14" x14ac:dyDescent="0.25">
      <c r="A183">
        <v>181</v>
      </c>
      <c r="B183" t="s">
        <v>414</v>
      </c>
      <c r="C183" s="3" t="s">
        <v>415</v>
      </c>
      <c r="D183">
        <v>8600</v>
      </c>
      <c r="E183">
        <v>5315</v>
      </c>
      <c r="F183" t="s">
        <v>14</v>
      </c>
      <c r="G183">
        <v>136</v>
      </c>
      <c r="H183" t="s">
        <v>21</v>
      </c>
      <c r="I183" t="s">
        <v>22</v>
      </c>
      <c r="J183">
        <v>1507093200</v>
      </c>
      <c r="K183">
        <v>1508648400</v>
      </c>
      <c r="L183" t="b">
        <v>0</v>
      </c>
      <c r="M183" t="b">
        <v>0</v>
      </c>
      <c r="N183" t="s">
        <v>28</v>
      </c>
    </row>
    <row r="184" spans="1:14"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row>
    <row r="185" spans="1:14"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row>
    <row r="186" spans="1:14" x14ac:dyDescent="0.25">
      <c r="A186">
        <v>184</v>
      </c>
      <c r="B186" t="s">
        <v>420</v>
      </c>
      <c r="C186" s="3" t="s">
        <v>421</v>
      </c>
      <c r="D186">
        <v>3600</v>
      </c>
      <c r="E186">
        <v>10550</v>
      </c>
      <c r="F186" t="s">
        <v>20</v>
      </c>
      <c r="G186">
        <v>340</v>
      </c>
      <c r="H186" t="s">
        <v>21</v>
      </c>
      <c r="I186" t="s">
        <v>22</v>
      </c>
      <c r="J186">
        <v>1556859600</v>
      </c>
      <c r="K186">
        <v>1556946000</v>
      </c>
      <c r="L186" t="b">
        <v>0</v>
      </c>
      <c r="M186" t="b">
        <v>0</v>
      </c>
      <c r="N186" t="s">
        <v>33</v>
      </c>
    </row>
    <row r="187" spans="1:14" x14ac:dyDescent="0.25">
      <c r="A187">
        <v>185</v>
      </c>
      <c r="B187" t="s">
        <v>422</v>
      </c>
      <c r="C187" s="3" t="s">
        <v>423</v>
      </c>
      <c r="D187">
        <v>1000</v>
      </c>
      <c r="E187">
        <v>718</v>
      </c>
      <c r="F187" t="s">
        <v>14</v>
      </c>
      <c r="G187">
        <v>19</v>
      </c>
      <c r="H187" t="s">
        <v>21</v>
      </c>
      <c r="I187" t="s">
        <v>22</v>
      </c>
      <c r="J187">
        <v>1526187600</v>
      </c>
      <c r="K187">
        <v>1527138000</v>
      </c>
      <c r="L187" t="b">
        <v>0</v>
      </c>
      <c r="M187" t="b">
        <v>0</v>
      </c>
      <c r="N187" t="s">
        <v>269</v>
      </c>
    </row>
    <row r="188" spans="1:14"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row>
    <row r="189" spans="1:14"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row>
    <row r="190" spans="1:14" x14ac:dyDescent="0.25">
      <c r="A190">
        <v>188</v>
      </c>
      <c r="B190" t="s">
        <v>428</v>
      </c>
      <c r="C190" s="3" t="s">
        <v>429</v>
      </c>
      <c r="D190">
        <v>8200</v>
      </c>
      <c r="E190">
        <v>2625</v>
      </c>
      <c r="F190" t="s">
        <v>14</v>
      </c>
      <c r="G190">
        <v>35</v>
      </c>
      <c r="H190" t="s">
        <v>107</v>
      </c>
      <c r="I190" t="s">
        <v>108</v>
      </c>
      <c r="J190">
        <v>1417500000</v>
      </c>
      <c r="K190">
        <v>1417586400</v>
      </c>
      <c r="L190" t="b">
        <v>0</v>
      </c>
      <c r="M190" t="b">
        <v>0</v>
      </c>
      <c r="N190" t="s">
        <v>33</v>
      </c>
    </row>
    <row r="191" spans="1:14"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row>
    <row r="192" spans="1:14" x14ac:dyDescent="0.25">
      <c r="A192">
        <v>190</v>
      </c>
      <c r="B192" t="s">
        <v>432</v>
      </c>
      <c r="C192" s="3" t="s">
        <v>433</v>
      </c>
      <c r="D192">
        <v>3700</v>
      </c>
      <c r="E192">
        <v>2538</v>
      </c>
      <c r="F192" t="s">
        <v>14</v>
      </c>
      <c r="G192">
        <v>24</v>
      </c>
      <c r="H192" t="s">
        <v>21</v>
      </c>
      <c r="I192" t="s">
        <v>22</v>
      </c>
      <c r="J192">
        <v>1370322000</v>
      </c>
      <c r="K192">
        <v>1370408400</v>
      </c>
      <c r="L192" t="b">
        <v>0</v>
      </c>
      <c r="M192" t="b">
        <v>1</v>
      </c>
      <c r="N192" t="s">
        <v>33</v>
      </c>
    </row>
    <row r="193" spans="1:14" x14ac:dyDescent="0.25">
      <c r="A193">
        <v>191</v>
      </c>
      <c r="B193" t="s">
        <v>434</v>
      </c>
      <c r="C193" s="3" t="s">
        <v>435</v>
      </c>
      <c r="D193">
        <v>8400</v>
      </c>
      <c r="E193">
        <v>3188</v>
      </c>
      <c r="F193" t="s">
        <v>14</v>
      </c>
      <c r="G193">
        <v>86</v>
      </c>
      <c r="H193" t="s">
        <v>107</v>
      </c>
      <c r="I193" t="s">
        <v>108</v>
      </c>
      <c r="J193">
        <v>1552366800</v>
      </c>
      <c r="K193">
        <v>1552626000</v>
      </c>
      <c r="L193" t="b">
        <v>0</v>
      </c>
      <c r="M193" t="b">
        <v>0</v>
      </c>
      <c r="N193" t="s">
        <v>33</v>
      </c>
    </row>
    <row r="194" spans="1:14" x14ac:dyDescent="0.25">
      <c r="A194">
        <v>192</v>
      </c>
      <c r="B194" t="s">
        <v>436</v>
      </c>
      <c r="C194" s="3" t="s">
        <v>437</v>
      </c>
      <c r="D194">
        <v>42600</v>
      </c>
      <c r="E194">
        <v>8517</v>
      </c>
      <c r="F194" t="s">
        <v>14</v>
      </c>
      <c r="G194">
        <v>243</v>
      </c>
      <c r="H194" t="s">
        <v>21</v>
      </c>
      <c r="I194" t="s">
        <v>22</v>
      </c>
      <c r="J194">
        <v>1403845200</v>
      </c>
      <c r="K194">
        <v>1404190800</v>
      </c>
      <c r="L194" t="b">
        <v>0</v>
      </c>
      <c r="M194" t="b">
        <v>0</v>
      </c>
      <c r="N194" t="s">
        <v>23</v>
      </c>
    </row>
    <row r="195" spans="1:14" x14ac:dyDescent="0.25">
      <c r="A195">
        <v>193</v>
      </c>
      <c r="B195" t="s">
        <v>438</v>
      </c>
      <c r="C195" s="3" t="s">
        <v>439</v>
      </c>
      <c r="D195">
        <v>6600</v>
      </c>
      <c r="E195">
        <v>3012</v>
      </c>
      <c r="F195" t="s">
        <v>14</v>
      </c>
      <c r="G195">
        <v>65</v>
      </c>
      <c r="H195" t="s">
        <v>21</v>
      </c>
      <c r="I195" t="s">
        <v>22</v>
      </c>
      <c r="J195">
        <v>1523163600</v>
      </c>
      <c r="K195">
        <v>1523509200</v>
      </c>
      <c r="L195" t="b">
        <v>1</v>
      </c>
      <c r="M195" t="b">
        <v>0</v>
      </c>
      <c r="N195" t="s">
        <v>60</v>
      </c>
    </row>
    <row r="196" spans="1:14" x14ac:dyDescent="0.25">
      <c r="A196">
        <v>194</v>
      </c>
      <c r="B196" t="s">
        <v>440</v>
      </c>
      <c r="C196" s="3" t="s">
        <v>441</v>
      </c>
      <c r="D196">
        <v>7100</v>
      </c>
      <c r="E196">
        <v>8716</v>
      </c>
      <c r="F196" t="s">
        <v>20</v>
      </c>
      <c r="G196">
        <v>126</v>
      </c>
      <c r="H196" t="s">
        <v>21</v>
      </c>
      <c r="I196" t="s">
        <v>22</v>
      </c>
      <c r="J196">
        <v>1442206800</v>
      </c>
      <c r="K196">
        <v>1443589200</v>
      </c>
      <c r="L196" t="b">
        <v>0</v>
      </c>
      <c r="M196" t="b">
        <v>0</v>
      </c>
      <c r="N196" t="s">
        <v>148</v>
      </c>
    </row>
    <row r="197" spans="1:14"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row>
    <row r="198" spans="1:14" x14ac:dyDescent="0.25">
      <c r="A198">
        <v>196</v>
      </c>
      <c r="B198" t="s">
        <v>444</v>
      </c>
      <c r="C198" s="3" t="s">
        <v>445</v>
      </c>
      <c r="D198">
        <v>8200</v>
      </c>
      <c r="E198">
        <v>5178</v>
      </c>
      <c r="F198" t="s">
        <v>14</v>
      </c>
      <c r="G198">
        <v>100</v>
      </c>
      <c r="H198" t="s">
        <v>36</v>
      </c>
      <c r="I198" t="s">
        <v>37</v>
      </c>
      <c r="J198">
        <v>1472878800</v>
      </c>
      <c r="K198">
        <v>1474520400</v>
      </c>
      <c r="L198" t="b">
        <v>0</v>
      </c>
      <c r="M198" t="b">
        <v>0</v>
      </c>
      <c r="N198" t="s">
        <v>65</v>
      </c>
    </row>
    <row r="199" spans="1:14"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row>
    <row r="200" spans="1:14" x14ac:dyDescent="0.25">
      <c r="A200">
        <v>198</v>
      </c>
      <c r="B200" t="s">
        <v>448</v>
      </c>
      <c r="C200" s="3" t="s">
        <v>449</v>
      </c>
      <c r="D200">
        <v>63200</v>
      </c>
      <c r="E200">
        <v>6041</v>
      </c>
      <c r="F200" t="s">
        <v>14</v>
      </c>
      <c r="G200">
        <v>168</v>
      </c>
      <c r="H200" t="s">
        <v>21</v>
      </c>
      <c r="I200" t="s">
        <v>22</v>
      </c>
      <c r="J200">
        <v>1281070800</v>
      </c>
      <c r="K200">
        <v>1283576400</v>
      </c>
      <c r="L200" t="b">
        <v>0</v>
      </c>
      <c r="M200" t="b">
        <v>0</v>
      </c>
      <c r="N200" t="s">
        <v>50</v>
      </c>
    </row>
    <row r="201" spans="1:14" x14ac:dyDescent="0.25">
      <c r="A201">
        <v>199</v>
      </c>
      <c r="B201" t="s">
        <v>450</v>
      </c>
      <c r="C201" s="3" t="s">
        <v>451</v>
      </c>
      <c r="D201">
        <v>1800</v>
      </c>
      <c r="E201">
        <v>968</v>
      </c>
      <c r="F201" t="s">
        <v>14</v>
      </c>
      <c r="G201">
        <v>13</v>
      </c>
      <c r="H201" t="s">
        <v>21</v>
      </c>
      <c r="I201" t="s">
        <v>22</v>
      </c>
      <c r="J201">
        <v>1436245200</v>
      </c>
      <c r="K201">
        <v>1436590800</v>
      </c>
      <c r="L201" t="b">
        <v>0</v>
      </c>
      <c r="M201" t="b">
        <v>0</v>
      </c>
      <c r="N201" t="s">
        <v>23</v>
      </c>
    </row>
    <row r="202" spans="1:14" x14ac:dyDescent="0.25">
      <c r="A202">
        <v>200</v>
      </c>
      <c r="B202" t="s">
        <v>452</v>
      </c>
      <c r="C202" s="3" t="s">
        <v>453</v>
      </c>
      <c r="D202">
        <v>100</v>
      </c>
      <c r="E202">
        <v>2</v>
      </c>
      <c r="F202" t="s">
        <v>14</v>
      </c>
      <c r="G202">
        <v>1</v>
      </c>
      <c r="H202" t="s">
        <v>15</v>
      </c>
      <c r="I202" t="s">
        <v>16</v>
      </c>
      <c r="J202">
        <v>1269493200</v>
      </c>
      <c r="K202">
        <v>1270443600</v>
      </c>
      <c r="L202" t="b">
        <v>0</v>
      </c>
      <c r="M202" t="b">
        <v>0</v>
      </c>
      <c r="N202" t="s">
        <v>33</v>
      </c>
    </row>
    <row r="203" spans="1:14" x14ac:dyDescent="0.25">
      <c r="A203">
        <v>201</v>
      </c>
      <c r="B203" t="s">
        <v>454</v>
      </c>
      <c r="C203" s="3" t="s">
        <v>455</v>
      </c>
      <c r="D203">
        <v>2100</v>
      </c>
      <c r="E203">
        <v>14305</v>
      </c>
      <c r="F203" t="s">
        <v>20</v>
      </c>
      <c r="G203">
        <v>157</v>
      </c>
      <c r="H203" t="s">
        <v>21</v>
      </c>
      <c r="I203" t="s">
        <v>22</v>
      </c>
      <c r="J203">
        <v>1406264400</v>
      </c>
      <c r="K203">
        <v>1407819600</v>
      </c>
      <c r="L203" t="b">
        <v>0</v>
      </c>
      <c r="M203" t="b">
        <v>0</v>
      </c>
      <c r="N203" t="s">
        <v>28</v>
      </c>
    </row>
    <row r="204" spans="1:14" x14ac:dyDescent="0.25">
      <c r="A204">
        <v>202</v>
      </c>
      <c r="B204" t="s">
        <v>456</v>
      </c>
      <c r="C204" s="3" t="s">
        <v>457</v>
      </c>
      <c r="D204">
        <v>8300</v>
      </c>
      <c r="E204">
        <v>6543</v>
      </c>
      <c r="F204" t="s">
        <v>74</v>
      </c>
      <c r="G204">
        <v>82</v>
      </c>
      <c r="H204" t="s">
        <v>21</v>
      </c>
      <c r="I204" t="s">
        <v>22</v>
      </c>
      <c r="J204">
        <v>1317531600</v>
      </c>
      <c r="K204">
        <v>1317877200</v>
      </c>
      <c r="L204" t="b">
        <v>0</v>
      </c>
      <c r="M204" t="b">
        <v>0</v>
      </c>
      <c r="N204" t="s">
        <v>17</v>
      </c>
    </row>
    <row r="205" spans="1:14"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row>
    <row r="206" spans="1:14" x14ac:dyDescent="0.25">
      <c r="A206">
        <v>204</v>
      </c>
      <c r="B206" t="s">
        <v>460</v>
      </c>
      <c r="C206" s="3" t="s">
        <v>461</v>
      </c>
      <c r="D206">
        <v>75000</v>
      </c>
      <c r="E206">
        <v>2529</v>
      </c>
      <c r="F206" t="s">
        <v>14</v>
      </c>
      <c r="G206">
        <v>40</v>
      </c>
      <c r="H206" t="s">
        <v>21</v>
      </c>
      <c r="I206" t="s">
        <v>22</v>
      </c>
      <c r="J206">
        <v>1301806800</v>
      </c>
      <c r="K206">
        <v>1302670800</v>
      </c>
      <c r="L206" t="b">
        <v>0</v>
      </c>
      <c r="M206" t="b">
        <v>0</v>
      </c>
      <c r="N206" t="s">
        <v>159</v>
      </c>
    </row>
    <row r="207" spans="1:14" x14ac:dyDescent="0.25">
      <c r="A207">
        <v>205</v>
      </c>
      <c r="B207" t="s">
        <v>462</v>
      </c>
      <c r="C207" s="3" t="s">
        <v>463</v>
      </c>
      <c r="D207">
        <v>1300</v>
      </c>
      <c r="E207">
        <v>5614</v>
      </c>
      <c r="F207" t="s">
        <v>20</v>
      </c>
      <c r="G207">
        <v>80</v>
      </c>
      <c r="H207" t="s">
        <v>21</v>
      </c>
      <c r="I207" t="s">
        <v>22</v>
      </c>
      <c r="J207">
        <v>1539752400</v>
      </c>
      <c r="K207">
        <v>1540789200</v>
      </c>
      <c r="L207" t="b">
        <v>1</v>
      </c>
      <c r="M207" t="b">
        <v>0</v>
      </c>
      <c r="N207" t="s">
        <v>33</v>
      </c>
    </row>
    <row r="208" spans="1:14" x14ac:dyDescent="0.25">
      <c r="A208">
        <v>206</v>
      </c>
      <c r="B208" t="s">
        <v>464</v>
      </c>
      <c r="C208" s="3" t="s">
        <v>465</v>
      </c>
      <c r="D208">
        <v>9000</v>
      </c>
      <c r="E208">
        <v>3496</v>
      </c>
      <c r="F208" t="s">
        <v>74</v>
      </c>
      <c r="G208">
        <v>57</v>
      </c>
      <c r="H208" t="s">
        <v>21</v>
      </c>
      <c r="I208" t="s">
        <v>22</v>
      </c>
      <c r="J208">
        <v>1267250400</v>
      </c>
      <c r="K208">
        <v>1268028000</v>
      </c>
      <c r="L208" t="b">
        <v>0</v>
      </c>
      <c r="M208" t="b">
        <v>0</v>
      </c>
      <c r="N208" t="s">
        <v>119</v>
      </c>
    </row>
    <row r="209" spans="1:14"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row>
    <row r="210" spans="1:14"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row>
    <row r="211" spans="1:14"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row>
    <row r="212" spans="1:14" x14ac:dyDescent="0.25">
      <c r="A212">
        <v>210</v>
      </c>
      <c r="B212" t="s">
        <v>472</v>
      </c>
      <c r="C212" s="3" t="s">
        <v>473</v>
      </c>
      <c r="D212">
        <v>9400</v>
      </c>
      <c r="E212">
        <v>6338</v>
      </c>
      <c r="F212" t="s">
        <v>14</v>
      </c>
      <c r="G212">
        <v>226</v>
      </c>
      <c r="H212" t="s">
        <v>36</v>
      </c>
      <c r="I212" t="s">
        <v>37</v>
      </c>
      <c r="J212">
        <v>1488520800</v>
      </c>
      <c r="K212">
        <v>1490850000</v>
      </c>
      <c r="L212" t="b">
        <v>0</v>
      </c>
      <c r="M212" t="b">
        <v>0</v>
      </c>
      <c r="N212" t="s">
        <v>474</v>
      </c>
    </row>
    <row r="213" spans="1:14"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row>
    <row r="214" spans="1:14" x14ac:dyDescent="0.25">
      <c r="A214">
        <v>212</v>
      </c>
      <c r="B214" t="s">
        <v>477</v>
      </c>
      <c r="C214" s="3" t="s">
        <v>478</v>
      </c>
      <c r="D214">
        <v>8100</v>
      </c>
      <c r="E214">
        <v>12300</v>
      </c>
      <c r="F214" t="s">
        <v>20</v>
      </c>
      <c r="G214">
        <v>168</v>
      </c>
      <c r="H214" t="s">
        <v>21</v>
      </c>
      <c r="I214" t="s">
        <v>22</v>
      </c>
      <c r="J214">
        <v>1576389600</v>
      </c>
      <c r="K214">
        <v>1580364000</v>
      </c>
      <c r="L214" t="b">
        <v>0</v>
      </c>
      <c r="M214" t="b">
        <v>0</v>
      </c>
      <c r="N214" t="s">
        <v>33</v>
      </c>
    </row>
    <row r="215" spans="1:14"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row>
    <row r="216" spans="1:14" x14ac:dyDescent="0.25">
      <c r="A216">
        <v>214</v>
      </c>
      <c r="B216" t="s">
        <v>481</v>
      </c>
      <c r="C216" s="3" t="s">
        <v>482</v>
      </c>
      <c r="D216">
        <v>1400</v>
      </c>
      <c r="E216">
        <v>14324</v>
      </c>
      <c r="F216" t="s">
        <v>20</v>
      </c>
      <c r="G216">
        <v>165</v>
      </c>
      <c r="H216" t="s">
        <v>21</v>
      </c>
      <c r="I216" t="s">
        <v>22</v>
      </c>
      <c r="J216">
        <v>1282194000</v>
      </c>
      <c r="K216">
        <v>1282712400</v>
      </c>
      <c r="L216" t="b">
        <v>0</v>
      </c>
      <c r="M216" t="b">
        <v>0</v>
      </c>
      <c r="N216" t="s">
        <v>23</v>
      </c>
    </row>
    <row r="217" spans="1:14"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row>
    <row r="218" spans="1:14"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row>
    <row r="219" spans="1:14"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row>
    <row r="220" spans="1:14"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row>
    <row r="221" spans="1:14"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row>
    <row r="222" spans="1:14" x14ac:dyDescent="0.25">
      <c r="A222">
        <v>220</v>
      </c>
      <c r="B222" t="s">
        <v>493</v>
      </c>
      <c r="C222" s="3" t="s">
        <v>494</v>
      </c>
      <c r="D222">
        <v>7900</v>
      </c>
      <c r="E222">
        <v>667</v>
      </c>
      <c r="F222" t="s">
        <v>14</v>
      </c>
      <c r="G222">
        <v>17</v>
      </c>
      <c r="H222" t="s">
        <v>21</v>
      </c>
      <c r="I222" t="s">
        <v>22</v>
      </c>
      <c r="J222">
        <v>1309496400</v>
      </c>
      <c r="K222">
        <v>1311051600</v>
      </c>
      <c r="L222" t="b">
        <v>1</v>
      </c>
      <c r="M222" t="b">
        <v>0</v>
      </c>
      <c r="N222" t="s">
        <v>33</v>
      </c>
    </row>
    <row r="223" spans="1:14"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row>
    <row r="224" spans="1:14" x14ac:dyDescent="0.25">
      <c r="A224">
        <v>222</v>
      </c>
      <c r="B224" t="s">
        <v>497</v>
      </c>
      <c r="C224" s="3" t="s">
        <v>498</v>
      </c>
      <c r="D224">
        <v>4800</v>
      </c>
      <c r="E224">
        <v>6623</v>
      </c>
      <c r="F224" t="s">
        <v>20</v>
      </c>
      <c r="G224">
        <v>138</v>
      </c>
      <c r="H224" t="s">
        <v>21</v>
      </c>
      <c r="I224" t="s">
        <v>22</v>
      </c>
      <c r="J224">
        <v>1412226000</v>
      </c>
      <c r="K224">
        <v>1412312400</v>
      </c>
      <c r="L224" t="b">
        <v>0</v>
      </c>
      <c r="M224" t="b">
        <v>0</v>
      </c>
      <c r="N224" t="s">
        <v>122</v>
      </c>
    </row>
    <row r="225" spans="1:14"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row>
    <row r="226" spans="1:14"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row>
    <row r="227" spans="1:14"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row>
    <row r="228" spans="1:14"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row>
    <row r="229" spans="1:14"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row>
    <row r="230" spans="1:14"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row>
    <row r="231" spans="1:14"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row>
    <row r="232" spans="1:14" x14ac:dyDescent="0.25">
      <c r="A232">
        <v>230</v>
      </c>
      <c r="B232" t="s">
        <v>512</v>
      </c>
      <c r="C232" s="3" t="s">
        <v>513</v>
      </c>
      <c r="D232">
        <v>2400</v>
      </c>
      <c r="E232">
        <v>10084</v>
      </c>
      <c r="F232" t="s">
        <v>20</v>
      </c>
      <c r="G232">
        <v>101</v>
      </c>
      <c r="H232" t="s">
        <v>21</v>
      </c>
      <c r="I232" t="s">
        <v>22</v>
      </c>
      <c r="J232">
        <v>1575612000</v>
      </c>
      <c r="K232">
        <v>1575612000</v>
      </c>
      <c r="L232" t="b">
        <v>0</v>
      </c>
      <c r="M232" t="b">
        <v>0</v>
      </c>
      <c r="N232" t="s">
        <v>89</v>
      </c>
    </row>
    <row r="233" spans="1:14" x14ac:dyDescent="0.25">
      <c r="A233">
        <v>231</v>
      </c>
      <c r="B233" t="s">
        <v>514</v>
      </c>
      <c r="C233" s="3" t="s">
        <v>515</v>
      </c>
      <c r="D233">
        <v>7200</v>
      </c>
      <c r="E233">
        <v>5523</v>
      </c>
      <c r="F233" t="s">
        <v>74</v>
      </c>
      <c r="G233">
        <v>67</v>
      </c>
      <c r="H233" t="s">
        <v>21</v>
      </c>
      <c r="I233" t="s">
        <v>22</v>
      </c>
      <c r="J233">
        <v>1369112400</v>
      </c>
      <c r="K233">
        <v>1374123600</v>
      </c>
      <c r="L233" t="b">
        <v>0</v>
      </c>
      <c r="M233" t="b">
        <v>0</v>
      </c>
      <c r="N233" t="s">
        <v>33</v>
      </c>
    </row>
    <row r="234" spans="1:14" x14ac:dyDescent="0.25">
      <c r="A234">
        <v>232</v>
      </c>
      <c r="B234" t="s">
        <v>516</v>
      </c>
      <c r="C234" s="3" t="s">
        <v>517</v>
      </c>
      <c r="D234">
        <v>3400</v>
      </c>
      <c r="E234">
        <v>5823</v>
      </c>
      <c r="F234" t="s">
        <v>20</v>
      </c>
      <c r="G234">
        <v>92</v>
      </c>
      <c r="H234" t="s">
        <v>21</v>
      </c>
      <c r="I234" t="s">
        <v>22</v>
      </c>
      <c r="J234">
        <v>1469422800</v>
      </c>
      <c r="K234">
        <v>1469509200</v>
      </c>
      <c r="L234" t="b">
        <v>0</v>
      </c>
      <c r="M234" t="b">
        <v>0</v>
      </c>
      <c r="N234" t="s">
        <v>33</v>
      </c>
    </row>
    <row r="235" spans="1:14" x14ac:dyDescent="0.25">
      <c r="A235">
        <v>233</v>
      </c>
      <c r="B235" t="s">
        <v>518</v>
      </c>
      <c r="C235" s="3" t="s">
        <v>519</v>
      </c>
      <c r="D235">
        <v>3800</v>
      </c>
      <c r="E235">
        <v>6000</v>
      </c>
      <c r="F235" t="s">
        <v>20</v>
      </c>
      <c r="G235">
        <v>62</v>
      </c>
      <c r="H235" t="s">
        <v>21</v>
      </c>
      <c r="I235" t="s">
        <v>22</v>
      </c>
      <c r="J235">
        <v>1307854800</v>
      </c>
      <c r="K235">
        <v>1309237200</v>
      </c>
      <c r="L235" t="b">
        <v>0</v>
      </c>
      <c r="M235" t="b">
        <v>0</v>
      </c>
      <c r="N235" t="s">
        <v>71</v>
      </c>
    </row>
    <row r="236" spans="1:14"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row>
    <row r="237" spans="1:14"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row>
    <row r="238" spans="1:14" x14ac:dyDescent="0.25">
      <c r="A238">
        <v>236</v>
      </c>
      <c r="B238" t="s">
        <v>524</v>
      </c>
      <c r="C238" s="3" t="s">
        <v>525</v>
      </c>
      <c r="D238">
        <v>39500</v>
      </c>
      <c r="E238">
        <v>4323</v>
      </c>
      <c r="F238" t="s">
        <v>14</v>
      </c>
      <c r="G238">
        <v>57</v>
      </c>
      <c r="H238" t="s">
        <v>26</v>
      </c>
      <c r="I238" t="s">
        <v>27</v>
      </c>
      <c r="J238">
        <v>1561438800</v>
      </c>
      <c r="K238">
        <v>1562043600</v>
      </c>
      <c r="L238" t="b">
        <v>0</v>
      </c>
      <c r="M238" t="b">
        <v>1</v>
      </c>
      <c r="N238" t="s">
        <v>23</v>
      </c>
    </row>
    <row r="239" spans="1:14"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row>
    <row r="240" spans="1:14" x14ac:dyDescent="0.25">
      <c r="A240">
        <v>238</v>
      </c>
      <c r="B240" t="s">
        <v>528</v>
      </c>
      <c r="C240" s="3" t="s">
        <v>529</v>
      </c>
      <c r="D240">
        <v>2400</v>
      </c>
      <c r="E240">
        <v>10138</v>
      </c>
      <c r="F240" t="s">
        <v>20</v>
      </c>
      <c r="G240">
        <v>97</v>
      </c>
      <c r="H240" t="s">
        <v>36</v>
      </c>
      <c r="I240" t="s">
        <v>37</v>
      </c>
      <c r="J240">
        <v>1513231200</v>
      </c>
      <c r="K240">
        <v>1515391200</v>
      </c>
      <c r="L240" t="b">
        <v>0</v>
      </c>
      <c r="M240" t="b">
        <v>1</v>
      </c>
      <c r="N240" t="s">
        <v>33</v>
      </c>
    </row>
    <row r="241" spans="1:14" x14ac:dyDescent="0.25">
      <c r="A241">
        <v>239</v>
      </c>
      <c r="B241" t="s">
        <v>530</v>
      </c>
      <c r="C241" s="3" t="s">
        <v>531</v>
      </c>
      <c r="D241">
        <v>3200</v>
      </c>
      <c r="E241">
        <v>3127</v>
      </c>
      <c r="F241" t="s">
        <v>14</v>
      </c>
      <c r="G241">
        <v>41</v>
      </c>
      <c r="H241" t="s">
        <v>21</v>
      </c>
      <c r="I241" t="s">
        <v>22</v>
      </c>
      <c r="J241">
        <v>1440824400</v>
      </c>
      <c r="K241">
        <v>1441170000</v>
      </c>
      <c r="L241" t="b">
        <v>0</v>
      </c>
      <c r="M241" t="b">
        <v>0</v>
      </c>
      <c r="N241" t="s">
        <v>65</v>
      </c>
    </row>
    <row r="242" spans="1:14"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row>
    <row r="243" spans="1:14"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row>
    <row r="244" spans="1:14" x14ac:dyDescent="0.25">
      <c r="A244">
        <v>242</v>
      </c>
      <c r="B244" t="s">
        <v>536</v>
      </c>
      <c r="C244" s="3" t="s">
        <v>537</v>
      </c>
      <c r="D244">
        <v>8400</v>
      </c>
      <c r="E244">
        <v>10729</v>
      </c>
      <c r="F244" t="s">
        <v>20</v>
      </c>
      <c r="G244">
        <v>250</v>
      </c>
      <c r="H244" t="s">
        <v>21</v>
      </c>
      <c r="I244" t="s">
        <v>22</v>
      </c>
      <c r="J244">
        <v>1494392400</v>
      </c>
      <c r="K244">
        <v>1495256400</v>
      </c>
      <c r="L244" t="b">
        <v>0</v>
      </c>
      <c r="M244" t="b">
        <v>1</v>
      </c>
      <c r="N244" t="s">
        <v>23</v>
      </c>
    </row>
    <row r="245" spans="1:14"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row>
    <row r="246" spans="1:14"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row>
    <row r="247" spans="1:14" x14ac:dyDescent="0.25">
      <c r="A247">
        <v>245</v>
      </c>
      <c r="B247" t="s">
        <v>542</v>
      </c>
      <c r="C247" s="3" t="s">
        <v>543</v>
      </c>
      <c r="D247">
        <v>2900</v>
      </c>
      <c r="E247">
        <v>14771</v>
      </c>
      <c r="F247" t="s">
        <v>20</v>
      </c>
      <c r="G247">
        <v>214</v>
      </c>
      <c r="H247" t="s">
        <v>21</v>
      </c>
      <c r="I247" t="s">
        <v>22</v>
      </c>
      <c r="J247">
        <v>1396846800</v>
      </c>
      <c r="K247">
        <v>1396933200</v>
      </c>
      <c r="L247" t="b">
        <v>0</v>
      </c>
      <c r="M247" t="b">
        <v>0</v>
      </c>
      <c r="N247" t="s">
        <v>33</v>
      </c>
    </row>
    <row r="248" spans="1:14" x14ac:dyDescent="0.25">
      <c r="A248">
        <v>246</v>
      </c>
      <c r="B248" t="s">
        <v>544</v>
      </c>
      <c r="C248" s="3" t="s">
        <v>545</v>
      </c>
      <c r="D248">
        <v>4500</v>
      </c>
      <c r="E248">
        <v>14649</v>
      </c>
      <c r="F248" t="s">
        <v>20</v>
      </c>
      <c r="G248">
        <v>222</v>
      </c>
      <c r="H248" t="s">
        <v>21</v>
      </c>
      <c r="I248" t="s">
        <v>22</v>
      </c>
      <c r="J248">
        <v>1375678800</v>
      </c>
      <c r="K248">
        <v>1376024400</v>
      </c>
      <c r="L248" t="b">
        <v>0</v>
      </c>
      <c r="M248" t="b">
        <v>0</v>
      </c>
      <c r="N248" t="s">
        <v>28</v>
      </c>
    </row>
    <row r="249" spans="1:14"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row>
    <row r="250" spans="1:14"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row>
    <row r="251" spans="1:14"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row>
    <row r="252" spans="1:14" x14ac:dyDescent="0.25">
      <c r="A252">
        <v>250</v>
      </c>
      <c r="B252" t="s">
        <v>552</v>
      </c>
      <c r="C252" s="3" t="s">
        <v>553</v>
      </c>
      <c r="D252">
        <v>100</v>
      </c>
      <c r="E252">
        <v>3</v>
      </c>
      <c r="F252" t="s">
        <v>14</v>
      </c>
      <c r="G252">
        <v>1</v>
      </c>
      <c r="H252" t="s">
        <v>21</v>
      </c>
      <c r="I252" t="s">
        <v>22</v>
      </c>
      <c r="J252">
        <v>1264399200</v>
      </c>
      <c r="K252">
        <v>1267423200</v>
      </c>
      <c r="L252" t="b">
        <v>0</v>
      </c>
      <c r="M252" t="b">
        <v>0</v>
      </c>
      <c r="N252" t="s">
        <v>23</v>
      </c>
    </row>
    <row r="253" spans="1:14" x14ac:dyDescent="0.25">
      <c r="A253">
        <v>251</v>
      </c>
      <c r="B253" t="s">
        <v>554</v>
      </c>
      <c r="C253" s="3" t="s">
        <v>555</v>
      </c>
      <c r="D253">
        <v>7100</v>
      </c>
      <c r="E253">
        <v>3840</v>
      </c>
      <c r="F253" t="s">
        <v>14</v>
      </c>
      <c r="G253">
        <v>101</v>
      </c>
      <c r="H253" t="s">
        <v>21</v>
      </c>
      <c r="I253" t="s">
        <v>22</v>
      </c>
      <c r="J253">
        <v>1355032800</v>
      </c>
      <c r="K253">
        <v>1355205600</v>
      </c>
      <c r="L253" t="b">
        <v>0</v>
      </c>
      <c r="M253" t="b">
        <v>0</v>
      </c>
      <c r="N253" t="s">
        <v>33</v>
      </c>
    </row>
    <row r="254" spans="1:14"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row>
    <row r="255" spans="1:14"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row>
    <row r="256" spans="1:14"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row>
    <row r="257" spans="1:14"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row>
    <row r="258" spans="1:14" x14ac:dyDescent="0.25">
      <c r="A258">
        <v>256</v>
      </c>
      <c r="B258" t="s">
        <v>564</v>
      </c>
      <c r="C258" s="3" t="s">
        <v>565</v>
      </c>
      <c r="D258">
        <v>4100</v>
      </c>
      <c r="E258">
        <v>959</v>
      </c>
      <c r="F258" t="s">
        <v>14</v>
      </c>
      <c r="G258">
        <v>15</v>
      </c>
      <c r="H258" t="s">
        <v>40</v>
      </c>
      <c r="I258" t="s">
        <v>41</v>
      </c>
      <c r="J258">
        <v>1453615200</v>
      </c>
      <c r="K258">
        <v>1456812000</v>
      </c>
      <c r="L258" t="b">
        <v>0</v>
      </c>
      <c r="M258" t="b">
        <v>0</v>
      </c>
      <c r="N258" t="s">
        <v>23</v>
      </c>
    </row>
    <row r="259" spans="1:14" x14ac:dyDescent="0.25">
      <c r="A259">
        <v>257</v>
      </c>
      <c r="B259" t="s">
        <v>566</v>
      </c>
      <c r="C259" s="3" t="s">
        <v>567</v>
      </c>
      <c r="D259">
        <v>5700</v>
      </c>
      <c r="E259">
        <v>8322</v>
      </c>
      <c r="F259" t="s">
        <v>20</v>
      </c>
      <c r="G259">
        <v>92</v>
      </c>
      <c r="H259" t="s">
        <v>21</v>
      </c>
      <c r="I259" t="s">
        <v>22</v>
      </c>
      <c r="J259">
        <v>1362463200</v>
      </c>
      <c r="K259">
        <v>1363669200</v>
      </c>
      <c r="L259" t="b">
        <v>0</v>
      </c>
      <c r="M259" t="b">
        <v>0</v>
      </c>
      <c r="N259" t="s">
        <v>33</v>
      </c>
    </row>
    <row r="260" spans="1:14" x14ac:dyDescent="0.25">
      <c r="A260">
        <v>258</v>
      </c>
      <c r="B260" t="s">
        <v>568</v>
      </c>
      <c r="C260" s="3" t="s">
        <v>569</v>
      </c>
      <c r="D260">
        <v>5000</v>
      </c>
      <c r="E260">
        <v>13424</v>
      </c>
      <c r="F260" t="s">
        <v>20</v>
      </c>
      <c r="G260">
        <v>186</v>
      </c>
      <c r="H260" t="s">
        <v>21</v>
      </c>
      <c r="I260" t="s">
        <v>22</v>
      </c>
      <c r="J260">
        <v>1481176800</v>
      </c>
      <c r="K260">
        <v>1482904800</v>
      </c>
      <c r="L260" t="b">
        <v>0</v>
      </c>
      <c r="M260" t="b">
        <v>1</v>
      </c>
      <c r="N260" t="s">
        <v>33</v>
      </c>
    </row>
    <row r="261" spans="1:14"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row>
    <row r="262" spans="1:14" x14ac:dyDescent="0.25">
      <c r="A262">
        <v>260</v>
      </c>
      <c r="B262" t="s">
        <v>572</v>
      </c>
      <c r="C262" s="3" t="s">
        <v>573</v>
      </c>
      <c r="D262">
        <v>6300</v>
      </c>
      <c r="E262">
        <v>9935</v>
      </c>
      <c r="F262" t="s">
        <v>20</v>
      </c>
      <c r="G262">
        <v>261</v>
      </c>
      <c r="H262" t="s">
        <v>21</v>
      </c>
      <c r="I262" t="s">
        <v>22</v>
      </c>
      <c r="J262">
        <v>1348808400</v>
      </c>
      <c r="K262">
        <v>1349845200</v>
      </c>
      <c r="L262" t="b">
        <v>0</v>
      </c>
      <c r="M262" t="b">
        <v>0</v>
      </c>
      <c r="N262" t="s">
        <v>23</v>
      </c>
    </row>
    <row r="263" spans="1:14"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row>
    <row r="264" spans="1:14" x14ac:dyDescent="0.25">
      <c r="A264">
        <v>262</v>
      </c>
      <c r="B264" t="s">
        <v>576</v>
      </c>
      <c r="C264" s="3" t="s">
        <v>577</v>
      </c>
      <c r="D264">
        <v>1700</v>
      </c>
      <c r="E264">
        <v>5328</v>
      </c>
      <c r="F264" t="s">
        <v>20</v>
      </c>
      <c r="G264">
        <v>107</v>
      </c>
      <c r="H264" t="s">
        <v>21</v>
      </c>
      <c r="I264" t="s">
        <v>22</v>
      </c>
      <c r="J264">
        <v>1301979600</v>
      </c>
      <c r="K264">
        <v>1304226000</v>
      </c>
      <c r="L264" t="b">
        <v>0</v>
      </c>
      <c r="M264" t="b">
        <v>1</v>
      </c>
      <c r="N264" t="s">
        <v>60</v>
      </c>
    </row>
    <row r="265" spans="1:14"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row>
    <row r="266" spans="1:14"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row>
    <row r="267" spans="1:14" x14ac:dyDescent="0.25">
      <c r="A267">
        <v>265</v>
      </c>
      <c r="B267" t="s">
        <v>582</v>
      </c>
      <c r="C267" s="3" t="s">
        <v>583</v>
      </c>
      <c r="D267">
        <v>4900</v>
      </c>
      <c r="E267">
        <v>6031</v>
      </c>
      <c r="F267" t="s">
        <v>20</v>
      </c>
      <c r="G267">
        <v>86</v>
      </c>
      <c r="H267" t="s">
        <v>21</v>
      </c>
      <c r="I267" t="s">
        <v>22</v>
      </c>
      <c r="J267">
        <v>1451800800</v>
      </c>
      <c r="K267">
        <v>1455602400</v>
      </c>
      <c r="L267" t="b">
        <v>0</v>
      </c>
      <c r="M267" t="b">
        <v>0</v>
      </c>
      <c r="N267" t="s">
        <v>33</v>
      </c>
    </row>
    <row r="268" spans="1:14"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row>
    <row r="269" spans="1:14"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row>
    <row r="270" spans="1:14" x14ac:dyDescent="0.25">
      <c r="A270">
        <v>268</v>
      </c>
      <c r="B270" t="s">
        <v>588</v>
      </c>
      <c r="C270" s="3" t="s">
        <v>589</v>
      </c>
      <c r="D270">
        <v>1500</v>
      </c>
      <c r="E270">
        <v>2708</v>
      </c>
      <c r="F270" t="s">
        <v>20</v>
      </c>
      <c r="G270">
        <v>48</v>
      </c>
      <c r="H270" t="s">
        <v>21</v>
      </c>
      <c r="I270" t="s">
        <v>22</v>
      </c>
      <c r="J270">
        <v>1349326800</v>
      </c>
      <c r="K270">
        <v>1353304800</v>
      </c>
      <c r="L270" t="b">
        <v>0</v>
      </c>
      <c r="M270" t="b">
        <v>0</v>
      </c>
      <c r="N270" t="s">
        <v>42</v>
      </c>
    </row>
    <row r="271" spans="1:14" x14ac:dyDescent="0.25">
      <c r="A271">
        <v>269</v>
      </c>
      <c r="B271" t="s">
        <v>590</v>
      </c>
      <c r="C271" s="3" t="s">
        <v>591</v>
      </c>
      <c r="D271">
        <v>3500</v>
      </c>
      <c r="E271">
        <v>8842</v>
      </c>
      <c r="F271" t="s">
        <v>20</v>
      </c>
      <c r="G271">
        <v>87</v>
      </c>
      <c r="H271" t="s">
        <v>21</v>
      </c>
      <c r="I271" t="s">
        <v>22</v>
      </c>
      <c r="J271">
        <v>1548914400</v>
      </c>
      <c r="K271">
        <v>1550728800</v>
      </c>
      <c r="L271" t="b">
        <v>0</v>
      </c>
      <c r="M271" t="b">
        <v>0</v>
      </c>
      <c r="N271" t="s">
        <v>269</v>
      </c>
    </row>
    <row r="272" spans="1:14"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row>
    <row r="273" spans="1:14"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row>
    <row r="274" spans="1:14"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row>
    <row r="275" spans="1:14" x14ac:dyDescent="0.25">
      <c r="A275">
        <v>273</v>
      </c>
      <c r="B275" t="s">
        <v>598</v>
      </c>
      <c r="C275" s="3" t="s">
        <v>599</v>
      </c>
      <c r="D275">
        <v>7800</v>
      </c>
      <c r="E275">
        <v>10704</v>
      </c>
      <c r="F275" t="s">
        <v>20</v>
      </c>
      <c r="G275">
        <v>282</v>
      </c>
      <c r="H275" t="s">
        <v>15</v>
      </c>
      <c r="I275" t="s">
        <v>16</v>
      </c>
      <c r="J275">
        <v>1505624400</v>
      </c>
      <c r="K275">
        <v>1505883600</v>
      </c>
      <c r="L275" t="b">
        <v>0</v>
      </c>
      <c r="M275" t="b">
        <v>0</v>
      </c>
      <c r="N275" t="s">
        <v>33</v>
      </c>
    </row>
    <row r="276" spans="1:14"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row>
    <row r="277" spans="1:14"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row>
    <row r="278" spans="1:14" x14ac:dyDescent="0.25">
      <c r="A278">
        <v>276</v>
      </c>
      <c r="B278" t="s">
        <v>604</v>
      </c>
      <c r="C278" s="3" t="s">
        <v>605</v>
      </c>
      <c r="D278">
        <v>5500</v>
      </c>
      <c r="E278">
        <v>5324</v>
      </c>
      <c r="F278" t="s">
        <v>14</v>
      </c>
      <c r="G278">
        <v>133</v>
      </c>
      <c r="H278" t="s">
        <v>21</v>
      </c>
      <c r="I278" t="s">
        <v>22</v>
      </c>
      <c r="J278">
        <v>1334811600</v>
      </c>
      <c r="K278">
        <v>1335243600</v>
      </c>
      <c r="L278" t="b">
        <v>0</v>
      </c>
      <c r="M278" t="b">
        <v>1</v>
      </c>
      <c r="N278" t="s">
        <v>89</v>
      </c>
    </row>
    <row r="279" spans="1:14"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row>
    <row r="280" spans="1:14" x14ac:dyDescent="0.25">
      <c r="A280">
        <v>278</v>
      </c>
      <c r="B280" t="s">
        <v>608</v>
      </c>
      <c r="C280" s="3" t="s">
        <v>609</v>
      </c>
      <c r="D280">
        <v>2700</v>
      </c>
      <c r="E280">
        <v>8799</v>
      </c>
      <c r="F280" t="s">
        <v>20</v>
      </c>
      <c r="G280">
        <v>91</v>
      </c>
      <c r="H280" t="s">
        <v>21</v>
      </c>
      <c r="I280" t="s">
        <v>22</v>
      </c>
      <c r="J280">
        <v>1353909600</v>
      </c>
      <c r="K280">
        <v>1356069600</v>
      </c>
      <c r="L280" t="b">
        <v>0</v>
      </c>
      <c r="M280" t="b">
        <v>0</v>
      </c>
      <c r="N280" t="s">
        <v>28</v>
      </c>
    </row>
    <row r="281" spans="1:14" x14ac:dyDescent="0.25">
      <c r="A281">
        <v>279</v>
      </c>
      <c r="B281" t="s">
        <v>610</v>
      </c>
      <c r="C281" s="3" t="s">
        <v>611</v>
      </c>
      <c r="D281">
        <v>8000</v>
      </c>
      <c r="E281">
        <v>13656</v>
      </c>
      <c r="F281" t="s">
        <v>20</v>
      </c>
      <c r="G281">
        <v>546</v>
      </c>
      <c r="H281" t="s">
        <v>21</v>
      </c>
      <c r="I281" t="s">
        <v>22</v>
      </c>
      <c r="J281">
        <v>1535950800</v>
      </c>
      <c r="K281">
        <v>1536210000</v>
      </c>
      <c r="L281" t="b">
        <v>0</v>
      </c>
      <c r="M281" t="b">
        <v>0</v>
      </c>
      <c r="N281" t="s">
        <v>33</v>
      </c>
    </row>
    <row r="282" spans="1:14"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row>
    <row r="283" spans="1:14"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row>
    <row r="284" spans="1:14" x14ac:dyDescent="0.25">
      <c r="A284">
        <v>282</v>
      </c>
      <c r="B284" t="s">
        <v>616</v>
      </c>
      <c r="C284" s="3" t="s">
        <v>617</v>
      </c>
      <c r="D284">
        <v>8400</v>
      </c>
      <c r="E284">
        <v>9076</v>
      </c>
      <c r="F284" t="s">
        <v>20</v>
      </c>
      <c r="G284">
        <v>133</v>
      </c>
      <c r="H284" t="s">
        <v>21</v>
      </c>
      <c r="I284" t="s">
        <v>22</v>
      </c>
      <c r="J284">
        <v>1480226400</v>
      </c>
      <c r="K284">
        <v>1480744800</v>
      </c>
      <c r="L284" t="b">
        <v>0</v>
      </c>
      <c r="M284" t="b">
        <v>1</v>
      </c>
      <c r="N284" t="s">
        <v>269</v>
      </c>
    </row>
    <row r="285" spans="1:14"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row>
    <row r="286" spans="1:14" x14ac:dyDescent="0.25">
      <c r="A286">
        <v>284</v>
      </c>
      <c r="B286" t="s">
        <v>620</v>
      </c>
      <c r="C286" s="3" t="s">
        <v>621</v>
      </c>
      <c r="D286">
        <v>9800</v>
      </c>
      <c r="E286">
        <v>8153</v>
      </c>
      <c r="F286" t="s">
        <v>14</v>
      </c>
      <c r="G286">
        <v>132</v>
      </c>
      <c r="H286" t="s">
        <v>21</v>
      </c>
      <c r="I286" t="s">
        <v>22</v>
      </c>
      <c r="J286">
        <v>1335848400</v>
      </c>
      <c r="K286">
        <v>1336280400</v>
      </c>
      <c r="L286" t="b">
        <v>0</v>
      </c>
      <c r="M286" t="b">
        <v>0</v>
      </c>
      <c r="N286" t="s">
        <v>28</v>
      </c>
    </row>
    <row r="287" spans="1:14" x14ac:dyDescent="0.25">
      <c r="A287">
        <v>285</v>
      </c>
      <c r="B287" t="s">
        <v>622</v>
      </c>
      <c r="C287" s="3" t="s">
        <v>623</v>
      </c>
      <c r="D287">
        <v>900</v>
      </c>
      <c r="E287">
        <v>6357</v>
      </c>
      <c r="F287" t="s">
        <v>20</v>
      </c>
      <c r="G287">
        <v>254</v>
      </c>
      <c r="H287" t="s">
        <v>21</v>
      </c>
      <c r="I287" t="s">
        <v>22</v>
      </c>
      <c r="J287">
        <v>1473483600</v>
      </c>
      <c r="K287">
        <v>1476766800</v>
      </c>
      <c r="L287" t="b">
        <v>0</v>
      </c>
      <c r="M287" t="b">
        <v>0</v>
      </c>
      <c r="N287" t="s">
        <v>33</v>
      </c>
    </row>
    <row r="288" spans="1:14"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row>
    <row r="289" spans="1:14" x14ac:dyDescent="0.25">
      <c r="A289">
        <v>287</v>
      </c>
      <c r="B289" t="s">
        <v>626</v>
      </c>
      <c r="C289" s="3" t="s">
        <v>627</v>
      </c>
      <c r="D289">
        <v>6300</v>
      </c>
      <c r="E289">
        <v>13213</v>
      </c>
      <c r="F289" t="s">
        <v>20</v>
      </c>
      <c r="G289">
        <v>176</v>
      </c>
      <c r="H289" t="s">
        <v>21</v>
      </c>
      <c r="I289" t="s">
        <v>22</v>
      </c>
      <c r="J289">
        <v>1430197200</v>
      </c>
      <c r="K289">
        <v>1430197200</v>
      </c>
      <c r="L289" t="b">
        <v>0</v>
      </c>
      <c r="M289" t="b">
        <v>0</v>
      </c>
      <c r="N289" t="s">
        <v>50</v>
      </c>
    </row>
    <row r="290" spans="1:14" x14ac:dyDescent="0.25">
      <c r="A290">
        <v>288</v>
      </c>
      <c r="B290" t="s">
        <v>628</v>
      </c>
      <c r="C290" s="3" t="s">
        <v>629</v>
      </c>
      <c r="D290">
        <v>5600</v>
      </c>
      <c r="E290">
        <v>5476</v>
      </c>
      <c r="F290" t="s">
        <v>14</v>
      </c>
      <c r="G290">
        <v>137</v>
      </c>
      <c r="H290" t="s">
        <v>36</v>
      </c>
      <c r="I290" t="s">
        <v>37</v>
      </c>
      <c r="J290">
        <v>1331701200</v>
      </c>
      <c r="K290">
        <v>1331787600</v>
      </c>
      <c r="L290" t="b">
        <v>0</v>
      </c>
      <c r="M290" t="b">
        <v>1</v>
      </c>
      <c r="N290" t="s">
        <v>148</v>
      </c>
    </row>
    <row r="291" spans="1:14" x14ac:dyDescent="0.25">
      <c r="A291">
        <v>289</v>
      </c>
      <c r="B291" t="s">
        <v>630</v>
      </c>
      <c r="C291" s="3" t="s">
        <v>631</v>
      </c>
      <c r="D291">
        <v>800</v>
      </c>
      <c r="E291">
        <v>13474</v>
      </c>
      <c r="F291" t="s">
        <v>20</v>
      </c>
      <c r="G291">
        <v>337</v>
      </c>
      <c r="H291" t="s">
        <v>15</v>
      </c>
      <c r="I291" t="s">
        <v>16</v>
      </c>
      <c r="J291">
        <v>1438578000</v>
      </c>
      <c r="K291">
        <v>1438837200</v>
      </c>
      <c r="L291" t="b">
        <v>0</v>
      </c>
      <c r="M291" t="b">
        <v>0</v>
      </c>
      <c r="N291" t="s">
        <v>33</v>
      </c>
    </row>
    <row r="292" spans="1:14"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row>
    <row r="293" spans="1:14" x14ac:dyDescent="0.25">
      <c r="A293">
        <v>291</v>
      </c>
      <c r="B293" t="s">
        <v>634</v>
      </c>
      <c r="C293" s="3" t="s">
        <v>635</v>
      </c>
      <c r="D293">
        <v>1800</v>
      </c>
      <c r="E293">
        <v>8219</v>
      </c>
      <c r="F293" t="s">
        <v>20</v>
      </c>
      <c r="G293">
        <v>107</v>
      </c>
      <c r="H293" t="s">
        <v>21</v>
      </c>
      <c r="I293" t="s">
        <v>22</v>
      </c>
      <c r="J293">
        <v>1318654800</v>
      </c>
      <c r="K293">
        <v>1319000400</v>
      </c>
      <c r="L293" t="b">
        <v>1</v>
      </c>
      <c r="M293" t="b">
        <v>0</v>
      </c>
      <c r="N293" t="s">
        <v>28</v>
      </c>
    </row>
    <row r="294" spans="1:14" x14ac:dyDescent="0.25">
      <c r="A294">
        <v>292</v>
      </c>
      <c r="B294" t="s">
        <v>636</v>
      </c>
      <c r="C294" s="3" t="s">
        <v>637</v>
      </c>
      <c r="D294">
        <v>7300</v>
      </c>
      <c r="E294">
        <v>717</v>
      </c>
      <c r="F294" t="s">
        <v>14</v>
      </c>
      <c r="G294">
        <v>10</v>
      </c>
      <c r="H294" t="s">
        <v>21</v>
      </c>
      <c r="I294" t="s">
        <v>22</v>
      </c>
      <c r="J294">
        <v>1331874000</v>
      </c>
      <c r="K294">
        <v>1333429200</v>
      </c>
      <c r="L294" t="b">
        <v>0</v>
      </c>
      <c r="M294" t="b">
        <v>0</v>
      </c>
      <c r="N294" t="s">
        <v>17</v>
      </c>
    </row>
    <row r="295" spans="1:14" x14ac:dyDescent="0.25">
      <c r="A295">
        <v>293</v>
      </c>
      <c r="B295" t="s">
        <v>638</v>
      </c>
      <c r="C295" s="3" t="s">
        <v>639</v>
      </c>
      <c r="D295">
        <v>6500</v>
      </c>
      <c r="E295">
        <v>1065</v>
      </c>
      <c r="F295" t="s">
        <v>74</v>
      </c>
      <c r="G295">
        <v>32</v>
      </c>
      <c r="H295" t="s">
        <v>107</v>
      </c>
      <c r="I295" t="s">
        <v>108</v>
      </c>
      <c r="J295">
        <v>1286254800</v>
      </c>
      <c r="K295">
        <v>1287032400</v>
      </c>
      <c r="L295" t="b">
        <v>0</v>
      </c>
      <c r="M295" t="b">
        <v>0</v>
      </c>
      <c r="N295" t="s">
        <v>33</v>
      </c>
    </row>
    <row r="296" spans="1:14" x14ac:dyDescent="0.25">
      <c r="A296">
        <v>294</v>
      </c>
      <c r="B296" t="s">
        <v>640</v>
      </c>
      <c r="C296" s="3" t="s">
        <v>641</v>
      </c>
      <c r="D296">
        <v>600</v>
      </c>
      <c r="E296">
        <v>8038</v>
      </c>
      <c r="F296" t="s">
        <v>20</v>
      </c>
      <c r="G296">
        <v>183</v>
      </c>
      <c r="H296" t="s">
        <v>21</v>
      </c>
      <c r="I296" t="s">
        <v>22</v>
      </c>
      <c r="J296">
        <v>1540530000</v>
      </c>
      <c r="K296">
        <v>1541570400</v>
      </c>
      <c r="L296" t="b">
        <v>0</v>
      </c>
      <c r="M296" t="b">
        <v>0</v>
      </c>
      <c r="N296" t="s">
        <v>33</v>
      </c>
    </row>
    <row r="297" spans="1:14"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row>
    <row r="298" spans="1:14"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row>
    <row r="299" spans="1:14" x14ac:dyDescent="0.25">
      <c r="A299">
        <v>297</v>
      </c>
      <c r="B299" t="s">
        <v>646</v>
      </c>
      <c r="C299" s="3" t="s">
        <v>647</v>
      </c>
      <c r="D299">
        <v>7200</v>
      </c>
      <c r="E299">
        <v>6785</v>
      </c>
      <c r="F299" t="s">
        <v>14</v>
      </c>
      <c r="G299">
        <v>104</v>
      </c>
      <c r="H299" t="s">
        <v>26</v>
      </c>
      <c r="I299" t="s">
        <v>27</v>
      </c>
      <c r="J299">
        <v>1389679200</v>
      </c>
      <c r="K299">
        <v>1390456800</v>
      </c>
      <c r="L299" t="b">
        <v>0</v>
      </c>
      <c r="M299" t="b">
        <v>1</v>
      </c>
      <c r="N299" t="s">
        <v>33</v>
      </c>
    </row>
    <row r="300" spans="1:14" x14ac:dyDescent="0.25">
      <c r="A300">
        <v>298</v>
      </c>
      <c r="B300" t="s">
        <v>648</v>
      </c>
      <c r="C300" s="3" t="s">
        <v>649</v>
      </c>
      <c r="D300">
        <v>3500</v>
      </c>
      <c r="E300">
        <v>5037</v>
      </c>
      <c r="F300" t="s">
        <v>20</v>
      </c>
      <c r="G300">
        <v>72</v>
      </c>
      <c r="H300" t="s">
        <v>21</v>
      </c>
      <c r="I300" t="s">
        <v>22</v>
      </c>
      <c r="J300">
        <v>1456466400</v>
      </c>
      <c r="K300">
        <v>1458018000</v>
      </c>
      <c r="L300" t="b">
        <v>0</v>
      </c>
      <c r="M300" t="b">
        <v>1</v>
      </c>
      <c r="N300" t="s">
        <v>23</v>
      </c>
    </row>
    <row r="301" spans="1:14"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row>
    <row r="302" spans="1:14" x14ac:dyDescent="0.25">
      <c r="A302">
        <v>300</v>
      </c>
      <c r="B302" t="s">
        <v>652</v>
      </c>
      <c r="C302" s="3" t="s">
        <v>653</v>
      </c>
      <c r="D302">
        <v>100</v>
      </c>
      <c r="E302">
        <v>5</v>
      </c>
      <c r="F302" t="s">
        <v>14</v>
      </c>
      <c r="G302">
        <v>1</v>
      </c>
      <c r="H302" t="s">
        <v>36</v>
      </c>
      <c r="I302" t="s">
        <v>37</v>
      </c>
      <c r="J302">
        <v>1504069200</v>
      </c>
      <c r="K302">
        <v>1504155600</v>
      </c>
      <c r="L302" t="b">
        <v>0</v>
      </c>
      <c r="M302" t="b">
        <v>1</v>
      </c>
      <c r="N302" t="s">
        <v>68</v>
      </c>
    </row>
    <row r="303" spans="1:14" x14ac:dyDescent="0.25">
      <c r="A303">
        <v>301</v>
      </c>
      <c r="B303" t="s">
        <v>654</v>
      </c>
      <c r="C303" s="3" t="s">
        <v>655</v>
      </c>
      <c r="D303">
        <v>900</v>
      </c>
      <c r="E303">
        <v>12102</v>
      </c>
      <c r="F303" t="s">
        <v>20</v>
      </c>
      <c r="G303">
        <v>295</v>
      </c>
      <c r="H303" t="s">
        <v>21</v>
      </c>
      <c r="I303" t="s">
        <v>22</v>
      </c>
      <c r="J303">
        <v>1424930400</v>
      </c>
      <c r="K303">
        <v>1426395600</v>
      </c>
      <c r="L303" t="b">
        <v>0</v>
      </c>
      <c r="M303" t="b">
        <v>0</v>
      </c>
      <c r="N303" t="s">
        <v>42</v>
      </c>
    </row>
    <row r="304" spans="1:14"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row>
    <row r="305" spans="1:14" x14ac:dyDescent="0.25">
      <c r="A305">
        <v>303</v>
      </c>
      <c r="B305" t="s">
        <v>658</v>
      </c>
      <c r="C305" s="3" t="s">
        <v>659</v>
      </c>
      <c r="D305">
        <v>3400</v>
      </c>
      <c r="E305">
        <v>2809</v>
      </c>
      <c r="F305" t="s">
        <v>14</v>
      </c>
      <c r="G305">
        <v>32</v>
      </c>
      <c r="H305" t="s">
        <v>21</v>
      </c>
      <c r="I305" t="s">
        <v>22</v>
      </c>
      <c r="J305">
        <v>1452146400</v>
      </c>
      <c r="K305">
        <v>1452578400</v>
      </c>
      <c r="L305" t="b">
        <v>0</v>
      </c>
      <c r="M305" t="b">
        <v>0</v>
      </c>
      <c r="N305" t="s">
        <v>60</v>
      </c>
    </row>
    <row r="306" spans="1:14" x14ac:dyDescent="0.25">
      <c r="A306">
        <v>304</v>
      </c>
      <c r="B306" t="s">
        <v>660</v>
      </c>
      <c r="C306" s="3" t="s">
        <v>661</v>
      </c>
      <c r="D306">
        <v>2100</v>
      </c>
      <c r="E306">
        <v>11469</v>
      </c>
      <c r="F306" t="s">
        <v>20</v>
      </c>
      <c r="G306">
        <v>142</v>
      </c>
      <c r="H306" t="s">
        <v>21</v>
      </c>
      <c r="I306" t="s">
        <v>22</v>
      </c>
      <c r="J306">
        <v>1470546000</v>
      </c>
      <c r="K306">
        <v>1474088400</v>
      </c>
      <c r="L306" t="b">
        <v>0</v>
      </c>
      <c r="M306" t="b">
        <v>0</v>
      </c>
      <c r="N306" t="s">
        <v>42</v>
      </c>
    </row>
    <row r="307" spans="1:14" x14ac:dyDescent="0.25">
      <c r="A307">
        <v>305</v>
      </c>
      <c r="B307" t="s">
        <v>662</v>
      </c>
      <c r="C307" s="3" t="s">
        <v>663</v>
      </c>
      <c r="D307">
        <v>2800</v>
      </c>
      <c r="E307">
        <v>8014</v>
      </c>
      <c r="F307" t="s">
        <v>20</v>
      </c>
      <c r="G307">
        <v>85</v>
      </c>
      <c r="H307" t="s">
        <v>21</v>
      </c>
      <c r="I307" t="s">
        <v>22</v>
      </c>
      <c r="J307">
        <v>1458363600</v>
      </c>
      <c r="K307">
        <v>1461906000</v>
      </c>
      <c r="L307" t="b">
        <v>0</v>
      </c>
      <c r="M307" t="b">
        <v>0</v>
      </c>
      <c r="N307" t="s">
        <v>33</v>
      </c>
    </row>
    <row r="308" spans="1:14"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row>
    <row r="309" spans="1:14"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row>
    <row r="310" spans="1:14"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row>
    <row r="311" spans="1:14" x14ac:dyDescent="0.25">
      <c r="A311">
        <v>309</v>
      </c>
      <c r="B311" t="s">
        <v>670</v>
      </c>
      <c r="C311" s="3" t="s">
        <v>671</v>
      </c>
      <c r="D311">
        <v>4100</v>
      </c>
      <c r="E311">
        <v>3087</v>
      </c>
      <c r="F311" t="s">
        <v>74</v>
      </c>
      <c r="G311">
        <v>75</v>
      </c>
      <c r="H311" t="s">
        <v>21</v>
      </c>
      <c r="I311" t="s">
        <v>22</v>
      </c>
      <c r="J311">
        <v>1316581200</v>
      </c>
      <c r="K311">
        <v>1318309200</v>
      </c>
      <c r="L311" t="b">
        <v>0</v>
      </c>
      <c r="M311" t="b">
        <v>1</v>
      </c>
      <c r="N311" t="s">
        <v>60</v>
      </c>
    </row>
    <row r="312" spans="1:14" x14ac:dyDescent="0.25">
      <c r="A312">
        <v>310</v>
      </c>
      <c r="B312" t="s">
        <v>672</v>
      </c>
      <c r="C312" s="3" t="s">
        <v>673</v>
      </c>
      <c r="D312">
        <v>7800</v>
      </c>
      <c r="E312">
        <v>1586</v>
      </c>
      <c r="F312" t="s">
        <v>14</v>
      </c>
      <c r="G312">
        <v>16</v>
      </c>
      <c r="H312" t="s">
        <v>21</v>
      </c>
      <c r="I312" t="s">
        <v>22</v>
      </c>
      <c r="J312">
        <v>1270789200</v>
      </c>
      <c r="K312">
        <v>1272171600</v>
      </c>
      <c r="L312" t="b">
        <v>0</v>
      </c>
      <c r="M312" t="b">
        <v>0</v>
      </c>
      <c r="N312" t="s">
        <v>89</v>
      </c>
    </row>
    <row r="313" spans="1:14" x14ac:dyDescent="0.25">
      <c r="A313">
        <v>311</v>
      </c>
      <c r="B313" t="s">
        <v>674</v>
      </c>
      <c r="C313" s="3" t="s">
        <v>675</v>
      </c>
      <c r="D313">
        <v>6300</v>
      </c>
      <c r="E313">
        <v>12812</v>
      </c>
      <c r="F313" t="s">
        <v>20</v>
      </c>
      <c r="G313">
        <v>121</v>
      </c>
      <c r="H313" t="s">
        <v>21</v>
      </c>
      <c r="I313" t="s">
        <v>22</v>
      </c>
      <c r="J313">
        <v>1297836000</v>
      </c>
      <c r="K313">
        <v>1298872800</v>
      </c>
      <c r="L313" t="b">
        <v>0</v>
      </c>
      <c r="M313" t="b">
        <v>0</v>
      </c>
      <c r="N313" t="s">
        <v>33</v>
      </c>
    </row>
    <row r="314" spans="1:14"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row>
    <row r="315" spans="1:14" x14ac:dyDescent="0.25">
      <c r="A315">
        <v>313</v>
      </c>
      <c r="B315" t="s">
        <v>678</v>
      </c>
      <c r="C315" s="3" t="s">
        <v>679</v>
      </c>
      <c r="D315">
        <v>2200</v>
      </c>
      <c r="E315">
        <v>8697</v>
      </c>
      <c r="F315" t="s">
        <v>20</v>
      </c>
      <c r="G315">
        <v>223</v>
      </c>
      <c r="H315" t="s">
        <v>21</v>
      </c>
      <c r="I315" t="s">
        <v>22</v>
      </c>
      <c r="J315">
        <v>1330322400</v>
      </c>
      <c r="K315">
        <v>1330495200</v>
      </c>
      <c r="L315" t="b">
        <v>0</v>
      </c>
      <c r="M315" t="b">
        <v>0</v>
      </c>
      <c r="N315" t="s">
        <v>23</v>
      </c>
    </row>
    <row r="316" spans="1:14" x14ac:dyDescent="0.25">
      <c r="A316">
        <v>314</v>
      </c>
      <c r="B316" t="s">
        <v>680</v>
      </c>
      <c r="C316" s="3" t="s">
        <v>681</v>
      </c>
      <c r="D316">
        <v>1400</v>
      </c>
      <c r="E316">
        <v>4126</v>
      </c>
      <c r="F316" t="s">
        <v>20</v>
      </c>
      <c r="G316">
        <v>133</v>
      </c>
      <c r="H316" t="s">
        <v>21</v>
      </c>
      <c r="I316" t="s">
        <v>22</v>
      </c>
      <c r="J316">
        <v>1552366800</v>
      </c>
      <c r="K316">
        <v>1552798800</v>
      </c>
      <c r="L316" t="b">
        <v>0</v>
      </c>
      <c r="M316" t="b">
        <v>1</v>
      </c>
      <c r="N316" t="s">
        <v>42</v>
      </c>
    </row>
    <row r="317" spans="1:14"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row>
    <row r="318" spans="1:14"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row>
    <row r="319" spans="1:14" x14ac:dyDescent="0.25">
      <c r="A319">
        <v>317</v>
      </c>
      <c r="B319" t="s">
        <v>686</v>
      </c>
      <c r="C319" s="3" t="s">
        <v>687</v>
      </c>
      <c r="D319">
        <v>6600</v>
      </c>
      <c r="E319">
        <v>1269</v>
      </c>
      <c r="F319" t="s">
        <v>14</v>
      </c>
      <c r="G319">
        <v>30</v>
      </c>
      <c r="H319" t="s">
        <v>21</v>
      </c>
      <c r="I319" t="s">
        <v>22</v>
      </c>
      <c r="J319">
        <v>1494738000</v>
      </c>
      <c r="K319">
        <v>1495861200</v>
      </c>
      <c r="L319" t="b">
        <v>0</v>
      </c>
      <c r="M319" t="b">
        <v>0</v>
      </c>
      <c r="N319" t="s">
        <v>33</v>
      </c>
    </row>
    <row r="320" spans="1:14"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row>
    <row r="321" spans="1:14" x14ac:dyDescent="0.25">
      <c r="A321">
        <v>319</v>
      </c>
      <c r="B321" t="s">
        <v>690</v>
      </c>
      <c r="C321" s="3" t="s">
        <v>691</v>
      </c>
      <c r="D321">
        <v>8400</v>
      </c>
      <c r="E321">
        <v>3251</v>
      </c>
      <c r="F321" t="s">
        <v>74</v>
      </c>
      <c r="G321">
        <v>64</v>
      </c>
      <c r="H321" t="s">
        <v>21</v>
      </c>
      <c r="I321" t="s">
        <v>22</v>
      </c>
      <c r="J321">
        <v>1281589200</v>
      </c>
      <c r="K321">
        <v>1283662800</v>
      </c>
      <c r="L321" t="b">
        <v>0</v>
      </c>
      <c r="M321" t="b">
        <v>0</v>
      </c>
      <c r="N321" t="s">
        <v>28</v>
      </c>
    </row>
    <row r="322" spans="1:14" x14ac:dyDescent="0.25">
      <c r="A322">
        <v>320</v>
      </c>
      <c r="B322" t="s">
        <v>692</v>
      </c>
      <c r="C322" s="3" t="s">
        <v>693</v>
      </c>
      <c r="D322">
        <v>84400</v>
      </c>
      <c r="E322">
        <v>8092</v>
      </c>
      <c r="F322" t="s">
        <v>14</v>
      </c>
      <c r="G322">
        <v>80</v>
      </c>
      <c r="H322" t="s">
        <v>21</v>
      </c>
      <c r="I322" t="s">
        <v>22</v>
      </c>
      <c r="J322">
        <v>1305003600</v>
      </c>
      <c r="K322">
        <v>1305781200</v>
      </c>
      <c r="L322" t="b">
        <v>0</v>
      </c>
      <c r="M322" t="b">
        <v>0</v>
      </c>
      <c r="N322" t="s">
        <v>119</v>
      </c>
    </row>
    <row r="323" spans="1:14"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row>
    <row r="324" spans="1:14"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row>
    <row r="325" spans="1:14" x14ac:dyDescent="0.25">
      <c r="A325">
        <v>323</v>
      </c>
      <c r="B325" t="s">
        <v>698</v>
      </c>
      <c r="C325" s="3" t="s">
        <v>699</v>
      </c>
      <c r="D325">
        <v>8900</v>
      </c>
      <c r="E325">
        <v>2148</v>
      </c>
      <c r="F325" t="s">
        <v>14</v>
      </c>
      <c r="G325">
        <v>26</v>
      </c>
      <c r="H325" t="s">
        <v>40</v>
      </c>
      <c r="I325" t="s">
        <v>41</v>
      </c>
      <c r="J325">
        <v>1395896400</v>
      </c>
      <c r="K325">
        <v>1396069200</v>
      </c>
      <c r="L325" t="b">
        <v>0</v>
      </c>
      <c r="M325" t="b">
        <v>0</v>
      </c>
      <c r="N325" t="s">
        <v>42</v>
      </c>
    </row>
    <row r="326" spans="1:14" x14ac:dyDescent="0.25">
      <c r="A326">
        <v>324</v>
      </c>
      <c r="B326" t="s">
        <v>700</v>
      </c>
      <c r="C326" s="3" t="s">
        <v>701</v>
      </c>
      <c r="D326">
        <v>7100</v>
      </c>
      <c r="E326">
        <v>11648</v>
      </c>
      <c r="F326" t="s">
        <v>20</v>
      </c>
      <c r="G326">
        <v>307</v>
      </c>
      <c r="H326" t="s">
        <v>21</v>
      </c>
      <c r="I326" t="s">
        <v>22</v>
      </c>
      <c r="J326">
        <v>1434862800</v>
      </c>
      <c r="K326">
        <v>1435899600</v>
      </c>
      <c r="L326" t="b">
        <v>0</v>
      </c>
      <c r="M326" t="b">
        <v>1</v>
      </c>
      <c r="N326" t="s">
        <v>33</v>
      </c>
    </row>
    <row r="327" spans="1:14"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row>
    <row r="328" spans="1:14"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row>
    <row r="329" spans="1:14" x14ac:dyDescent="0.25">
      <c r="A329">
        <v>327</v>
      </c>
      <c r="B329" t="s">
        <v>706</v>
      </c>
      <c r="C329" s="3" t="s">
        <v>707</v>
      </c>
      <c r="D329">
        <v>2600</v>
      </c>
      <c r="E329">
        <v>1002</v>
      </c>
      <c r="F329" t="s">
        <v>14</v>
      </c>
      <c r="G329">
        <v>33</v>
      </c>
      <c r="H329" t="s">
        <v>21</v>
      </c>
      <c r="I329" t="s">
        <v>22</v>
      </c>
      <c r="J329">
        <v>1566968400</v>
      </c>
      <c r="K329">
        <v>1567314000</v>
      </c>
      <c r="L329" t="b">
        <v>0</v>
      </c>
      <c r="M329" t="b">
        <v>1</v>
      </c>
      <c r="N329" t="s">
        <v>33</v>
      </c>
    </row>
    <row r="330" spans="1:14"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row>
    <row r="331" spans="1:14"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row>
    <row r="332" spans="1:14"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row>
    <row r="333" spans="1:14" x14ac:dyDescent="0.25">
      <c r="A333">
        <v>331</v>
      </c>
      <c r="B333" t="s">
        <v>714</v>
      </c>
      <c r="C333" s="3" t="s">
        <v>715</v>
      </c>
      <c r="D333">
        <v>3300</v>
      </c>
      <c r="E333">
        <v>14643</v>
      </c>
      <c r="F333" t="s">
        <v>20</v>
      </c>
      <c r="G333">
        <v>190</v>
      </c>
      <c r="H333" t="s">
        <v>21</v>
      </c>
      <c r="I333" t="s">
        <v>22</v>
      </c>
      <c r="J333">
        <v>1324274400</v>
      </c>
      <c r="K333">
        <v>1324360800</v>
      </c>
      <c r="L333" t="b">
        <v>0</v>
      </c>
      <c r="M333" t="b">
        <v>0</v>
      </c>
      <c r="N333" t="s">
        <v>17</v>
      </c>
    </row>
    <row r="334" spans="1:14"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row>
    <row r="335" spans="1:14" x14ac:dyDescent="0.25">
      <c r="A335">
        <v>333</v>
      </c>
      <c r="B335" t="s">
        <v>718</v>
      </c>
      <c r="C335" s="3" t="s">
        <v>719</v>
      </c>
      <c r="D335">
        <v>9600</v>
      </c>
      <c r="E335">
        <v>11900</v>
      </c>
      <c r="F335" t="s">
        <v>20</v>
      </c>
      <c r="G335">
        <v>253</v>
      </c>
      <c r="H335" t="s">
        <v>21</v>
      </c>
      <c r="I335" t="s">
        <v>22</v>
      </c>
      <c r="J335">
        <v>1542693600</v>
      </c>
      <c r="K335">
        <v>1545112800</v>
      </c>
      <c r="L335" t="b">
        <v>0</v>
      </c>
      <c r="M335" t="b">
        <v>0</v>
      </c>
      <c r="N335" t="s">
        <v>33</v>
      </c>
    </row>
    <row r="336" spans="1:14"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row>
    <row r="337" spans="1:14"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row>
    <row r="338" spans="1:14"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row>
    <row r="339" spans="1:14"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row>
    <row r="340" spans="1:14"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row>
    <row r="341" spans="1:14"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row>
    <row r="342" spans="1:14"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row>
    <row r="343" spans="1:14"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row>
    <row r="344" spans="1:14"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row>
    <row r="345" spans="1:14" x14ac:dyDescent="0.25">
      <c r="A345">
        <v>343</v>
      </c>
      <c r="B345" t="s">
        <v>738</v>
      </c>
      <c r="C345" s="3" t="s">
        <v>739</v>
      </c>
      <c r="D345">
        <v>9000</v>
      </c>
      <c r="E345">
        <v>4853</v>
      </c>
      <c r="F345" t="s">
        <v>14</v>
      </c>
      <c r="G345">
        <v>147</v>
      </c>
      <c r="H345" t="s">
        <v>21</v>
      </c>
      <c r="I345" t="s">
        <v>22</v>
      </c>
      <c r="J345">
        <v>1384840800</v>
      </c>
      <c r="K345">
        <v>1389420000</v>
      </c>
      <c r="L345" t="b">
        <v>0</v>
      </c>
      <c r="M345" t="b">
        <v>0</v>
      </c>
      <c r="N345" t="s">
        <v>33</v>
      </c>
    </row>
    <row r="346" spans="1:14"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row>
    <row r="347" spans="1:14"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row>
    <row r="348" spans="1:14" x14ac:dyDescent="0.25">
      <c r="A348">
        <v>346</v>
      </c>
      <c r="B348" t="s">
        <v>744</v>
      </c>
      <c r="C348" s="3" t="s">
        <v>745</v>
      </c>
      <c r="D348">
        <v>8000</v>
      </c>
      <c r="E348">
        <v>2758</v>
      </c>
      <c r="F348" t="s">
        <v>14</v>
      </c>
      <c r="G348">
        <v>25</v>
      </c>
      <c r="H348" t="s">
        <v>21</v>
      </c>
      <c r="I348" t="s">
        <v>22</v>
      </c>
      <c r="J348">
        <v>1503550800</v>
      </c>
      <c r="K348">
        <v>1508302800</v>
      </c>
      <c r="L348" t="b">
        <v>0</v>
      </c>
      <c r="M348" t="b">
        <v>1</v>
      </c>
      <c r="N348" t="s">
        <v>60</v>
      </c>
    </row>
    <row r="349" spans="1:14" x14ac:dyDescent="0.25">
      <c r="A349">
        <v>347</v>
      </c>
      <c r="B349" t="s">
        <v>746</v>
      </c>
      <c r="C349" s="3" t="s">
        <v>747</v>
      </c>
      <c r="D349">
        <v>900</v>
      </c>
      <c r="E349">
        <v>12607</v>
      </c>
      <c r="F349" t="s">
        <v>20</v>
      </c>
      <c r="G349">
        <v>191</v>
      </c>
      <c r="H349" t="s">
        <v>21</v>
      </c>
      <c r="I349" t="s">
        <v>22</v>
      </c>
      <c r="J349">
        <v>1423634400</v>
      </c>
      <c r="K349">
        <v>1425708000</v>
      </c>
      <c r="L349" t="b">
        <v>0</v>
      </c>
      <c r="M349" t="b">
        <v>0</v>
      </c>
      <c r="N349" t="s">
        <v>28</v>
      </c>
    </row>
    <row r="350" spans="1:14"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row>
    <row r="351" spans="1:14"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row>
    <row r="352" spans="1:14" x14ac:dyDescent="0.25">
      <c r="A352">
        <v>350</v>
      </c>
      <c r="B352" t="s">
        <v>752</v>
      </c>
      <c r="C352" s="3" t="s">
        <v>753</v>
      </c>
      <c r="D352">
        <v>100</v>
      </c>
      <c r="E352">
        <v>5</v>
      </c>
      <c r="F352" t="s">
        <v>14</v>
      </c>
      <c r="G352">
        <v>1</v>
      </c>
      <c r="H352" t="s">
        <v>21</v>
      </c>
      <c r="I352" t="s">
        <v>22</v>
      </c>
      <c r="J352">
        <v>1432098000</v>
      </c>
      <c r="K352">
        <v>1433653200</v>
      </c>
      <c r="L352" t="b">
        <v>0</v>
      </c>
      <c r="M352" t="b">
        <v>1</v>
      </c>
      <c r="N352" t="s">
        <v>159</v>
      </c>
    </row>
    <row r="353" spans="1:14"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row>
    <row r="354" spans="1:14" x14ac:dyDescent="0.25">
      <c r="A354">
        <v>352</v>
      </c>
      <c r="B354" t="s">
        <v>756</v>
      </c>
      <c r="C354" s="3" t="s">
        <v>757</v>
      </c>
      <c r="D354">
        <v>2800</v>
      </c>
      <c r="E354">
        <v>977</v>
      </c>
      <c r="F354" t="s">
        <v>14</v>
      </c>
      <c r="G354">
        <v>33</v>
      </c>
      <c r="H354" t="s">
        <v>15</v>
      </c>
      <c r="I354" t="s">
        <v>16</v>
      </c>
      <c r="J354">
        <v>1446876000</v>
      </c>
      <c r="K354">
        <v>1447567200</v>
      </c>
      <c r="L354" t="b">
        <v>0</v>
      </c>
      <c r="M354" t="b">
        <v>0</v>
      </c>
      <c r="N354" t="s">
        <v>33</v>
      </c>
    </row>
    <row r="355" spans="1:14"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row>
    <row r="356" spans="1:14" x14ac:dyDescent="0.25">
      <c r="A356">
        <v>354</v>
      </c>
      <c r="B356" t="s">
        <v>760</v>
      </c>
      <c r="C356" s="3" t="s">
        <v>761</v>
      </c>
      <c r="D356">
        <v>6100</v>
      </c>
      <c r="E356">
        <v>7548</v>
      </c>
      <c r="F356" t="s">
        <v>20</v>
      </c>
      <c r="G356">
        <v>80</v>
      </c>
      <c r="H356" t="s">
        <v>36</v>
      </c>
      <c r="I356" t="s">
        <v>37</v>
      </c>
      <c r="J356">
        <v>1378184400</v>
      </c>
      <c r="K356">
        <v>1378789200</v>
      </c>
      <c r="L356" t="b">
        <v>0</v>
      </c>
      <c r="M356" t="b">
        <v>0</v>
      </c>
      <c r="N356" t="s">
        <v>42</v>
      </c>
    </row>
    <row r="357" spans="1:14" x14ac:dyDescent="0.25">
      <c r="A357">
        <v>355</v>
      </c>
      <c r="B357" t="s">
        <v>762</v>
      </c>
      <c r="C357" s="3" t="s">
        <v>763</v>
      </c>
      <c r="D357">
        <v>3800</v>
      </c>
      <c r="E357">
        <v>2241</v>
      </c>
      <c r="F357" t="s">
        <v>47</v>
      </c>
      <c r="G357">
        <v>86</v>
      </c>
      <c r="H357" t="s">
        <v>21</v>
      </c>
      <c r="I357" t="s">
        <v>22</v>
      </c>
      <c r="J357">
        <v>1485064800</v>
      </c>
      <c r="K357">
        <v>1488520800</v>
      </c>
      <c r="L357" t="b">
        <v>0</v>
      </c>
      <c r="M357" t="b">
        <v>0</v>
      </c>
      <c r="N357" t="s">
        <v>65</v>
      </c>
    </row>
    <row r="358" spans="1:14" x14ac:dyDescent="0.25">
      <c r="A358">
        <v>356</v>
      </c>
      <c r="B358" t="s">
        <v>764</v>
      </c>
      <c r="C358" s="3" t="s">
        <v>765</v>
      </c>
      <c r="D358">
        <v>9300</v>
      </c>
      <c r="E358">
        <v>3431</v>
      </c>
      <c r="F358" t="s">
        <v>14</v>
      </c>
      <c r="G358">
        <v>40</v>
      </c>
      <c r="H358" t="s">
        <v>107</v>
      </c>
      <c r="I358" t="s">
        <v>108</v>
      </c>
      <c r="J358">
        <v>1326520800</v>
      </c>
      <c r="K358">
        <v>1327298400</v>
      </c>
      <c r="L358" t="b">
        <v>0</v>
      </c>
      <c r="M358" t="b">
        <v>0</v>
      </c>
      <c r="N358" t="s">
        <v>33</v>
      </c>
    </row>
    <row r="359" spans="1:14" x14ac:dyDescent="0.25">
      <c r="A359">
        <v>357</v>
      </c>
      <c r="B359" t="s">
        <v>766</v>
      </c>
      <c r="C359" s="3" t="s">
        <v>767</v>
      </c>
      <c r="D359">
        <v>2300</v>
      </c>
      <c r="E359">
        <v>4253</v>
      </c>
      <c r="F359" t="s">
        <v>20</v>
      </c>
      <c r="G359">
        <v>41</v>
      </c>
      <c r="H359" t="s">
        <v>21</v>
      </c>
      <c r="I359" t="s">
        <v>22</v>
      </c>
      <c r="J359">
        <v>1441256400</v>
      </c>
      <c r="K359">
        <v>1443416400</v>
      </c>
      <c r="L359" t="b">
        <v>0</v>
      </c>
      <c r="M359" t="b">
        <v>0</v>
      </c>
      <c r="N359" t="s">
        <v>89</v>
      </c>
    </row>
    <row r="360" spans="1:14" x14ac:dyDescent="0.25">
      <c r="A360">
        <v>358</v>
      </c>
      <c r="B360" t="s">
        <v>768</v>
      </c>
      <c r="C360" s="3" t="s">
        <v>769</v>
      </c>
      <c r="D360">
        <v>9700</v>
      </c>
      <c r="E360">
        <v>1146</v>
      </c>
      <c r="F360" t="s">
        <v>14</v>
      </c>
      <c r="G360">
        <v>23</v>
      </c>
      <c r="H360" t="s">
        <v>15</v>
      </c>
      <c r="I360" t="s">
        <v>16</v>
      </c>
      <c r="J360">
        <v>1533877200</v>
      </c>
      <c r="K360">
        <v>1534136400</v>
      </c>
      <c r="L360" t="b">
        <v>1</v>
      </c>
      <c r="M360" t="b">
        <v>0</v>
      </c>
      <c r="N360" t="s">
        <v>122</v>
      </c>
    </row>
    <row r="361" spans="1:14" x14ac:dyDescent="0.25">
      <c r="A361">
        <v>359</v>
      </c>
      <c r="B361" t="s">
        <v>770</v>
      </c>
      <c r="C361" s="3" t="s">
        <v>771</v>
      </c>
      <c r="D361">
        <v>4000</v>
      </c>
      <c r="E361">
        <v>11948</v>
      </c>
      <c r="F361" t="s">
        <v>20</v>
      </c>
      <c r="G361">
        <v>187</v>
      </c>
      <c r="H361" t="s">
        <v>21</v>
      </c>
      <c r="I361" t="s">
        <v>22</v>
      </c>
      <c r="J361">
        <v>1314421200</v>
      </c>
      <c r="K361">
        <v>1315026000</v>
      </c>
      <c r="L361" t="b">
        <v>0</v>
      </c>
      <c r="M361" t="b">
        <v>0</v>
      </c>
      <c r="N361" t="s">
        <v>71</v>
      </c>
    </row>
    <row r="362" spans="1:14"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row>
    <row r="363" spans="1:14" x14ac:dyDescent="0.25">
      <c r="A363">
        <v>361</v>
      </c>
      <c r="B363" t="s">
        <v>774</v>
      </c>
      <c r="C363" s="3" t="s">
        <v>775</v>
      </c>
      <c r="D363">
        <v>5500</v>
      </c>
      <c r="E363">
        <v>9546</v>
      </c>
      <c r="F363" t="s">
        <v>20</v>
      </c>
      <c r="G363">
        <v>88</v>
      </c>
      <c r="H363" t="s">
        <v>21</v>
      </c>
      <c r="I363" t="s">
        <v>22</v>
      </c>
      <c r="J363">
        <v>1507352400</v>
      </c>
      <c r="K363">
        <v>1509426000</v>
      </c>
      <c r="L363" t="b">
        <v>0</v>
      </c>
      <c r="M363" t="b">
        <v>0</v>
      </c>
      <c r="N363" t="s">
        <v>33</v>
      </c>
    </row>
    <row r="364" spans="1:14" x14ac:dyDescent="0.25">
      <c r="A364">
        <v>362</v>
      </c>
      <c r="B364" t="s">
        <v>776</v>
      </c>
      <c r="C364" s="3" t="s">
        <v>777</v>
      </c>
      <c r="D364">
        <v>3700</v>
      </c>
      <c r="E364">
        <v>13755</v>
      </c>
      <c r="F364" t="s">
        <v>20</v>
      </c>
      <c r="G364">
        <v>191</v>
      </c>
      <c r="H364" t="s">
        <v>21</v>
      </c>
      <c r="I364" t="s">
        <v>22</v>
      </c>
      <c r="J364">
        <v>1296108000</v>
      </c>
      <c r="K364">
        <v>1299391200</v>
      </c>
      <c r="L364" t="b">
        <v>0</v>
      </c>
      <c r="M364" t="b">
        <v>0</v>
      </c>
      <c r="N364" t="s">
        <v>23</v>
      </c>
    </row>
    <row r="365" spans="1:14" x14ac:dyDescent="0.25">
      <c r="A365">
        <v>363</v>
      </c>
      <c r="B365" t="s">
        <v>778</v>
      </c>
      <c r="C365" s="3" t="s">
        <v>779</v>
      </c>
      <c r="D365">
        <v>5200</v>
      </c>
      <c r="E365">
        <v>8330</v>
      </c>
      <c r="F365" t="s">
        <v>20</v>
      </c>
      <c r="G365">
        <v>139</v>
      </c>
      <c r="H365" t="s">
        <v>21</v>
      </c>
      <c r="I365" t="s">
        <v>22</v>
      </c>
      <c r="J365">
        <v>1324965600</v>
      </c>
      <c r="K365">
        <v>1325052000</v>
      </c>
      <c r="L365" t="b">
        <v>0</v>
      </c>
      <c r="M365" t="b">
        <v>0</v>
      </c>
      <c r="N365" t="s">
        <v>23</v>
      </c>
    </row>
    <row r="366" spans="1:14" x14ac:dyDescent="0.25">
      <c r="A366">
        <v>364</v>
      </c>
      <c r="B366" t="s">
        <v>780</v>
      </c>
      <c r="C366" s="3" t="s">
        <v>781</v>
      </c>
      <c r="D366">
        <v>900</v>
      </c>
      <c r="E366">
        <v>14547</v>
      </c>
      <c r="F366" t="s">
        <v>20</v>
      </c>
      <c r="G366">
        <v>186</v>
      </c>
      <c r="H366" t="s">
        <v>21</v>
      </c>
      <c r="I366" t="s">
        <v>22</v>
      </c>
      <c r="J366">
        <v>1520229600</v>
      </c>
      <c r="K366">
        <v>1522818000</v>
      </c>
      <c r="L366" t="b">
        <v>0</v>
      </c>
      <c r="M366" t="b">
        <v>0</v>
      </c>
      <c r="N366" t="s">
        <v>60</v>
      </c>
    </row>
    <row r="367" spans="1:14" x14ac:dyDescent="0.25">
      <c r="A367">
        <v>365</v>
      </c>
      <c r="B367" t="s">
        <v>782</v>
      </c>
      <c r="C367" s="3" t="s">
        <v>783</v>
      </c>
      <c r="D367">
        <v>1600</v>
      </c>
      <c r="E367">
        <v>11735</v>
      </c>
      <c r="F367" t="s">
        <v>20</v>
      </c>
      <c r="G367">
        <v>112</v>
      </c>
      <c r="H367" t="s">
        <v>26</v>
      </c>
      <c r="I367" t="s">
        <v>27</v>
      </c>
      <c r="J367">
        <v>1482991200</v>
      </c>
      <c r="K367">
        <v>1485324000</v>
      </c>
      <c r="L367" t="b">
        <v>0</v>
      </c>
      <c r="M367" t="b">
        <v>0</v>
      </c>
      <c r="N367" t="s">
        <v>33</v>
      </c>
    </row>
    <row r="368" spans="1:14" x14ac:dyDescent="0.25">
      <c r="A368">
        <v>366</v>
      </c>
      <c r="B368" t="s">
        <v>784</v>
      </c>
      <c r="C368" s="3" t="s">
        <v>785</v>
      </c>
      <c r="D368">
        <v>1800</v>
      </c>
      <c r="E368">
        <v>10658</v>
      </c>
      <c r="F368" t="s">
        <v>20</v>
      </c>
      <c r="G368">
        <v>101</v>
      </c>
      <c r="H368" t="s">
        <v>21</v>
      </c>
      <c r="I368" t="s">
        <v>22</v>
      </c>
      <c r="J368">
        <v>1294034400</v>
      </c>
      <c r="K368">
        <v>1294120800</v>
      </c>
      <c r="L368" t="b">
        <v>0</v>
      </c>
      <c r="M368" t="b">
        <v>1</v>
      </c>
      <c r="N368" t="s">
        <v>33</v>
      </c>
    </row>
    <row r="369" spans="1:14" x14ac:dyDescent="0.25">
      <c r="A369">
        <v>367</v>
      </c>
      <c r="B369" t="s">
        <v>786</v>
      </c>
      <c r="C369" s="3" t="s">
        <v>787</v>
      </c>
      <c r="D369">
        <v>9900</v>
      </c>
      <c r="E369">
        <v>1870</v>
      </c>
      <c r="F369" t="s">
        <v>14</v>
      </c>
      <c r="G369">
        <v>75</v>
      </c>
      <c r="H369" t="s">
        <v>21</v>
      </c>
      <c r="I369" t="s">
        <v>22</v>
      </c>
      <c r="J369">
        <v>1413608400</v>
      </c>
      <c r="K369">
        <v>1415685600</v>
      </c>
      <c r="L369" t="b">
        <v>0</v>
      </c>
      <c r="M369" t="b">
        <v>1</v>
      </c>
      <c r="N369" t="s">
        <v>33</v>
      </c>
    </row>
    <row r="370" spans="1:14" x14ac:dyDescent="0.25">
      <c r="A370">
        <v>368</v>
      </c>
      <c r="B370" t="s">
        <v>788</v>
      </c>
      <c r="C370" s="3" t="s">
        <v>789</v>
      </c>
      <c r="D370">
        <v>5200</v>
      </c>
      <c r="E370">
        <v>14394</v>
      </c>
      <c r="F370" t="s">
        <v>20</v>
      </c>
      <c r="G370">
        <v>206</v>
      </c>
      <c r="H370" t="s">
        <v>40</v>
      </c>
      <c r="I370" t="s">
        <v>41</v>
      </c>
      <c r="J370">
        <v>1286946000</v>
      </c>
      <c r="K370">
        <v>1288933200</v>
      </c>
      <c r="L370" t="b">
        <v>0</v>
      </c>
      <c r="M370" t="b">
        <v>1</v>
      </c>
      <c r="N370" t="s">
        <v>42</v>
      </c>
    </row>
    <row r="371" spans="1:14"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row>
    <row r="372" spans="1:14"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row>
    <row r="373" spans="1:14"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row>
    <row r="374" spans="1:14"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row>
    <row r="375" spans="1:14"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row>
    <row r="376" spans="1:14"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row>
    <row r="377" spans="1:14"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row>
    <row r="378" spans="1:14" x14ac:dyDescent="0.25">
      <c r="A378">
        <v>376</v>
      </c>
      <c r="B378" t="s">
        <v>804</v>
      </c>
      <c r="C378" s="3" t="s">
        <v>805</v>
      </c>
      <c r="D378">
        <v>3400</v>
      </c>
      <c r="E378">
        <v>12275</v>
      </c>
      <c r="F378" t="s">
        <v>20</v>
      </c>
      <c r="G378">
        <v>131</v>
      </c>
      <c r="H378" t="s">
        <v>21</v>
      </c>
      <c r="I378" t="s">
        <v>22</v>
      </c>
      <c r="J378">
        <v>1404622800</v>
      </c>
      <c r="K378">
        <v>1405141200</v>
      </c>
      <c r="L378" t="b">
        <v>0</v>
      </c>
      <c r="M378" t="b">
        <v>0</v>
      </c>
      <c r="N378" t="s">
        <v>23</v>
      </c>
    </row>
    <row r="379" spans="1:14" x14ac:dyDescent="0.25">
      <c r="A379">
        <v>377</v>
      </c>
      <c r="B379" t="s">
        <v>806</v>
      </c>
      <c r="C379" s="3" t="s">
        <v>807</v>
      </c>
      <c r="D379">
        <v>49700</v>
      </c>
      <c r="E379">
        <v>5098</v>
      </c>
      <c r="F379" t="s">
        <v>14</v>
      </c>
      <c r="G379">
        <v>127</v>
      </c>
      <c r="H379" t="s">
        <v>21</v>
      </c>
      <c r="I379" t="s">
        <v>22</v>
      </c>
      <c r="J379">
        <v>1571720400</v>
      </c>
      <c r="K379">
        <v>1572933600</v>
      </c>
      <c r="L379" t="b">
        <v>0</v>
      </c>
      <c r="M379" t="b">
        <v>0</v>
      </c>
      <c r="N379" t="s">
        <v>33</v>
      </c>
    </row>
    <row r="380" spans="1:14"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row>
    <row r="381" spans="1:14" x14ac:dyDescent="0.25">
      <c r="A381">
        <v>379</v>
      </c>
      <c r="B381" t="s">
        <v>810</v>
      </c>
      <c r="C381" s="3" t="s">
        <v>811</v>
      </c>
      <c r="D381">
        <v>7200</v>
      </c>
      <c r="E381">
        <v>2912</v>
      </c>
      <c r="F381" t="s">
        <v>14</v>
      </c>
      <c r="G381">
        <v>44</v>
      </c>
      <c r="H381" t="s">
        <v>40</v>
      </c>
      <c r="I381" t="s">
        <v>41</v>
      </c>
      <c r="J381">
        <v>1319691600</v>
      </c>
      <c r="K381">
        <v>1320904800</v>
      </c>
      <c r="L381" t="b">
        <v>0</v>
      </c>
      <c r="M381" t="b">
        <v>0</v>
      </c>
      <c r="N381" t="s">
        <v>33</v>
      </c>
    </row>
    <row r="382" spans="1:14"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row>
    <row r="383" spans="1:14" x14ac:dyDescent="0.25">
      <c r="A383">
        <v>381</v>
      </c>
      <c r="B383" t="s">
        <v>814</v>
      </c>
      <c r="C383" s="3" t="s">
        <v>815</v>
      </c>
      <c r="D383">
        <v>5300</v>
      </c>
      <c r="E383">
        <v>9749</v>
      </c>
      <c r="F383" t="s">
        <v>20</v>
      </c>
      <c r="G383">
        <v>155</v>
      </c>
      <c r="H383" t="s">
        <v>21</v>
      </c>
      <c r="I383" t="s">
        <v>22</v>
      </c>
      <c r="J383">
        <v>1433739600</v>
      </c>
      <c r="K383">
        <v>1437714000</v>
      </c>
      <c r="L383" t="b">
        <v>0</v>
      </c>
      <c r="M383" t="b">
        <v>0</v>
      </c>
      <c r="N383" t="s">
        <v>33</v>
      </c>
    </row>
    <row r="384" spans="1:14"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row>
    <row r="385" spans="1:14" x14ac:dyDescent="0.25">
      <c r="A385">
        <v>383</v>
      </c>
      <c r="B385" t="s">
        <v>818</v>
      </c>
      <c r="C385" s="3" t="s">
        <v>819</v>
      </c>
      <c r="D385">
        <v>6300</v>
      </c>
      <c r="E385">
        <v>14199</v>
      </c>
      <c r="F385" t="s">
        <v>20</v>
      </c>
      <c r="G385">
        <v>189</v>
      </c>
      <c r="H385" t="s">
        <v>21</v>
      </c>
      <c r="I385" t="s">
        <v>22</v>
      </c>
      <c r="J385">
        <v>1550037600</v>
      </c>
      <c r="K385">
        <v>1550556000</v>
      </c>
      <c r="L385" t="b">
        <v>0</v>
      </c>
      <c r="M385" t="b">
        <v>1</v>
      </c>
      <c r="N385" t="s">
        <v>17</v>
      </c>
    </row>
    <row r="386" spans="1:14"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row>
    <row r="387" spans="1:14"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row>
    <row r="388" spans="1:14"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row>
    <row r="389" spans="1:14"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row>
    <row r="390" spans="1:14"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row>
    <row r="391" spans="1:14"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row>
    <row r="392" spans="1:14" x14ac:dyDescent="0.25">
      <c r="A392">
        <v>390</v>
      </c>
      <c r="B392" t="s">
        <v>832</v>
      </c>
      <c r="C392" s="3" t="s">
        <v>833</v>
      </c>
      <c r="D392">
        <v>2400</v>
      </c>
      <c r="E392">
        <v>4477</v>
      </c>
      <c r="F392" t="s">
        <v>20</v>
      </c>
      <c r="G392">
        <v>50</v>
      </c>
      <c r="H392" t="s">
        <v>21</v>
      </c>
      <c r="I392" t="s">
        <v>22</v>
      </c>
      <c r="J392">
        <v>1379048400</v>
      </c>
      <c r="K392">
        <v>1380344400</v>
      </c>
      <c r="L392" t="b">
        <v>0</v>
      </c>
      <c r="M392" t="b">
        <v>0</v>
      </c>
      <c r="N392" t="s">
        <v>122</v>
      </c>
    </row>
    <row r="393" spans="1:14" x14ac:dyDescent="0.25">
      <c r="A393">
        <v>391</v>
      </c>
      <c r="B393" t="s">
        <v>834</v>
      </c>
      <c r="C393" s="3" t="s">
        <v>835</v>
      </c>
      <c r="D393">
        <v>60400</v>
      </c>
      <c r="E393">
        <v>4393</v>
      </c>
      <c r="F393" t="s">
        <v>14</v>
      </c>
      <c r="G393">
        <v>151</v>
      </c>
      <c r="H393" t="s">
        <v>21</v>
      </c>
      <c r="I393" t="s">
        <v>22</v>
      </c>
      <c r="J393">
        <v>1389679200</v>
      </c>
      <c r="K393">
        <v>1389852000</v>
      </c>
      <c r="L393" t="b">
        <v>0</v>
      </c>
      <c r="M393" t="b">
        <v>0</v>
      </c>
      <c r="N393" t="s">
        <v>68</v>
      </c>
    </row>
    <row r="394" spans="1:14"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row>
    <row r="395" spans="1:14"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row>
    <row r="396" spans="1:14" x14ac:dyDescent="0.25">
      <c r="A396">
        <v>394</v>
      </c>
      <c r="B396" t="s">
        <v>840</v>
      </c>
      <c r="C396" s="3" t="s">
        <v>841</v>
      </c>
      <c r="D396">
        <v>800</v>
      </c>
      <c r="E396">
        <v>3755</v>
      </c>
      <c r="F396" t="s">
        <v>20</v>
      </c>
      <c r="G396">
        <v>34</v>
      </c>
      <c r="H396" t="s">
        <v>21</v>
      </c>
      <c r="I396" t="s">
        <v>22</v>
      </c>
      <c r="J396">
        <v>1375074000</v>
      </c>
      <c r="K396">
        <v>1375938000</v>
      </c>
      <c r="L396" t="b">
        <v>0</v>
      </c>
      <c r="M396" t="b">
        <v>1</v>
      </c>
      <c r="N396" t="s">
        <v>42</v>
      </c>
    </row>
    <row r="397" spans="1:14"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row>
    <row r="398" spans="1:14"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row>
    <row r="399" spans="1:14" x14ac:dyDescent="0.25">
      <c r="A399">
        <v>397</v>
      </c>
      <c r="B399" t="s">
        <v>845</v>
      </c>
      <c r="C399" s="3" t="s">
        <v>846</v>
      </c>
      <c r="D399">
        <v>8100</v>
      </c>
      <c r="E399">
        <v>14083</v>
      </c>
      <c r="F399" t="s">
        <v>20</v>
      </c>
      <c r="G399">
        <v>454</v>
      </c>
      <c r="H399" t="s">
        <v>21</v>
      </c>
      <c r="I399" t="s">
        <v>22</v>
      </c>
      <c r="J399">
        <v>1369285200</v>
      </c>
      <c r="K399">
        <v>1369803600</v>
      </c>
      <c r="L399" t="b">
        <v>0</v>
      </c>
      <c r="M399" t="b">
        <v>0</v>
      </c>
      <c r="N399" t="s">
        <v>23</v>
      </c>
    </row>
    <row r="400" spans="1:14"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row>
    <row r="401" spans="1:14"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row>
    <row r="402" spans="1:14" ht="31.5" x14ac:dyDescent="0.25">
      <c r="A402">
        <v>400</v>
      </c>
      <c r="B402" t="s">
        <v>851</v>
      </c>
      <c r="C402" s="3" t="s">
        <v>852</v>
      </c>
      <c r="D402">
        <v>100</v>
      </c>
      <c r="E402">
        <v>2</v>
      </c>
      <c r="F402" t="s">
        <v>14</v>
      </c>
      <c r="G402">
        <v>1</v>
      </c>
      <c r="H402" t="s">
        <v>21</v>
      </c>
      <c r="I402" t="s">
        <v>22</v>
      </c>
      <c r="J402">
        <v>1376629200</v>
      </c>
      <c r="K402">
        <v>1378530000</v>
      </c>
      <c r="L402" t="b">
        <v>0</v>
      </c>
      <c r="M402" t="b">
        <v>1</v>
      </c>
      <c r="N402" t="s">
        <v>122</v>
      </c>
    </row>
    <row r="403" spans="1:14" x14ac:dyDescent="0.25">
      <c r="A403">
        <v>401</v>
      </c>
      <c r="B403" t="s">
        <v>853</v>
      </c>
      <c r="C403" s="3" t="s">
        <v>854</v>
      </c>
      <c r="D403">
        <v>900</v>
      </c>
      <c r="E403">
        <v>13772</v>
      </c>
      <c r="F403" t="s">
        <v>20</v>
      </c>
      <c r="G403">
        <v>299</v>
      </c>
      <c r="H403" t="s">
        <v>21</v>
      </c>
      <c r="I403" t="s">
        <v>22</v>
      </c>
      <c r="J403">
        <v>1572152400</v>
      </c>
      <c r="K403">
        <v>1572152400</v>
      </c>
      <c r="L403" t="b">
        <v>0</v>
      </c>
      <c r="M403" t="b">
        <v>0</v>
      </c>
      <c r="N403" t="s">
        <v>33</v>
      </c>
    </row>
    <row r="404" spans="1:14" x14ac:dyDescent="0.25">
      <c r="A404">
        <v>402</v>
      </c>
      <c r="B404" t="s">
        <v>855</v>
      </c>
      <c r="C404" s="3" t="s">
        <v>856</v>
      </c>
      <c r="D404">
        <v>7300</v>
      </c>
      <c r="E404">
        <v>2946</v>
      </c>
      <c r="F404" t="s">
        <v>14</v>
      </c>
      <c r="G404">
        <v>40</v>
      </c>
      <c r="H404" t="s">
        <v>21</v>
      </c>
      <c r="I404" t="s">
        <v>22</v>
      </c>
      <c r="J404">
        <v>1325829600</v>
      </c>
      <c r="K404">
        <v>1329890400</v>
      </c>
      <c r="L404" t="b">
        <v>0</v>
      </c>
      <c r="M404" t="b">
        <v>1</v>
      </c>
      <c r="N404" t="s">
        <v>100</v>
      </c>
    </row>
    <row r="405" spans="1:14"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row>
    <row r="406" spans="1:14"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row>
    <row r="407" spans="1:14"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row>
    <row r="408" spans="1:14"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row>
    <row r="409" spans="1:14" x14ac:dyDescent="0.25">
      <c r="A409">
        <v>407</v>
      </c>
      <c r="B409" t="s">
        <v>865</v>
      </c>
      <c r="C409" s="3" t="s">
        <v>866</v>
      </c>
      <c r="D409">
        <v>3400</v>
      </c>
      <c r="E409">
        <v>12100</v>
      </c>
      <c r="F409" t="s">
        <v>20</v>
      </c>
      <c r="G409">
        <v>484</v>
      </c>
      <c r="H409" t="s">
        <v>36</v>
      </c>
      <c r="I409" t="s">
        <v>37</v>
      </c>
      <c r="J409">
        <v>1570942800</v>
      </c>
      <c r="K409">
        <v>1571547600</v>
      </c>
      <c r="L409" t="b">
        <v>0</v>
      </c>
      <c r="M409" t="b">
        <v>0</v>
      </c>
      <c r="N409" t="s">
        <v>33</v>
      </c>
    </row>
    <row r="410" spans="1:14" x14ac:dyDescent="0.25">
      <c r="A410">
        <v>408</v>
      </c>
      <c r="B410" t="s">
        <v>867</v>
      </c>
      <c r="C410" s="3" t="s">
        <v>868</v>
      </c>
      <c r="D410">
        <v>9200</v>
      </c>
      <c r="E410">
        <v>12129</v>
      </c>
      <c r="F410" t="s">
        <v>20</v>
      </c>
      <c r="G410">
        <v>154</v>
      </c>
      <c r="H410" t="s">
        <v>15</v>
      </c>
      <c r="I410" t="s">
        <v>16</v>
      </c>
      <c r="J410">
        <v>1466398800</v>
      </c>
      <c r="K410">
        <v>1468126800</v>
      </c>
      <c r="L410" t="b">
        <v>0</v>
      </c>
      <c r="M410" t="b">
        <v>0</v>
      </c>
      <c r="N410" t="s">
        <v>42</v>
      </c>
    </row>
    <row r="411" spans="1:14"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row>
    <row r="412" spans="1:14"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row>
    <row r="413" spans="1:14" x14ac:dyDescent="0.25">
      <c r="A413">
        <v>411</v>
      </c>
      <c r="B413" t="s">
        <v>872</v>
      </c>
      <c r="C413" s="3" t="s">
        <v>873</v>
      </c>
      <c r="D413">
        <v>7800</v>
      </c>
      <c r="E413">
        <v>8161</v>
      </c>
      <c r="F413" t="s">
        <v>20</v>
      </c>
      <c r="G413">
        <v>82</v>
      </c>
      <c r="H413" t="s">
        <v>21</v>
      </c>
      <c r="I413" t="s">
        <v>22</v>
      </c>
      <c r="J413">
        <v>1496034000</v>
      </c>
      <c r="K413">
        <v>1496206800</v>
      </c>
      <c r="L413" t="b">
        <v>0</v>
      </c>
      <c r="M413" t="b">
        <v>0</v>
      </c>
      <c r="N413" t="s">
        <v>33</v>
      </c>
    </row>
    <row r="414" spans="1:14"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row>
    <row r="415" spans="1:14"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row>
    <row r="416" spans="1:14"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row>
    <row r="417" spans="1:14"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row>
    <row r="418" spans="1:14"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row>
    <row r="419" spans="1:14" x14ac:dyDescent="0.25">
      <c r="A419">
        <v>417</v>
      </c>
      <c r="B419" t="s">
        <v>884</v>
      </c>
      <c r="C419" s="3" t="s">
        <v>885</v>
      </c>
      <c r="D419">
        <v>1700</v>
      </c>
      <c r="E419">
        <v>943</v>
      </c>
      <c r="F419" t="s">
        <v>14</v>
      </c>
      <c r="G419">
        <v>15</v>
      </c>
      <c r="H419" t="s">
        <v>21</v>
      </c>
      <c r="I419" t="s">
        <v>22</v>
      </c>
      <c r="J419">
        <v>1541221200</v>
      </c>
      <c r="K419">
        <v>1543298400</v>
      </c>
      <c r="L419" t="b">
        <v>0</v>
      </c>
      <c r="M419" t="b">
        <v>0</v>
      </c>
      <c r="N419" t="s">
        <v>33</v>
      </c>
    </row>
    <row r="420" spans="1:14"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row>
    <row r="421" spans="1:14"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row>
    <row r="422" spans="1:14" x14ac:dyDescent="0.25">
      <c r="A422">
        <v>420</v>
      </c>
      <c r="B422" t="s">
        <v>889</v>
      </c>
      <c r="C422" s="3" t="s">
        <v>890</v>
      </c>
      <c r="D422">
        <v>5000</v>
      </c>
      <c r="E422">
        <v>6423</v>
      </c>
      <c r="F422" t="s">
        <v>20</v>
      </c>
      <c r="G422">
        <v>94</v>
      </c>
      <c r="H422" t="s">
        <v>21</v>
      </c>
      <c r="I422" t="s">
        <v>22</v>
      </c>
      <c r="J422">
        <v>1498366800</v>
      </c>
      <c r="K422">
        <v>1499576400</v>
      </c>
      <c r="L422" t="b">
        <v>0</v>
      </c>
      <c r="M422" t="b">
        <v>0</v>
      </c>
      <c r="N422" t="s">
        <v>33</v>
      </c>
    </row>
    <row r="423" spans="1:14" x14ac:dyDescent="0.25">
      <c r="A423">
        <v>421</v>
      </c>
      <c r="B423" t="s">
        <v>891</v>
      </c>
      <c r="C423" s="3" t="s">
        <v>892</v>
      </c>
      <c r="D423">
        <v>9400</v>
      </c>
      <c r="E423">
        <v>6015</v>
      </c>
      <c r="F423" t="s">
        <v>14</v>
      </c>
      <c r="G423">
        <v>118</v>
      </c>
      <c r="H423" t="s">
        <v>21</v>
      </c>
      <c r="I423" t="s">
        <v>22</v>
      </c>
      <c r="J423">
        <v>1498712400</v>
      </c>
      <c r="K423">
        <v>1501304400</v>
      </c>
      <c r="L423" t="b">
        <v>0</v>
      </c>
      <c r="M423" t="b">
        <v>1</v>
      </c>
      <c r="N423" t="s">
        <v>65</v>
      </c>
    </row>
    <row r="424" spans="1:14"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row>
    <row r="425" spans="1:14"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row>
    <row r="426" spans="1:14" x14ac:dyDescent="0.25">
      <c r="A426">
        <v>424</v>
      </c>
      <c r="B426" t="s">
        <v>897</v>
      </c>
      <c r="C426" s="3" t="s">
        <v>898</v>
      </c>
      <c r="D426">
        <v>5100</v>
      </c>
      <c r="E426">
        <v>2064</v>
      </c>
      <c r="F426" t="s">
        <v>14</v>
      </c>
      <c r="G426">
        <v>83</v>
      </c>
      <c r="H426" t="s">
        <v>21</v>
      </c>
      <c r="I426" t="s">
        <v>22</v>
      </c>
      <c r="J426">
        <v>1524027600</v>
      </c>
      <c r="K426">
        <v>1524546000</v>
      </c>
      <c r="L426" t="b">
        <v>0</v>
      </c>
      <c r="M426" t="b">
        <v>0</v>
      </c>
      <c r="N426" t="s">
        <v>60</v>
      </c>
    </row>
    <row r="427" spans="1:14" x14ac:dyDescent="0.25">
      <c r="A427">
        <v>425</v>
      </c>
      <c r="B427" t="s">
        <v>899</v>
      </c>
      <c r="C427" s="3" t="s">
        <v>900</v>
      </c>
      <c r="D427">
        <v>2700</v>
      </c>
      <c r="E427">
        <v>7767</v>
      </c>
      <c r="F427" t="s">
        <v>20</v>
      </c>
      <c r="G427">
        <v>92</v>
      </c>
      <c r="H427" t="s">
        <v>21</v>
      </c>
      <c r="I427" t="s">
        <v>22</v>
      </c>
      <c r="J427">
        <v>1438059600</v>
      </c>
      <c r="K427">
        <v>1438578000</v>
      </c>
      <c r="L427" t="b">
        <v>0</v>
      </c>
      <c r="M427" t="b">
        <v>0</v>
      </c>
      <c r="N427" t="s">
        <v>122</v>
      </c>
    </row>
    <row r="428" spans="1:14" x14ac:dyDescent="0.25">
      <c r="A428">
        <v>426</v>
      </c>
      <c r="B428" t="s">
        <v>901</v>
      </c>
      <c r="C428" s="3" t="s">
        <v>902</v>
      </c>
      <c r="D428">
        <v>1800</v>
      </c>
      <c r="E428">
        <v>10313</v>
      </c>
      <c r="F428" t="s">
        <v>20</v>
      </c>
      <c r="G428">
        <v>219</v>
      </c>
      <c r="H428" t="s">
        <v>21</v>
      </c>
      <c r="I428" t="s">
        <v>22</v>
      </c>
      <c r="J428">
        <v>1361944800</v>
      </c>
      <c r="K428">
        <v>1362549600</v>
      </c>
      <c r="L428" t="b">
        <v>0</v>
      </c>
      <c r="M428" t="b">
        <v>0</v>
      </c>
      <c r="N428" t="s">
        <v>33</v>
      </c>
    </row>
    <row r="429" spans="1:14"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row>
    <row r="430" spans="1:14"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row>
    <row r="431" spans="1:14"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row>
    <row r="432" spans="1:14" x14ac:dyDescent="0.25">
      <c r="A432">
        <v>430</v>
      </c>
      <c r="B432" t="s">
        <v>909</v>
      </c>
      <c r="C432" s="3" t="s">
        <v>910</v>
      </c>
      <c r="D432">
        <v>8100</v>
      </c>
      <c r="E432">
        <v>5487</v>
      </c>
      <c r="F432" t="s">
        <v>14</v>
      </c>
      <c r="G432">
        <v>84</v>
      </c>
      <c r="H432" t="s">
        <v>21</v>
      </c>
      <c r="I432" t="s">
        <v>22</v>
      </c>
      <c r="J432">
        <v>1569733200</v>
      </c>
      <c r="K432">
        <v>1572670800</v>
      </c>
      <c r="L432" t="b">
        <v>0</v>
      </c>
      <c r="M432" t="b">
        <v>0</v>
      </c>
      <c r="N432" t="s">
        <v>33</v>
      </c>
    </row>
    <row r="433" spans="1:14" x14ac:dyDescent="0.25">
      <c r="A433">
        <v>431</v>
      </c>
      <c r="B433" t="s">
        <v>911</v>
      </c>
      <c r="C433" s="3" t="s">
        <v>912</v>
      </c>
      <c r="D433">
        <v>5100</v>
      </c>
      <c r="E433">
        <v>9817</v>
      </c>
      <c r="F433" t="s">
        <v>20</v>
      </c>
      <c r="G433">
        <v>94</v>
      </c>
      <c r="H433" t="s">
        <v>21</v>
      </c>
      <c r="I433" t="s">
        <v>22</v>
      </c>
      <c r="J433">
        <v>1529643600</v>
      </c>
      <c r="K433">
        <v>1531112400</v>
      </c>
      <c r="L433" t="b">
        <v>1</v>
      </c>
      <c r="M433" t="b">
        <v>0</v>
      </c>
      <c r="N433" t="s">
        <v>33</v>
      </c>
    </row>
    <row r="434" spans="1:14" x14ac:dyDescent="0.25">
      <c r="A434">
        <v>432</v>
      </c>
      <c r="B434" t="s">
        <v>913</v>
      </c>
      <c r="C434" s="3" t="s">
        <v>914</v>
      </c>
      <c r="D434">
        <v>7700</v>
      </c>
      <c r="E434">
        <v>6369</v>
      </c>
      <c r="F434" t="s">
        <v>14</v>
      </c>
      <c r="G434">
        <v>91</v>
      </c>
      <c r="H434" t="s">
        <v>21</v>
      </c>
      <c r="I434" t="s">
        <v>22</v>
      </c>
      <c r="J434">
        <v>1399006800</v>
      </c>
      <c r="K434">
        <v>1400734800</v>
      </c>
      <c r="L434" t="b">
        <v>0</v>
      </c>
      <c r="M434" t="b">
        <v>0</v>
      </c>
      <c r="N434" t="s">
        <v>33</v>
      </c>
    </row>
    <row r="435" spans="1:14"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row>
    <row r="436" spans="1:14" x14ac:dyDescent="0.25">
      <c r="A436">
        <v>434</v>
      </c>
      <c r="B436" t="s">
        <v>917</v>
      </c>
      <c r="C436" s="3" t="s">
        <v>918</v>
      </c>
      <c r="D436">
        <v>5400</v>
      </c>
      <c r="E436">
        <v>903</v>
      </c>
      <c r="F436" t="s">
        <v>74</v>
      </c>
      <c r="G436">
        <v>10</v>
      </c>
      <c r="H436" t="s">
        <v>15</v>
      </c>
      <c r="I436" t="s">
        <v>16</v>
      </c>
      <c r="J436">
        <v>1480572000</v>
      </c>
      <c r="K436">
        <v>1481781600</v>
      </c>
      <c r="L436" t="b">
        <v>1</v>
      </c>
      <c r="M436" t="b">
        <v>0</v>
      </c>
      <c r="N436" t="s">
        <v>33</v>
      </c>
    </row>
    <row r="437" spans="1:14"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row>
    <row r="438" spans="1:14"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row>
    <row r="439" spans="1:14" x14ac:dyDescent="0.25">
      <c r="A439">
        <v>437</v>
      </c>
      <c r="B439" t="s">
        <v>923</v>
      </c>
      <c r="C439" s="3" t="s">
        <v>924</v>
      </c>
      <c r="D439">
        <v>8100</v>
      </c>
      <c r="E439">
        <v>9969</v>
      </c>
      <c r="F439" t="s">
        <v>20</v>
      </c>
      <c r="G439">
        <v>192</v>
      </c>
      <c r="H439" t="s">
        <v>21</v>
      </c>
      <c r="I439" t="s">
        <v>22</v>
      </c>
      <c r="J439">
        <v>1442120400</v>
      </c>
      <c r="K439">
        <v>1442379600</v>
      </c>
      <c r="L439" t="b">
        <v>0</v>
      </c>
      <c r="M439" t="b">
        <v>1</v>
      </c>
      <c r="N439" t="s">
        <v>71</v>
      </c>
    </row>
    <row r="440" spans="1:14"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row>
    <row r="441" spans="1:14"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row>
    <row r="442" spans="1:14"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row>
    <row r="443" spans="1:14" x14ac:dyDescent="0.25">
      <c r="A443">
        <v>441</v>
      </c>
      <c r="B443" t="s">
        <v>931</v>
      </c>
      <c r="C443" s="3" t="s">
        <v>932</v>
      </c>
      <c r="D443">
        <v>7000</v>
      </c>
      <c r="E443">
        <v>1744</v>
      </c>
      <c r="F443" t="s">
        <v>14</v>
      </c>
      <c r="G443">
        <v>32</v>
      </c>
      <c r="H443" t="s">
        <v>21</v>
      </c>
      <c r="I443" t="s">
        <v>22</v>
      </c>
      <c r="J443">
        <v>1335416400</v>
      </c>
      <c r="K443">
        <v>1337835600</v>
      </c>
      <c r="L443" t="b">
        <v>0</v>
      </c>
      <c r="M443" t="b">
        <v>0</v>
      </c>
      <c r="N443" t="s">
        <v>65</v>
      </c>
    </row>
    <row r="444" spans="1:14"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row>
    <row r="445" spans="1:14" x14ac:dyDescent="0.25">
      <c r="A445">
        <v>443</v>
      </c>
      <c r="B445" t="s">
        <v>935</v>
      </c>
      <c r="C445" s="3" t="s">
        <v>936</v>
      </c>
      <c r="D445">
        <v>9300</v>
      </c>
      <c r="E445">
        <v>3232</v>
      </c>
      <c r="F445" t="s">
        <v>74</v>
      </c>
      <c r="G445">
        <v>90</v>
      </c>
      <c r="H445" t="s">
        <v>21</v>
      </c>
      <c r="I445" t="s">
        <v>22</v>
      </c>
      <c r="J445">
        <v>1285822800</v>
      </c>
      <c r="K445">
        <v>1287464400</v>
      </c>
      <c r="L445" t="b">
        <v>0</v>
      </c>
      <c r="M445" t="b">
        <v>0</v>
      </c>
      <c r="N445" t="s">
        <v>33</v>
      </c>
    </row>
    <row r="446" spans="1:14" x14ac:dyDescent="0.25">
      <c r="A446">
        <v>444</v>
      </c>
      <c r="B446" t="s">
        <v>748</v>
      </c>
      <c r="C446" s="3" t="s">
        <v>937</v>
      </c>
      <c r="D446">
        <v>6200</v>
      </c>
      <c r="E446">
        <v>10938</v>
      </c>
      <c r="F446" t="s">
        <v>20</v>
      </c>
      <c r="G446">
        <v>296</v>
      </c>
      <c r="H446" t="s">
        <v>21</v>
      </c>
      <c r="I446" t="s">
        <v>22</v>
      </c>
      <c r="J446">
        <v>1311483600</v>
      </c>
      <c r="K446">
        <v>1311656400</v>
      </c>
      <c r="L446" t="b">
        <v>0</v>
      </c>
      <c r="M446" t="b">
        <v>1</v>
      </c>
      <c r="N446" t="s">
        <v>60</v>
      </c>
    </row>
    <row r="447" spans="1:14"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row>
    <row r="448" spans="1:14" x14ac:dyDescent="0.25">
      <c r="A448">
        <v>446</v>
      </c>
      <c r="B448" t="s">
        <v>940</v>
      </c>
      <c r="C448" s="3" t="s">
        <v>941</v>
      </c>
      <c r="D448">
        <v>6800</v>
      </c>
      <c r="E448">
        <v>5579</v>
      </c>
      <c r="F448" t="s">
        <v>14</v>
      </c>
      <c r="G448">
        <v>186</v>
      </c>
      <c r="H448" t="s">
        <v>21</v>
      </c>
      <c r="I448" t="s">
        <v>22</v>
      </c>
      <c r="J448">
        <v>1355810400</v>
      </c>
      <c r="K448">
        <v>1355983200</v>
      </c>
      <c r="L448" t="b">
        <v>0</v>
      </c>
      <c r="M448" t="b">
        <v>0</v>
      </c>
      <c r="N448" t="s">
        <v>65</v>
      </c>
    </row>
    <row r="449" spans="1:14"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row>
    <row r="450" spans="1:14"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row>
    <row r="451" spans="1:14" x14ac:dyDescent="0.25">
      <c r="A451">
        <v>449</v>
      </c>
      <c r="B451" t="s">
        <v>946</v>
      </c>
      <c r="C451" s="3" t="s">
        <v>947</v>
      </c>
      <c r="D451">
        <v>900</v>
      </c>
      <c r="E451">
        <v>8703</v>
      </c>
      <c r="F451" t="s">
        <v>20</v>
      </c>
      <c r="G451">
        <v>86</v>
      </c>
      <c r="H451" t="s">
        <v>36</v>
      </c>
      <c r="I451" t="s">
        <v>37</v>
      </c>
      <c r="J451">
        <v>1551852000</v>
      </c>
      <c r="K451">
        <v>1553317200</v>
      </c>
      <c r="L451" t="b">
        <v>0</v>
      </c>
      <c r="M451" t="b">
        <v>0</v>
      </c>
      <c r="N451" t="s">
        <v>89</v>
      </c>
    </row>
    <row r="452" spans="1:14" x14ac:dyDescent="0.25">
      <c r="A452">
        <v>450</v>
      </c>
      <c r="B452" t="s">
        <v>948</v>
      </c>
      <c r="C452" s="3" t="s">
        <v>949</v>
      </c>
      <c r="D452">
        <v>100</v>
      </c>
      <c r="E452">
        <v>4</v>
      </c>
      <c r="F452" t="s">
        <v>14</v>
      </c>
      <c r="G452">
        <v>1</v>
      </c>
      <c r="H452" t="s">
        <v>15</v>
      </c>
      <c r="I452" t="s">
        <v>16</v>
      </c>
      <c r="J452">
        <v>1540098000</v>
      </c>
      <c r="K452">
        <v>1542088800</v>
      </c>
      <c r="L452" t="b">
        <v>0</v>
      </c>
      <c r="M452" t="b">
        <v>0</v>
      </c>
      <c r="N452" t="s">
        <v>71</v>
      </c>
    </row>
    <row r="453" spans="1:14"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row>
    <row r="454" spans="1:14"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row>
    <row r="455" spans="1:14"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row>
    <row r="456" spans="1:14" x14ac:dyDescent="0.25">
      <c r="A456">
        <v>454</v>
      </c>
      <c r="B456" t="s">
        <v>956</v>
      </c>
      <c r="C456" s="3" t="s">
        <v>957</v>
      </c>
      <c r="D456">
        <v>4000</v>
      </c>
      <c r="E456">
        <v>1763</v>
      </c>
      <c r="F456" t="s">
        <v>14</v>
      </c>
      <c r="G456">
        <v>39</v>
      </c>
      <c r="H456" t="s">
        <v>21</v>
      </c>
      <c r="I456" t="s">
        <v>22</v>
      </c>
      <c r="J456">
        <v>1382331600</v>
      </c>
      <c r="K456">
        <v>1385445600</v>
      </c>
      <c r="L456" t="b">
        <v>0</v>
      </c>
      <c r="M456" t="b">
        <v>1</v>
      </c>
      <c r="N456" t="s">
        <v>53</v>
      </c>
    </row>
    <row r="457" spans="1:14"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row>
    <row r="458" spans="1:14"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row>
    <row r="459" spans="1:14" x14ac:dyDescent="0.25">
      <c r="A459">
        <v>457</v>
      </c>
      <c r="B459" t="s">
        <v>962</v>
      </c>
      <c r="C459" s="3" t="s">
        <v>963</v>
      </c>
      <c r="D459">
        <v>5000</v>
      </c>
      <c r="E459">
        <v>1332</v>
      </c>
      <c r="F459" t="s">
        <v>14</v>
      </c>
      <c r="G459">
        <v>46</v>
      </c>
      <c r="H459" t="s">
        <v>21</v>
      </c>
      <c r="I459" t="s">
        <v>22</v>
      </c>
      <c r="J459">
        <v>1476421200</v>
      </c>
      <c r="K459">
        <v>1476594000</v>
      </c>
      <c r="L459" t="b">
        <v>0</v>
      </c>
      <c r="M459" t="b">
        <v>0</v>
      </c>
      <c r="N459" t="s">
        <v>33</v>
      </c>
    </row>
    <row r="460" spans="1:14"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row>
    <row r="461" spans="1:14" x14ac:dyDescent="0.25">
      <c r="A461">
        <v>459</v>
      </c>
      <c r="B461" t="s">
        <v>966</v>
      </c>
      <c r="C461" s="3" t="s">
        <v>967</v>
      </c>
      <c r="D461">
        <v>6300</v>
      </c>
      <c r="E461">
        <v>5674</v>
      </c>
      <c r="F461" t="s">
        <v>14</v>
      </c>
      <c r="G461">
        <v>105</v>
      </c>
      <c r="H461" t="s">
        <v>21</v>
      </c>
      <c r="I461" t="s">
        <v>22</v>
      </c>
      <c r="J461">
        <v>1419746400</v>
      </c>
      <c r="K461">
        <v>1421906400</v>
      </c>
      <c r="L461" t="b">
        <v>0</v>
      </c>
      <c r="M461" t="b">
        <v>0</v>
      </c>
      <c r="N461" t="s">
        <v>42</v>
      </c>
    </row>
    <row r="462" spans="1:14" x14ac:dyDescent="0.25">
      <c r="A462">
        <v>460</v>
      </c>
      <c r="B462" t="s">
        <v>968</v>
      </c>
      <c r="C462" s="3" t="s">
        <v>969</v>
      </c>
      <c r="D462">
        <v>2400</v>
      </c>
      <c r="E462">
        <v>4119</v>
      </c>
      <c r="F462" t="s">
        <v>20</v>
      </c>
      <c r="G462">
        <v>50</v>
      </c>
      <c r="H462" t="s">
        <v>21</v>
      </c>
      <c r="I462" t="s">
        <v>22</v>
      </c>
      <c r="J462">
        <v>1281330000</v>
      </c>
      <c r="K462">
        <v>1281589200</v>
      </c>
      <c r="L462" t="b">
        <v>0</v>
      </c>
      <c r="M462" t="b">
        <v>0</v>
      </c>
      <c r="N462" t="s">
        <v>33</v>
      </c>
    </row>
    <row r="463" spans="1:14"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row>
    <row r="464" spans="1:14"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row>
    <row r="465" spans="1:14"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row>
    <row r="466" spans="1:14"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row>
    <row r="467" spans="1:14" x14ac:dyDescent="0.25">
      <c r="A467">
        <v>465</v>
      </c>
      <c r="B467" t="s">
        <v>978</v>
      </c>
      <c r="C467" s="3" t="s">
        <v>979</v>
      </c>
      <c r="D467">
        <v>4700</v>
      </c>
      <c r="E467">
        <v>8829</v>
      </c>
      <c r="F467" t="s">
        <v>20</v>
      </c>
      <c r="G467">
        <v>80</v>
      </c>
      <c r="H467" t="s">
        <v>21</v>
      </c>
      <c r="I467" t="s">
        <v>22</v>
      </c>
      <c r="J467">
        <v>1517032800</v>
      </c>
      <c r="K467">
        <v>1517810400</v>
      </c>
      <c r="L467" t="b">
        <v>0</v>
      </c>
      <c r="M467" t="b">
        <v>0</v>
      </c>
      <c r="N467" t="s">
        <v>206</v>
      </c>
    </row>
    <row r="468" spans="1:14" x14ac:dyDescent="0.25">
      <c r="A468">
        <v>466</v>
      </c>
      <c r="B468" t="s">
        <v>980</v>
      </c>
      <c r="C468" s="3" t="s">
        <v>981</v>
      </c>
      <c r="D468">
        <v>1200</v>
      </c>
      <c r="E468">
        <v>3984</v>
      </c>
      <c r="F468" t="s">
        <v>20</v>
      </c>
      <c r="G468">
        <v>42</v>
      </c>
      <c r="H468" t="s">
        <v>21</v>
      </c>
      <c r="I468" t="s">
        <v>22</v>
      </c>
      <c r="J468">
        <v>1368594000</v>
      </c>
      <c r="K468">
        <v>1370581200</v>
      </c>
      <c r="L468" t="b">
        <v>0</v>
      </c>
      <c r="M468" t="b">
        <v>1</v>
      </c>
      <c r="N468" t="s">
        <v>65</v>
      </c>
    </row>
    <row r="469" spans="1:14"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row>
    <row r="470" spans="1:14" x14ac:dyDescent="0.25">
      <c r="A470">
        <v>468</v>
      </c>
      <c r="B470" t="s">
        <v>984</v>
      </c>
      <c r="C470" s="3" t="s">
        <v>985</v>
      </c>
      <c r="D470">
        <v>4000</v>
      </c>
      <c r="E470">
        <v>1620</v>
      </c>
      <c r="F470" t="s">
        <v>14</v>
      </c>
      <c r="G470">
        <v>16</v>
      </c>
      <c r="H470" t="s">
        <v>21</v>
      </c>
      <c r="I470" t="s">
        <v>22</v>
      </c>
      <c r="J470">
        <v>1555218000</v>
      </c>
      <c r="K470">
        <v>1556600400</v>
      </c>
      <c r="L470" t="b">
        <v>0</v>
      </c>
      <c r="M470" t="b">
        <v>0</v>
      </c>
      <c r="N470" t="s">
        <v>33</v>
      </c>
    </row>
    <row r="471" spans="1:14" x14ac:dyDescent="0.25">
      <c r="A471">
        <v>469</v>
      </c>
      <c r="B471" t="s">
        <v>986</v>
      </c>
      <c r="C471" s="3" t="s">
        <v>987</v>
      </c>
      <c r="D471">
        <v>5600</v>
      </c>
      <c r="E471">
        <v>10328</v>
      </c>
      <c r="F471" t="s">
        <v>20</v>
      </c>
      <c r="G471">
        <v>159</v>
      </c>
      <c r="H471" t="s">
        <v>21</v>
      </c>
      <c r="I471" t="s">
        <v>22</v>
      </c>
      <c r="J471">
        <v>1431925200</v>
      </c>
      <c r="K471">
        <v>1432098000</v>
      </c>
      <c r="L471" t="b">
        <v>0</v>
      </c>
      <c r="M471" t="b">
        <v>0</v>
      </c>
      <c r="N471" t="s">
        <v>53</v>
      </c>
    </row>
    <row r="472" spans="1:14" x14ac:dyDescent="0.25">
      <c r="A472">
        <v>470</v>
      </c>
      <c r="B472" t="s">
        <v>988</v>
      </c>
      <c r="C472" s="3" t="s">
        <v>989</v>
      </c>
      <c r="D472">
        <v>3600</v>
      </c>
      <c r="E472">
        <v>10289</v>
      </c>
      <c r="F472" t="s">
        <v>20</v>
      </c>
      <c r="G472">
        <v>381</v>
      </c>
      <c r="H472" t="s">
        <v>21</v>
      </c>
      <c r="I472" t="s">
        <v>22</v>
      </c>
      <c r="J472">
        <v>1481522400</v>
      </c>
      <c r="K472">
        <v>1482127200</v>
      </c>
      <c r="L472" t="b">
        <v>0</v>
      </c>
      <c r="M472" t="b">
        <v>0</v>
      </c>
      <c r="N472" t="s">
        <v>65</v>
      </c>
    </row>
    <row r="473" spans="1:14" x14ac:dyDescent="0.25">
      <c r="A473">
        <v>471</v>
      </c>
      <c r="B473" t="s">
        <v>446</v>
      </c>
      <c r="C473" s="3" t="s">
        <v>990</v>
      </c>
      <c r="D473">
        <v>3100</v>
      </c>
      <c r="E473">
        <v>9889</v>
      </c>
      <c r="F473" t="s">
        <v>20</v>
      </c>
      <c r="G473">
        <v>194</v>
      </c>
      <c r="H473" t="s">
        <v>40</v>
      </c>
      <c r="I473" t="s">
        <v>41</v>
      </c>
      <c r="J473">
        <v>1335934800</v>
      </c>
      <c r="K473">
        <v>1335934800</v>
      </c>
      <c r="L473" t="b">
        <v>0</v>
      </c>
      <c r="M473" t="b">
        <v>1</v>
      </c>
      <c r="N473" t="s">
        <v>17</v>
      </c>
    </row>
    <row r="474" spans="1:14"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row>
    <row r="475" spans="1:14" x14ac:dyDescent="0.25">
      <c r="A475">
        <v>473</v>
      </c>
      <c r="B475" t="s">
        <v>993</v>
      </c>
      <c r="C475" s="3" t="s">
        <v>994</v>
      </c>
      <c r="D475">
        <v>5000</v>
      </c>
      <c r="E475">
        <v>8907</v>
      </c>
      <c r="F475" t="s">
        <v>20</v>
      </c>
      <c r="G475">
        <v>106</v>
      </c>
      <c r="H475" t="s">
        <v>21</v>
      </c>
      <c r="I475" t="s">
        <v>22</v>
      </c>
      <c r="J475">
        <v>1529989200</v>
      </c>
      <c r="K475">
        <v>1530075600</v>
      </c>
      <c r="L475" t="b">
        <v>0</v>
      </c>
      <c r="M475" t="b">
        <v>0</v>
      </c>
      <c r="N475" t="s">
        <v>50</v>
      </c>
    </row>
    <row r="476" spans="1:14"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row>
    <row r="477" spans="1:14"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row>
    <row r="478" spans="1:14"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row>
    <row r="479" spans="1:14"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row>
    <row r="480" spans="1:14"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row>
    <row r="481" spans="1:14"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row>
    <row r="482" spans="1:14"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row>
    <row r="483" spans="1:14"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row>
    <row r="484" spans="1:14"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row>
    <row r="485" spans="1:14"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row>
    <row r="486" spans="1:14"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row>
    <row r="487" spans="1:14"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row>
    <row r="488" spans="1:14"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row>
    <row r="489" spans="1:14"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row>
    <row r="490" spans="1:14"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row>
    <row r="491" spans="1:14"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row>
    <row r="492" spans="1:14"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row>
    <row r="493" spans="1:14"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row>
    <row r="494" spans="1:14"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row>
    <row r="495" spans="1:14" x14ac:dyDescent="0.25">
      <c r="A495">
        <v>493</v>
      </c>
      <c r="B495" t="s">
        <v>1034</v>
      </c>
      <c r="C495" s="3" t="s">
        <v>1035</v>
      </c>
      <c r="D495">
        <v>900</v>
      </c>
      <c r="E495">
        <v>6514</v>
      </c>
      <c r="F495" t="s">
        <v>20</v>
      </c>
      <c r="G495">
        <v>64</v>
      </c>
      <c r="H495" t="s">
        <v>21</v>
      </c>
      <c r="I495" t="s">
        <v>22</v>
      </c>
      <c r="J495">
        <v>1561784400</v>
      </c>
      <c r="K495">
        <v>1562907600</v>
      </c>
      <c r="L495" t="b">
        <v>0</v>
      </c>
      <c r="M495" t="b">
        <v>0</v>
      </c>
      <c r="N495" t="s">
        <v>122</v>
      </c>
    </row>
    <row r="496" spans="1:14"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row>
    <row r="497" spans="1:14"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row>
    <row r="498" spans="1:14"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row>
    <row r="499" spans="1:14"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row>
    <row r="500" spans="1:14"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row>
    <row r="501" spans="1:14"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row>
    <row r="502" spans="1:14" x14ac:dyDescent="0.25">
      <c r="A502">
        <v>500</v>
      </c>
      <c r="B502" t="s">
        <v>1048</v>
      </c>
      <c r="C502" s="3" t="s">
        <v>1049</v>
      </c>
      <c r="D502">
        <v>100</v>
      </c>
      <c r="E502">
        <v>0</v>
      </c>
      <c r="F502" t="s">
        <v>14</v>
      </c>
      <c r="G502">
        <v>0</v>
      </c>
      <c r="H502" t="s">
        <v>21</v>
      </c>
      <c r="I502" t="s">
        <v>22</v>
      </c>
      <c r="J502">
        <v>1367384400</v>
      </c>
      <c r="K502">
        <v>1369803600</v>
      </c>
      <c r="L502" t="b">
        <v>0</v>
      </c>
      <c r="M502" t="b">
        <v>1</v>
      </c>
      <c r="N502" t="s">
        <v>33</v>
      </c>
    </row>
    <row r="503" spans="1:14"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row>
    <row r="504" spans="1:14" x14ac:dyDescent="0.25">
      <c r="A504">
        <v>502</v>
      </c>
      <c r="B504" t="s">
        <v>477</v>
      </c>
      <c r="C504" s="3" t="s">
        <v>1052</v>
      </c>
      <c r="D504">
        <v>1300</v>
      </c>
      <c r="E504">
        <v>6889</v>
      </c>
      <c r="F504" t="s">
        <v>20</v>
      </c>
      <c r="G504">
        <v>186</v>
      </c>
      <c r="H504" t="s">
        <v>26</v>
      </c>
      <c r="I504" t="s">
        <v>27</v>
      </c>
      <c r="J504">
        <v>1343365200</v>
      </c>
      <c r="K504">
        <v>1345870800</v>
      </c>
      <c r="L504" t="b">
        <v>0</v>
      </c>
      <c r="M504" t="b">
        <v>1</v>
      </c>
      <c r="N504" t="s">
        <v>89</v>
      </c>
    </row>
    <row r="505" spans="1:14"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row>
    <row r="506" spans="1:14"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row>
    <row r="507" spans="1:14"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row>
    <row r="508" spans="1:14"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row>
    <row r="509" spans="1:14"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row>
    <row r="510" spans="1:14"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row>
    <row r="511" spans="1:14"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row>
    <row r="512" spans="1:14"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row>
    <row r="513" spans="1:14"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row>
    <row r="514" spans="1:14"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row>
    <row r="515" spans="1:14"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row>
    <row r="516" spans="1:14"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row>
    <row r="517" spans="1:14"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row>
    <row r="518" spans="1:14"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row>
    <row r="519" spans="1:14" x14ac:dyDescent="0.25">
      <c r="A519">
        <v>517</v>
      </c>
      <c r="B519" t="s">
        <v>1080</v>
      </c>
      <c r="C519" s="3" t="s">
        <v>1081</v>
      </c>
      <c r="D519">
        <v>5900</v>
      </c>
      <c r="E519">
        <v>6608</v>
      </c>
      <c r="F519" t="s">
        <v>20</v>
      </c>
      <c r="G519">
        <v>78</v>
      </c>
      <c r="H519" t="s">
        <v>21</v>
      </c>
      <c r="I519" t="s">
        <v>22</v>
      </c>
      <c r="J519">
        <v>1493960400</v>
      </c>
      <c r="K519">
        <v>1494392400</v>
      </c>
      <c r="L519" t="b">
        <v>0</v>
      </c>
      <c r="M519" t="b">
        <v>0</v>
      </c>
      <c r="N519" t="s">
        <v>17</v>
      </c>
    </row>
    <row r="520" spans="1:14"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row>
    <row r="521" spans="1:14"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row>
    <row r="522" spans="1:14" x14ac:dyDescent="0.25">
      <c r="A522">
        <v>520</v>
      </c>
      <c r="B522" t="s">
        <v>1086</v>
      </c>
      <c r="C522" s="3" t="s">
        <v>1087</v>
      </c>
      <c r="D522">
        <v>800</v>
      </c>
      <c r="E522">
        <v>3406</v>
      </c>
      <c r="F522" t="s">
        <v>20</v>
      </c>
      <c r="G522">
        <v>32</v>
      </c>
      <c r="H522" t="s">
        <v>21</v>
      </c>
      <c r="I522" t="s">
        <v>22</v>
      </c>
      <c r="J522">
        <v>1555650000</v>
      </c>
      <c r="K522">
        <v>1555909200</v>
      </c>
      <c r="L522" t="b">
        <v>0</v>
      </c>
      <c r="M522" t="b">
        <v>0</v>
      </c>
      <c r="N522" t="s">
        <v>33</v>
      </c>
    </row>
    <row r="523" spans="1:14"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row>
    <row r="524" spans="1:14"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row>
    <row r="525" spans="1:14" x14ac:dyDescent="0.25">
      <c r="A525">
        <v>523</v>
      </c>
      <c r="B525" t="s">
        <v>1091</v>
      </c>
      <c r="C525" s="3" t="s">
        <v>1092</v>
      </c>
      <c r="D525">
        <v>900</v>
      </c>
      <c r="E525">
        <v>6303</v>
      </c>
      <c r="F525" t="s">
        <v>20</v>
      </c>
      <c r="G525">
        <v>89</v>
      </c>
      <c r="H525" t="s">
        <v>21</v>
      </c>
      <c r="I525" t="s">
        <v>22</v>
      </c>
      <c r="J525">
        <v>1267682400</v>
      </c>
      <c r="K525">
        <v>1268114400</v>
      </c>
      <c r="L525" t="b">
        <v>0</v>
      </c>
      <c r="M525" t="b">
        <v>0</v>
      </c>
      <c r="N525" t="s">
        <v>100</v>
      </c>
    </row>
    <row r="526" spans="1:14"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row>
    <row r="527" spans="1:14" x14ac:dyDescent="0.25">
      <c r="A527">
        <v>525</v>
      </c>
      <c r="B527" t="s">
        <v>1095</v>
      </c>
      <c r="C527" s="3" t="s">
        <v>1096</v>
      </c>
      <c r="D527">
        <v>2100</v>
      </c>
      <c r="E527">
        <v>1768</v>
      </c>
      <c r="F527" t="s">
        <v>14</v>
      </c>
      <c r="G527">
        <v>63</v>
      </c>
      <c r="H527" t="s">
        <v>21</v>
      </c>
      <c r="I527" t="s">
        <v>22</v>
      </c>
      <c r="J527">
        <v>1290492000</v>
      </c>
      <c r="K527">
        <v>1290837600</v>
      </c>
      <c r="L527" t="b">
        <v>0</v>
      </c>
      <c r="M527" t="b">
        <v>0</v>
      </c>
      <c r="N527" t="s">
        <v>65</v>
      </c>
    </row>
    <row r="528" spans="1:14"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row>
    <row r="529" spans="1:14"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row>
    <row r="530" spans="1:14" x14ac:dyDescent="0.25">
      <c r="A530">
        <v>528</v>
      </c>
      <c r="B530" t="s">
        <v>1101</v>
      </c>
      <c r="C530" s="3" t="s">
        <v>1102</v>
      </c>
      <c r="D530">
        <v>9000</v>
      </c>
      <c r="E530">
        <v>7227</v>
      </c>
      <c r="F530" t="s">
        <v>14</v>
      </c>
      <c r="G530">
        <v>80</v>
      </c>
      <c r="H530" t="s">
        <v>40</v>
      </c>
      <c r="I530" t="s">
        <v>41</v>
      </c>
      <c r="J530">
        <v>1385186400</v>
      </c>
      <c r="K530">
        <v>1389074400</v>
      </c>
      <c r="L530" t="b">
        <v>0</v>
      </c>
      <c r="M530" t="b">
        <v>0</v>
      </c>
      <c r="N530" t="s">
        <v>60</v>
      </c>
    </row>
    <row r="531" spans="1:14" x14ac:dyDescent="0.25">
      <c r="A531">
        <v>529</v>
      </c>
      <c r="B531" t="s">
        <v>1103</v>
      </c>
      <c r="C531" s="3" t="s">
        <v>1104</v>
      </c>
      <c r="D531">
        <v>5100</v>
      </c>
      <c r="E531">
        <v>574</v>
      </c>
      <c r="F531" t="s">
        <v>14</v>
      </c>
      <c r="G531">
        <v>9</v>
      </c>
      <c r="H531" t="s">
        <v>21</v>
      </c>
      <c r="I531" t="s">
        <v>22</v>
      </c>
      <c r="J531">
        <v>1399698000</v>
      </c>
      <c r="K531">
        <v>1402117200</v>
      </c>
      <c r="L531" t="b">
        <v>0</v>
      </c>
      <c r="M531" t="b">
        <v>0</v>
      </c>
      <c r="N531" t="s">
        <v>89</v>
      </c>
    </row>
    <row r="532" spans="1:14"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row>
    <row r="533" spans="1:14"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row>
    <row r="534" spans="1:14"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row>
    <row r="535" spans="1:14"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row>
    <row r="536" spans="1:14"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row>
    <row r="537" spans="1:14"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row>
    <row r="538" spans="1:14"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row>
    <row r="539" spans="1:14"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row>
    <row r="540" spans="1:14"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row>
    <row r="541" spans="1:14" x14ac:dyDescent="0.25">
      <c r="A541">
        <v>539</v>
      </c>
      <c r="B541" t="s">
        <v>1123</v>
      </c>
      <c r="C541" s="3" t="s">
        <v>1124</v>
      </c>
      <c r="D541">
        <v>9800</v>
      </c>
      <c r="E541">
        <v>7120</v>
      </c>
      <c r="F541" t="s">
        <v>14</v>
      </c>
      <c r="G541">
        <v>77</v>
      </c>
      <c r="H541" t="s">
        <v>21</v>
      </c>
      <c r="I541" t="s">
        <v>22</v>
      </c>
      <c r="J541">
        <v>1561957200</v>
      </c>
      <c r="K541">
        <v>1562475600</v>
      </c>
      <c r="L541" t="b">
        <v>0</v>
      </c>
      <c r="M541" t="b">
        <v>1</v>
      </c>
      <c r="N541" t="s">
        <v>17</v>
      </c>
    </row>
    <row r="542" spans="1:14"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row>
    <row r="543" spans="1:14"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row>
    <row r="544" spans="1:14"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row>
    <row r="545" spans="1:14"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row>
    <row r="546" spans="1:14"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row>
    <row r="547" spans="1:14"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row>
    <row r="548" spans="1:14" x14ac:dyDescent="0.25">
      <c r="A548">
        <v>546</v>
      </c>
      <c r="B548" t="s">
        <v>1137</v>
      </c>
      <c r="C548" s="3" t="s">
        <v>1138</v>
      </c>
      <c r="D548">
        <v>4200</v>
      </c>
      <c r="E548">
        <v>6870</v>
      </c>
      <c r="F548" t="s">
        <v>20</v>
      </c>
      <c r="G548">
        <v>88</v>
      </c>
      <c r="H548" t="s">
        <v>21</v>
      </c>
      <c r="I548" t="s">
        <v>22</v>
      </c>
      <c r="J548">
        <v>1537160400</v>
      </c>
      <c r="K548">
        <v>1537419600</v>
      </c>
      <c r="L548" t="b">
        <v>0</v>
      </c>
      <c r="M548" t="b">
        <v>1</v>
      </c>
      <c r="N548" t="s">
        <v>33</v>
      </c>
    </row>
    <row r="549" spans="1:14"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row>
    <row r="550" spans="1:14"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row>
    <row r="551" spans="1:14"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row>
    <row r="552" spans="1:14"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row>
    <row r="553" spans="1:14"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row>
    <row r="554" spans="1:14" x14ac:dyDescent="0.25">
      <c r="A554">
        <v>552</v>
      </c>
      <c r="B554" t="s">
        <v>1149</v>
      </c>
      <c r="C554" s="3" t="s">
        <v>1150</v>
      </c>
      <c r="D554">
        <v>9000</v>
      </c>
      <c r="E554">
        <v>8866</v>
      </c>
      <c r="F554" t="s">
        <v>14</v>
      </c>
      <c r="G554">
        <v>92</v>
      </c>
      <c r="H554" t="s">
        <v>21</v>
      </c>
      <c r="I554" t="s">
        <v>22</v>
      </c>
      <c r="J554">
        <v>1480140000</v>
      </c>
      <c r="K554">
        <v>1480312800</v>
      </c>
      <c r="L554" t="b">
        <v>0</v>
      </c>
      <c r="M554" t="b">
        <v>0</v>
      </c>
      <c r="N554" t="s">
        <v>33</v>
      </c>
    </row>
    <row r="555" spans="1:14"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row>
    <row r="556" spans="1:14"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row>
    <row r="557" spans="1:14"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row>
    <row r="558" spans="1:14"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row>
    <row r="559" spans="1:14"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row>
    <row r="560" spans="1:14"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row>
    <row r="561" spans="1:14"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row>
    <row r="562" spans="1:14"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row>
    <row r="563" spans="1:14"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row>
    <row r="564" spans="1:14"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row>
    <row r="565" spans="1:14" x14ac:dyDescent="0.25">
      <c r="A565">
        <v>563</v>
      </c>
      <c r="B565" t="s">
        <v>1170</v>
      </c>
      <c r="C565" s="3" t="s">
        <v>1171</v>
      </c>
      <c r="D565">
        <v>3700</v>
      </c>
      <c r="E565">
        <v>5107</v>
      </c>
      <c r="F565" t="s">
        <v>20</v>
      </c>
      <c r="G565">
        <v>85</v>
      </c>
      <c r="H565" t="s">
        <v>26</v>
      </c>
      <c r="I565" t="s">
        <v>27</v>
      </c>
      <c r="J565">
        <v>1542088800</v>
      </c>
      <c r="K565">
        <v>1543816800</v>
      </c>
      <c r="L565" t="b">
        <v>0</v>
      </c>
      <c r="M565" t="b">
        <v>0</v>
      </c>
      <c r="N565" t="s">
        <v>42</v>
      </c>
    </row>
    <row r="566" spans="1:14"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row>
    <row r="567" spans="1:14"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row>
    <row r="568" spans="1:14" x14ac:dyDescent="0.25">
      <c r="A568">
        <v>566</v>
      </c>
      <c r="B568" t="s">
        <v>1176</v>
      </c>
      <c r="C568" s="3" t="s">
        <v>1177</v>
      </c>
      <c r="D568">
        <v>9300</v>
      </c>
      <c r="E568">
        <v>4124</v>
      </c>
      <c r="F568" t="s">
        <v>14</v>
      </c>
      <c r="G568">
        <v>37</v>
      </c>
      <c r="H568" t="s">
        <v>21</v>
      </c>
      <c r="I568" t="s">
        <v>22</v>
      </c>
      <c r="J568">
        <v>1456293600</v>
      </c>
      <c r="K568">
        <v>1458277200</v>
      </c>
      <c r="L568" t="b">
        <v>0</v>
      </c>
      <c r="M568" t="b">
        <v>1</v>
      </c>
      <c r="N568" t="s">
        <v>50</v>
      </c>
    </row>
    <row r="569" spans="1:14"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row>
    <row r="570" spans="1:14"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row>
    <row r="571" spans="1:14"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row>
    <row r="572" spans="1:14"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row>
    <row r="573" spans="1:14"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row>
    <row r="574" spans="1:14" x14ac:dyDescent="0.25">
      <c r="A574">
        <v>572</v>
      </c>
      <c r="B574" t="s">
        <v>1188</v>
      </c>
      <c r="C574" s="3" t="s">
        <v>1189</v>
      </c>
      <c r="D574">
        <v>9000</v>
      </c>
      <c r="E574">
        <v>4896</v>
      </c>
      <c r="F574" t="s">
        <v>74</v>
      </c>
      <c r="G574">
        <v>94</v>
      </c>
      <c r="H574" t="s">
        <v>21</v>
      </c>
      <c r="I574" t="s">
        <v>22</v>
      </c>
      <c r="J574">
        <v>1443416400</v>
      </c>
      <c r="K574">
        <v>1444798800</v>
      </c>
      <c r="L574" t="b">
        <v>0</v>
      </c>
      <c r="M574" t="b">
        <v>1</v>
      </c>
      <c r="N574" t="s">
        <v>23</v>
      </c>
    </row>
    <row r="575" spans="1:14"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row>
    <row r="576" spans="1:14"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row>
    <row r="577" spans="1:14"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row>
    <row r="578" spans="1:14"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row>
    <row r="579" spans="1:14"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row>
    <row r="580" spans="1:14"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row>
    <row r="581" spans="1:14"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row>
    <row r="582" spans="1:14"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row>
    <row r="583" spans="1:14" x14ac:dyDescent="0.25">
      <c r="A583">
        <v>581</v>
      </c>
      <c r="B583" t="s">
        <v>1205</v>
      </c>
      <c r="C583" s="3" t="s">
        <v>1206</v>
      </c>
      <c r="D583">
        <v>6000</v>
      </c>
      <c r="E583">
        <v>3841</v>
      </c>
      <c r="F583" t="s">
        <v>14</v>
      </c>
      <c r="G583">
        <v>71</v>
      </c>
      <c r="H583" t="s">
        <v>21</v>
      </c>
      <c r="I583" t="s">
        <v>22</v>
      </c>
      <c r="J583">
        <v>1304053200</v>
      </c>
      <c r="K583">
        <v>1305349200</v>
      </c>
      <c r="L583" t="b">
        <v>0</v>
      </c>
      <c r="M583" t="b">
        <v>0</v>
      </c>
      <c r="N583" t="s">
        <v>28</v>
      </c>
    </row>
    <row r="584" spans="1:14" x14ac:dyDescent="0.25">
      <c r="A584">
        <v>582</v>
      </c>
      <c r="B584" t="s">
        <v>1207</v>
      </c>
      <c r="C584" s="3" t="s">
        <v>1208</v>
      </c>
      <c r="D584">
        <v>8700</v>
      </c>
      <c r="E584">
        <v>4531</v>
      </c>
      <c r="F584" t="s">
        <v>14</v>
      </c>
      <c r="G584">
        <v>42</v>
      </c>
      <c r="H584" t="s">
        <v>21</v>
      </c>
      <c r="I584" t="s">
        <v>22</v>
      </c>
      <c r="J584">
        <v>1433912400</v>
      </c>
      <c r="K584">
        <v>1434344400</v>
      </c>
      <c r="L584" t="b">
        <v>0</v>
      </c>
      <c r="M584" t="b">
        <v>1</v>
      </c>
      <c r="N584" t="s">
        <v>89</v>
      </c>
    </row>
    <row r="585" spans="1:14"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row>
    <row r="586" spans="1:14"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row>
    <row r="587" spans="1:14"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row>
    <row r="588" spans="1:14" x14ac:dyDescent="0.25">
      <c r="A588">
        <v>586</v>
      </c>
      <c r="B588" t="s">
        <v>1214</v>
      </c>
      <c r="C588" s="3" t="s">
        <v>1215</v>
      </c>
      <c r="D588">
        <v>700</v>
      </c>
      <c r="E588">
        <v>6654</v>
      </c>
      <c r="F588" t="s">
        <v>20</v>
      </c>
      <c r="G588">
        <v>130</v>
      </c>
      <c r="H588" t="s">
        <v>21</v>
      </c>
      <c r="I588" t="s">
        <v>22</v>
      </c>
      <c r="J588">
        <v>1289973600</v>
      </c>
      <c r="K588">
        <v>1291615200</v>
      </c>
      <c r="L588" t="b">
        <v>0</v>
      </c>
      <c r="M588" t="b">
        <v>0</v>
      </c>
      <c r="N588" t="s">
        <v>23</v>
      </c>
    </row>
    <row r="589" spans="1:14"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row>
    <row r="590" spans="1:14"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row>
    <row r="591" spans="1:14"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row>
    <row r="592" spans="1:14"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row>
    <row r="593" spans="1:14" x14ac:dyDescent="0.25">
      <c r="A593">
        <v>591</v>
      </c>
      <c r="B593" t="s">
        <v>1224</v>
      </c>
      <c r="C593" s="3" t="s">
        <v>1225</v>
      </c>
      <c r="D593">
        <v>600</v>
      </c>
      <c r="E593">
        <v>6226</v>
      </c>
      <c r="F593" t="s">
        <v>20</v>
      </c>
      <c r="G593">
        <v>102</v>
      </c>
      <c r="H593" t="s">
        <v>21</v>
      </c>
      <c r="I593" t="s">
        <v>22</v>
      </c>
      <c r="J593">
        <v>1279083600</v>
      </c>
      <c r="K593">
        <v>1279947600</v>
      </c>
      <c r="L593" t="b">
        <v>0</v>
      </c>
      <c r="M593" t="b">
        <v>0</v>
      </c>
      <c r="N593" t="s">
        <v>89</v>
      </c>
    </row>
    <row r="594" spans="1:14"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row>
    <row r="595" spans="1:14"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row>
    <row r="596" spans="1:14"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row>
    <row r="597" spans="1:14"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row>
    <row r="598" spans="1:14"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row>
    <row r="599" spans="1:14"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row>
    <row r="600" spans="1:14"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row>
    <row r="601" spans="1:14"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row>
    <row r="602" spans="1:14" x14ac:dyDescent="0.25">
      <c r="A602">
        <v>600</v>
      </c>
      <c r="B602" t="s">
        <v>1242</v>
      </c>
      <c r="C602" s="3" t="s">
        <v>1243</v>
      </c>
      <c r="D602">
        <v>100</v>
      </c>
      <c r="E602">
        <v>5</v>
      </c>
      <c r="F602" t="s">
        <v>14</v>
      </c>
      <c r="G602">
        <v>1</v>
      </c>
      <c r="H602" t="s">
        <v>40</v>
      </c>
      <c r="I602" t="s">
        <v>41</v>
      </c>
      <c r="J602">
        <v>1375160400</v>
      </c>
      <c r="K602">
        <v>1376197200</v>
      </c>
      <c r="L602" t="b">
        <v>0</v>
      </c>
      <c r="M602" t="b">
        <v>0</v>
      </c>
      <c r="N602" t="s">
        <v>17</v>
      </c>
    </row>
    <row r="603" spans="1:14"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row>
    <row r="604" spans="1:14"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row>
    <row r="605" spans="1:14"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row>
    <row r="606" spans="1:14"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row>
    <row r="607" spans="1:14"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row>
    <row r="608" spans="1:14"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row>
    <row r="609" spans="1:14"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row>
    <row r="610" spans="1:14"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row>
    <row r="611" spans="1:14"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row>
    <row r="612" spans="1:14"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row>
    <row r="613" spans="1:14" x14ac:dyDescent="0.25">
      <c r="A613">
        <v>611</v>
      </c>
      <c r="B613" t="s">
        <v>1264</v>
      </c>
      <c r="C613" s="3" t="s">
        <v>1265</v>
      </c>
      <c r="D613">
        <v>8200</v>
      </c>
      <c r="E613">
        <v>1136</v>
      </c>
      <c r="F613" t="s">
        <v>74</v>
      </c>
      <c r="G613">
        <v>15</v>
      </c>
      <c r="H613" t="s">
        <v>21</v>
      </c>
      <c r="I613" t="s">
        <v>22</v>
      </c>
      <c r="J613">
        <v>1374728400</v>
      </c>
      <c r="K613">
        <v>1375765200</v>
      </c>
      <c r="L613" t="b">
        <v>0</v>
      </c>
      <c r="M613" t="b">
        <v>0</v>
      </c>
      <c r="N613" t="s">
        <v>33</v>
      </c>
    </row>
    <row r="614" spans="1:14"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row>
    <row r="615" spans="1:14" x14ac:dyDescent="0.25">
      <c r="A615">
        <v>613</v>
      </c>
      <c r="B615" t="s">
        <v>1268</v>
      </c>
      <c r="C615" s="3" t="s">
        <v>1269</v>
      </c>
      <c r="D615">
        <v>1100</v>
      </c>
      <c r="E615">
        <v>1914</v>
      </c>
      <c r="F615" t="s">
        <v>20</v>
      </c>
      <c r="G615">
        <v>26</v>
      </c>
      <c r="H615" t="s">
        <v>15</v>
      </c>
      <c r="I615" t="s">
        <v>16</v>
      </c>
      <c r="J615">
        <v>1503723600</v>
      </c>
      <c r="K615">
        <v>1504501200</v>
      </c>
      <c r="L615" t="b">
        <v>0</v>
      </c>
      <c r="M615" t="b">
        <v>0</v>
      </c>
      <c r="N615" t="s">
        <v>33</v>
      </c>
    </row>
    <row r="616" spans="1:14"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row>
    <row r="617" spans="1:14"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row>
    <row r="618" spans="1:14"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row>
    <row r="619" spans="1:14" x14ac:dyDescent="0.25">
      <c r="A619">
        <v>617</v>
      </c>
      <c r="B619" t="s">
        <v>1276</v>
      </c>
      <c r="C619" s="3" t="s">
        <v>1277</v>
      </c>
      <c r="D619">
        <v>1400</v>
      </c>
      <c r="E619">
        <v>3496</v>
      </c>
      <c r="F619" t="s">
        <v>20</v>
      </c>
      <c r="G619">
        <v>55</v>
      </c>
      <c r="H619" t="s">
        <v>21</v>
      </c>
      <c r="I619" t="s">
        <v>22</v>
      </c>
      <c r="J619">
        <v>1401858000</v>
      </c>
      <c r="K619">
        <v>1402722000</v>
      </c>
      <c r="L619" t="b">
        <v>0</v>
      </c>
      <c r="M619" t="b">
        <v>0</v>
      </c>
      <c r="N619" t="s">
        <v>33</v>
      </c>
    </row>
    <row r="620" spans="1:14"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row>
    <row r="621" spans="1:14"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row>
    <row r="622" spans="1:14"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row>
    <row r="623" spans="1:14"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row>
    <row r="624" spans="1:14"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row>
    <row r="625" spans="1:14"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row>
    <row r="626" spans="1:14"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row>
    <row r="627" spans="1:14"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row>
    <row r="628" spans="1:14"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row>
    <row r="629" spans="1:14"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row>
    <row r="630" spans="1:14" x14ac:dyDescent="0.25">
      <c r="A630">
        <v>628</v>
      </c>
      <c r="B630" t="s">
        <v>1298</v>
      </c>
      <c r="C630" s="3" t="s">
        <v>1299</v>
      </c>
      <c r="D630">
        <v>1900</v>
      </c>
      <c r="E630">
        <v>2884</v>
      </c>
      <c r="F630" t="s">
        <v>20</v>
      </c>
      <c r="G630">
        <v>96</v>
      </c>
      <c r="H630" t="s">
        <v>21</v>
      </c>
      <c r="I630" t="s">
        <v>22</v>
      </c>
      <c r="J630">
        <v>1286168400</v>
      </c>
      <c r="K630">
        <v>1286427600</v>
      </c>
      <c r="L630" t="b">
        <v>0</v>
      </c>
      <c r="M630" t="b">
        <v>0</v>
      </c>
      <c r="N630" t="s">
        <v>60</v>
      </c>
    </row>
    <row r="631" spans="1:14"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row>
    <row r="632" spans="1:14" x14ac:dyDescent="0.25">
      <c r="A632">
        <v>630</v>
      </c>
      <c r="B632" t="s">
        <v>1302</v>
      </c>
      <c r="C632" s="3" t="s">
        <v>1303</v>
      </c>
      <c r="D632">
        <v>9500</v>
      </c>
      <c r="E632">
        <v>5973</v>
      </c>
      <c r="F632" t="s">
        <v>74</v>
      </c>
      <c r="G632">
        <v>87</v>
      </c>
      <c r="H632" t="s">
        <v>21</v>
      </c>
      <c r="I632" t="s">
        <v>22</v>
      </c>
      <c r="J632">
        <v>1556686800</v>
      </c>
      <c r="K632">
        <v>1557637200</v>
      </c>
      <c r="L632" t="b">
        <v>0</v>
      </c>
      <c r="M632" t="b">
        <v>1</v>
      </c>
      <c r="N632" t="s">
        <v>33</v>
      </c>
    </row>
    <row r="633" spans="1:14"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row>
    <row r="634" spans="1:14"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row>
    <row r="635" spans="1:14"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row>
    <row r="636" spans="1:14"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row>
    <row r="637" spans="1:14"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row>
    <row r="638" spans="1:14"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row>
    <row r="639" spans="1:14" x14ac:dyDescent="0.25">
      <c r="A639">
        <v>637</v>
      </c>
      <c r="B639" t="s">
        <v>1316</v>
      </c>
      <c r="C639" s="3" t="s">
        <v>1317</v>
      </c>
      <c r="D639">
        <v>8500</v>
      </c>
      <c r="E639">
        <v>6750</v>
      </c>
      <c r="F639" t="s">
        <v>14</v>
      </c>
      <c r="G639">
        <v>65</v>
      </c>
      <c r="H639" t="s">
        <v>21</v>
      </c>
      <c r="I639" t="s">
        <v>22</v>
      </c>
      <c r="J639">
        <v>1479103200</v>
      </c>
      <c r="K639">
        <v>1479794400</v>
      </c>
      <c r="L639" t="b">
        <v>0</v>
      </c>
      <c r="M639" t="b">
        <v>0</v>
      </c>
      <c r="N639" t="s">
        <v>33</v>
      </c>
    </row>
    <row r="640" spans="1:14"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row>
    <row r="641" spans="1:14" x14ac:dyDescent="0.25">
      <c r="A641">
        <v>639</v>
      </c>
      <c r="B641" t="s">
        <v>1320</v>
      </c>
      <c r="C641" s="3" t="s">
        <v>1321</v>
      </c>
      <c r="D641">
        <v>8600</v>
      </c>
      <c r="E641">
        <v>4832</v>
      </c>
      <c r="F641" t="s">
        <v>47</v>
      </c>
      <c r="G641">
        <v>45</v>
      </c>
      <c r="H641" t="s">
        <v>21</v>
      </c>
      <c r="I641" t="s">
        <v>22</v>
      </c>
      <c r="J641">
        <v>1532754000</v>
      </c>
      <c r="K641">
        <v>1532754000</v>
      </c>
      <c r="L641" t="b">
        <v>0</v>
      </c>
      <c r="M641" t="b">
        <v>1</v>
      </c>
      <c r="N641" t="s">
        <v>53</v>
      </c>
    </row>
    <row r="642" spans="1:14"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row>
    <row r="643" spans="1:14"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row>
    <row r="644" spans="1:14"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row>
    <row r="645" spans="1:14"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row>
    <row r="646" spans="1:14"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row>
    <row r="647" spans="1:14"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row>
    <row r="648" spans="1:14"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row>
    <row r="649" spans="1:14"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row>
    <row r="650" spans="1:14"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row>
    <row r="651" spans="1:14"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row>
    <row r="652" spans="1:14" x14ac:dyDescent="0.25">
      <c r="A652">
        <v>650</v>
      </c>
      <c r="B652" t="s">
        <v>1342</v>
      </c>
      <c r="C652" s="3" t="s">
        <v>1343</v>
      </c>
      <c r="D652">
        <v>100</v>
      </c>
      <c r="E652">
        <v>2</v>
      </c>
      <c r="F652" t="s">
        <v>14</v>
      </c>
      <c r="G652">
        <v>1</v>
      </c>
      <c r="H652" t="s">
        <v>21</v>
      </c>
      <c r="I652" t="s">
        <v>22</v>
      </c>
      <c r="J652">
        <v>1404795600</v>
      </c>
      <c r="K652">
        <v>1407128400</v>
      </c>
      <c r="L652" t="b">
        <v>0</v>
      </c>
      <c r="M652" t="b">
        <v>0</v>
      </c>
      <c r="N652" t="s">
        <v>159</v>
      </c>
    </row>
    <row r="653" spans="1:14"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row>
    <row r="654" spans="1:14"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row>
    <row r="655" spans="1:14"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row>
    <row r="656" spans="1:14"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row>
    <row r="657" spans="1:14"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row>
    <row r="658" spans="1:14"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row>
    <row r="659" spans="1:14"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row>
    <row r="660" spans="1:14"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row>
    <row r="661" spans="1:14"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row>
    <row r="662" spans="1:14" x14ac:dyDescent="0.25">
      <c r="A662">
        <v>660</v>
      </c>
      <c r="B662" t="s">
        <v>1362</v>
      </c>
      <c r="C662" s="3" t="s">
        <v>1363</v>
      </c>
      <c r="D662">
        <v>9100</v>
      </c>
      <c r="E662">
        <v>7438</v>
      </c>
      <c r="F662" t="s">
        <v>14</v>
      </c>
      <c r="G662">
        <v>77</v>
      </c>
      <c r="H662" t="s">
        <v>21</v>
      </c>
      <c r="I662" t="s">
        <v>22</v>
      </c>
      <c r="J662">
        <v>1440133200</v>
      </c>
      <c r="K662">
        <v>1440910800</v>
      </c>
      <c r="L662" t="b">
        <v>1</v>
      </c>
      <c r="M662" t="b">
        <v>0</v>
      </c>
      <c r="N662" t="s">
        <v>33</v>
      </c>
    </row>
    <row r="663" spans="1:14"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row>
    <row r="664" spans="1:14"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row>
    <row r="665" spans="1:14"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row>
    <row r="666" spans="1:14"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row>
    <row r="667" spans="1:14"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row>
    <row r="668" spans="1:14" x14ac:dyDescent="0.25">
      <c r="A668">
        <v>666</v>
      </c>
      <c r="B668" t="s">
        <v>1373</v>
      </c>
      <c r="C668" s="3" t="s">
        <v>1374</v>
      </c>
      <c r="D668">
        <v>3100</v>
      </c>
      <c r="E668">
        <v>1985</v>
      </c>
      <c r="F668" t="s">
        <v>74</v>
      </c>
      <c r="G668">
        <v>25</v>
      </c>
      <c r="H668" t="s">
        <v>21</v>
      </c>
      <c r="I668" t="s">
        <v>22</v>
      </c>
      <c r="J668">
        <v>1377838800</v>
      </c>
      <c r="K668">
        <v>1378357200</v>
      </c>
      <c r="L668" t="b">
        <v>0</v>
      </c>
      <c r="M668" t="b">
        <v>1</v>
      </c>
      <c r="N668" t="s">
        <v>33</v>
      </c>
    </row>
    <row r="669" spans="1:14"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row>
    <row r="670" spans="1:14"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row>
    <row r="671" spans="1:14"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row>
    <row r="672" spans="1:14"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row>
    <row r="673" spans="1:14"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row>
    <row r="674" spans="1:14"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row>
    <row r="675" spans="1:14"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row>
    <row r="676" spans="1:14"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row>
    <row r="677" spans="1:14"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row>
    <row r="678" spans="1:14"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row>
    <row r="679" spans="1:14"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row>
    <row r="680" spans="1:14"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row>
    <row r="681" spans="1:14"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row>
    <row r="682" spans="1:14"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row>
    <row r="683" spans="1:14"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row>
    <row r="684" spans="1:14"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row>
    <row r="685" spans="1:14"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row>
    <row r="686" spans="1:14"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row>
    <row r="687" spans="1:14"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row>
    <row r="688" spans="1:14"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row>
    <row r="689" spans="1:14"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row>
    <row r="690" spans="1:14"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row>
    <row r="691" spans="1:14" x14ac:dyDescent="0.25">
      <c r="A691">
        <v>689</v>
      </c>
      <c r="B691" t="s">
        <v>1417</v>
      </c>
      <c r="C691" s="3" t="s">
        <v>1418</v>
      </c>
      <c r="D691">
        <v>7300</v>
      </c>
      <c r="E691">
        <v>7348</v>
      </c>
      <c r="F691" t="s">
        <v>20</v>
      </c>
      <c r="G691">
        <v>69</v>
      </c>
      <c r="H691" t="s">
        <v>21</v>
      </c>
      <c r="I691" t="s">
        <v>22</v>
      </c>
      <c r="J691">
        <v>1383022800</v>
      </c>
      <c r="K691">
        <v>1384063200</v>
      </c>
      <c r="L691" t="b">
        <v>0</v>
      </c>
      <c r="M691" t="b">
        <v>0</v>
      </c>
      <c r="N691" t="s">
        <v>28</v>
      </c>
    </row>
    <row r="692" spans="1:14"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row>
    <row r="693" spans="1:14"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row>
    <row r="694" spans="1:14" x14ac:dyDescent="0.25">
      <c r="A694">
        <v>692</v>
      </c>
      <c r="B694" t="s">
        <v>1423</v>
      </c>
      <c r="C694" s="3" t="s">
        <v>1424</v>
      </c>
      <c r="D694">
        <v>6000</v>
      </c>
      <c r="E694">
        <v>5438</v>
      </c>
      <c r="F694" t="s">
        <v>14</v>
      </c>
      <c r="G694">
        <v>77</v>
      </c>
      <c r="H694" t="s">
        <v>40</v>
      </c>
      <c r="I694" t="s">
        <v>41</v>
      </c>
      <c r="J694">
        <v>1562648400</v>
      </c>
      <c r="K694">
        <v>1564203600</v>
      </c>
      <c r="L694" t="b">
        <v>0</v>
      </c>
      <c r="M694" t="b">
        <v>0</v>
      </c>
      <c r="N694" t="s">
        <v>23</v>
      </c>
    </row>
    <row r="695" spans="1:14"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row>
    <row r="696" spans="1:14" x14ac:dyDescent="0.25">
      <c r="A696">
        <v>694</v>
      </c>
      <c r="B696" t="s">
        <v>1427</v>
      </c>
      <c r="C696" s="3" t="s">
        <v>1428</v>
      </c>
      <c r="D696">
        <v>9100</v>
      </c>
      <c r="E696">
        <v>7656</v>
      </c>
      <c r="F696" t="s">
        <v>14</v>
      </c>
      <c r="G696">
        <v>79</v>
      </c>
      <c r="H696" t="s">
        <v>21</v>
      </c>
      <c r="I696" t="s">
        <v>22</v>
      </c>
      <c r="J696">
        <v>1511762400</v>
      </c>
      <c r="K696">
        <v>1514959200</v>
      </c>
      <c r="L696" t="b">
        <v>0</v>
      </c>
      <c r="M696" t="b">
        <v>0</v>
      </c>
      <c r="N696" t="s">
        <v>33</v>
      </c>
    </row>
    <row r="697" spans="1:14"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row>
    <row r="698" spans="1:14"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row>
    <row r="699" spans="1:14"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row>
    <row r="700" spans="1:14"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row>
    <row r="701" spans="1:14" x14ac:dyDescent="0.25">
      <c r="A701">
        <v>699</v>
      </c>
      <c r="B701" t="s">
        <v>444</v>
      </c>
      <c r="C701" s="3" t="s">
        <v>1437</v>
      </c>
      <c r="D701">
        <v>7400</v>
      </c>
      <c r="E701">
        <v>6245</v>
      </c>
      <c r="F701" t="s">
        <v>14</v>
      </c>
      <c r="G701">
        <v>56</v>
      </c>
      <c r="H701" t="s">
        <v>21</v>
      </c>
      <c r="I701" t="s">
        <v>22</v>
      </c>
      <c r="J701">
        <v>1561438800</v>
      </c>
      <c r="K701">
        <v>1561525200</v>
      </c>
      <c r="L701" t="b">
        <v>0</v>
      </c>
      <c r="M701" t="b">
        <v>0</v>
      </c>
      <c r="N701" t="s">
        <v>53</v>
      </c>
    </row>
    <row r="702" spans="1:14"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row>
    <row r="703" spans="1:14"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row>
    <row r="704" spans="1:14"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row>
    <row r="705" spans="1:14"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row>
    <row r="706" spans="1:14"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row>
    <row r="707" spans="1:14"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row>
    <row r="708" spans="1:14"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row>
    <row r="709" spans="1:14"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row>
    <row r="710" spans="1:14"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row>
    <row r="711" spans="1:14"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row>
    <row r="712" spans="1:14"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row>
    <row r="713" spans="1:14"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row>
    <row r="714" spans="1:14"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row>
    <row r="715" spans="1:14"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row>
    <row r="716" spans="1:14"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row>
    <row r="717" spans="1:14"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row>
    <row r="718" spans="1:14"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row>
    <row r="719" spans="1:14"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row>
    <row r="720" spans="1:14"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row>
    <row r="721" spans="1:14"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row>
    <row r="722" spans="1:14"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row>
    <row r="723" spans="1:14"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row>
    <row r="724" spans="1:14"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row>
    <row r="725" spans="1:14"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row>
    <row r="726" spans="1:14"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row>
    <row r="727" spans="1:14"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row>
    <row r="728" spans="1:14"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row>
    <row r="729" spans="1:14"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row>
    <row r="730" spans="1:14"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row>
    <row r="731" spans="1:14"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row>
    <row r="732" spans="1:14"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row>
    <row r="733" spans="1:14"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row>
    <row r="734" spans="1:14"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row>
    <row r="735" spans="1:14"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row>
    <row r="736" spans="1:14"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row>
    <row r="737" spans="1:14"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row>
    <row r="738" spans="1:14" x14ac:dyDescent="0.25">
      <c r="A738">
        <v>736</v>
      </c>
      <c r="B738" t="s">
        <v>1510</v>
      </c>
      <c r="C738" s="3" t="s">
        <v>1511</v>
      </c>
      <c r="D738">
        <v>7700</v>
      </c>
      <c r="E738">
        <v>2533</v>
      </c>
      <c r="F738" t="s">
        <v>74</v>
      </c>
      <c r="G738">
        <v>29</v>
      </c>
      <c r="H738" t="s">
        <v>21</v>
      </c>
      <c r="I738" t="s">
        <v>22</v>
      </c>
      <c r="J738">
        <v>1424412000</v>
      </c>
      <c r="K738">
        <v>1424757600</v>
      </c>
      <c r="L738" t="b">
        <v>0</v>
      </c>
      <c r="M738" t="b">
        <v>0</v>
      </c>
      <c r="N738" t="s">
        <v>68</v>
      </c>
    </row>
    <row r="739" spans="1:14"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row>
    <row r="740" spans="1:14"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row>
    <row r="741" spans="1:14"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row>
    <row r="742" spans="1:14" x14ac:dyDescent="0.25">
      <c r="A742">
        <v>740</v>
      </c>
      <c r="B742" t="s">
        <v>1517</v>
      </c>
      <c r="C742" s="3" t="s">
        <v>1518</v>
      </c>
      <c r="D742">
        <v>5300</v>
      </c>
      <c r="E742">
        <v>1592</v>
      </c>
      <c r="F742" t="s">
        <v>14</v>
      </c>
      <c r="G742">
        <v>16</v>
      </c>
      <c r="H742" t="s">
        <v>21</v>
      </c>
      <c r="I742" t="s">
        <v>22</v>
      </c>
      <c r="J742">
        <v>1486101600</v>
      </c>
      <c r="K742">
        <v>1486360800</v>
      </c>
      <c r="L742" t="b">
        <v>0</v>
      </c>
      <c r="M742" t="b">
        <v>0</v>
      </c>
      <c r="N742" t="s">
        <v>33</v>
      </c>
    </row>
    <row r="743" spans="1:14"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row>
    <row r="744" spans="1:14"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row>
    <row r="745" spans="1:14"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row>
    <row r="746" spans="1:14"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row>
    <row r="747" spans="1:14"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row>
    <row r="748" spans="1:14"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row>
    <row r="749" spans="1:14"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row>
    <row r="750" spans="1:14"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row>
    <row r="751" spans="1:14"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row>
    <row r="752" spans="1:14" x14ac:dyDescent="0.25">
      <c r="A752">
        <v>750</v>
      </c>
      <c r="B752" t="s">
        <v>1536</v>
      </c>
      <c r="C752" s="3" t="s">
        <v>1537</v>
      </c>
      <c r="D752">
        <v>100</v>
      </c>
      <c r="E752">
        <v>1</v>
      </c>
      <c r="F752" t="s">
        <v>14</v>
      </c>
      <c r="G752">
        <v>1</v>
      </c>
      <c r="H752" t="s">
        <v>40</v>
      </c>
      <c r="I752" t="s">
        <v>41</v>
      </c>
      <c r="J752">
        <v>1277960400</v>
      </c>
      <c r="K752">
        <v>1280120400</v>
      </c>
      <c r="L752" t="b">
        <v>0</v>
      </c>
      <c r="M752" t="b">
        <v>0</v>
      </c>
      <c r="N752" t="s">
        <v>50</v>
      </c>
    </row>
    <row r="753" spans="1:14"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row>
    <row r="754" spans="1:14"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row>
    <row r="755" spans="1:14"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row>
    <row r="756" spans="1:14"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row>
    <row r="757" spans="1:14"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row>
    <row r="758" spans="1:14"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row>
    <row r="759" spans="1:14"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row>
    <row r="760" spans="1:14"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row>
    <row r="761" spans="1:14"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row>
    <row r="762" spans="1:14"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row>
    <row r="763" spans="1:14"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row>
    <row r="764" spans="1:14"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row>
    <row r="765" spans="1:14"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row>
    <row r="766" spans="1:14"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row>
    <row r="767" spans="1:14"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row>
    <row r="768" spans="1:14"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row>
    <row r="769" spans="1:14"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row>
    <row r="770" spans="1:14"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row>
    <row r="771" spans="1:14"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row>
    <row r="772" spans="1:14"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row>
    <row r="773" spans="1:14" x14ac:dyDescent="0.25">
      <c r="A773">
        <v>771</v>
      </c>
      <c r="B773" t="s">
        <v>1577</v>
      </c>
      <c r="C773" s="3" t="s">
        <v>1578</v>
      </c>
      <c r="D773">
        <v>5600</v>
      </c>
      <c r="E773">
        <v>2769</v>
      </c>
      <c r="F773" t="s">
        <v>74</v>
      </c>
      <c r="G773">
        <v>26</v>
      </c>
      <c r="H773" t="s">
        <v>21</v>
      </c>
      <c r="I773" t="s">
        <v>22</v>
      </c>
      <c r="J773">
        <v>1548482400</v>
      </c>
      <c r="K773">
        <v>1550815200</v>
      </c>
      <c r="L773" t="b">
        <v>0</v>
      </c>
      <c r="M773" t="b">
        <v>0</v>
      </c>
      <c r="N773" t="s">
        <v>33</v>
      </c>
    </row>
    <row r="774" spans="1:14"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row>
    <row r="775" spans="1:14"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row>
    <row r="776" spans="1:14"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row>
    <row r="777" spans="1:14"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row>
    <row r="778" spans="1:14"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row>
    <row r="779" spans="1:14"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row>
    <row r="780" spans="1:14"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row>
    <row r="781" spans="1:14"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row>
    <row r="782" spans="1:14"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row>
    <row r="783" spans="1:14" x14ac:dyDescent="0.25">
      <c r="A783">
        <v>781</v>
      </c>
      <c r="B783" t="s">
        <v>1597</v>
      </c>
      <c r="C783" s="3" t="s">
        <v>1598</v>
      </c>
      <c r="D783">
        <v>8700</v>
      </c>
      <c r="E783">
        <v>4414</v>
      </c>
      <c r="F783" t="s">
        <v>74</v>
      </c>
      <c r="G783">
        <v>56</v>
      </c>
      <c r="H783" t="s">
        <v>98</v>
      </c>
      <c r="I783" t="s">
        <v>99</v>
      </c>
      <c r="J783">
        <v>1288501200</v>
      </c>
      <c r="K783">
        <v>1292911200</v>
      </c>
      <c r="L783" t="b">
        <v>0</v>
      </c>
      <c r="M783" t="b">
        <v>0</v>
      </c>
      <c r="N783" t="s">
        <v>33</v>
      </c>
    </row>
    <row r="784" spans="1:14"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row>
    <row r="785" spans="1:14"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row>
    <row r="786" spans="1:14"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row>
    <row r="787" spans="1:14"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row>
    <row r="788" spans="1:14"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row>
    <row r="789" spans="1:14"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row>
    <row r="790" spans="1:14" x14ac:dyDescent="0.25">
      <c r="A790">
        <v>788</v>
      </c>
      <c r="B790" t="s">
        <v>1611</v>
      </c>
      <c r="C790" s="3" t="s">
        <v>1612</v>
      </c>
      <c r="D790">
        <v>3600</v>
      </c>
      <c r="E790">
        <v>3174</v>
      </c>
      <c r="F790" t="s">
        <v>47</v>
      </c>
      <c r="G790">
        <v>31</v>
      </c>
      <c r="H790" t="s">
        <v>21</v>
      </c>
      <c r="I790" t="s">
        <v>22</v>
      </c>
      <c r="J790">
        <v>1350709200</v>
      </c>
      <c r="K790">
        <v>1352527200</v>
      </c>
      <c r="L790" t="b">
        <v>0</v>
      </c>
      <c r="M790" t="b">
        <v>0</v>
      </c>
      <c r="N790" t="s">
        <v>71</v>
      </c>
    </row>
    <row r="791" spans="1:14" x14ac:dyDescent="0.25">
      <c r="A791">
        <v>789</v>
      </c>
      <c r="B791" t="s">
        <v>1613</v>
      </c>
      <c r="C791" s="3" t="s">
        <v>1614</v>
      </c>
      <c r="D791">
        <v>9000</v>
      </c>
      <c r="E791">
        <v>3351</v>
      </c>
      <c r="F791" t="s">
        <v>14</v>
      </c>
      <c r="G791">
        <v>45</v>
      </c>
      <c r="H791" t="s">
        <v>21</v>
      </c>
      <c r="I791" t="s">
        <v>22</v>
      </c>
      <c r="J791">
        <v>1401166800</v>
      </c>
      <c r="K791">
        <v>1404363600</v>
      </c>
      <c r="L791" t="b">
        <v>0</v>
      </c>
      <c r="M791" t="b">
        <v>0</v>
      </c>
      <c r="N791" t="s">
        <v>33</v>
      </c>
    </row>
    <row r="792" spans="1:14"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row>
    <row r="793" spans="1:14" x14ac:dyDescent="0.25">
      <c r="A793">
        <v>791</v>
      </c>
      <c r="B793" t="s">
        <v>1617</v>
      </c>
      <c r="C793" s="3" t="s">
        <v>1618</v>
      </c>
      <c r="D793">
        <v>2100</v>
      </c>
      <c r="E793">
        <v>540</v>
      </c>
      <c r="F793" t="s">
        <v>14</v>
      </c>
      <c r="G793">
        <v>6</v>
      </c>
      <c r="H793" t="s">
        <v>21</v>
      </c>
      <c r="I793" t="s">
        <v>22</v>
      </c>
      <c r="J793">
        <v>1481436000</v>
      </c>
      <c r="K793">
        <v>1482818400</v>
      </c>
      <c r="L793" t="b">
        <v>0</v>
      </c>
      <c r="M793" t="b">
        <v>0</v>
      </c>
      <c r="N793" t="s">
        <v>17</v>
      </c>
    </row>
    <row r="794" spans="1:14" x14ac:dyDescent="0.25">
      <c r="A794">
        <v>792</v>
      </c>
      <c r="B794" t="s">
        <v>1619</v>
      </c>
      <c r="C794" s="3" t="s">
        <v>1620</v>
      </c>
      <c r="D794">
        <v>2000</v>
      </c>
      <c r="E794">
        <v>680</v>
      </c>
      <c r="F794" t="s">
        <v>14</v>
      </c>
      <c r="G794">
        <v>7</v>
      </c>
      <c r="H794" t="s">
        <v>21</v>
      </c>
      <c r="I794" t="s">
        <v>22</v>
      </c>
      <c r="J794">
        <v>1372222800</v>
      </c>
      <c r="K794">
        <v>1374642000</v>
      </c>
      <c r="L794" t="b">
        <v>0</v>
      </c>
      <c r="M794" t="b">
        <v>1</v>
      </c>
      <c r="N794" t="s">
        <v>33</v>
      </c>
    </row>
    <row r="795" spans="1:14"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row>
    <row r="796" spans="1:14"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row>
    <row r="797" spans="1:14"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row>
    <row r="798" spans="1:14"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row>
    <row r="799" spans="1:14"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row>
    <row r="800" spans="1:14"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row>
    <row r="801" spans="1:14"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row>
    <row r="802" spans="1:14" x14ac:dyDescent="0.25">
      <c r="A802">
        <v>800</v>
      </c>
      <c r="B802" t="s">
        <v>1635</v>
      </c>
      <c r="C802" s="3" t="s">
        <v>1636</v>
      </c>
      <c r="D802">
        <v>100</v>
      </c>
      <c r="E802">
        <v>1</v>
      </c>
      <c r="F802" t="s">
        <v>14</v>
      </c>
      <c r="G802">
        <v>1</v>
      </c>
      <c r="H802" t="s">
        <v>98</v>
      </c>
      <c r="I802" t="s">
        <v>99</v>
      </c>
      <c r="J802">
        <v>1434085200</v>
      </c>
      <c r="K802">
        <v>1434430800</v>
      </c>
      <c r="L802" t="b">
        <v>0</v>
      </c>
      <c r="M802" t="b">
        <v>0</v>
      </c>
      <c r="N802" t="s">
        <v>23</v>
      </c>
    </row>
    <row r="803" spans="1:14"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row>
    <row r="804" spans="1:14"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row>
    <row r="805" spans="1:14"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row>
    <row r="806" spans="1:14"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row>
    <row r="807" spans="1:14"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row>
    <row r="808" spans="1:14" x14ac:dyDescent="0.25">
      <c r="A808">
        <v>806</v>
      </c>
      <c r="B808" t="s">
        <v>1647</v>
      </c>
      <c r="C808" s="3" t="s">
        <v>1648</v>
      </c>
      <c r="D808">
        <v>700</v>
      </c>
      <c r="E808">
        <v>8262</v>
      </c>
      <c r="F808" t="s">
        <v>20</v>
      </c>
      <c r="G808">
        <v>76</v>
      </c>
      <c r="H808" t="s">
        <v>21</v>
      </c>
      <c r="I808" t="s">
        <v>22</v>
      </c>
      <c r="J808">
        <v>1330927200</v>
      </c>
      <c r="K808">
        <v>1332997200</v>
      </c>
      <c r="L808" t="b">
        <v>0</v>
      </c>
      <c r="M808" t="b">
        <v>1</v>
      </c>
      <c r="N808" t="s">
        <v>53</v>
      </c>
    </row>
    <row r="809" spans="1:14" x14ac:dyDescent="0.25">
      <c r="A809">
        <v>807</v>
      </c>
      <c r="B809" t="s">
        <v>1649</v>
      </c>
      <c r="C809" s="3" t="s">
        <v>1650</v>
      </c>
      <c r="D809">
        <v>700</v>
      </c>
      <c r="E809">
        <v>1848</v>
      </c>
      <c r="F809" t="s">
        <v>20</v>
      </c>
      <c r="G809">
        <v>43</v>
      </c>
      <c r="H809" t="s">
        <v>21</v>
      </c>
      <c r="I809" t="s">
        <v>22</v>
      </c>
      <c r="J809">
        <v>1571115600</v>
      </c>
      <c r="K809">
        <v>1574920800</v>
      </c>
      <c r="L809" t="b">
        <v>0</v>
      </c>
      <c r="M809" t="b">
        <v>1</v>
      </c>
      <c r="N809" t="s">
        <v>33</v>
      </c>
    </row>
    <row r="810" spans="1:14" x14ac:dyDescent="0.25">
      <c r="A810">
        <v>808</v>
      </c>
      <c r="B810" t="s">
        <v>1651</v>
      </c>
      <c r="C810" s="3" t="s">
        <v>1652</v>
      </c>
      <c r="D810">
        <v>5200</v>
      </c>
      <c r="E810">
        <v>1583</v>
      </c>
      <c r="F810" t="s">
        <v>14</v>
      </c>
      <c r="G810">
        <v>19</v>
      </c>
      <c r="H810" t="s">
        <v>21</v>
      </c>
      <c r="I810" t="s">
        <v>22</v>
      </c>
      <c r="J810">
        <v>1463461200</v>
      </c>
      <c r="K810">
        <v>1464930000</v>
      </c>
      <c r="L810" t="b">
        <v>0</v>
      </c>
      <c r="M810" t="b">
        <v>0</v>
      </c>
      <c r="N810" t="s">
        <v>17</v>
      </c>
    </row>
    <row r="811" spans="1:14"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row>
    <row r="812" spans="1:14"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row>
    <row r="813" spans="1:14"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row>
    <row r="814" spans="1:14"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row>
    <row r="815" spans="1:14" x14ac:dyDescent="0.25">
      <c r="A815">
        <v>813</v>
      </c>
      <c r="B815" t="s">
        <v>1660</v>
      </c>
      <c r="C815" s="3" t="s">
        <v>1661</v>
      </c>
      <c r="D815">
        <v>3200</v>
      </c>
      <c r="E815">
        <v>7661</v>
      </c>
      <c r="F815" t="s">
        <v>20</v>
      </c>
      <c r="G815">
        <v>68</v>
      </c>
      <c r="H815" t="s">
        <v>21</v>
      </c>
      <c r="I815" t="s">
        <v>22</v>
      </c>
      <c r="J815">
        <v>1346043600</v>
      </c>
      <c r="K815">
        <v>1346907600</v>
      </c>
      <c r="L815" t="b">
        <v>0</v>
      </c>
      <c r="M815" t="b">
        <v>0</v>
      </c>
      <c r="N815" t="s">
        <v>89</v>
      </c>
    </row>
    <row r="816" spans="1:14" x14ac:dyDescent="0.25">
      <c r="A816">
        <v>814</v>
      </c>
      <c r="B816" t="s">
        <v>1662</v>
      </c>
      <c r="C816" s="3" t="s">
        <v>1663</v>
      </c>
      <c r="D816">
        <v>3200</v>
      </c>
      <c r="E816">
        <v>2950</v>
      </c>
      <c r="F816" t="s">
        <v>14</v>
      </c>
      <c r="G816">
        <v>36</v>
      </c>
      <c r="H816" t="s">
        <v>36</v>
      </c>
      <c r="I816" t="s">
        <v>37</v>
      </c>
      <c r="J816">
        <v>1464325200</v>
      </c>
      <c r="K816">
        <v>1464498000</v>
      </c>
      <c r="L816" t="b">
        <v>0</v>
      </c>
      <c r="M816" t="b">
        <v>1</v>
      </c>
      <c r="N816" t="s">
        <v>23</v>
      </c>
    </row>
    <row r="817" spans="1:14"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row>
    <row r="818" spans="1:14"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row>
    <row r="819" spans="1:14"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row>
    <row r="820" spans="1:14" x14ac:dyDescent="0.25">
      <c r="A820">
        <v>818</v>
      </c>
      <c r="B820" t="s">
        <v>676</v>
      </c>
      <c r="C820" s="3" t="s">
        <v>1670</v>
      </c>
      <c r="D820">
        <v>700</v>
      </c>
      <c r="E820">
        <v>7664</v>
      </c>
      <c r="F820" t="s">
        <v>20</v>
      </c>
      <c r="G820">
        <v>69</v>
      </c>
      <c r="H820" t="s">
        <v>21</v>
      </c>
      <c r="I820" t="s">
        <v>22</v>
      </c>
      <c r="J820">
        <v>1548050400</v>
      </c>
      <c r="K820">
        <v>1549173600</v>
      </c>
      <c r="L820" t="b">
        <v>0</v>
      </c>
      <c r="M820" t="b">
        <v>1</v>
      </c>
      <c r="N820" t="s">
        <v>33</v>
      </c>
    </row>
    <row r="821" spans="1:14"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row>
    <row r="822" spans="1:14"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row>
    <row r="823" spans="1:14"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row>
    <row r="824" spans="1:14"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row>
    <row r="825" spans="1:14"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row>
    <row r="826" spans="1:14"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row>
    <row r="827" spans="1:14"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row>
    <row r="828" spans="1:14"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row>
    <row r="829" spans="1:14"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row>
    <row r="830" spans="1:14"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row>
    <row r="831" spans="1:14"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row>
    <row r="832" spans="1:14"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row>
    <row r="833" spans="1:14"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row>
    <row r="834" spans="1:14"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row>
    <row r="835" spans="1:14"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row>
    <row r="836" spans="1:14"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row>
    <row r="837" spans="1:14"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row>
    <row r="838" spans="1:14" x14ac:dyDescent="0.25">
      <c r="A838">
        <v>836</v>
      </c>
      <c r="B838" t="s">
        <v>1705</v>
      </c>
      <c r="C838" s="3" t="s">
        <v>1706</v>
      </c>
      <c r="D838">
        <v>8100</v>
      </c>
      <c r="E838">
        <v>6086</v>
      </c>
      <c r="F838" t="s">
        <v>14</v>
      </c>
      <c r="G838">
        <v>94</v>
      </c>
      <c r="H838" t="s">
        <v>21</v>
      </c>
      <c r="I838" t="s">
        <v>22</v>
      </c>
      <c r="J838">
        <v>1265349600</v>
      </c>
      <c r="K838">
        <v>1266300000</v>
      </c>
      <c r="L838" t="b">
        <v>0</v>
      </c>
      <c r="M838" t="b">
        <v>0</v>
      </c>
      <c r="N838" t="s">
        <v>60</v>
      </c>
    </row>
    <row r="839" spans="1:14"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row>
    <row r="840" spans="1:14"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row>
    <row r="841" spans="1:14"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row>
    <row r="842" spans="1:14"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row>
    <row r="843" spans="1:14"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row>
    <row r="844" spans="1:14"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row>
    <row r="845" spans="1:14"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row>
    <row r="846" spans="1:14" x14ac:dyDescent="0.25">
      <c r="A846">
        <v>844</v>
      </c>
      <c r="B846" t="s">
        <v>1721</v>
      </c>
      <c r="C846" s="3" t="s">
        <v>1722</v>
      </c>
      <c r="D846">
        <v>8800</v>
      </c>
      <c r="E846">
        <v>8747</v>
      </c>
      <c r="F846" t="s">
        <v>74</v>
      </c>
      <c r="G846">
        <v>94</v>
      </c>
      <c r="H846" t="s">
        <v>21</v>
      </c>
      <c r="I846" t="s">
        <v>22</v>
      </c>
      <c r="J846">
        <v>1327212000</v>
      </c>
      <c r="K846">
        <v>1327471200</v>
      </c>
      <c r="L846" t="b">
        <v>0</v>
      </c>
      <c r="M846" t="b">
        <v>0</v>
      </c>
      <c r="N846" t="s">
        <v>42</v>
      </c>
    </row>
    <row r="847" spans="1:14"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row>
    <row r="848" spans="1:14" x14ac:dyDescent="0.25">
      <c r="A848">
        <v>846</v>
      </c>
      <c r="B848" t="s">
        <v>1725</v>
      </c>
      <c r="C848" s="3" t="s">
        <v>1726</v>
      </c>
      <c r="D848">
        <v>1000</v>
      </c>
      <c r="E848">
        <v>5085</v>
      </c>
      <c r="F848" t="s">
        <v>20</v>
      </c>
      <c r="G848">
        <v>48</v>
      </c>
      <c r="H848" t="s">
        <v>21</v>
      </c>
      <c r="I848" t="s">
        <v>22</v>
      </c>
      <c r="J848">
        <v>1532149200</v>
      </c>
      <c r="K848">
        <v>1535259600</v>
      </c>
      <c r="L848" t="b">
        <v>1</v>
      </c>
      <c r="M848" t="b">
        <v>1</v>
      </c>
      <c r="N848" t="s">
        <v>28</v>
      </c>
    </row>
    <row r="849" spans="1:14"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row>
    <row r="850" spans="1:14"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row>
    <row r="851" spans="1:14"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row>
    <row r="852" spans="1:14" x14ac:dyDescent="0.25">
      <c r="A852">
        <v>850</v>
      </c>
      <c r="B852" t="s">
        <v>1733</v>
      </c>
      <c r="C852" s="3" t="s">
        <v>1734</v>
      </c>
      <c r="D852">
        <v>100</v>
      </c>
      <c r="E852">
        <v>1</v>
      </c>
      <c r="F852" t="s">
        <v>14</v>
      </c>
      <c r="G852">
        <v>1</v>
      </c>
      <c r="H852" t="s">
        <v>21</v>
      </c>
      <c r="I852" t="s">
        <v>22</v>
      </c>
      <c r="J852">
        <v>1321682400</v>
      </c>
      <c r="K852">
        <v>1322978400</v>
      </c>
      <c r="L852" t="b">
        <v>1</v>
      </c>
      <c r="M852" t="b">
        <v>0</v>
      </c>
      <c r="N852" t="s">
        <v>23</v>
      </c>
    </row>
    <row r="853" spans="1:14"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row>
    <row r="854" spans="1:14" x14ac:dyDescent="0.25">
      <c r="A854">
        <v>852</v>
      </c>
      <c r="B854" t="s">
        <v>1737</v>
      </c>
      <c r="C854" s="3" t="s">
        <v>1738</v>
      </c>
      <c r="D854">
        <v>4900</v>
      </c>
      <c r="E854">
        <v>2505</v>
      </c>
      <c r="F854" t="s">
        <v>14</v>
      </c>
      <c r="G854">
        <v>31</v>
      </c>
      <c r="H854" t="s">
        <v>21</v>
      </c>
      <c r="I854" t="s">
        <v>22</v>
      </c>
      <c r="J854">
        <v>1310792400</v>
      </c>
      <c r="K854">
        <v>1311656400</v>
      </c>
      <c r="L854" t="b">
        <v>0</v>
      </c>
      <c r="M854" t="b">
        <v>1</v>
      </c>
      <c r="N854" t="s">
        <v>89</v>
      </c>
    </row>
    <row r="855" spans="1:14"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row>
    <row r="856" spans="1:14"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row>
    <row r="857" spans="1:14"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row>
    <row r="858" spans="1:14"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row>
    <row r="859" spans="1:14"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row>
    <row r="860" spans="1:14"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row>
    <row r="861" spans="1:14"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row>
    <row r="862" spans="1:14"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row>
    <row r="863" spans="1:14"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row>
    <row r="864" spans="1:14" x14ac:dyDescent="0.25">
      <c r="A864">
        <v>862</v>
      </c>
      <c r="B864" t="s">
        <v>1756</v>
      </c>
      <c r="C864" s="3" t="s">
        <v>1757</v>
      </c>
      <c r="D864">
        <v>3500</v>
      </c>
      <c r="E864">
        <v>6560</v>
      </c>
      <c r="F864" t="s">
        <v>20</v>
      </c>
      <c r="G864">
        <v>85</v>
      </c>
      <c r="H864" t="s">
        <v>21</v>
      </c>
      <c r="I864" t="s">
        <v>22</v>
      </c>
      <c r="J864">
        <v>1312174800</v>
      </c>
      <c r="K864">
        <v>1312520400</v>
      </c>
      <c r="L864" t="b">
        <v>0</v>
      </c>
      <c r="M864" t="b">
        <v>0</v>
      </c>
      <c r="N864" t="s">
        <v>33</v>
      </c>
    </row>
    <row r="865" spans="1:14"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row>
    <row r="866" spans="1:14"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row>
    <row r="867" spans="1:14"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row>
    <row r="868" spans="1:14"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row>
    <row r="869" spans="1:14"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row>
    <row r="870" spans="1:14"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row>
    <row r="871" spans="1:14"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row>
    <row r="872" spans="1:14"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row>
    <row r="873" spans="1:14"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row>
    <row r="874" spans="1:14"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row>
    <row r="875" spans="1:14"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row>
    <row r="876" spans="1:14"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row>
    <row r="877" spans="1:14" x14ac:dyDescent="0.25">
      <c r="A877">
        <v>875</v>
      </c>
      <c r="B877" t="s">
        <v>1782</v>
      </c>
      <c r="C877" s="3" t="s">
        <v>1783</v>
      </c>
      <c r="D877">
        <v>7900</v>
      </c>
      <c r="E877">
        <v>5465</v>
      </c>
      <c r="F877" t="s">
        <v>14</v>
      </c>
      <c r="G877">
        <v>67</v>
      </c>
      <c r="H877" t="s">
        <v>21</v>
      </c>
      <c r="I877" t="s">
        <v>22</v>
      </c>
      <c r="J877">
        <v>1294898400</v>
      </c>
      <c r="K877">
        <v>1294984800</v>
      </c>
      <c r="L877" t="b">
        <v>0</v>
      </c>
      <c r="M877" t="b">
        <v>0</v>
      </c>
      <c r="N877" t="s">
        <v>23</v>
      </c>
    </row>
    <row r="878" spans="1:14"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row>
    <row r="879" spans="1:14"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row>
    <row r="880" spans="1:14"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row>
    <row r="881" spans="1:14" x14ac:dyDescent="0.25">
      <c r="A881">
        <v>879</v>
      </c>
      <c r="B881" t="s">
        <v>1790</v>
      </c>
      <c r="C881" s="3" t="s">
        <v>1791</v>
      </c>
      <c r="D881">
        <v>1000</v>
      </c>
      <c r="E881">
        <v>5438</v>
      </c>
      <c r="F881" t="s">
        <v>20</v>
      </c>
      <c r="G881">
        <v>53</v>
      </c>
      <c r="H881" t="s">
        <v>21</v>
      </c>
      <c r="I881" t="s">
        <v>22</v>
      </c>
      <c r="J881">
        <v>1487743200</v>
      </c>
      <c r="K881">
        <v>1488520800</v>
      </c>
      <c r="L881" t="b">
        <v>0</v>
      </c>
      <c r="M881" t="b">
        <v>0</v>
      </c>
      <c r="N881" t="s">
        <v>68</v>
      </c>
    </row>
    <row r="882" spans="1:14"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row>
    <row r="883" spans="1:14"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row>
    <row r="884" spans="1:14" x14ac:dyDescent="0.25">
      <c r="A884">
        <v>882</v>
      </c>
      <c r="B884" t="s">
        <v>1796</v>
      </c>
      <c r="C884" s="3" t="s">
        <v>1797</v>
      </c>
      <c r="D884">
        <v>800</v>
      </c>
      <c r="E884">
        <v>2960</v>
      </c>
      <c r="F884" t="s">
        <v>20</v>
      </c>
      <c r="G884">
        <v>80</v>
      </c>
      <c r="H884" t="s">
        <v>21</v>
      </c>
      <c r="I884" t="s">
        <v>22</v>
      </c>
      <c r="J884">
        <v>1421820000</v>
      </c>
      <c r="K884">
        <v>1422165600</v>
      </c>
      <c r="L884" t="b">
        <v>0</v>
      </c>
      <c r="M884" t="b">
        <v>0</v>
      </c>
      <c r="N884" t="s">
        <v>33</v>
      </c>
    </row>
    <row r="885" spans="1:14"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row>
    <row r="886" spans="1:14"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row>
    <row r="887" spans="1:14" x14ac:dyDescent="0.25">
      <c r="A887">
        <v>885</v>
      </c>
      <c r="B887" t="s">
        <v>1802</v>
      </c>
      <c r="C887" s="3" t="s">
        <v>1803</v>
      </c>
      <c r="D887">
        <v>1800</v>
      </c>
      <c r="E887">
        <v>2129</v>
      </c>
      <c r="F887" t="s">
        <v>20</v>
      </c>
      <c r="G887">
        <v>52</v>
      </c>
      <c r="H887" t="s">
        <v>21</v>
      </c>
      <c r="I887" t="s">
        <v>22</v>
      </c>
      <c r="J887">
        <v>1275800400</v>
      </c>
      <c r="K887">
        <v>1279083600</v>
      </c>
      <c r="L887" t="b">
        <v>0</v>
      </c>
      <c r="M887" t="b">
        <v>0</v>
      </c>
      <c r="N887" t="s">
        <v>33</v>
      </c>
    </row>
    <row r="888" spans="1:14"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row>
    <row r="889" spans="1:14"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row>
    <row r="890" spans="1:14"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row>
    <row r="891" spans="1:14"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row>
    <row r="892" spans="1:14"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row>
    <row r="893" spans="1:14"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row>
    <row r="894" spans="1:14"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row>
    <row r="895" spans="1:14"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row>
    <row r="896" spans="1:14"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row>
    <row r="897" spans="1:14"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row>
    <row r="898" spans="1:14"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row>
    <row r="899" spans="1:14" x14ac:dyDescent="0.25">
      <c r="A899">
        <v>897</v>
      </c>
      <c r="B899" t="s">
        <v>1826</v>
      </c>
      <c r="C899" s="3" t="s">
        <v>1827</v>
      </c>
      <c r="D899">
        <v>8800</v>
      </c>
      <c r="E899">
        <v>2437</v>
      </c>
      <c r="F899" t="s">
        <v>14</v>
      </c>
      <c r="G899">
        <v>27</v>
      </c>
      <c r="H899" t="s">
        <v>21</v>
      </c>
      <c r="I899" t="s">
        <v>22</v>
      </c>
      <c r="J899">
        <v>1556427600</v>
      </c>
      <c r="K899">
        <v>1556600400</v>
      </c>
      <c r="L899" t="b">
        <v>0</v>
      </c>
      <c r="M899" t="b">
        <v>0</v>
      </c>
      <c r="N899" t="s">
        <v>33</v>
      </c>
    </row>
    <row r="900" spans="1:14"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row>
    <row r="901" spans="1:14"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row>
    <row r="902" spans="1:14" x14ac:dyDescent="0.25">
      <c r="A902">
        <v>900</v>
      </c>
      <c r="B902" t="s">
        <v>1832</v>
      </c>
      <c r="C902" s="3" t="s">
        <v>1833</v>
      </c>
      <c r="D902">
        <v>100</v>
      </c>
      <c r="E902">
        <v>2</v>
      </c>
      <c r="F902" t="s">
        <v>14</v>
      </c>
      <c r="G902">
        <v>1</v>
      </c>
      <c r="H902" t="s">
        <v>21</v>
      </c>
      <c r="I902" t="s">
        <v>22</v>
      </c>
      <c r="J902">
        <v>1411102800</v>
      </c>
      <c r="K902">
        <v>1411189200</v>
      </c>
      <c r="L902" t="b">
        <v>0</v>
      </c>
      <c r="M902" t="b">
        <v>1</v>
      </c>
      <c r="N902" t="s">
        <v>28</v>
      </c>
    </row>
    <row r="903" spans="1:14"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row>
    <row r="904" spans="1:14"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row>
    <row r="905" spans="1:14"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row>
    <row r="906" spans="1:14" x14ac:dyDescent="0.25">
      <c r="A906">
        <v>904</v>
      </c>
      <c r="B906" t="s">
        <v>1840</v>
      </c>
      <c r="C906" s="3" t="s">
        <v>1841</v>
      </c>
      <c r="D906">
        <v>6500</v>
      </c>
      <c r="E906">
        <v>795</v>
      </c>
      <c r="F906" t="s">
        <v>14</v>
      </c>
      <c r="G906">
        <v>16</v>
      </c>
      <c r="H906" t="s">
        <v>21</v>
      </c>
      <c r="I906" t="s">
        <v>22</v>
      </c>
      <c r="J906">
        <v>1349326800</v>
      </c>
      <c r="K906">
        <v>1349672400</v>
      </c>
      <c r="L906" t="b">
        <v>0</v>
      </c>
      <c r="M906" t="b">
        <v>0</v>
      </c>
      <c r="N906" t="s">
        <v>133</v>
      </c>
    </row>
    <row r="907" spans="1:14"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row>
    <row r="908" spans="1:14"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row>
    <row r="909" spans="1:14" x14ac:dyDescent="0.25">
      <c r="A909">
        <v>907</v>
      </c>
      <c r="B909" t="s">
        <v>1846</v>
      </c>
      <c r="C909" s="3" t="s">
        <v>1847</v>
      </c>
      <c r="D909">
        <v>9100</v>
      </c>
      <c r="E909">
        <v>1843</v>
      </c>
      <c r="F909" t="s">
        <v>14</v>
      </c>
      <c r="G909">
        <v>41</v>
      </c>
      <c r="H909" t="s">
        <v>21</v>
      </c>
      <c r="I909" t="s">
        <v>22</v>
      </c>
      <c r="J909">
        <v>1303880400</v>
      </c>
      <c r="K909">
        <v>1304485200</v>
      </c>
      <c r="L909" t="b">
        <v>0</v>
      </c>
      <c r="M909" t="b">
        <v>0</v>
      </c>
      <c r="N909" t="s">
        <v>33</v>
      </c>
    </row>
    <row r="910" spans="1:14"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row>
    <row r="911" spans="1:14" x14ac:dyDescent="0.25">
      <c r="A911">
        <v>909</v>
      </c>
      <c r="B911" t="s">
        <v>1850</v>
      </c>
      <c r="C911" s="3" t="s">
        <v>1851</v>
      </c>
      <c r="D911">
        <v>1800</v>
      </c>
      <c r="E911">
        <v>8621</v>
      </c>
      <c r="F911" t="s">
        <v>20</v>
      </c>
      <c r="G911">
        <v>80</v>
      </c>
      <c r="H911" t="s">
        <v>15</v>
      </c>
      <c r="I911" t="s">
        <v>16</v>
      </c>
      <c r="J911">
        <v>1528088400</v>
      </c>
      <c r="K911">
        <v>1530421200</v>
      </c>
      <c r="L911" t="b">
        <v>0</v>
      </c>
      <c r="M911" t="b">
        <v>1</v>
      </c>
      <c r="N911" t="s">
        <v>33</v>
      </c>
    </row>
    <row r="912" spans="1:14"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row>
    <row r="913" spans="1:14"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row>
    <row r="914" spans="1:14"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row>
    <row r="915" spans="1:14"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row>
    <row r="916" spans="1:14"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row>
    <row r="917" spans="1:14"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row>
    <row r="918" spans="1:14"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row>
    <row r="919" spans="1:14"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row>
    <row r="920" spans="1:14"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row>
    <row r="921" spans="1:14"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row>
    <row r="922" spans="1:14"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row>
    <row r="923" spans="1:14"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row>
    <row r="924" spans="1:14"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row>
    <row r="925" spans="1:14" x14ac:dyDescent="0.25">
      <c r="A925">
        <v>923</v>
      </c>
      <c r="B925" t="s">
        <v>1878</v>
      </c>
      <c r="C925" s="3" t="s">
        <v>1879</v>
      </c>
      <c r="D925">
        <v>1700</v>
      </c>
      <c r="E925">
        <v>4044</v>
      </c>
      <c r="F925" t="s">
        <v>20</v>
      </c>
      <c r="G925">
        <v>40</v>
      </c>
      <c r="H925" t="s">
        <v>21</v>
      </c>
      <c r="I925" t="s">
        <v>22</v>
      </c>
      <c r="J925">
        <v>1279083600</v>
      </c>
      <c r="K925">
        <v>1279170000</v>
      </c>
      <c r="L925" t="b">
        <v>0</v>
      </c>
      <c r="M925" t="b">
        <v>0</v>
      </c>
      <c r="N925" t="s">
        <v>33</v>
      </c>
    </row>
    <row r="926" spans="1:14"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row>
    <row r="927" spans="1:14"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row>
    <row r="928" spans="1:14" x14ac:dyDescent="0.25">
      <c r="A928">
        <v>926</v>
      </c>
      <c r="B928" t="s">
        <v>1884</v>
      </c>
      <c r="C928" s="3" t="s">
        <v>1885</v>
      </c>
      <c r="D928">
        <v>8700</v>
      </c>
      <c r="E928">
        <v>1577</v>
      </c>
      <c r="F928" t="s">
        <v>14</v>
      </c>
      <c r="G928">
        <v>15</v>
      </c>
      <c r="H928" t="s">
        <v>21</v>
      </c>
      <c r="I928" t="s">
        <v>22</v>
      </c>
      <c r="J928">
        <v>1463029200</v>
      </c>
      <c r="K928">
        <v>1463374800</v>
      </c>
      <c r="L928" t="b">
        <v>0</v>
      </c>
      <c r="M928" t="b">
        <v>0</v>
      </c>
      <c r="N928" t="s">
        <v>17</v>
      </c>
    </row>
    <row r="929" spans="1:14" x14ac:dyDescent="0.25">
      <c r="A929">
        <v>927</v>
      </c>
      <c r="B929" t="s">
        <v>1886</v>
      </c>
      <c r="C929" s="3" t="s">
        <v>1887</v>
      </c>
      <c r="D929">
        <v>7200</v>
      </c>
      <c r="E929">
        <v>3301</v>
      </c>
      <c r="F929" t="s">
        <v>14</v>
      </c>
      <c r="G929">
        <v>37</v>
      </c>
      <c r="H929" t="s">
        <v>21</v>
      </c>
      <c r="I929" t="s">
        <v>22</v>
      </c>
      <c r="J929">
        <v>1342069200</v>
      </c>
      <c r="K929">
        <v>1344574800</v>
      </c>
      <c r="L929" t="b">
        <v>0</v>
      </c>
      <c r="M929" t="b">
        <v>0</v>
      </c>
      <c r="N929" t="s">
        <v>33</v>
      </c>
    </row>
    <row r="930" spans="1:14"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row>
    <row r="931" spans="1:14"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row>
    <row r="932" spans="1:14" x14ac:dyDescent="0.25">
      <c r="A932">
        <v>930</v>
      </c>
      <c r="B932" t="s">
        <v>1892</v>
      </c>
      <c r="C932" s="3" t="s">
        <v>1893</v>
      </c>
      <c r="D932">
        <v>3500</v>
      </c>
      <c r="E932">
        <v>3930</v>
      </c>
      <c r="F932" t="s">
        <v>20</v>
      </c>
      <c r="G932">
        <v>85</v>
      </c>
      <c r="H932" t="s">
        <v>21</v>
      </c>
      <c r="I932" t="s">
        <v>22</v>
      </c>
      <c r="J932">
        <v>1424844000</v>
      </c>
      <c r="K932">
        <v>1425448800</v>
      </c>
      <c r="L932" t="b">
        <v>0</v>
      </c>
      <c r="M932" t="b">
        <v>1</v>
      </c>
      <c r="N932" t="s">
        <v>33</v>
      </c>
    </row>
    <row r="933" spans="1:14"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row>
    <row r="934" spans="1:14"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row>
    <row r="935" spans="1:14"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row>
    <row r="936" spans="1:14"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row>
    <row r="937" spans="1:14"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row>
    <row r="938" spans="1:14"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row>
    <row r="939" spans="1:14"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row>
    <row r="940" spans="1:14"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row>
    <row r="941" spans="1:14"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row>
    <row r="942" spans="1:14" x14ac:dyDescent="0.25">
      <c r="A942">
        <v>940</v>
      </c>
      <c r="B942" t="s">
        <v>1911</v>
      </c>
      <c r="C942" s="3" t="s">
        <v>1912</v>
      </c>
      <c r="D942">
        <v>9900</v>
      </c>
      <c r="E942">
        <v>6161</v>
      </c>
      <c r="F942" t="s">
        <v>47</v>
      </c>
      <c r="G942">
        <v>66</v>
      </c>
      <c r="H942" t="s">
        <v>15</v>
      </c>
      <c r="I942" t="s">
        <v>16</v>
      </c>
      <c r="J942">
        <v>1354341600</v>
      </c>
      <c r="K942">
        <v>1356242400</v>
      </c>
      <c r="L942" t="b">
        <v>0</v>
      </c>
      <c r="M942" t="b">
        <v>0</v>
      </c>
      <c r="N942" t="s">
        <v>28</v>
      </c>
    </row>
    <row r="943" spans="1:14"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row>
    <row r="944" spans="1:14" x14ac:dyDescent="0.25">
      <c r="A944">
        <v>942</v>
      </c>
      <c r="B944" t="s">
        <v>1907</v>
      </c>
      <c r="C944" s="3" t="s">
        <v>1915</v>
      </c>
      <c r="D944">
        <v>9600</v>
      </c>
      <c r="E944">
        <v>6205</v>
      </c>
      <c r="F944" t="s">
        <v>14</v>
      </c>
      <c r="G944">
        <v>67</v>
      </c>
      <c r="H944" t="s">
        <v>26</v>
      </c>
      <c r="I944" t="s">
        <v>27</v>
      </c>
      <c r="J944">
        <v>1295935200</v>
      </c>
      <c r="K944">
        <v>1296194400</v>
      </c>
      <c r="L944" t="b">
        <v>0</v>
      </c>
      <c r="M944" t="b">
        <v>0</v>
      </c>
      <c r="N944" t="s">
        <v>33</v>
      </c>
    </row>
    <row r="945" spans="1:14"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row>
    <row r="946" spans="1:14"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row>
    <row r="947" spans="1:14"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row>
    <row r="948" spans="1:14"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row>
    <row r="949" spans="1:14" x14ac:dyDescent="0.25">
      <c r="A949">
        <v>947</v>
      </c>
      <c r="B949" t="s">
        <v>1924</v>
      </c>
      <c r="C949" s="3" t="s">
        <v>1925</v>
      </c>
      <c r="D949">
        <v>3600</v>
      </c>
      <c r="E949">
        <v>961</v>
      </c>
      <c r="F949" t="s">
        <v>14</v>
      </c>
      <c r="G949">
        <v>13</v>
      </c>
      <c r="H949" t="s">
        <v>21</v>
      </c>
      <c r="I949" t="s">
        <v>22</v>
      </c>
      <c r="J949">
        <v>1411707600</v>
      </c>
      <c r="K949">
        <v>1412312400</v>
      </c>
      <c r="L949" t="b">
        <v>0</v>
      </c>
      <c r="M949" t="b">
        <v>0</v>
      </c>
      <c r="N949" t="s">
        <v>33</v>
      </c>
    </row>
    <row r="950" spans="1:14"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row>
    <row r="951" spans="1:14"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row>
    <row r="952" spans="1:14" x14ac:dyDescent="0.25">
      <c r="A952">
        <v>950</v>
      </c>
      <c r="B952" t="s">
        <v>1930</v>
      </c>
      <c r="C952" s="3" t="s">
        <v>1931</v>
      </c>
      <c r="D952">
        <v>100</v>
      </c>
      <c r="E952">
        <v>5</v>
      </c>
      <c r="F952" t="s">
        <v>14</v>
      </c>
      <c r="G952">
        <v>1</v>
      </c>
      <c r="H952" t="s">
        <v>21</v>
      </c>
      <c r="I952" t="s">
        <v>22</v>
      </c>
      <c r="J952">
        <v>1555390800</v>
      </c>
      <c r="K952">
        <v>1555822800</v>
      </c>
      <c r="L952" t="b">
        <v>0</v>
      </c>
      <c r="M952" t="b">
        <v>1</v>
      </c>
      <c r="N952" t="s">
        <v>33</v>
      </c>
    </row>
    <row r="953" spans="1:14"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row>
    <row r="954" spans="1:14"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row>
    <row r="955" spans="1:14"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row>
    <row r="956" spans="1:14"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row>
    <row r="957" spans="1:14"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row>
    <row r="958" spans="1:14"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row>
    <row r="959" spans="1:14"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row>
    <row r="960" spans="1:14"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row>
    <row r="961" spans="1:14"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row>
    <row r="962" spans="1:14" x14ac:dyDescent="0.25">
      <c r="A962">
        <v>960</v>
      </c>
      <c r="B962" t="s">
        <v>1950</v>
      </c>
      <c r="C962" s="3" t="s">
        <v>1951</v>
      </c>
      <c r="D962">
        <v>5500</v>
      </c>
      <c r="E962">
        <v>4678</v>
      </c>
      <c r="F962" t="s">
        <v>14</v>
      </c>
      <c r="G962">
        <v>55</v>
      </c>
      <c r="H962" t="s">
        <v>21</v>
      </c>
      <c r="I962" t="s">
        <v>22</v>
      </c>
      <c r="J962">
        <v>1454911200</v>
      </c>
      <c r="K962">
        <v>1458104400</v>
      </c>
      <c r="L962" t="b">
        <v>0</v>
      </c>
      <c r="M962" t="b">
        <v>0</v>
      </c>
      <c r="N962" t="s">
        <v>28</v>
      </c>
    </row>
    <row r="963" spans="1:14"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row>
    <row r="964" spans="1:14"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row>
    <row r="965" spans="1:14"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row>
    <row r="966" spans="1:14"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row>
    <row r="967" spans="1:14"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row>
    <row r="968" spans="1:14"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row>
    <row r="969" spans="1:14"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row>
    <row r="970" spans="1:14"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row>
    <row r="971" spans="1:14" x14ac:dyDescent="0.25">
      <c r="A971">
        <v>969</v>
      </c>
      <c r="B971" t="s">
        <v>1967</v>
      </c>
      <c r="C971" s="3" t="s">
        <v>1968</v>
      </c>
      <c r="D971">
        <v>7900</v>
      </c>
      <c r="E971">
        <v>8550</v>
      </c>
      <c r="F971" t="s">
        <v>20</v>
      </c>
      <c r="G971">
        <v>93</v>
      </c>
      <c r="H971" t="s">
        <v>21</v>
      </c>
      <c r="I971" t="s">
        <v>22</v>
      </c>
      <c r="J971">
        <v>1576994400</v>
      </c>
      <c r="K971">
        <v>1577599200</v>
      </c>
      <c r="L971" t="b">
        <v>0</v>
      </c>
      <c r="M971" t="b">
        <v>0</v>
      </c>
      <c r="N971" t="s">
        <v>33</v>
      </c>
    </row>
    <row r="972" spans="1:14"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row>
    <row r="973" spans="1:14"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row>
    <row r="974" spans="1:14"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row>
    <row r="975" spans="1:14"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row>
    <row r="976" spans="1:14" x14ac:dyDescent="0.25">
      <c r="A976">
        <v>974</v>
      </c>
      <c r="B976" t="s">
        <v>1977</v>
      </c>
      <c r="C976" s="3" t="s">
        <v>1978</v>
      </c>
      <c r="D976">
        <v>800</v>
      </c>
      <c r="E976">
        <v>2991</v>
      </c>
      <c r="F976" t="s">
        <v>20</v>
      </c>
      <c r="G976">
        <v>32</v>
      </c>
      <c r="H976" t="s">
        <v>21</v>
      </c>
      <c r="I976" t="s">
        <v>22</v>
      </c>
      <c r="J976">
        <v>1368853200</v>
      </c>
      <c r="K976">
        <v>1368939600</v>
      </c>
      <c r="L976" t="b">
        <v>0</v>
      </c>
      <c r="M976" t="b">
        <v>0</v>
      </c>
      <c r="N976" t="s">
        <v>60</v>
      </c>
    </row>
    <row r="977" spans="1:14"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row>
    <row r="978" spans="1:14"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row>
    <row r="979" spans="1:14" x14ac:dyDescent="0.25">
      <c r="A979">
        <v>977</v>
      </c>
      <c r="B979" t="s">
        <v>1258</v>
      </c>
      <c r="C979" s="3" t="s">
        <v>1983</v>
      </c>
      <c r="D979">
        <v>7000</v>
      </c>
      <c r="E979">
        <v>5177</v>
      </c>
      <c r="F979" t="s">
        <v>14</v>
      </c>
      <c r="G979">
        <v>67</v>
      </c>
      <c r="H979" t="s">
        <v>21</v>
      </c>
      <c r="I979" t="s">
        <v>22</v>
      </c>
      <c r="J979">
        <v>1517983200</v>
      </c>
      <c r="K979">
        <v>1520748000</v>
      </c>
      <c r="L979" t="b">
        <v>0</v>
      </c>
      <c r="M979" t="b">
        <v>0</v>
      </c>
      <c r="N979" t="s">
        <v>17</v>
      </c>
    </row>
    <row r="980" spans="1:14" x14ac:dyDescent="0.25">
      <c r="A980">
        <v>978</v>
      </c>
      <c r="B980" t="s">
        <v>1984</v>
      </c>
      <c r="C980" s="3" t="s">
        <v>1985</v>
      </c>
      <c r="D980">
        <v>1000</v>
      </c>
      <c r="E980">
        <v>8641</v>
      </c>
      <c r="F980" t="s">
        <v>20</v>
      </c>
      <c r="G980">
        <v>92</v>
      </c>
      <c r="H980" t="s">
        <v>21</v>
      </c>
      <c r="I980" t="s">
        <v>22</v>
      </c>
      <c r="J980">
        <v>1478930400</v>
      </c>
      <c r="K980">
        <v>1480831200</v>
      </c>
      <c r="L980" t="b">
        <v>0</v>
      </c>
      <c r="M980" t="b">
        <v>0</v>
      </c>
      <c r="N980" t="s">
        <v>89</v>
      </c>
    </row>
    <row r="981" spans="1:14"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row>
    <row r="982" spans="1:14"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row>
    <row r="983" spans="1:14"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row>
    <row r="984" spans="1:14" x14ac:dyDescent="0.25">
      <c r="A984">
        <v>982</v>
      </c>
      <c r="B984" t="s">
        <v>1992</v>
      </c>
      <c r="C984" s="3" t="s">
        <v>1993</v>
      </c>
      <c r="D984">
        <v>7200</v>
      </c>
      <c r="E984">
        <v>6115</v>
      </c>
      <c r="F984" t="s">
        <v>14</v>
      </c>
      <c r="G984">
        <v>75</v>
      </c>
      <c r="H984" t="s">
        <v>21</v>
      </c>
      <c r="I984" t="s">
        <v>22</v>
      </c>
      <c r="J984">
        <v>1311051600</v>
      </c>
      <c r="K984">
        <v>1311224400</v>
      </c>
      <c r="L984" t="b">
        <v>0</v>
      </c>
      <c r="M984" t="b">
        <v>1</v>
      </c>
      <c r="N984" t="s">
        <v>42</v>
      </c>
    </row>
    <row r="985" spans="1:14"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row>
    <row r="986" spans="1:14"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row>
    <row r="987" spans="1:14"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row>
    <row r="988" spans="1:14" x14ac:dyDescent="0.25">
      <c r="A988">
        <v>986</v>
      </c>
      <c r="B988" t="s">
        <v>2000</v>
      </c>
      <c r="C988" s="3" t="s">
        <v>2001</v>
      </c>
      <c r="D988">
        <v>7800</v>
      </c>
      <c r="E988">
        <v>3144</v>
      </c>
      <c r="F988" t="s">
        <v>14</v>
      </c>
      <c r="G988">
        <v>92</v>
      </c>
      <c r="H988" t="s">
        <v>21</v>
      </c>
      <c r="I988" t="s">
        <v>22</v>
      </c>
      <c r="J988">
        <v>1301979600</v>
      </c>
      <c r="K988">
        <v>1303189200</v>
      </c>
      <c r="L988" t="b">
        <v>0</v>
      </c>
      <c r="M988" t="b">
        <v>0</v>
      </c>
      <c r="N988" t="s">
        <v>23</v>
      </c>
    </row>
    <row r="989" spans="1:14"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row>
    <row r="990" spans="1:14"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row>
    <row r="991" spans="1:14"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row>
    <row r="992" spans="1:14" x14ac:dyDescent="0.25">
      <c r="A992">
        <v>990</v>
      </c>
      <c r="B992" t="s">
        <v>2008</v>
      </c>
      <c r="C992" s="3" t="s">
        <v>2009</v>
      </c>
      <c r="D992">
        <v>7800</v>
      </c>
      <c r="E992">
        <v>6839</v>
      </c>
      <c r="F992" t="s">
        <v>14</v>
      </c>
      <c r="G992">
        <v>64</v>
      </c>
      <c r="H992" t="s">
        <v>21</v>
      </c>
      <c r="I992" t="s">
        <v>22</v>
      </c>
      <c r="J992">
        <v>1456984800</v>
      </c>
      <c r="K992">
        <v>1458882000</v>
      </c>
      <c r="L992" t="b">
        <v>0</v>
      </c>
      <c r="M992" t="b">
        <v>1</v>
      </c>
      <c r="N992" t="s">
        <v>53</v>
      </c>
    </row>
    <row r="993" spans="1:14"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row>
    <row r="994" spans="1:14"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row>
    <row r="995" spans="1:14"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row>
    <row r="996" spans="1:14"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row>
    <row r="997" spans="1:14"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row>
    <row r="998" spans="1:14"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row>
    <row r="999" spans="1:14"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row>
    <row r="1000" spans="1:14"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row>
    <row r="1001" spans="1:14"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4 5 c 4 a 8 4 6 - f 0 f 2 - 4 5 5 e - b 2 9 5 - 1 9 3 6 9 1 f 2 7 0 1 3 "   x m l n s = " h t t p : / / s c h e m a s . m i c r o s o f t . c o m / D a t a M a s h u p " > A A A A A B o H A A B Q S w M E F A A C A A g A 1 K h 0 W L h o z O e k A A A A 9 g A A A B I A H A B D b 2 5 m a W c v U G F j a 2 F n Z S 5 4 b W w g o h g A K K A U A A A A A A A A A A A A A A A A A A A A A A A A A A A A h Y 9 B D o I w F E S v Q r q n L T V R Q z 4 l x q 0 k J k b j t s E K j f A x t F j u 5 s I j e Q U x i r p z O W / e Y u Z + v U H a 1 1 V w 0 a 0 1 D S Y k o p w E G v P m Y L B I S O e O 4 Z y k E t Y q P 6 l C B 4 O M N u 7 t I S G l c + e Y M e 8 9 9 R P a t A U T n E d s n 6 0 2 e a l r R T 6 y + S + H B q 1 T m G s i Y f c a I w W N x J Q K M a M c 2 A g h M / g V x L D 3 2 f 5 A W H a V 6 1 o t N Y a L L b A x A n t / k A 9 Q S w M E F A A C A A g A 1 K h 0 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S o d F j H H 7 V w F A Q A A N Q Q A A A T A B w A R m 9 y b X V s Y X M v U 2 V j d G l v b j E u b S C i G A A o o B Q A A A A A A A A A A A A A A A A A A A A A A A A A A A D N V 2 1 v 2 z Y Q / h 4 g / 4 F g g U H e V N e y s x V b k Q + J n a D B g C 2 b 0 w 2 F b R i 0 d L a F U K R B U W m M w P 9 9 R 0 m 2 J O v F 6 t o C j Q F H 4 l F 3 z 9 3 z 3 I k O w d W + F G S c / H f e n Z + d n 4 V r p s A j Q y U / e c t I e L 5 Y k U v C Q Z + f E f w b y 0 i 5 g C s 3 z y 7 w 7 r 9 S P S 6 k f L R u f Q 7 d o R Q a h A 4 t O v x t + i E E F U 4 1 C 4 L t d C T d K D C W 6 X D N O A e x g r k z z c e 4 R i f d Z x 4 + 0 4 5 N R M S 5 T b S K o G M n Y f N b 5 + M 1 g E Y I C Z a X y Z 2 G 4 J L m t 1 D 7 d 1 9 4 l z T e S W e 7 y Y h p N k t 9 v a L 3 S g Z S Y 5 b v g X m I k q K z B 7 b A D F J L u m 6 V w 9 p k k u 6 5 4 n z s M s 5 U e G m Q z j o H 9 3 9 D I J 9 M D S W P A p H z n h j S Z a s C h / 1 C Q 8 2 W y / n G d x + p T W i 4 k Z r 7 q 7 U 2 N 2 6 k F A h 3 a 6 5 9 z 3 w v e K Q W d J e F H m + 4 r 9 P A Z L E l I + B + 4 G t Q G Y h 4 S 7 L D K m M 1 Y Z i G l V R b 8 g M J o 8 X r / S 2 a 4 k f R W e L j A Z 7 1 9 f Y Q w a J v c M t f E S Y 0 1 l u j h v A J u X y p 8 9 d 1 G o J 1 + / m s U D S o G I 8 8 b D e Q J f K g m A i X U g U J d m M 0 R a 0 v g f 3 S D E a j B 6 I x q 1 0 T 7 H 5 h 5 y 5 P u 2 B B N e 3 G k N F e S O c U K H q P / S g w o T 0 N J 8 H R M a 5 k 2 2 v q 6 J w s 5 H E + B u m G g 4 c e M M q d 0 L 9 c d M 3 e G N B K M l 5 c z c W 9 E z g L j M 7 v A R s W k / l z m U W / 8 r y D G o s A T f L Z A z Y B 5 q 7 J J I U w I 2 / I x E S d k R + J 0 + u l p I g o W I D K k y I V t l Y 1 L b E p 4 6 U K J n a k q Y L B k q a Y q 0 E R H p W R d m W y d 8 H c R 2 z o u S s j k f S u u Y i b i H I W C X c N 3 p z F F g 9 7 n / s C q r g u k V n N Z b 8 F l 8 d l M G w W 4 F d T d y Q C p 5 2 q + 2 X 3 + z u 2 A n K L E x U L W C m R k f / k h / g 2 q h Z I C Q 4 6 P j x R p Z A C E b O 2 I n H a q C S L 2 0 Y j u b x P S C W X z 9 e X z V E B + / V 8 V h T F k J p H d / U E y u Q 1 k o L F J w l 8 H 7 o R j 6 + T O V V K 7 g 8 8 B y g i l + Q 6 s d T O p 8 H n z q d E c 4 2 Q b D J M X 6 E V O t 9 w 5 q K 3 G 6 W k K k y J 2 B A v / 8 N 4 B M d a H 6 D b 0 4 F 7 D U 0 1 a C K h C C v X V k V B 7 X t t 3 1 q m + C c g l e w F L r D r D M I o 1 D J o 1 Y u D W L s o O T y s A d O x Q W C E f G u + 8 t C g / Q A s 5 9 e 3 P d v B T 8 9 8 O u Q n t E U q h m H F S / Y k J / h Z p 6 F Z + w 3 N W s i i 3 S y v b N K S b K v K V + z X + l J 8 p V b O 5 + b U U V S q 1 R 7 Z j f C + n K I 9 8 k Z + B i 3 5 c b 5 b g u o K 9 n + Z O 7 x C z B G a X I P + B C C y g 2 r Y k s y 4 4 + p c p H Q a c z c 1 Z 1 Y r X r 7 F n x / W p K Y M + K 6 k I F 5 f f T A / y O K j P S X 4 5 e A o 6 + Q O w L V D 7 a J + q J 1 M 3 0 y 5 + r z o R 2 B q j 5 g W 5 + p R h S 4 a p F f C + 9 2 o r 5 D f t 1 f j U S F + / o w j w U V y J K h P p c Y 0 7 y d v q N p U K g 3 m q V 3 n / M w X t d D f / Q d Q S w E C L Q A U A A I A C A D U q H R Y u G j M 5 6 Q A A A D 2 A A A A E g A A A A A A A A A A A A A A A A A A A A A A Q 2 9 u Z m l n L 1 B h Y 2 t h Z 2 U u e G 1 s U E s B A i 0 A F A A C A A g A 1 K h 0 W A / K 6 a u k A A A A 6 Q A A A B M A A A A A A A A A A A A A A A A A 8 A A A A F t D b 2 5 0 Z W 5 0 X 1 R 5 c G V z X S 5 4 b W x Q S w E C L Q A U A A I A C A D U q H R Y x x + 1 c B Q E A A D U E A A A E w A A A A A A A A A A A A A A A A D h A Q A A R m 9 y b X V s Y X M v U 2 V j d G l v b j E u b V B L B Q Y A A A A A A w A D A M I A A A B C 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d H w A A A A A A A L s 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c m 9 3 Z G Z 1 b m R p b m c 8 L 0 l 0 Z W 1 Q Y X R o P j w v S X R l b U x v Y 2 F 0 a W 9 u P j x T d G F i b G V F b n R y a W V z P j x F b n R y e S B U e X B l P S J J c 1 B y a X Z h d G U i I F Z h b H V l P S J s M C I g L z 4 8 R W 5 0 c n k g V H l w Z T 0 i U X V l c n l J R C I g V m F s d W U 9 I n N k O D U y N D Z k M y 0 1 M D A z L T Q 1 M D k t Y j M 1 Z C 1 k M j c 2 N m E 3 Y z Y y M j g 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N y b 3 d k Z n V u Z G l u Z 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z L T E 5 V D E w O j U z O j I w L j M 2 N D A 2 M z d a I i A v P j x F b n R y e S B U e X B l P S J G a W x s Q 2 9 s d W 1 u V H l w Z X M i I F Z h b H V l P S J z Q U F N R E F 3 Q U F F U U F B Q m d B Q U F B W U c i I C 8 + P E V u d H J 5 I F R 5 c G U 9 I k Z p b G x D b 2 x 1 b W 5 O Y W 1 l c y I g V m F s d W U 9 I n N b J n F 1 b 3 Q 7 b m F t Z S Z x d W 9 0 O y w m c X V v d D t n b 2 F s J n F 1 b 3 Q 7 L C Z x d W 9 0 O 3 B s Z W R n Z W Q m c X V v d D s s J n F 1 b 3 Q 7 U G V y Y 2 V u d C B G d W 5 k Z W Q m c X V v d D s s J n F 1 b 3 Q 7 b 3 V 0 Y 2 9 t Z S Z x d W 9 0 O y w m c X V v d D t O d W 1 l c i B v Z i B C Y W N r Z X J z J n F 1 b 3 Q 7 L C Z x d W 9 0 O 0 F 2 Z X J h Z 2 U g R G 9 u Y X R p b 2 4 m c X V v d D s s J n F 1 b 3 Q 7 Y 2 9 1 b n R y e S Z x d W 9 0 O y w m c X V v d D t E Y X R l I E N y Z W F 0 Z W Q g Q 2 9 u d m V y c 2 l v b l 8 y J n F 1 b 3 Q 7 L C Z x d W 9 0 O 1 l l Y X I g Q 3 J l Y X R l Z C Z x d W 9 0 O y w m c X V v d D t s Y X V u Y 2 h l Z F 9 h d C Z x d W 9 0 O y w m c X V v d D t E Y X R l I E V u Z G V k I E N v b n Z l c n N p b 2 5 f M i Z x d W 9 0 O y w m c X V v d D t k Z W F k b G l u Z S Z x d W 9 0 O y w m c X V v d D t Q Y X J l b n Q g Q 2 F 0 Z W d v c n k m c X V v d D s s J n F 1 b 3 Q 7 U 3 V i L U N h d G V n b 3 J 5 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N y b 3 d k Z n V u Z G l u Z y 9 B d X R v U m V t b 3 Z l Z E N v b H V t b n M x L n t u Y W 1 l L D B 9 J n F 1 b 3 Q 7 L C Z x d W 9 0 O 1 N l Y 3 R p b 2 4 x L 0 N y b 3 d k Z n V u Z G l u Z y 9 B d X R v U m V t b 3 Z l Z E N v b H V t b n M x L n t n b 2 F s L D F 9 J n F 1 b 3 Q 7 L C Z x d W 9 0 O 1 N l Y 3 R p b 2 4 x L 0 N y b 3 d k Z n V u Z G l u Z y 9 B d X R v U m V t b 3 Z l Z E N v b H V t b n M x L n t w b G V k Z 2 V k L D J 9 J n F 1 b 3 Q 7 L C Z x d W 9 0 O 1 N l Y 3 R p b 2 4 x L 0 N y b 3 d k Z n V u Z G l u Z y 9 B d X R v U m V t b 3 Z l Z E N v b H V t b n M x L n t Q Z X J j Z W 5 0 I E Z 1 b m R l Z C w z f S Z x d W 9 0 O y w m c X V v d D t T Z W N 0 a W 9 u M S 9 D c m 9 3 Z G Z 1 b m R p b m c v Q X V 0 b 1 J l b W 9 2 Z W R D b 2 x 1 b W 5 z M S 5 7 b 3 V 0 Y 2 9 t Z S w 0 f S Z x d W 9 0 O y w m c X V v d D t T Z W N 0 a W 9 u M S 9 D c m 9 3 Z G Z 1 b m R p b m c v Q X V 0 b 1 J l b W 9 2 Z W R D b 2 x 1 b W 5 z M S 5 7 T n V t Z X I g b 2 Y g Q m F j a 2 V y c y w 1 f S Z x d W 9 0 O y w m c X V v d D t T Z W N 0 a W 9 u M S 9 D c m 9 3 Z G Z 1 b m R p b m c v Q X V 0 b 1 J l b W 9 2 Z W R D b 2 x 1 b W 5 z M S 5 7 Q X Z l c m F n Z S B E b 2 5 h d G l v b i w 2 f S Z x d W 9 0 O y w m c X V v d D t T Z W N 0 a W 9 u M S 9 D c m 9 3 Z G Z 1 b m R p b m c v Q X V 0 b 1 J l b W 9 2 Z W R D b 2 x 1 b W 5 z M S 5 7 Y 2 9 1 b n R y e S w 3 f S Z x d W 9 0 O y w m c X V v d D t T Z W N 0 a W 9 u M S 9 D c m 9 3 Z G Z 1 b m R p b m c v Q X V 0 b 1 J l b W 9 2 Z W R D b 2 x 1 b W 5 z M S 5 7 R G F 0 Z S B D c m V h d G V k I E N v b n Z l c n N p b 2 5 f M i w 4 f S Z x d W 9 0 O y w m c X V v d D t T Z W N 0 a W 9 u M S 9 D c m 9 3 Z G Z 1 b m R p b m c v Q X V 0 b 1 J l b W 9 2 Z W R D b 2 x 1 b W 5 z M S 5 7 W W V h c i B D c m V h d G V k L D l 9 J n F 1 b 3 Q 7 L C Z x d W 9 0 O 1 N l Y 3 R p b 2 4 x L 0 N y b 3 d k Z n V u Z G l u Z y 9 B d X R v U m V t b 3 Z l Z E N v b H V t b n M x L n t s Y X V u Y 2 h l Z F 9 h d C w x M H 0 m c X V v d D s s J n F 1 b 3 Q 7 U 2 V j d G l v b j E v Q 3 J v d 2 R m d W 5 k a W 5 n L 0 F 1 d G 9 S Z W 1 v d m V k Q 2 9 s d W 1 u c z E u e 0 R h d G U g R W 5 k Z W Q g Q 2 9 u d m V y c 2 l v b l 8 y L D E x f S Z x d W 9 0 O y w m c X V v d D t T Z W N 0 a W 9 u M S 9 D c m 9 3 Z G Z 1 b m R p b m c v Q X V 0 b 1 J l b W 9 2 Z W R D b 2 x 1 b W 5 z M S 5 7 Z G V h Z G x p b m U s M T J 9 J n F 1 b 3 Q 7 L C Z x d W 9 0 O 1 N l Y 3 R p b 2 4 x L 0 N y b 3 d k Z n V u Z G l u Z y 9 B d X R v U m V t b 3 Z l Z E N v b H V t b n M x L n t Q Y X J l b n Q g Q 2 F 0 Z W d v c n k s M T N 9 J n F 1 b 3 Q 7 L C Z x d W 9 0 O 1 N l Y 3 R p b 2 4 x L 0 N y b 3 d k Z n V u Z G l u Z y 9 B d X R v U m V t b 3 Z l Z E N v b H V t b n M x L n t T d W I t Q 2 F 0 Z W d v c n k s M T R 9 J n F 1 b 3 Q 7 X S w m c X V v d D t D b 2 x 1 b W 5 D b 3 V u d C Z x d W 9 0 O z o x N S w m c X V v d D t L Z X l D b 2 x 1 b W 5 O Y W 1 l c y Z x d W 9 0 O z p b X S w m c X V v d D t D b 2 x 1 b W 5 J Z G V u d G l 0 a W V z J n F 1 b 3 Q 7 O l s m c X V v d D t T Z W N 0 a W 9 u M S 9 D c m 9 3 Z G Z 1 b m R p b m c v Q X V 0 b 1 J l b W 9 2 Z W R D b 2 x 1 b W 5 z M S 5 7 b m F t Z S w w f S Z x d W 9 0 O y w m c X V v d D t T Z W N 0 a W 9 u M S 9 D c m 9 3 Z G Z 1 b m R p b m c v Q X V 0 b 1 J l b W 9 2 Z W R D b 2 x 1 b W 5 z M S 5 7 Z 2 9 h b C w x f S Z x d W 9 0 O y w m c X V v d D t T Z W N 0 a W 9 u M S 9 D c m 9 3 Z G Z 1 b m R p b m c v Q X V 0 b 1 J l b W 9 2 Z W R D b 2 x 1 b W 5 z M S 5 7 c G x l Z G d l Z C w y f S Z x d W 9 0 O y w m c X V v d D t T Z W N 0 a W 9 u M S 9 D c m 9 3 Z G Z 1 b m R p b m c v Q X V 0 b 1 J l b W 9 2 Z W R D b 2 x 1 b W 5 z M S 5 7 U G V y Y 2 V u d C B G d W 5 k Z W Q s M 3 0 m c X V v d D s s J n F 1 b 3 Q 7 U 2 V j d G l v b j E v Q 3 J v d 2 R m d W 5 k a W 5 n L 0 F 1 d G 9 S Z W 1 v d m V k Q 2 9 s d W 1 u c z E u e 2 9 1 d G N v b W U s N H 0 m c X V v d D s s J n F 1 b 3 Q 7 U 2 V j d G l v b j E v Q 3 J v d 2 R m d W 5 k a W 5 n L 0 F 1 d G 9 S Z W 1 v d m V k Q 2 9 s d W 1 u c z E u e 0 5 1 b W V y I G 9 m I E J h Y 2 t l c n M s N X 0 m c X V v d D s s J n F 1 b 3 Q 7 U 2 V j d G l v b j E v Q 3 J v d 2 R m d W 5 k a W 5 n L 0 F 1 d G 9 S Z W 1 v d m V k Q 2 9 s d W 1 u c z E u e 0 F 2 Z X J h Z 2 U g R G 9 u Y X R p b 2 4 s N n 0 m c X V v d D s s J n F 1 b 3 Q 7 U 2 V j d G l v b j E v Q 3 J v d 2 R m d W 5 k a W 5 n L 0 F 1 d G 9 S Z W 1 v d m V k Q 2 9 s d W 1 u c z E u e 2 N v d W 5 0 c n k s N 3 0 m c X V v d D s s J n F 1 b 3 Q 7 U 2 V j d G l v b j E v Q 3 J v d 2 R m d W 5 k a W 5 n L 0 F 1 d G 9 S Z W 1 v d m V k Q 2 9 s d W 1 u c z E u e 0 R h d G U g Q 3 J l Y X R l Z C B D b 2 5 2 Z X J z a W 9 u X z I s O H 0 m c X V v d D s s J n F 1 b 3 Q 7 U 2 V j d G l v b j E v Q 3 J v d 2 R m d W 5 k a W 5 n L 0 F 1 d G 9 S Z W 1 v d m V k Q 2 9 s d W 1 u c z E u e 1 l l Y X I g Q 3 J l Y X R l Z C w 5 f S Z x d W 9 0 O y w m c X V v d D t T Z W N 0 a W 9 u M S 9 D c m 9 3 Z G Z 1 b m R p b m c v Q X V 0 b 1 J l b W 9 2 Z W R D b 2 x 1 b W 5 z M S 5 7 b G F 1 b m N o Z W R f Y X Q s M T B 9 J n F 1 b 3 Q 7 L C Z x d W 9 0 O 1 N l Y 3 R p b 2 4 x L 0 N y b 3 d k Z n V u Z G l u Z y 9 B d X R v U m V t b 3 Z l Z E N v b H V t b n M x L n t E Y X R l I E V u Z G V k I E N v b n Z l c n N p b 2 5 f M i w x M X 0 m c X V v d D s s J n F 1 b 3 Q 7 U 2 V j d G l v b j E v Q 3 J v d 2 R m d W 5 k a W 5 n L 0 F 1 d G 9 S Z W 1 v d m V k Q 2 9 s d W 1 u c z E u e 2 R l Y W R s a W 5 l L D E y f S Z x d W 9 0 O y w m c X V v d D t T Z W N 0 a W 9 u M S 9 D c m 9 3 Z G Z 1 b m R p b m c v Q X V 0 b 1 J l b W 9 2 Z W R D b 2 x 1 b W 5 z M S 5 7 U G F y Z W 5 0 I E N h d G V n b 3 J 5 L D E z f S Z x d W 9 0 O y w m c X V v d D t T Z W N 0 a W 9 u M S 9 D c m 9 3 Z G Z 1 b m R p b m c v Q X V 0 b 1 J l b W 9 2 Z W R D b 2 x 1 b W 5 z M S 5 7 U 3 V i L U N h d G V n b 3 J 5 L D E 0 f S Z x d W 9 0 O 1 0 s J n F 1 b 3 Q 7 U m V s Y X R p b 2 5 z a G l w S W 5 m b y Z x d W 9 0 O z p b X X 0 i I C 8 + P C 9 T d G F i b G V F b n R y a W V z P j w v S X R l b T 4 8 S X R l b T 4 8 S X R l b U x v Y 2 F 0 a W 9 u P j x J d G V t V H l w Z T 5 G b 3 J t d W x h P C 9 J d G V t V H l w Z T 4 8 S X R l b V B h d G g + U 2 V j d G l v b j E v Q 3 J v d 2 R m d W 5 k a W 5 n L 1 N v d X J j Z T w v S X R l b V B h d G g + P C 9 J d G V t T G 9 j Y X R p b 2 4 + P F N 0 Y W J s Z U V u d H J p Z X M g L z 4 8 L 0 l 0 Z W 0 + P E l 0 Z W 0 + P E l 0 Z W 1 M b 2 N h d G l v b j 4 8 S X R l b V R 5 c G U + R m 9 y b X V s Y T w v S X R l b V R 5 c G U + P E l 0 Z W 1 Q Y X R o P l N l Y 3 R p b 2 4 x L 0 N y b 3 d k Z n V u Z G l u Z y 9 D c m 9 3 Z G Z 1 b m R p b m d f U 2 h l Z X Q 8 L 0 l 0 Z W 1 Q Y X R o P j w v S X R l b U x v Y 2 F 0 a W 9 u P j x T d G F i b G V F b n R y a W V z I C 8 + P C 9 J d G V t P j x J d G V t P j x J d G V t T G 9 j Y X R p b 2 4 + P E l 0 Z W 1 U e X B l P k Z v c m 1 1 b G E 8 L 0 l 0 Z W 1 U e X B l P j x J d G V t U G F 0 a D 5 T Z W N 0 a W 9 u M S 9 D c m 9 3 Z G Z 1 b m R p b m c v U H J v b W 9 0 Z W Q l M j B I Z W F k Z X J z P C 9 J d G V t U G F 0 a D 4 8 L 0 l 0 Z W 1 M b 2 N h d G l v b j 4 8 U 3 R h Y m x l R W 5 0 c m l l c y A v P j w v S X R l b T 4 8 S X R l b T 4 8 S X R l b U x v Y 2 F 0 a W 9 u P j x J d G V t V H l w Z T 5 G b 3 J t d W x h P C 9 J d G V t V H l w Z T 4 8 S X R l b V B h d G g + U 2 V j d G l v b j E v Q 3 J v d 2 R m d W 5 k a W 5 n L 1 J l b W 9 2 Z W Q l M j B D b 2 x 1 b W 5 z P C 9 J d G V t U G F 0 a D 4 8 L 0 l 0 Z W 1 M b 2 N h d G l v b j 4 8 U 3 R h Y m x l R W 5 0 c m l l c y A v P j w v S X R l b T 4 8 S X R l b T 4 8 S X R l b U x v Y 2 F 0 a W 9 u P j x J d G V t V H l w Z T 5 G b 3 J t d W x h P C 9 J d G V t V H l w Z T 4 8 S X R l b V B h d G g + U 2 V j d G l v b j E v Q 3 J v d 2 R m d W 5 k a W 5 n L 1 N w b G l 0 J T I w Q 2 9 s d W 1 u J T I w Y n k l M j B E Z W x p b W l 0 Z X I 8 L 0 l 0 Z W 1 Q Y X R o P j w v S X R l b U x v Y 2 F 0 a W 9 u P j x T d G F i b G V F b n R y a W V z I C 8 + P C 9 J d G V t P j x J d G V t P j x J d G V t T G 9 j Y X R p b 2 4 + P E l 0 Z W 1 U e X B l P k Z v c m 1 1 b G E 8 L 0 l 0 Z W 1 U e X B l P j x J d G V t U G F 0 a D 5 T Z W N 0 a W 9 u M S 9 D c m 9 3 Z G Z 1 b m R p b m c v Q 2 h h b m d l Z C U y M F R 5 c G U 8 L 0 l 0 Z W 1 Q Y X R o P j w v S X R l b U x v Y 2 F 0 a W 9 u P j x T d G F i b G V F b n R y a W V z I C 8 + P C 9 J d G V t P j x J d G V t P j x J d G V t T G 9 j Y X R p b 2 4 + P E l 0 Z W 1 U e X B l P k Z v c m 1 1 b G E 8 L 0 l 0 Z W 1 U e X B l P j x J d G V t U G F 0 a D 5 T Z W N 0 a W 9 u M S 9 D c m 9 3 Z G Z 1 b m R p b m c v U m V u Y W 1 l Z C U y M E N v b H V t b n M 8 L 0 l 0 Z W 1 Q Y X R o P j w v S X R l b U x v Y 2 F 0 a W 9 u P j x T d G F i b G V F b n R y a W V z I C 8 + P C 9 J d G V t P j x J d G V t P j x J d G V t T G 9 j Y X R p b 2 4 + P E l 0 Z W 1 U e X B l P k Z v c m 1 1 b G E 8 L 0 l 0 Z W 1 U e X B l P j x J d G V t U G F 0 a D 5 T Z W N 0 a W 9 u M S 9 D c m 9 3 Z G Z 1 b m R p b m c v Q 2 h h b m d l Z C U y M F R 5 c G U x P C 9 J d G V t U G F 0 a D 4 8 L 0 l 0 Z W 1 M b 2 N h d G l v b j 4 8 U 3 R h Y m x l R W 5 0 c m l l c y A v P j w v S X R l b T 4 8 S X R l b T 4 8 S X R l b U x v Y 2 F 0 a W 9 u P j x J d G V t V H l w Z T 5 G b 3 J t d W x h P C 9 J d G V t V H l w Z T 4 8 S X R l b V B h d G g + U 2 V j d G l v b j E v Q 3 J v d 2 R m d W 5 k a W 5 n L 0 l u c 2 V y d G V k J T I w U G V y Y 2 V u d C U y M E 9 m P C 9 J d G V t U G F 0 a D 4 8 L 0 l 0 Z W 1 M b 2 N h d G l v b j 4 8 U 3 R h Y m x l R W 5 0 c m l l c y A v P j w v S X R l b T 4 8 S X R l b T 4 8 S X R l b U x v Y 2 F 0 a W 9 u P j x J d G V t V H l w Z T 5 G b 3 J t d W x h P C 9 J d G V t V H l w Z T 4 8 S X R l b V B h d G g + U 2 V j d G l v b j E v Q 3 J v d 2 R m d W 5 k a W 5 n L 1 J l b 3 J k Z X J l Z C U y M E N v b H V t b n M 8 L 0 l 0 Z W 1 Q Y X R o P j w v S X R l b U x v Y 2 F 0 a W 9 u P j x T d G F i b G V F b n R y a W V z I C 8 + P C 9 J d G V t P j x J d G V t P j x J d G V t T G 9 j Y X R p b 2 4 + P E l 0 Z W 1 U e X B l P k Z v c m 1 1 b G E 8 L 0 l 0 Z W 1 U e X B l P j x J d G V t U G F 0 a D 5 T Z W N 0 a W 9 u M S 9 D c m 9 3 Z G Z 1 b m R p b m c v Q 2 h h b m d l Z C U y M F R 5 c G U y P C 9 J d G V t U G F 0 a D 4 8 L 0 l 0 Z W 1 M b 2 N h d G l v b j 4 8 U 3 R h Y m x l R W 5 0 c m l l c y A v P j w v S X R l b T 4 8 S X R l b T 4 8 S X R l b U x v Y 2 F 0 a W 9 u P j x J d G V t V H l w Z T 5 G b 3 J t d W x h P C 9 J d G V t V H l w Z T 4 8 S X R l b V B h d G g + U 2 V j d G l v b j E v Q 3 J v d 2 R m d W 5 k a W 5 n L 1 J l b m F t Z W Q l M j B D b 2 x 1 b W 5 z M T w v S X R l b V B h d G g + P C 9 J d G V t T G 9 j Y X R p b 2 4 + P F N 0 Y W J s Z U V u d H J p Z X M g L z 4 8 L 0 l 0 Z W 0 + P E l 0 Z W 0 + P E l 0 Z W 1 M b 2 N h d G l v b j 4 8 S X R l b V R 5 c G U + R m 9 y b X V s Y T w v S X R l b V R 5 c G U + P E l 0 Z W 1 Q Y X R o P l N l Y 3 R p b 2 4 x L 0 N y b 3 d k Z n V u Z G l u Z y 9 J b n N l c n R l Z C U y M E R p d m l z a W 9 u P C 9 J d G V t U G F 0 a D 4 8 L 0 l 0 Z W 1 M b 2 N h d G l v b j 4 8 U 3 R h Y m x l R W 5 0 c m l l c y A v P j w v S X R l b T 4 8 S X R l b T 4 8 S X R l b U x v Y 2 F 0 a W 9 u P j x J d G V t V H l w Z T 5 G b 3 J t d W x h P C 9 J d G V t V H l w Z T 4 8 S X R l b V B h d G g + U 2 V j d G l v b j E v Q 3 J v d 2 R m d W 5 k a W 5 n L 1 J l b 3 J k Z X J l Z C U y M E N v b H V t b n M x P C 9 J d G V t U G F 0 a D 4 8 L 0 l 0 Z W 1 M b 2 N h d G l v b j 4 8 U 3 R h Y m x l R W 5 0 c m l l c y A v P j w v S X R l b T 4 8 S X R l b T 4 8 S X R l b U x v Y 2 F 0 a W 9 u P j x J d G V t V H l w Z T 5 G b 3 J t d W x h P C 9 J d G V t V H l w Z T 4 8 S X R l b V B h d G g + U 2 V j d G l v b j E v Q 3 J v d 2 R m d W 5 k a W 5 n L 1 J l b m F t Z W Q l M j B D b 2 x 1 b W 5 z M j w v S X R l b V B h d G g + P C 9 J d G V t T G 9 j Y X R p b 2 4 + P F N 0 Y W J s Z U V u d H J p Z X M g L z 4 8 L 0 l 0 Z W 0 + P E l 0 Z W 0 + P E l 0 Z W 1 M b 2 N h d G l v b j 4 8 S X R l b V R 5 c G U + R m 9 y b X V s Y T w v S X R l b V R 5 c G U + P E l 0 Z W 1 Q Y X R o P l N l Y 3 R p b 2 4 x L 0 N y b 3 d k Z n V u Z G l u Z y 9 D a G F u Z 2 V k J T I w V H l w Z T M 8 L 0 l 0 Z W 1 Q Y X R o P j w v S X R l b U x v Y 2 F 0 a W 9 u P j x T d G F i b G V F b n R y a W V z I C 8 + P C 9 J d G V t P j x J d G V t P j x J d G V t T G 9 j Y X R p b 2 4 + P E l 0 Z W 1 U e X B l P k Z v c m 1 1 b G E 8 L 0 l 0 Z W 1 U e X B l P j x J d G V t U G F 0 a D 5 T Z W N 0 a W 9 u M S 9 D c m 9 3 Z G Z 1 b m R p b m c v U m V w b G F j Z W Q l M j B F c n J v c n M 8 L 0 l 0 Z W 1 Q Y X R o P j w v S X R l b U x v Y 2 F 0 a W 9 u P j x T d G F i b G V F b n R y a W V z I C 8 + P C 9 J d G V t P j x J d G V t P j x J d G V t T G 9 j Y X R p b 2 4 + P E l 0 Z W 1 U e X B l P k Z v c m 1 1 b G E 8 L 0 l 0 Z W 1 U e X B l P j x J d G V t U G F 0 a D 5 T Z W N 0 a W 9 u M S 9 D c m 9 3 Z G Z 1 b m R p b m c v U m V u Y W 1 l Z C U y M E N v b H V t b n M z P C 9 J d G V t U G F 0 a D 4 8 L 0 l 0 Z W 1 M b 2 N h d G l v b j 4 8 U 3 R h Y m x l R W 5 0 c m l l c y A v P j w v S X R l b T 4 8 S X R l b T 4 8 S X R l b U x v Y 2 F 0 a W 9 u P j x J d G V t V H l w Z T 5 G b 3 J t d W x h P C 9 J d G V t V H l w Z T 4 8 S X R l b V B h d G g + U 2 V j d G l v b j E v Q 3 J v d 2 R m d W 5 k a W 5 n L 0 F k Z G V k J T I w Q 3 V z d G 9 t P C 9 J d G V t U G F 0 a D 4 8 L 0 l 0 Z W 1 M b 2 N h d G l v b j 4 8 U 3 R h Y m x l R W 5 0 c m l l c y A v P j w v S X R l b T 4 8 S X R l b T 4 8 S X R l b U x v Y 2 F 0 a W 9 u P j x J d G V t V H l w Z T 5 G b 3 J t d W x h P C 9 J d G V t V H l w Z T 4 8 S X R l b V B h d G g + U 2 V j d G l v b j E v Q 3 J v d 2 R m d W 5 k a W 5 n L 1 J l b 3 J k Z X J l Z C U y M E N v b H V t b n M y P C 9 J d G V t U G F 0 a D 4 8 L 0 l 0 Z W 1 M b 2 N h d G l v b j 4 8 U 3 R h Y m x l R W 5 0 c m l l c y A v P j w v S X R l b T 4 8 S X R l b T 4 8 S X R l b U x v Y 2 F 0 a W 9 u P j x J d G V t V H l w Z T 5 G b 3 J t d W x h P C 9 J d G V t V H l w Z T 4 8 S X R l b V B h d G g + U 2 V j d G l v b j E v Q 3 J v d 2 R m d W 5 k a W 5 n L 0 F k Z G V k J T I w Q 3 V z d G 9 t M T w v S X R l b V B h d G g + P C 9 J d G V t T G 9 j Y X R p b 2 4 + P F N 0 Y W J s Z U V u d H J p Z X M g L z 4 8 L 0 l 0 Z W 0 + P E l 0 Z W 0 + P E l 0 Z W 1 M b 2 N h d G l v b j 4 8 S X R l b V R 5 c G U + R m 9 y b X V s Y T w v S X R l b V R 5 c G U + P E l 0 Z W 1 Q Y X R o P l N l Y 3 R p b 2 4 x L 0 N y b 3 d k Z n V u Z G l u Z y 9 S Z W 9 y Z G V y Z W Q l M j B D b 2 x 1 b W 5 z M z w v S X R l b V B h d G g + P C 9 J d G V t T G 9 j Y X R p b 2 4 + P F N 0 Y W J s Z U V u d H J p Z X M g L z 4 8 L 0 l 0 Z W 0 + P E l 0 Z W 0 + P E l 0 Z W 1 M b 2 N h d G l v b j 4 8 S X R l b V R 5 c G U + R m 9 y b X V s Y T w v S X R l b V R 5 c G U + P E l 0 Z W 1 Q Y X R o P l N l Y 3 R p b 2 4 x L 0 N y b 3 d k Z n V u Z G l u Z y 9 J b n N l c n R l Z C U y M F R l e H Q l M j B C Z X R 3 Z W V u J T I w R G V s a W 1 p d G V y c z w v S X R l b V B h d G g + P C 9 J d G V t T G 9 j Y X R p b 2 4 + P F N 0 Y W J s Z U V u d H J p Z X M g L z 4 8 L 0 l 0 Z W 0 + P E l 0 Z W 0 + P E l 0 Z W 1 M b 2 N h d G l v b j 4 8 S X R l b V R 5 c G U + R m 9 y b X V s Y T w v S X R l b V R 5 c G U + P E l 0 Z W 1 Q Y X R o P l N l Y 3 R p b 2 4 x L 0 N y b 3 d k Z n V u Z G l u Z y 9 S Z W 5 h b W V k J T I w Q 2 9 s d W 1 u c z Q 8 L 0 l 0 Z W 1 Q Y X R o P j w v S X R l b U x v Y 2 F 0 a W 9 u P j x T d G F i b G V F b n R y a W V z I C 8 + P C 9 J d G V t P j x J d G V t P j x J d G V t T G 9 j Y X R p b 2 4 + P E l 0 Z W 1 U e X B l P k Z v c m 1 1 b G E 8 L 0 l 0 Z W 1 U e X B l P j x J d G V t U G F 0 a D 5 T Z W N 0 a W 9 u M S 9 D c m 9 3 Z G Z 1 b m R p b m c v U m V v c m R l c m V k J T I w Q 2 9 s d W 1 u c z Q 8 L 0 l 0 Z W 1 Q Y X R o P j w v S X R l b U x v Y 2 F 0 a W 9 u P j x T d G F i b G V F b n R y a W V z I C 8 + P C 9 J d G V t P j x J d G V t P j x J d G V t T G 9 j Y X R p b 2 4 + P E l 0 Z W 1 U e X B l P k Z v c m 1 1 b G E 8 L 0 l 0 Z W 1 U e X B l P j x J d G V t U G F 0 a D 5 T Z W N 0 a W 9 u M S 9 D c m 9 3 Z G Z 1 b m R p b m c v U m V u Y W 1 l Z C U y M E N v b H V t b n M 1 P C 9 J d G V t U G F 0 a D 4 8 L 0 l 0 Z W 1 M b 2 N h d G l v b j 4 8 U 3 R h Y m x l R W 5 0 c m l l c y A v P j w v S X R l b T 4 8 L 0 l 0 Z W 1 z P j w v T G 9 j Y W x Q Y W N r Y W d l T W V 0 Y W R h d G F G a W x l P h Y A A A B Q S w U G A A A A A A A A A A A A A A A A A A A A A A A A J g E A A A E A A A D Q j J 3 f A R X R E Y x 6 A M B P w p f r A Q A A A N 9 o 7 e N P m X x J k a f B G c K + 9 6 I A A A A A A g A A A A A A E G Y A A A A B A A A g A A A A O / k d i C P 9 Y J q I N z s M O x p m a e M F c / 3 s h p h f D X n W D x T 0 q V 0 A A A A A D o A A A A A C A A A g A A A A C 5 L 7 I N 8 E H Y e D o D m m f J a c L G / S m c 5 h f 1 O w n t v p F + v Q H M Z Q A A A A J G 6 9 o C S J w m b c q x m T U G O Y Z d 5 m 9 E G I x 5 Y G c I T I a S l v 7 Y Q d P R 2 p Y u r 1 0 r Y r 1 V 5 Y D h 8 u K B 3 W j W 7 l X c d m e 6 a I u Q 4 r 3 6 R d Q a + G W U a I Q u A N K q + q n 5 N A A A A A q O x Q C x x E 7 Y N Q b a 0 D 2 A o 8 h r 6 S Z 5 K Q A M 7 / n J Q T a t N j v q X V v E j q 5 + l E P h 8 5 m P s w V P B S 6 s F w i A + / H M a 2 q p v F 3 u a p 0 A = = < / 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 C r o w d f u n d i n g < / 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5 ] ] > < / 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 2 0 2 4 - 0 3 - 2 0 T 2 3 : 1 9 : 4 6 . 0 8 4 1 1 3 5 + 0 8 : 0 0 < / L a s t P r o c e s s e d T i m e > < / D a t a M o d e l i n g S a n d b o x . S e r i a l i z e d S a n d b o x E r r o r C a c h e > ] ] > < / C u s t o m C o n t e n t > < / G e m i n i > 
</file>

<file path=customXml/item2.xml>��< ? x m l   v e r s i o n = " 1 . 0 "   e n c o d i n g = " U T F - 1 6 " ? > < G e m i n i   x m l n s = " h t t p : / / g e m i n i / p i v o t c u s t o m i z a t i o n / T a b l e X M L _ C r o w d f u n d i n g " > < 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 7 2 < / i n t > < / v a l u e > < / i t e m > < i t e m > < k e y > < s t r i n g > g o a l < / s t r i n g > < / k e y > < v a l u e > < i n t > 6 3 < / i n t > < / v a l u e > < / i t e m > < i t e m > < k e y > < s t r i n g > p l e d g e d < / s t r i n g > < / k e y > < v a l u e > < i n t > 8 6 < / i n t > < / v a l u e > < / i t e m > < i t e m > < k e y > < s t r i n g > P e r c e n t   F u n d e d < / s t r i n g > < / k e y > < v a l u e > < i n t > 1 3 9 < / i n t > < / v a l u e > < / i t e m > < i t e m > < k e y > < s t r i n g > o u t c o m e < / s t r i n g > < / k e y > < v a l u e > < i n t > 9 4 < / i n t > < / v a l u e > < / i t e m > < i t e m > < k e y > < s t r i n g > N u m e r   o f   B a c k e r s < / s t r i n g > < / k e y > < v a l u e > < i n t > 1 5 6 < / i n t > < / v a l u e > < / i t e m > < i t e m > < k e y > < s t r i n g > A v e r a g e   D o n a t i o n < / s t r i n g > < / k e y > < v a l u e > < i n t > 1 5 2 < / i n t > < / v a l u e > < / i t e m > < i t e m > < k e y > < s t r i n g > c o u n t r y < / s t r i n g > < / k e y > < v a l u e > < i n t > 8 4 < / i n t > < / v a l u e > < / i t e m > < i t e m > < k e y > < s t r i n g > D a t e   C r e a t e d   C o n v e r s i o n < / s t r i n g > < / k e y > < v a l u e > < i n t > 2 0 2 < / i n t > < / v a l u e > < / i t e m > < i t e m > < k e y > < s t r i n g > Y e a r   C r e a t e d < / s t r i n g > < / k e y > < v a l u e > < i n t > 1 2 1 < / i n t > < / v a l u e > < / i t e m > < i t e m > < k e y > < s t r i n g > l a u n c h e d _ a t < / s t r i n g > < / k e y > < v a l u e > < i n t > 1 1 4 < / i n t > < / v a l u e > < / i t e m > < i t e m > < k e y > < s t r i n g > D a t e   E n d e d   C o n v e r s i o n < / s t r i n g > < / k e y > < v a l u e > < i n t > 1 9 2 < / i n t > < / v a l u e > < / i t e m > < i t e m > < k e y > < s t r i n g > d e a d l i n e < / s t r i n g > < / k e y > < v a l u e > < i n t > 8 9 < / i n t > < / v a l u e > < / i t e m > < i t e m > < k e y > < s t r i n g > P a r e n t   C a t e g o r y < / s t r i n g > < / k e y > < v a l u e > < i n t > 1 4 2 < / i n t > < / v a l u e > < / i t e m > < i t e m > < k e y > < s t r i n g > S u b - C a t e g o r y < / s t r i n g > < / k e y > < v a l u e > < i n t > 1 2 6 < / i n t > < / v a l u e > < / i t e m > < / C o l u m n W i d t h s > < C o l u m n D i s p l a y I n d e x > < i t e m > < k e y > < s t r i n g > n a m e < / s t r i n g > < / k e y > < v a l u e > < i n t > 0 < / i n t > < / v a l u e > < / i t e m > < i t e m > < k e y > < s t r i n g > g o a l < / s t r i n g > < / k e y > < v a l u e > < i n t > 1 < / i n t > < / v a l u e > < / i t e m > < i t e m > < k e y > < s t r i n g > p l e d g e d < / s t r i n g > < / k e y > < v a l u e > < i n t > 2 < / i n t > < / v a l u e > < / i t e m > < i t e m > < k e y > < s t r i n g > P e r c e n t   F u n d e d < / s t r i n g > < / k e y > < v a l u e > < i n t > 3 < / i n t > < / v a l u e > < / i t e m > < i t e m > < k e y > < s t r i n g > o u t c o m e < / s t r i n g > < / k e y > < v a l u e > < i n t > 4 < / i n t > < / v a l u e > < / i t e m > < i t e m > < k e y > < s t r i n g > N u m e r   o f   B a c k e r s < / s t r i n g > < / k e y > < v a l u e > < i n t > 5 < / i n t > < / v a l u e > < / i t e m > < i t e m > < k e y > < s t r i n g > A v e r a g e   D o n a t i o n < / s t r i n g > < / k e y > < v a l u e > < i n t > 6 < / i n t > < / v a l u e > < / i t e m > < i t e m > < k e y > < s t r i n g > c o u n t r y < / s t r i n g > < / k e y > < v a l u e > < i n t > 7 < / i n t > < / v a l u e > < / i t e m > < i t e m > < k e y > < s t r i n g > D a t e   C r e a t e d   C o n v e r s i o n < / s t r i n g > < / k e y > < v a l u e > < i n t > 8 < / i n t > < / v a l u e > < / i t e m > < i t e m > < k e y > < s t r i n g > Y e a r   C r e a t e d < / s t r i n g > < / k e y > < v a l u e > < i n t > 9 < / i n t > < / v a l u e > < / i t e m > < i t e m > < k e y > < s t r i n g > l a u n c h e d _ a t < / s t r i n g > < / k e y > < v a l u e > < i n t > 1 0 < / i n t > < / v a l u e > < / i t e m > < i t e m > < k e y > < s t r i n g > D a t e   E n d e d   C o n v e r s i o n < / s t r i n g > < / k e y > < v a l u e > < i n t > 1 1 < / i n t > < / v a l u e > < / i t e m > < i t e m > < k e y > < s t r i n g > d e a d l i n e < / s t r i n g > < / k e y > < v a l u e > < i n t > 1 2 < / i n t > < / v a l u e > < / i t e m > < i t e m > < k e y > < s t r i n g > P a r e n t   C a t e g o r y < / s t r i n g > < / k e y > < v a l u e > < i n t > 1 3 < / i n t > < / v a l u e > < / i t e m > < i t e m > < k e y > < s t r i n g > S u b - C a t e g o r y < / s t r i n g > < / k e y > < v a l u e > < i n t > 1 4 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C r o w d f u n d i n g ] ] > < / 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C r o w d f u n d i n g , T a b l e 2 ] ] > < / 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 C r o w d f u n d i n g 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 C r o w d f u n d i n g 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 N u m e r   o f   B a c k e r s < / K e y > < / D i a g r a m O b j e c t K e y > < D i a g r a m O b j e c t K e y > < K e y > M e a s u r e s \ S u m   o f   N u m e r   o f   B a c k e r s \ T a g I n f o \ F o r m u l a < / K e y > < / D i a g r a m O b j e c t K e y > < D i a g r a m O b j e c t K e y > < K e y > M e a s u r e s \ S u m   o f   N u m e r   o f   B a c k e r s \ T a g I n f o \ V a l u e < / K e y > < / D i a g r a m O b j e c t K e y > < D i a g r a m O b j e c t K e y > < K e y > C o l u m n s \ n a m e < / K e y > < / D i a g r a m O b j e c t K e y > < D i a g r a m O b j e c t K e y > < K e y > C o l u m n s \ g o a l < / K e y > < / D i a g r a m O b j e c t K e y > < D i a g r a m O b j e c t K e y > < K e y > C o l u m n s \ p l e d g e d < / K e y > < / D i a g r a m O b j e c t K e y > < D i a g r a m O b j e c t K e y > < K e y > C o l u m n s \ P e r c e n t   F u n d e d < / K e y > < / D i a g r a m O b j e c t K e y > < D i a g r a m O b j e c t K e y > < K e y > C o l u m n s \ o u t c o m e < / K e y > < / D i a g r a m O b j e c t K e y > < D i a g r a m O b j e c t K e y > < K e y > C o l u m n s \ N u m e r   o f   B a c k e r s < / K e y > < / D i a g r a m O b j e c t K e y > < D i a g r a m O b j e c t K e y > < K e y > C o l u m n s \ A v e r a g e   D o n a t i o n < / K e y > < / D i a g r a m O b j e c t K e y > < D i a g r a m O b j e c t K e y > < K e y > C o l u m n s \ c o u n t r y < / K e y > < / D i a g r a m O b j e c t K e y > < D i a g r a m O b j e c t K e y > < K e y > C o l u m n s \ D a t e   C r e a t e d   C o n v e r s i o n < / K e y > < / D i a g r a m O b j e c t K e y > < D i a g r a m O b j e c t K e y > < K e y > C o l u m n s \ Y e a r   C r e a t e d < / K e y > < / D i a g r a m O b j e c t K e y > < D i a g r a m O b j e c t K e y > < K e y > C o l u m n s \ l a u n c h e d _ a t < / K e y > < / D i a g r a m O b j e c t K e y > < D i a g r a m O b j e c t K e y > < K e y > C o l u m n s \ D a t e   E n d e d   C o n v e r s i o n < / K e y > < / D i a g r a m O b j e c t K e y > < D i a g r a m O b j e c t K e y > < K e y > C o l u m n s \ d e a d l i n e < / K e y > < / D i a g r a m O b j e c t K e y > < D i a g r a m O b j e c t K e y > < K e y > C o l u m n s \ P a r e n t   C a t e g o r y < / K e y > < / D i a g r a m O b j e c t K e y > < D i a g r a m O b j e c t K e y > < K e y > C o l u m n s \ S u b - C a t e g o r y < / K e y > < / D i a g r a m O b j e c t K e y > < D i a g r a m O b j e c t K e y > < K e y > L i n k s \ & l t ; C o l u m n s \ S u m   o f   N u m e r   o f   B a c k e r s & g t ; - & l t ; M e a s u r e s \ N u m e r   o f   B a c k e r s & g t ; < / K e y > < / D i a g r a m O b j e c t K e y > < D i a g r a m O b j e c t K e y > < K e y > L i n k s \ & l t ; C o l u m n s \ S u m   o f   N u m e r   o f   B a c k e r s & g t ; - & l t ; M e a s u r e s \ N u m e r   o f   B a c k e r s & g t ; \ C O L U M N < / K e y > < / D i a g r a m O b j e c t K e y > < D i a g r a m O b j e c t K e y > < K e y > L i n k s \ & l t ; C o l u m n s \ S u m   o f   N u m e r   o f   B a c k e r s & g t ; - & l t ; M e a s u r e s \ N u m e r   o f   B a c k e r s & g t ; \ M E A S U R E 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 N u m e r   o f   B a c k e r s < / K e y > < / a : K e y > < a : V a l u e   i : t y p e = " M e a s u r e G r i d N o d e V i e w S t a t e " > < C o l u m n > 5 < / C o l u m n > < L a y e d O u t > t r u e < / L a y e d O u t > < W a s U I I n v i s i b l e > t r u e < / W a s U I I n v i s i b l e > < / a : V a l u e > < / a : K e y V a l u e O f D i a g r a m O b j e c t K e y a n y T y p e z b w N T n L X > < a : K e y V a l u e O f D i a g r a m O b j e c t K e y a n y T y p e z b w N T n L X > < a : K e y > < K e y > M e a s u r e s \ S u m   o f   N u m e r   o f   B a c k e r s \ T a g I n f o \ F o r m u l a < / K e y > < / a : K e y > < a : V a l u e   i : t y p e = " M e a s u r e G r i d V i e w S t a t e I D i a g r a m T a g A d d i t i o n a l I n f o " / > < / a : K e y V a l u e O f D i a g r a m O b j e c t K e y a n y T y p e z b w N T n L X > < a : K e y V a l u e O f D i a g r a m O b j e c t K e y a n y T y p e z b w N T n L X > < a : K e y > < K e y > M e a s u r e s \ S u m   o f   N u m e r   o f   B a c k e r s \ T a g I n f o \ V a l u e 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 C o l u m n s \ g o a l < / K e y > < / a : K e y > < a : V a l u e   i : t y p e = " M e a s u r e G r i d N o d e V i e w S t a t e " > < C o l u m n > 1 < / C o l u m n > < L a y e d O u t > t r u e < / L a y e d O u t > < / a : V a l u e > < / a : K e y V a l u e O f D i a g r a m O b j e c t K e y a n y T y p e z b w N T n L X > < a : K e y V a l u e O f D i a g r a m O b j e c t K e y a n y T y p e z b w N T n L X > < a : K e y > < K e y > C o l u m n s \ p l e d g e d < / K e y > < / a : K e y > < a : V a l u e   i : t y p e = " M e a s u r e G r i d N o d e V i e w S t a t e " > < C o l u m n > 2 < / C o l u m n > < L a y e d O u t > t r u e < / L a y e d O u t > < / a : V a l u e > < / a : K e y V a l u e O f D i a g r a m O b j e c t K e y a n y T y p e z b w N T n L X > < a : K e y V a l u e O f D i a g r a m O b j e c t K e y a n y T y p e z b w N T n L X > < a : K e y > < K e y > C o l u m n s \ P e r c e n t   F u n d e d < / K e y > < / a : K e y > < a : V a l u e   i : t y p e = " M e a s u r e G r i d N o d e V i e w S t a t e " > < C o l u m n > 3 < / C o l u m n > < L a y e d O u t > t r u e < / L a y e d O u t > < / a : V a l u e > < / a : K e y V a l u e O f D i a g r a m O b j e c t K e y a n y T y p e z b w N T n L X > < a : K e y V a l u e O f D i a g r a m O b j e c t K e y a n y T y p e z b w N T n L X > < a : K e y > < K e y > C o l u m n s \ o u t c o m e < / K e y > < / a : K e y > < a : V a l u e   i : t y p e = " M e a s u r e G r i d N o d e V i e w S t a t e " > < C o l u m n > 4 < / C o l u m n > < L a y e d O u t > t r u e < / L a y e d O u t > < / a : V a l u e > < / a : K e y V a l u e O f D i a g r a m O b j e c t K e y a n y T y p e z b w N T n L X > < a : K e y V a l u e O f D i a g r a m O b j e c t K e y a n y T y p e z b w N T n L X > < a : K e y > < K e y > C o l u m n s \ N u m e r   o f   B a c k e r s < / K e y > < / a : K e y > < a : V a l u e   i : t y p e = " M e a s u r e G r i d N o d e V i e w S t a t e " > < C o l u m n > 5 < / C o l u m n > < L a y e d O u t > t r u e < / L a y e d O u t > < / a : V a l u e > < / a : K e y V a l u e O f D i a g r a m O b j e c t K e y a n y T y p e z b w N T n L X > < a : K e y V a l u e O f D i a g r a m O b j e c t K e y a n y T y p e z b w N T n L X > < a : K e y > < K e y > C o l u m n s \ A v e r a g e   D o n a t i o n < / 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 C o l u m n s \ D a t e   C r e a t e d   C o n v e r s i o n < / K e y > < / a : K e y > < a : V a l u e   i : t y p e = " M e a s u r e G r i d N o d e V i e w S t a t e " > < C o l u m n > 8 < / C o l u m n > < L a y e d O u t > t r u e < / L a y e d O u t > < / a : V a l u e > < / a : K e y V a l u e O f D i a g r a m O b j e c t K e y a n y T y p e z b w N T n L X > < a : K e y V a l u e O f D i a g r a m O b j e c t K e y a n y T y p e z b w N T n L X > < a : K e y > < K e y > C o l u m n s \ Y e a r   C r e a t e d < / K e y > < / a : K e y > < a : V a l u e   i : t y p e = " M e a s u r e G r i d N o d e V i e w S t a t e " > < C o l u m n > 9 < / C o l u m n > < L a y e d O u t > t r u e < / L a y e d O u t > < / a : V a l u e > < / a : K e y V a l u e O f D i a g r a m O b j e c t K e y a n y T y p e z b w N T n L X > < a : K e y V a l u e O f D i a g r a m O b j e c t K e y a n y T y p e z b w N T n L X > < a : K e y > < K e y > C o l u m n s \ l a u n c h e d _ a t < / K e y > < / a : K e y > < a : V a l u e   i : t y p e = " M e a s u r e G r i d N o d e V i e w S t a t e " > < C o l u m n > 1 0 < / C o l u m n > < L a y e d O u t > t r u e < / L a y e d O u t > < / a : V a l u e > < / a : K e y V a l u e O f D i a g r a m O b j e c t K e y a n y T y p e z b w N T n L X > < a : K e y V a l u e O f D i a g r a m O b j e c t K e y a n y T y p e z b w N T n L X > < a : K e y > < K e y > C o l u m n s \ D a t e   E n d e d   C o n v e r s i o n < / K e y > < / a : K e y > < a : V a l u e   i : t y p e = " M e a s u r e G r i d N o d e V i e w S t a t e " > < C o l u m n > 1 1 < / C o l u m n > < L a y e d O u t > t r u e < / L a y e d O u t > < / a : V a l u e > < / a : K e y V a l u e O f D i a g r a m O b j e c t K e y a n y T y p e z b w N T n L X > < a : K e y V a l u e O f D i a g r a m O b j e c t K e y a n y T y p e z b w N T n L X > < a : K e y > < K e y > C o l u m n s \ d e a d l i n e < / K e y > < / a : K e y > < a : V a l u e   i : t y p e = " M e a s u r e G r i d N o d e V i e w S t a t e " > < C o l u m n > 1 2 < / C o l u m n > < L a y e d O u t > t r u e < / L a y e d O u t > < / a : V a l u e > < / a : K e y V a l u e O f D i a g r a m O b j e c t K e y a n y T y p e z b w N T n L X > < a : K e y V a l u e O f D i a g r a m O b j e c t K e y a n y T y p e z b w N T n L X > < a : K e y > < K e y > C o l u m n s \ P a r e n t   C a t e g o r y < / K e y > < / a : K e y > < a : V a l u e   i : t y p e = " M e a s u r e G r i d N o d e V i e w S t a t e " > < C o l u m n > 1 3 < / C o l u m n > < L a y e d O u t > t r u e < / L a y e d O u t > < / a : V a l u e > < / a : K e y V a l u e O f D i a g r a m O b j e c t K e y a n y T y p e z b w N T n L X > < a : K e y V a l u e O f D i a g r a m O b j e c t K e y a n y T y p e z b w N T n L X > < a : K e y > < K e y > C o l u m n s \ S u b - C a t e g o r y < / K e y > < / a : K e y > < a : V a l u e   i : t y p e = " M e a s u r e G r i d N o d e V i e w S t a t e " > < C o l u m n > 1 4 < / C o l u m n > < L a y e d O u t > t r u e < / L a y e d O u t > < / a : V a l u e > < / a : K e y V a l u e O f D i a g r a m O b j e c t K e y a n y T y p e z b w N T n L X > < a : K e y V a l u e O f D i a g r a m O b j e c t K e y a n y T y p e z b w N T n L X > < a : K e y > < K e y > L i n k s \ & l t ; C o l u m n s \ S u m   o f   N u m e r   o f   B a c k e r s & g t ; - & l t ; M e a s u r e s \ N u m e r   o f   B a c k e r s & g t ; < / K e y > < / a : K e y > < a : V a l u e   i : t y p e = " M e a s u r e G r i d V i e w S t a t e I D i a g r a m L i n k " / > < / a : K e y V a l u e O f D i a g r a m O b j e c t K e y a n y T y p e z b w N T n L X > < a : K e y V a l u e O f D i a g r a m O b j e c t K e y a n y T y p e z b w N T n L X > < a : K e y > < K e y > L i n k s \ & l t ; C o l u m n s \ S u m   o f   N u m e r   o f   B a c k e r s & g t ; - & l t ; M e a s u r e s \ N u m e r   o f   B a c k e r s & g t ; \ C O L U M N < / K e y > < / a : K e y > < a : V a l u e   i : t y p e = " M e a s u r e G r i d V i e w S t a t e I D i a g r a m L i n k E n d p o i n t " / > < / a : K e y V a l u e O f D i a g r a m O b j e c t K e y a n y T y p e z b w N T n L X > < a : K e y V a l u e O f D i a g r a m O b j e c t K e y a n y T y p e z b w N T n L X > < a : K e y > < K e y > L i n k s \ & l t ; C o l u m n s \ S u m   o f   N u m e r   o f   B a c k e r s & g t ; - & l t ; M e a s u r e s \ N u m e r   o f   B a c k e r s & g t ; \ M E A S U R E 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 C r o w d f u n d i n g 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 C r o w d f u n d i n g 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 C o l u m n s \ p l e d g e d < / K e y > < / a : K e y > < a : V a l u e   i : t y p e = " T a b l e W i d g e t B a s e V i e w S t a t e " / > < / a : K e y V a l u e O f D i a g r a m O b j e c t K e y a n y T y p e z b w N T n L X > < a : K e y V a l u e O f D i a g r a m O b j e c t K e y a n y T y p e z b w N T n L X > < a : K e y > < K e y > C o l u m n s \ P e r c e n t   F u n d e d < / K e y > < / a : K e y > < a : V a l u e   i : t y p e = " T a b l e W i d g e t B a s e V i e w S t a t e " / > < / a : K e y V a l u e O f D i a g r a m O b j e c t K e y a n y T y p e z b w N T n L X > < a : K e y V a l u e O f D i a g r a m O b j e c t K e y a n y T y p e z b w N T n L X > < a : K e y > < K e y > C o l u m n s \ o u t c o m e < / K e y > < / a : K e y > < a : V a l u e   i : t y p e = " T a b l e W i d g e t B a s e V i e w S t a t e " / > < / a : K e y V a l u e O f D i a g r a m O b j e c t K e y a n y T y p e z b w N T n L X > < a : K e y V a l u e O f D i a g r a m O b j e c t K e y a n y T y p e z b w N T n L X > < a : K e y > < K e y > C o l u m n s \ N u m e r   o f   B a c k e r s < / K e y > < / a : K e y > < a : V a l u e   i : t y p e = " T a b l e W i d g e t B a s e V i e w S t a t e " / > < / a : K e y V a l u e O f D i a g r a m O b j e c t K e y a n y T y p e z b w N T n L X > < a : K e y V a l u e O f D i a g r a m O b j e c t K e y a n y T y p e z b w N T n L X > < a : K e y > < K e y > C o l u m n s \ A v e r a g e   D o n a t i o n 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 C o l u m n s \ D a t e   C r e a t e d   C o n v e r s i o n < / K e y > < / a : K e y > < a : V a l u e   i : t y p e = " T a b l e W i d g e t B a s e V i e w S t a t e " / > < / a : K e y V a l u e O f D i a g r a m O b j e c t K e y a n y T y p e z b w N T n L X > < a : K e y V a l u e O f D i a g r a m O b j e c t K e y a n y T y p e z b w N T n L X > < a : K e y > < K e y > C o l u m n s \ Y e a r   C r e a t e d < / K e y > < / a : K e y > < a : V a l u e   i : t y p e = " T a b l e W i d g e t B a s e V i e w S t a t e " / > < / a : K e y V a l u e O f D i a g r a m O b j e c t K e y a n y T y p e z b w N T n L X > < a : K e y V a l u e O f D i a g r a m O b j e c t K e y a n y T y p e z b w N T n L X > < a : K e y > < K e y > C o l u m n s \ l a u n c h e d _ a t < / K e y > < / a : K e y > < a : V a l u e   i : t y p e = " T a b l e W i d g e t B a s e V i e w S t a t e " / > < / a : K e y V a l u e O f D i a g r a m O b j e c t K e y a n y T y p e z b w N T n L X > < a : K e y V a l u e O f D i a g r a m O b j e c t K e y a n y T y p e z b w N T n L X > < a : K e y > < K e y > C o l u m n s \ D a t e   E n d e d   C o n v e r s i o n < / K e y > < / a : K e y > < a : V a l u e   i : t y p e = " T a b l e W i d g e t B a s e V i e w S t a t e " / > < / a : K e y V a l u e O f D i a g r a m O b j e c t K e y a n y T y p e z b w N T n L X > < a : K e y V a l u e O f D i a g r a m O b j e c t K e y a n y T y p e z b w N T n L X > < a : K e y > < K e y > C o l u m n s \ d e a d l i n e < / K e y > < / a : K e y > < a : V a l u e   i : t y p e = " T a b l e W i d g e t B a s e V i e w S t a t e " / > < / a : K e y V a l u e O f D i a g r a m O b j e c t K e y a n y T y p e z b w N T n L X > < a : K e y V a l u e O f D i a g r a m O b j e c t K e y a n y T y p e z b w N T n L X > < a : K e y > < K e y > C o l u m n s \ P a r e n t   C a t e g o r y 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7B01325-7C7B-4816-A6C0-1F170628B4BC}">
  <ds:schemaRefs>
    <ds:schemaRef ds:uri="http://schemas.microsoft.com/DataMashup"/>
  </ds:schemaRefs>
</ds:datastoreItem>
</file>

<file path=customXml/itemProps10.xml><?xml version="1.0" encoding="utf-8"?>
<ds:datastoreItem xmlns:ds="http://schemas.openxmlformats.org/officeDocument/2006/customXml" ds:itemID="{18731B6E-5547-40FD-B2FD-5F1F9DAB04DA}">
  <ds:schemaRefs/>
</ds:datastoreItem>
</file>

<file path=customXml/itemProps11.xml><?xml version="1.0" encoding="utf-8"?>
<ds:datastoreItem xmlns:ds="http://schemas.openxmlformats.org/officeDocument/2006/customXml" ds:itemID="{76548575-BD6B-41EA-A7BF-DC3A0A582B65}">
  <ds:schemaRefs/>
</ds:datastoreItem>
</file>

<file path=customXml/itemProps12.xml><?xml version="1.0" encoding="utf-8"?>
<ds:datastoreItem xmlns:ds="http://schemas.openxmlformats.org/officeDocument/2006/customXml" ds:itemID="{1FA6D512-BB9F-44BC-ACFA-84B5C7368EC8}">
  <ds:schemaRefs/>
</ds:datastoreItem>
</file>

<file path=customXml/itemProps13.xml><?xml version="1.0" encoding="utf-8"?>
<ds:datastoreItem xmlns:ds="http://schemas.openxmlformats.org/officeDocument/2006/customXml" ds:itemID="{3B601C8C-425E-4914-8F04-58EAC4E417D9}">
  <ds:schemaRefs/>
</ds:datastoreItem>
</file>

<file path=customXml/itemProps14.xml><?xml version="1.0" encoding="utf-8"?>
<ds:datastoreItem xmlns:ds="http://schemas.openxmlformats.org/officeDocument/2006/customXml" ds:itemID="{ECBE4EA5-377B-45F6-A89C-5F5B9E53B52D}">
  <ds:schemaRefs/>
</ds:datastoreItem>
</file>

<file path=customXml/itemProps15.xml><?xml version="1.0" encoding="utf-8"?>
<ds:datastoreItem xmlns:ds="http://schemas.openxmlformats.org/officeDocument/2006/customXml" ds:itemID="{04342001-5757-4E1B-8992-FA544CDDD285}">
  <ds:schemaRefs/>
</ds:datastoreItem>
</file>

<file path=customXml/itemProps16.xml><?xml version="1.0" encoding="utf-8"?>
<ds:datastoreItem xmlns:ds="http://schemas.openxmlformats.org/officeDocument/2006/customXml" ds:itemID="{B197FA74-F9DB-45A5-A883-605734407A6D}">
  <ds:schemaRefs/>
</ds:datastoreItem>
</file>

<file path=customXml/itemProps17.xml><?xml version="1.0" encoding="utf-8"?>
<ds:datastoreItem xmlns:ds="http://schemas.openxmlformats.org/officeDocument/2006/customXml" ds:itemID="{D71F89D3-A532-4C43-8A9C-3F24DC24A6CA}">
  <ds:schemaRefs/>
</ds:datastoreItem>
</file>

<file path=customXml/itemProps2.xml><?xml version="1.0" encoding="utf-8"?>
<ds:datastoreItem xmlns:ds="http://schemas.openxmlformats.org/officeDocument/2006/customXml" ds:itemID="{69D220AD-A15F-4705-BC40-FAD32A7971DB}">
  <ds:schemaRefs/>
</ds:datastoreItem>
</file>

<file path=customXml/itemProps3.xml><?xml version="1.0" encoding="utf-8"?>
<ds:datastoreItem xmlns:ds="http://schemas.openxmlformats.org/officeDocument/2006/customXml" ds:itemID="{F2AD01CC-D628-47D8-B34A-26E970052601}">
  <ds:schemaRefs/>
</ds:datastoreItem>
</file>

<file path=customXml/itemProps4.xml><?xml version="1.0" encoding="utf-8"?>
<ds:datastoreItem xmlns:ds="http://schemas.openxmlformats.org/officeDocument/2006/customXml" ds:itemID="{55EC76EC-9639-4125-90B2-DB4409E630F5}">
  <ds:schemaRefs/>
</ds:datastoreItem>
</file>

<file path=customXml/itemProps5.xml><?xml version="1.0" encoding="utf-8"?>
<ds:datastoreItem xmlns:ds="http://schemas.openxmlformats.org/officeDocument/2006/customXml" ds:itemID="{D62F41E4-89A7-4485-8CB9-274D762E63C8}">
  <ds:schemaRefs/>
</ds:datastoreItem>
</file>

<file path=customXml/itemProps6.xml><?xml version="1.0" encoding="utf-8"?>
<ds:datastoreItem xmlns:ds="http://schemas.openxmlformats.org/officeDocument/2006/customXml" ds:itemID="{D1677EE9-60D7-4DB0-9E6A-C7643A07D502}">
  <ds:schemaRefs/>
</ds:datastoreItem>
</file>

<file path=customXml/itemProps7.xml><?xml version="1.0" encoding="utf-8"?>
<ds:datastoreItem xmlns:ds="http://schemas.openxmlformats.org/officeDocument/2006/customXml" ds:itemID="{69DC80F4-A871-4485-83AF-C7559E111BB1}">
  <ds:schemaRefs/>
</ds:datastoreItem>
</file>

<file path=customXml/itemProps8.xml><?xml version="1.0" encoding="utf-8"?>
<ds:datastoreItem xmlns:ds="http://schemas.openxmlformats.org/officeDocument/2006/customXml" ds:itemID="{DD8F2822-F7B3-415F-82D8-C47B672E3BAC}">
  <ds:schemaRefs/>
</ds:datastoreItem>
</file>

<file path=customXml/itemProps9.xml><?xml version="1.0" encoding="utf-8"?>
<ds:datastoreItem xmlns:ds="http://schemas.openxmlformats.org/officeDocument/2006/customXml" ds:itemID="{75A54B13-5091-4E21-8BF7-3AC9D41973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Crowdfunding_Task</vt:lpstr>
      <vt:lpstr>CampaignOutcomeperSubCategory</vt:lpstr>
      <vt:lpstr>CampaignOutcomeVsParentCategory</vt:lpstr>
      <vt:lpstr>MonthCampaignCreatedVsOutcomes</vt:lpstr>
      <vt:lpstr>OutcomeBasedonGoalRange</vt:lpstr>
      <vt:lpstr>Bonus</vt:lpstr>
      <vt:lpstr>Task Notes</vt:lpstr>
      <vt:lpstr>Crowdfunding_Data</vt:lpstr>
      <vt:lpstr>Crowdfunding_Copy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Tammy Powell</cp:lastModifiedBy>
  <dcterms:created xsi:type="dcterms:W3CDTF">2021-09-29T18:52:28Z</dcterms:created>
  <dcterms:modified xsi:type="dcterms:W3CDTF">2024-03-20T15:19:46Z</dcterms:modified>
</cp:coreProperties>
</file>