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4480" tabRatio="834" activeTab="4"/>
  </bookViews>
  <sheets>
    <sheet name="all_data" sheetId="13" r:id="rId1"/>
    <sheet name="dif_graph" sheetId="17" r:id="rId2"/>
    <sheet name="before_after_graph" sheetId="2" r:id="rId3"/>
    <sheet name="triage" sheetId="11" r:id="rId4"/>
    <sheet name="latex" sheetId="19"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19" l="1"/>
  <c r="B34" i="19"/>
  <c r="B35" i="19"/>
  <c r="B36" i="19"/>
  <c r="B37"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 i="19"/>
  <c r="N57" i="13"/>
  <c r="K40" i="13"/>
  <c r="S47" i="13"/>
  <c r="J22" i="13"/>
  <c r="V37" i="13"/>
  <c r="J32" i="13"/>
  <c r="J21" i="13"/>
  <c r="V36" i="13"/>
  <c r="J31" i="13"/>
  <c r="J20" i="13"/>
  <c r="V35" i="13"/>
  <c r="J30" i="13"/>
  <c r="J19" i="13"/>
  <c r="V34" i="13"/>
  <c r="J27" i="13"/>
  <c r="J18" i="13"/>
  <c r="V33" i="13"/>
  <c r="J26" i="13"/>
  <c r="J17" i="13"/>
  <c r="J3" i="13"/>
  <c r="V32" i="13"/>
  <c r="J24" i="13"/>
  <c r="J15" i="13"/>
  <c r="J2" i="13"/>
  <c r="V31" i="13"/>
  <c r="J23" i="13"/>
  <c r="J14" i="13"/>
  <c r="J4" i="13"/>
  <c r="V30" i="13"/>
  <c r="J13" i="13"/>
  <c r="J5" i="13"/>
  <c r="J29" i="13"/>
  <c r="V29" i="13"/>
  <c r="J10" i="13"/>
  <c r="J6" i="13"/>
  <c r="J28" i="13"/>
  <c r="V28" i="13"/>
  <c r="J9" i="13"/>
  <c r="J7" i="13"/>
  <c r="V27" i="13"/>
  <c r="J8" i="13"/>
  <c r="V26" i="13"/>
  <c r="J25" i="13"/>
  <c r="V25" i="13"/>
  <c r="V24" i="13"/>
  <c r="J11" i="13"/>
  <c r="V23" i="13"/>
  <c r="J16" i="13"/>
  <c r="J12" i="13"/>
  <c r="V22" i="13"/>
  <c r="V21" i="13"/>
  <c r="V20" i="13"/>
  <c r="V19" i="13"/>
  <c r="V18" i="13"/>
  <c r="V17" i="13"/>
  <c r="V16" i="13"/>
  <c r="V15" i="13"/>
  <c r="V14" i="13"/>
  <c r="V13" i="13"/>
  <c r="V12" i="13"/>
  <c r="V11" i="13"/>
  <c r="V10" i="13"/>
  <c r="V9" i="13"/>
  <c r="V8" i="13"/>
  <c r="V7" i="13"/>
  <c r="V6" i="13"/>
  <c r="V5" i="13"/>
  <c r="V4" i="13"/>
  <c r="V3" i="13"/>
  <c r="V2" i="13"/>
  <c r="V48" i="13"/>
  <c r="V47" i="13"/>
  <c r="V46" i="13"/>
  <c r="U8" i="13"/>
  <c r="U9" i="13"/>
  <c r="U10" i="13"/>
  <c r="U11" i="13"/>
  <c r="U12" i="13"/>
  <c r="U13" i="13"/>
  <c r="U2" i="13"/>
  <c r="U14" i="13"/>
  <c r="U15" i="13"/>
  <c r="U16" i="13"/>
  <c r="U3" i="13"/>
  <c r="U17" i="13"/>
  <c r="U18" i="13"/>
  <c r="U4" i="13"/>
  <c r="U19" i="13"/>
  <c r="U20" i="13"/>
  <c r="U5" i="13"/>
  <c r="U21" i="13"/>
  <c r="U22" i="13"/>
  <c r="U33" i="13"/>
  <c r="U34" i="13"/>
  <c r="U35" i="13"/>
  <c r="U36" i="13"/>
  <c r="U37" i="13"/>
  <c r="U23" i="13"/>
  <c r="U24" i="13"/>
  <c r="U25" i="13"/>
  <c r="U6" i="13"/>
  <c r="U7" i="13"/>
  <c r="U31" i="13"/>
  <c r="U32" i="13"/>
  <c r="U26" i="13"/>
  <c r="U27" i="13"/>
  <c r="U28" i="13"/>
  <c r="U29" i="13"/>
  <c r="U30" i="13"/>
  <c r="U48" i="13"/>
  <c r="U47" i="13"/>
  <c r="U46" i="13"/>
  <c r="J48" i="13"/>
  <c r="J47" i="13"/>
  <c r="J46" i="13"/>
  <c r="V42" i="13"/>
  <c r="V41" i="13"/>
  <c r="V40" i="13"/>
  <c r="V39" i="13"/>
  <c r="T45" i="13"/>
  <c r="U42" i="13"/>
  <c r="U41" i="13"/>
  <c r="U40" i="13"/>
  <c r="U39" i="13"/>
  <c r="Q48" i="13"/>
  <c r="Q49" i="13"/>
  <c r="R50" i="13"/>
  <c r="Q50" i="13"/>
  <c r="S50" i="13"/>
  <c r="R47" i="13"/>
  <c r="R46" i="13"/>
  <c r="R48" i="13"/>
  <c r="Q46" i="13"/>
  <c r="S46" i="13"/>
  <c r="P6" i="13"/>
  <c r="P11" i="13"/>
  <c r="P16" i="13"/>
  <c r="P25" i="13"/>
  <c r="P28" i="13"/>
  <c r="P29" i="13"/>
  <c r="P35" i="13"/>
  <c r="P36" i="13"/>
  <c r="P48" i="13"/>
  <c r="P47" i="13"/>
  <c r="P46" i="13"/>
  <c r="O45" i="13"/>
  <c r="I45" i="13"/>
  <c r="M29" i="13"/>
  <c r="M26" i="13"/>
  <c r="M3" i="13"/>
  <c r="M8" i="13"/>
  <c r="M12" i="13"/>
  <c r="M31" i="13"/>
  <c r="M18" i="13"/>
  <c r="M27" i="13"/>
  <c r="M16" i="13"/>
  <c r="M11" i="13"/>
  <c r="M7" i="13"/>
  <c r="M32" i="13"/>
  <c r="M37" i="13"/>
  <c r="L45" i="13"/>
  <c r="M48" i="13"/>
  <c r="M47" i="13"/>
  <c r="M46" i="13"/>
  <c r="P42" i="13"/>
  <c r="P41" i="13"/>
  <c r="P40" i="13"/>
  <c r="P39" i="13"/>
  <c r="M42" i="13"/>
  <c r="M41" i="13"/>
  <c r="M40" i="13"/>
  <c r="M39" i="13"/>
  <c r="J42" i="13"/>
  <c r="J41" i="13"/>
  <c r="J40" i="13"/>
  <c r="J39" i="13"/>
  <c r="G32" i="11"/>
  <c r="G33" i="11"/>
  <c r="G34" i="11"/>
  <c r="G35" i="11"/>
  <c r="G36" i="11"/>
</calcChain>
</file>

<file path=xl/sharedStrings.xml><?xml version="1.0" encoding="utf-8"?>
<sst xmlns="http://schemas.openxmlformats.org/spreadsheetml/2006/main" count="1285" uniqueCount="254">
  <si>
    <t>System</t>
  </si>
  <si>
    <t>Eclipse</t>
  </si>
  <si>
    <t>Method</t>
  </si>
  <si>
    <t>From</t>
  </si>
  <si>
    <t>To</t>
  </si>
  <si>
    <t>Version</t>
  </si>
  <si>
    <t>org.eclipse.jdt.ui.RenameTypeProcessor</t>
  </si>
  <si>
    <t>org.eclipse.jdt.ui.ModifierCorrectionSubProcessor</t>
  </si>
  <si>
    <t>hasSuppressWarningsProposal</t>
  </si>
  <si>
    <t>addSuppressWarningsProposals</t>
  </si>
  <si>
    <t>getFirstFragmentName</t>
  </si>
  <si>
    <t>isParameter</t>
  </si>
  <si>
    <t>org.eclipse.jdt.internal.corext.util.JavaModelUtil</t>
  </si>
  <si>
    <t>org.eclipse.jdt.internal.ui.text.correction.SuppressWarningsSubProcessor</t>
  </si>
  <si>
    <t>Mylyn</t>
  </si>
  <si>
    <t>JMeter</t>
  </si>
  <si>
    <t>0-1</t>
  </si>
  <si>
    <t>1-2</t>
  </si>
  <si>
    <t>2-3</t>
  </si>
  <si>
    <t>3-4</t>
  </si>
  <si>
    <t>Ant</t>
  </si>
  <si>
    <t>XMLSec</t>
  </si>
  <si>
    <t>org.eclipse.mylyn.bugzilla.ui.BugzillaRepositorySettingsPage</t>
  </si>
  <si>
    <t>org.eclipse.mylyn.monitor.usage.UsageSubmissionWizard</t>
  </si>
  <si>
    <t>org.eclipse.mylyn.monitor.ui.ActivityContextManager</t>
  </si>
  <si>
    <t>org.eclipse.mylyn.internal.bugzilla.core.BugzillaClient</t>
  </si>
  <si>
    <t>addSuppressWarningsProposal</t>
  </si>
  <si>
    <t>sendMail</t>
  </si>
  <si>
    <t>isFailing</t>
  </si>
  <si>
    <t>getStaticLabel</t>
  </si>
  <si>
    <t>org.apache.jmeter.visualizers.MailerVisualizer</t>
  </si>
  <si>
    <t>org.apache.jmeter.protocol.http.config.gui.UrlConfigGui</t>
  </si>
  <si>
    <t>org.apache.jmeter.visualizers.MailerModel</t>
  </si>
  <si>
    <t>org.apache.jmeter.protocol.http.config.gui.HttpDefaultsGui</t>
  </si>
  <si>
    <t>org.apache.jmeter.timers.gui.ConstantTimerGui</t>
  </si>
  <si>
    <t>keyReleased</t>
  </si>
  <si>
    <t>org.apache.jmeter.timers.gui.ConstantThroughputTimerGui</t>
  </si>
  <si>
    <t>runTest</t>
  </si>
  <si>
    <t>focusGained</t>
  </si>
  <si>
    <t>getResponseModifiers</t>
  </si>
  <si>
    <t>createTestElement</t>
  </si>
  <si>
    <t>getConfigs</t>
  </si>
  <si>
    <t>focusLost</t>
  </si>
  <si>
    <t>getReferenceKey</t>
  </si>
  <si>
    <t>getModifiers</t>
  </si>
  <si>
    <t>getFailureCount</t>
  </si>
  <si>
    <t>org.apache.jmeter.reporters.MailerResultCollector</t>
  </si>
  <si>
    <t>org.apache.jmeter.protocol.java.sampler.JavaSampler</t>
  </si>
  <si>
    <t>org.apache.jorphan.gui.JLabeledTextArea</t>
  </si>
  <si>
    <t>org.apache.jmeter.threads.TestCompiler</t>
  </si>
  <si>
    <t>org.apache.jmeter.control.gui.ModifyControllerGui</t>
  </si>
  <si>
    <t>org.apache.jorphan.gui.JLabeledTextField</t>
  </si>
  <si>
    <t>org.apache.jmeter.functions.UnknownFunction</t>
  </si>
  <si>
    <t>org.apache.jmeter.reporters.MailerModel</t>
  </si>
  <si>
    <t>org.apache.jmeter.threads.SamplePackage</t>
  </si>
  <si>
    <t>org.apache.jmeter.control.gui.ModuleControllerGui</t>
  </si>
  <si>
    <t>org.apache.jmeter.functions.CSVRead</t>
  </si>
  <si>
    <t>org.apache.jmeter.functions.StringFromFile</t>
  </si>
  <si>
    <t>org.apache.jmeter.functions.MachineName</t>
  </si>
  <si>
    <t>org.apache.jmeter.functions.JavaScript</t>
  </si>
  <si>
    <t>Note</t>
  </si>
  <si>
    <t>isValidURL</t>
  </si>
  <si>
    <t>outputPItoWriter</t>
  </si>
  <si>
    <t>outputCommentToWriter</t>
  </si>
  <si>
    <t>canonicalizeSubTree</t>
  </si>
  <si>
    <t>outputTextToWriter</t>
  </si>
  <si>
    <t>getPositionRelativeToDocumentElement</t>
  </si>
  <si>
    <t>outputAttrToWriter</t>
  </si>
  <si>
    <t>canonicalizeXPathNodeSet</t>
  </si>
  <si>
    <t>org.apache.xml.security.c14n.implementations.Canonicalizer20010315</t>
  </si>
  <si>
    <t>org.apache.xml.security.c14n.implementations.Canonicalizer20010315Excl</t>
  </si>
  <si>
    <t>getURI</t>
  </si>
  <si>
    <t>getEncryptionProperties</t>
  </si>
  <si>
    <t>org.apache.xml.security.encryption.DataReference</t>
  </si>
  <si>
    <t>org.apache.xml.security.encryption.EncryptedKey</t>
  </si>
  <si>
    <t>org.apache.xml.security.encryption.KeyReference</t>
  </si>
  <si>
    <t>org.apache.xml.security.c14n.implementations.CanonicalizerBase</t>
  </si>
  <si>
    <t>org.apache.xml.security.encryption.ReferenceList</t>
  </si>
  <si>
    <t>org.apache.xml.security.encryption.XMLCipher#Factory</t>
  </si>
  <si>
    <t>javaToClass</t>
  </si>
  <si>
    <t>setForce</t>
  </si>
  <si>
    <t>setClasspath</t>
  </si>
  <si>
    <t>setLabel</t>
  </si>
  <si>
    <t>isValidRmiRemote</t>
  </si>
  <si>
    <t>org.apache.tools.ant.taskdefs.optional.junit.BatchTest</t>
  </si>
  <si>
    <t>org.apache.tools.ant.taskdefs.optional.perforce.P4sync</t>
  </si>
  <si>
    <t>org.apache.tools.ant.taskdefs.optional.ejb.WeblogicDeploymentTool</t>
  </si>
  <si>
    <t>org.apache.tools.ant.taskdefs.Rmic</t>
  </si>
  <si>
    <t>org.apache.tools.ant.taskdefs.optional.junit.BatchTest#FileList</t>
  </si>
  <si>
    <t>org.apache.tools.ant.taskdefs.optional.perforce.P4Sync</t>
  </si>
  <si>
    <t>org.apache.tools.ant.taskdefs.optional.ejb.GenericDeploymentTool</t>
  </si>
  <si>
    <t>org.apache.tools.ant.taskdefs.Rmic#RmicFileNameMapper</t>
  </si>
  <si>
    <t>createTargetfile</t>
  </si>
  <si>
    <t>getProject</t>
  </si>
  <si>
    <t>setName</t>
  </si>
  <si>
    <t>setClasspathRef</t>
  </si>
  <si>
    <t>setProject</t>
  </si>
  <si>
    <t>setClassname</t>
  </si>
  <si>
    <t>setDest</t>
  </si>
  <si>
    <t>createMapper</t>
  </si>
  <si>
    <t>createClasspath</t>
  </si>
  <si>
    <t>getClassname</t>
  </si>
  <si>
    <t>org.apache.tools.ant.taskdefs.Transform</t>
  </si>
  <si>
    <t>org.apache.tools.ant.taskdefs.Taskdef</t>
  </si>
  <si>
    <t>org.apache.tools.ant.Task</t>
  </si>
  <si>
    <t>org.apache.tools.ant.taskdefs.Definer</t>
  </si>
  <si>
    <t>org.apache.tools.ant.ProjectComponent</t>
  </si>
  <si>
    <t>org.apache.tools.ant.taskdefs.ExecuteOn</t>
  </si>
  <si>
    <t>Ok</t>
  </si>
  <si>
    <t>org.apache.jmeter.protocol.java.sampler.JavaSampler#ErrorSamplerClient</t>
  </si>
  <si>
    <t>org.apache.jorphan.gui.JLabeledTextArea#anonymous</t>
  </si>
  <si>
    <t>org.apache.jmeter.threads.TestCompiler#SamplerConfigs</t>
  </si>
  <si>
    <t>Accessor method</t>
  </si>
  <si>
    <t>org.apache.jorphan.gui.JLabeledTextField#anonymous</t>
  </si>
  <si>
    <t>Sim-Method-Before-Move</t>
  </si>
  <si>
    <t>Sim-Method-After-Move</t>
  </si>
  <si>
    <t>Average-Sim-Class-From-Before</t>
  </si>
  <si>
    <t>Average-Sim-Class-From-After</t>
  </si>
  <si>
    <t>Average-Sim-Class-To-Before</t>
  </si>
  <si>
    <t>Average-Sim-Class-To-After</t>
  </si>
  <si>
    <t>Ok; new class</t>
  </si>
  <si>
    <t>One single line; after extract</t>
  </si>
  <si>
    <t>Ok; new class; throwing exceptions</t>
  </si>
  <si>
    <t>Ok; new inner class</t>
  </si>
  <si>
    <t>Ok; move *from* an inner class inside the own class</t>
  </si>
  <si>
    <t>Ok; old class replaced by a new one</t>
  </si>
  <si>
    <t>Ok; move *from* an anomymous inner class inside the own class</t>
  </si>
  <si>
    <t>Ok; very small</t>
  </si>
  <si>
    <t>N/A; removed</t>
  </si>
  <si>
    <t>Ok; looks like some migration/merge of code; create new class</t>
  </si>
  <si>
    <t>before</t>
  </si>
  <si>
    <t>after</t>
  </si>
  <si>
    <t>name</t>
  </si>
  <si>
    <t>Min</t>
  </si>
  <si>
    <t>Max</t>
  </si>
  <si>
    <t>Average</t>
  </si>
  <si>
    <t>St. Dev.</t>
  </si>
  <si>
    <t>&lt;-0.02</t>
  </si>
  <si>
    <t>Reason</t>
  </si>
  <si>
    <t>Removal of duplicate code</t>
  </si>
  <si>
    <t>Misunderstanding of a move method operation</t>
  </si>
  <si>
    <t>Propagation of code change</t>
  </si>
  <si>
    <t>Total</t>
  </si>
  <si>
    <t>All came from the dataset of automate identified (Ref-Finder). The methods are exactly the same but it does not qualify as a move method operation; sometimes it looked like a Pull-Up Method refactoring.</t>
  </si>
  <si>
    <t>org.eclipse.mylyn.monitor.ui.AbstractUserActivityMonitor</t>
  </si>
  <si>
    <t>getStructureKind</t>
  </si>
  <si>
    <t>getStructureHandle</t>
  </si>
  <si>
    <t>getOriginId</t>
  </si>
  <si>
    <t>After the an deep analysis of each instance, the original number of 64 move method instances is actually 36 (56%)</t>
  </si>
  <si>
    <t>org.apache.jmeter.gui.util.TextAreaTableCellEditor</t>
  </si>
  <si>
    <t>Dif_method</t>
  </si>
  <si>
    <t>Dif_from_class</t>
  </si>
  <si>
    <t>Dif_to_class</t>
  </si>
  <si>
    <t>N/A; New class</t>
  </si>
  <si>
    <t>org.apache.jmeter.gui.util.TextAreaTableCellEditor#EditorDelegate</t>
  </si>
  <si>
    <t>Unfair. Only a single method in the target class.</t>
  </si>
  <si>
    <t>Unfair.Only a single method remains in the from class.</t>
  </si>
  <si>
    <t>Unfair. Pojo class.</t>
  </si>
  <si>
    <t>Ok; move *to* a new inner class inside the own clas; bad move since it has been come back to the original class in version 2</t>
  </si>
  <si>
    <t>&lt;=0.02 e &gt;=-0.02</t>
  </si>
  <si>
    <t>T-test 99.9%</t>
  </si>
  <si>
    <t>OK</t>
  </si>
  <si>
    <t>T-test 52%</t>
  </si>
  <si>
    <t>same class</t>
  </si>
  <si>
    <t>&gt;=0.02</t>
  </si>
  <si>
    <t>T-test 90%</t>
  </si>
  <si>
    <t>Ok; new class; the method has only one single dependency (URL). Several class in the hierarchy have this method, others no. The reason is that the method was in fact removed from this class and it has added in other class, but it is not actually a move.</t>
  </si>
  <si>
    <t>Automatically?</t>
  </si>
  <si>
    <t>Changed?</t>
  </si>
  <si>
    <t>Static?</t>
  </si>
  <si>
    <t>visibility; become static</t>
  </si>
  <si>
    <t>some constants; exception handling</t>
  </si>
  <si>
    <t>become static</t>
  </si>
  <si>
    <t>several</t>
  </si>
  <si>
    <t>exception handling; variable renaming</t>
  </si>
  <si>
    <t>variable renaming</t>
  </si>
  <si>
    <t>added a if clause</t>
  </si>
  <si>
    <t>exception handling; variable renaming; become dynamic</t>
  </si>
  <si>
    <t>parameters; minor body changes</t>
  </si>
  <si>
    <t>several modifications</t>
  </si>
  <si>
    <t>minor: if clause</t>
  </si>
  <si>
    <t>From the 5 existing target classes,</t>
  </si>
  <si>
    <t>Only dynamic methods</t>
  </si>
  <si>
    <t>Only static methods</t>
  </si>
  <si>
    <t>Ok; very small; new inner class. I assume the result of a remodularization process. The old class was divided in two (one inner class) and extends a new abstract class. (class decomposition)</t>
  </si>
  <si>
    <t>Ok; new class; empty method; This is related to behavior change. The class ConstantTimerGui do not need KeyListener and it was removed. Meanwhile, it was created another class (very similar) that the only diference is to allow the user provide the threshold (which in the old class was fixed). (common method case)</t>
  </si>
  <si>
    <t>Ok, very small improvement. The original class "Has been merged into ExecuteOn, empty class for backwards compatibility.". Basically, it was a result of a merge of classes. The other class have almost the same dependencies. The reason might be reorganization of code. More semantically oriented perhaps. (class composition)</t>
  </si>
  <si>
    <t xml:space="preserve">Ok, it is a case of duplicate code. They removed from the origin class and redirect the behavioral to the existing method (duplicate code) </t>
  </si>
  <si>
    <t>Ok; new class; the method is private and it is part of a long method that has been also moved and improved the similarity. In the new class there is a method (that belongs to original class as well) with similarity of 0, and since the class is only 5 methods, this 0 impacts more. Before, it is a 0 in 19 methods, here it is a 0 in 5 methods. (semantically related)</t>
  </si>
  <si>
    <t>&amp;$</t>
  </si>
  <si>
    <t>$&amp;</t>
  </si>
  <si>
    <t>&amp;</t>
  </si>
  <si>
    <t>S</t>
  </si>
  <si>
    <t>D</t>
  </si>
  <si>
    <t>$&amp;$</t>
  </si>
  <si>
    <t>{\bf Ref. Automática?}</t>
  </si>
  <si>
    <t>{\bf Sistema}</t>
  </si>
  <si>
    <t>{\bf Método}</t>
  </si>
  <si>
    <t>sim</t>
  </si>
  <si>
    <t>não</t>
  </si>
  <si>
    <t>sim, poucas</t>
  </si>
  <si>
    <t>{\bf Modificações?}</t>
  </si>
  <si>
    <t>sim, várias</t>
  </si>
  <si>
    <t>{\bf Versão}</t>
  </si>
  <si>
    <t>canonicalizeXPathnodeSet</t>
  </si>
  <si>
    <t>\multicolumn{1}{p{1cm}}{\bf \centering Método}</t>
  </si>
  <si>
    <t>\multicolumn{1}{p{1cm}}{\centering{\bf Classe Origem}}</t>
  </si>
  <si>
    <t>\multicolumn{1}{p{1cm}}{\bf \centering Classe Destino}</t>
  </si>
  <si>
    <t>ActivityContextManager</t>
  </si>
  <si>
    <t>ModifyControllerGui</t>
  </si>
  <si>
    <t>Canonicalizer20010315</t>
  </si>
  <si>
    <t>ModifierCorrectionSubProcessor</t>
  </si>
  <si>
    <t>RenameTypeProcessor</t>
  </si>
  <si>
    <t>BugzillaRepositorySettingsPage</t>
  </si>
  <si>
    <t>Canonicalizer20010315Excl</t>
  </si>
  <si>
    <t>MailerVisualizer</t>
  </si>
  <si>
    <t>TextAreaTableCellEditor</t>
  </si>
  <si>
    <t>ConstantTimerGui</t>
  </si>
  <si>
    <t>Transform</t>
  </si>
  <si>
    <t>MailerResultCollector</t>
  </si>
  <si>
    <t>UrlConfigGui</t>
  </si>
  <si>
    <t>Rmic</t>
  </si>
  <si>
    <t>JavaSampler</t>
  </si>
  <si>
    <t>AbstractUserActivityMonitor</t>
  </si>
  <si>
    <t>ModuleControllerGui</t>
  </si>
  <si>
    <t>CanonicalizerBase</t>
  </si>
  <si>
    <t>SuppressWarningsSubProcessor</t>
  </si>
  <si>
    <t>MailerModel</t>
  </si>
  <si>
    <t>optional.junit.BatchTest</t>
  </si>
  <si>
    <t>ConstantThroughputTimerGui</t>
  </si>
  <si>
    <t>ExecuteOn</t>
  </si>
  <si>
    <t>HttpDefaultsGui</t>
  </si>
  <si>
    <t>JLabeledTextArea</t>
  </si>
  <si>
    <t>JLabeledTextField</t>
  </si>
  <si>
    <t>JavaModelUtil</t>
  </si>
  <si>
    <t>BugzillaClient</t>
  </si>
  <si>
    <t>{\bf Tipo}</t>
  </si>
  <si>
    <t>Rmic\#RmicFileNameMapper</t>
  </si>
  <si>
    <t>BatchTest\#FileList</t>
  </si>
  <si>
    <t>JLabeledTextArea\#anonymous</t>
  </si>
  <si>
    <t>JLabeledTextField\#anonymous</t>
  </si>
  <si>
    <t>JavaSampler\#ErrorSamplerClient</t>
  </si>
  <si>
    <t>{\bf Classe de Origem}</t>
  </si>
  <si>
    <t>{\bf  Classe de Destino}</t>
  </si>
  <si>
    <t>\scalebox{0.88}{\mbox{TextAreaTableCellEditor\#EditorDelegate}}</t>
  </si>
  <si>
    <t>não p. destino</t>
  </si>
  <si>
    <t>{\bf \#}</t>
  </si>
  <si>
    <t>\scalebox{0.88}{\mbox{getPositionRelativeToDocumentElement}}</t>
  </si>
  <si>
    <t>\multicolumn{1}{c}{---}</t>
  </si>
  <si>
    <t>\\[0.005cm]</t>
  </si>
  <si>
    <t>\\[0.2cm]</t>
  </si>
  <si>
    <t>\\[0.005cm]\multicolumn{11}{c}{\cellcolor[gray]{.95}}\\[-0.32cm]</t>
  </si>
  <si>
    <t>\\[0.005cm]\multicolumn{11}{c}{\cellcolor[gray]{.95}}\\[-0.32cm]\hline</t>
  </si>
  <si>
    <t>\\[0.2cm]\multicolumn{11}{c}{\cellcolor[gray]{.95}}\\[-0.32cm]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</si>
</sst>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R$&quot;#,##0.00_);[Red]\(&quot;R$&quot;#,##0.00\)"/>
    <numFmt numFmtId="164" formatCode="0.0000"/>
    <numFmt numFmtId="165" formatCode="0.000"/>
  </numFmts>
  <fonts count="11" x14ac:knownFonts="1">
    <font>
      <sz val="12"/>
      <color theme="1"/>
      <name val="Calibri"/>
      <family val="2"/>
      <charset val="134"/>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tint="0.499984740745262"/>
      <name val="Calibri"/>
      <scheme val="minor"/>
    </font>
    <font>
      <sz val="12"/>
      <color theme="5"/>
      <name val="Calibri"/>
      <scheme val="minor"/>
    </font>
    <font>
      <b/>
      <sz val="12"/>
      <color theme="5"/>
      <name val="Calibri"/>
      <scheme val="minor"/>
    </font>
    <font>
      <sz val="12"/>
      <name val="Calibri"/>
      <scheme val="minor"/>
    </font>
    <font>
      <sz val="12"/>
      <color theme="0" tint="-0.34998626667073579"/>
      <name val="Calibri"/>
      <scheme val="minor"/>
    </font>
    <font>
      <b/>
      <sz val="12"/>
      <color rgb="FF000000"/>
      <name val="Calibri"/>
      <scheme val="minor"/>
    </font>
  </fonts>
  <fills count="1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2"/>
        <bgColor indexed="64"/>
      </patternFill>
    </fill>
    <fill>
      <patternFill patternType="solid">
        <fgColor theme="5" tint="0.79998168889431442"/>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8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72">
    <xf numFmtId="0" fontId="0" fillId="0" borderId="0" xfId="0"/>
    <xf numFmtId="0" fontId="0" fillId="3" borderId="0" xfId="0" applyFill="1" applyAlignment="1">
      <alignment horizontal="center" vertical="center" wrapText="1"/>
    </xf>
    <xf numFmtId="0" fontId="4" fillId="3" borderId="0" xfId="0" applyFont="1" applyFill="1" applyAlignment="1">
      <alignment horizontal="center" vertical="center" wrapText="1"/>
    </xf>
    <xf numFmtId="0" fontId="0" fillId="2" borderId="0" xfId="0" applyFill="1" applyAlignment="1">
      <alignment horizontal="center" vertical="center" wrapText="1"/>
    </xf>
    <xf numFmtId="0" fontId="1" fillId="3" borderId="0" xfId="0" applyFont="1" applyFill="1" applyAlignment="1">
      <alignment horizontal="center" vertical="center" wrapText="1"/>
    </xf>
    <xf numFmtId="49" fontId="1" fillId="3" borderId="0" xfId="0" applyNumberFormat="1" applyFont="1" applyFill="1" applyAlignment="1">
      <alignment horizontal="center" vertical="center" wrapText="1"/>
    </xf>
    <xf numFmtId="0" fontId="0" fillId="2" borderId="0" xfId="0" applyFill="1" applyAlignment="1">
      <alignment horizontal="left" vertical="center" wrapText="1"/>
    </xf>
    <xf numFmtId="49" fontId="0" fillId="2" borderId="0" xfId="0" applyNumberFormat="1" applyFill="1" applyAlignment="1">
      <alignment horizontal="center" vertical="center" wrapText="1"/>
    </xf>
    <xf numFmtId="0" fontId="0" fillId="2" borderId="0" xfId="0" applyFill="1" applyAlignment="1">
      <alignment vertical="center" wrapText="1"/>
    </xf>
    <xf numFmtId="0" fontId="0" fillId="2" borderId="1" xfId="0" applyFill="1" applyBorder="1" applyAlignment="1">
      <alignment horizontal="left"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2" borderId="0" xfId="0" applyFill="1" applyBorder="1" applyAlignment="1">
      <alignment vertical="center" wrapText="1"/>
    </xf>
    <xf numFmtId="0" fontId="0" fillId="0" borderId="0" xfId="0" applyFill="1" applyAlignment="1">
      <alignment vertical="center" wrapText="1"/>
    </xf>
    <xf numFmtId="0" fontId="0" fillId="2" borderId="3" xfId="0" applyFill="1" applyBorder="1" applyAlignment="1">
      <alignment vertical="center" wrapText="1"/>
    </xf>
    <xf numFmtId="164" fontId="0" fillId="2" borderId="2" xfId="0" applyNumberFormat="1" applyFill="1" applyBorder="1" applyAlignment="1">
      <alignment horizontal="center" vertical="center" wrapText="1"/>
    </xf>
    <xf numFmtId="0" fontId="5" fillId="2" borderId="0" xfId="0" applyFont="1" applyFill="1" applyAlignment="1">
      <alignment vertical="center" wrapText="1"/>
    </xf>
    <xf numFmtId="164" fontId="0" fillId="2" borderId="0" xfId="0" applyNumberFormat="1" applyFill="1" applyAlignment="1">
      <alignment horizontal="center" vertical="center" wrapText="1"/>
    </xf>
    <xf numFmtId="164" fontId="0" fillId="3" borderId="0" xfId="0" applyNumberFormat="1" applyFill="1" applyAlignment="1">
      <alignment horizontal="center" vertical="center" wrapText="1"/>
    </xf>
    <xf numFmtId="164" fontId="0" fillId="2"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164" fontId="0" fillId="0" borderId="0" xfId="0" applyNumberFormat="1" applyFill="1" applyAlignment="1">
      <alignment horizontal="center" vertical="center" wrapText="1"/>
    </xf>
    <xf numFmtId="164" fontId="0" fillId="2" borderId="0" xfId="0" applyNumberFormat="1" applyFill="1" applyBorder="1" applyAlignment="1">
      <alignment horizontal="center" vertical="center" wrapText="1"/>
    </xf>
    <xf numFmtId="164" fontId="0" fillId="3" borderId="2" xfId="0" applyNumberFormat="1" applyFill="1" applyBorder="1" applyAlignment="1">
      <alignment horizontal="center" vertical="center" wrapText="1"/>
    </xf>
    <xf numFmtId="164" fontId="0" fillId="2" borderId="3" xfId="0" applyNumberFormat="1" applyFill="1" applyBorder="1" applyAlignment="1">
      <alignment horizontal="center" vertical="center" wrapText="1"/>
    </xf>
    <xf numFmtId="164" fontId="0" fillId="3" borderId="3" xfId="0" applyNumberFormat="1" applyFill="1" applyBorder="1" applyAlignment="1">
      <alignment horizontal="center" vertical="center" wrapText="1"/>
    </xf>
    <xf numFmtId="0" fontId="6" fillId="3" borderId="0" xfId="0" applyFont="1" applyFill="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vertical="center" wrapText="1"/>
    </xf>
    <xf numFmtId="0" fontId="7" fillId="2" borderId="0" xfId="0" applyFont="1" applyFill="1" applyAlignment="1">
      <alignment horizontal="center" vertical="center" wrapText="1"/>
    </xf>
    <xf numFmtId="0" fontId="0" fillId="3" borderId="0" xfId="0" applyFill="1" applyAlignment="1">
      <alignment horizontal="left" vertical="center" wrapText="1"/>
    </xf>
    <xf numFmtId="0" fontId="0" fillId="0" borderId="1" xfId="0" applyFill="1" applyBorder="1" applyAlignment="1">
      <alignment vertical="center" wrapText="1"/>
    </xf>
    <xf numFmtId="0" fontId="0" fillId="2" borderId="0" xfId="0" applyFill="1" applyBorder="1" applyAlignment="1">
      <alignment horizontal="left" vertical="center" wrapText="1"/>
    </xf>
    <xf numFmtId="0" fontId="0" fillId="0" borderId="0" xfId="0" applyFill="1" applyBorder="1" applyAlignment="1">
      <alignment vertical="center" wrapText="1"/>
    </xf>
    <xf numFmtId="0" fontId="0" fillId="2" borderId="0" xfId="0" applyFill="1" applyBorder="1" applyAlignment="1">
      <alignment horizontal="center" vertical="center" wrapText="1"/>
    </xf>
    <xf numFmtId="0" fontId="0" fillId="2" borderId="1" xfId="0" applyFill="1" applyBorder="1" applyAlignment="1">
      <alignment horizontal="center" vertical="center" wrapText="1"/>
    </xf>
    <xf numFmtId="164" fontId="0" fillId="3" borderId="0" xfId="0" applyNumberFormat="1" applyFill="1" applyBorder="1" applyAlignment="1">
      <alignment horizontal="center" vertical="center" wrapText="1"/>
    </xf>
    <xf numFmtId="0" fontId="0" fillId="2" borderId="0" xfId="0" applyFont="1" applyFill="1" applyAlignment="1">
      <alignment horizontal="center" vertical="center" wrapText="1"/>
    </xf>
    <xf numFmtId="1" fontId="0" fillId="2" borderId="0" xfId="0" applyNumberFormat="1" applyFill="1" applyAlignment="1">
      <alignment horizontal="center" vertical="center" wrapText="1"/>
    </xf>
    <xf numFmtId="164" fontId="0" fillId="5"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0" fontId="0" fillId="2" borderId="0" xfId="0" applyFont="1" applyFill="1" applyAlignment="1">
      <alignment horizontal="left" vertical="center" wrapText="1"/>
    </xf>
    <xf numFmtId="0" fontId="0" fillId="3" borderId="0" xfId="0" applyFont="1" applyFill="1" applyAlignment="1">
      <alignment horizontal="center" vertical="center" wrapText="1"/>
    </xf>
    <xf numFmtId="49" fontId="0" fillId="2" borderId="0" xfId="0" applyNumberFormat="1" applyFont="1" applyFill="1" applyAlignment="1">
      <alignment horizontal="center" vertical="center" wrapText="1"/>
    </xf>
    <xf numFmtId="0" fontId="0" fillId="2" borderId="0" xfId="0" applyFont="1" applyFill="1" applyAlignment="1">
      <alignment vertical="center" wrapText="1"/>
    </xf>
    <xf numFmtId="49" fontId="0" fillId="2" borderId="0" xfId="0" applyNumberFormat="1"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horizontal="left" vertical="center" wrapText="1"/>
    </xf>
    <xf numFmtId="49" fontId="0" fillId="0" borderId="0" xfId="0" applyNumberFormat="1" applyFill="1" applyAlignment="1">
      <alignment horizontal="center" vertical="center" wrapText="1"/>
    </xf>
    <xf numFmtId="0" fontId="0" fillId="6" borderId="0" xfId="0" applyFont="1" applyFill="1" applyAlignment="1">
      <alignment vertical="center" wrapText="1"/>
    </xf>
    <xf numFmtId="0" fontId="1" fillId="6" borderId="0" xfId="0" applyFont="1" applyFill="1" applyAlignment="1">
      <alignment vertical="center" wrapText="1"/>
    </xf>
    <xf numFmtId="49" fontId="0" fillId="0" borderId="0" xfId="0" applyNumberFormat="1" applyFont="1" applyFill="1" applyAlignment="1">
      <alignment horizontal="center" vertical="center" wrapText="1"/>
    </xf>
    <xf numFmtId="0" fontId="0" fillId="0" borderId="0" xfId="0" applyFont="1" applyFill="1" applyAlignment="1">
      <alignment vertical="center" wrapText="1"/>
    </xf>
    <xf numFmtId="164" fontId="0" fillId="5" borderId="0" xfId="0" applyNumberFormat="1" applyFill="1" applyAlignment="1">
      <alignment horizontal="center" vertical="center" wrapText="1"/>
    </xf>
    <xf numFmtId="0" fontId="0" fillId="0" borderId="0" xfId="0" applyFont="1" applyFill="1" applyAlignment="1">
      <alignment horizontal="left" vertical="center" wrapText="1"/>
    </xf>
    <xf numFmtId="164" fontId="0" fillId="0" borderId="0" xfId="0" applyNumberFormat="1" applyFill="1" applyBorder="1" applyAlignment="1">
      <alignment horizontal="center" vertical="center" wrapText="1"/>
    </xf>
    <xf numFmtId="164" fontId="0" fillId="0" borderId="1" xfId="0" applyNumberFormat="1" applyFill="1" applyBorder="1" applyAlignment="1">
      <alignment horizontal="center" vertical="center" wrapText="1"/>
    </xf>
    <xf numFmtId="0" fontId="0" fillId="0" borderId="0" xfId="0" applyFill="1" applyAlignment="1">
      <alignment horizontal="center" vertical="center" wrapText="1"/>
    </xf>
    <xf numFmtId="0" fontId="6" fillId="0" borderId="1" xfId="0" applyFont="1" applyFill="1" applyBorder="1" applyAlignment="1">
      <alignment vertical="center" wrapText="1"/>
    </xf>
    <xf numFmtId="0" fontId="0" fillId="0" borderId="1" xfId="0" applyFill="1" applyBorder="1" applyAlignment="1">
      <alignment horizontal="left" vertical="center" wrapText="1"/>
    </xf>
    <xf numFmtId="49" fontId="0" fillId="0" borderId="1" xfId="0" applyNumberFormat="1" applyFill="1" applyBorder="1" applyAlignment="1">
      <alignment horizontal="center" vertical="center" wrapText="1"/>
    </xf>
    <xf numFmtId="0" fontId="6" fillId="0" borderId="0" xfId="0" applyFont="1" applyFill="1" applyBorder="1" applyAlignment="1">
      <alignment vertical="center" wrapText="1"/>
    </xf>
    <xf numFmtId="0" fontId="0" fillId="0" borderId="0" xfId="0" applyFill="1" applyBorder="1" applyAlignment="1">
      <alignment horizontal="left" vertical="center" wrapText="1"/>
    </xf>
    <xf numFmtId="49" fontId="0" fillId="0" borderId="0" xfId="0" applyNumberFormat="1" applyFill="1" applyBorder="1" applyAlignment="1">
      <alignment horizontal="center" vertical="center" wrapText="1"/>
    </xf>
    <xf numFmtId="0" fontId="6" fillId="2" borderId="0" xfId="0" applyFont="1" applyFill="1" applyBorder="1" applyAlignment="1">
      <alignment vertical="center" wrapText="1"/>
    </xf>
    <xf numFmtId="49" fontId="0" fillId="2" borderId="0" xfId="0" applyNumberFormat="1" applyFill="1" applyBorder="1" applyAlignment="1">
      <alignment horizontal="center" vertical="center" wrapText="1"/>
    </xf>
    <xf numFmtId="0" fontId="6" fillId="2" borderId="0" xfId="0" applyFont="1" applyFill="1" applyBorder="1" applyAlignment="1">
      <alignment horizontal="left" vertical="center" wrapText="1"/>
    </xf>
    <xf numFmtId="0" fontId="5" fillId="2" borderId="0" xfId="0" applyFont="1" applyFill="1" applyBorder="1" applyAlignment="1">
      <alignment vertical="center" wrapText="1"/>
    </xf>
    <xf numFmtId="0" fontId="0" fillId="0" borderId="0" xfId="0" applyFont="1" applyFill="1" applyBorder="1" applyAlignment="1">
      <alignment vertical="center" wrapText="1"/>
    </xf>
    <xf numFmtId="164" fontId="0" fillId="2" borderId="0" xfId="0" applyNumberFormat="1" applyFont="1" applyFill="1" applyAlignment="1">
      <alignment horizontal="center" vertical="center" wrapText="1"/>
    </xf>
    <xf numFmtId="164" fontId="0" fillId="3"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0" fillId="0" borderId="0" xfId="0" applyFont="1" applyFill="1" applyBorder="1" applyAlignment="1">
      <alignment horizontal="left" vertical="center" wrapText="1"/>
    </xf>
    <xf numFmtId="49" fontId="0" fillId="0" borderId="0" xfId="0" applyNumberFormat="1" applyFont="1" applyFill="1" applyBorder="1" applyAlignment="1">
      <alignment horizontal="center" vertical="center" wrapText="1"/>
    </xf>
    <xf numFmtId="164" fontId="0" fillId="2" borderId="0" xfId="0" applyNumberFormat="1" applyFont="1" applyFill="1" applyBorder="1" applyAlignment="1">
      <alignment horizontal="center" vertical="center" wrapText="1"/>
    </xf>
    <xf numFmtId="164" fontId="0" fillId="3" borderId="0" xfId="0" applyNumberFormat="1" applyFont="1" applyFill="1" applyBorder="1" applyAlignment="1">
      <alignment horizontal="center" vertical="center" wrapText="1"/>
    </xf>
    <xf numFmtId="164" fontId="9" fillId="2" borderId="0" xfId="0" applyNumberFormat="1" applyFont="1" applyFill="1" applyBorder="1" applyAlignment="1">
      <alignment horizontal="center" vertical="center" wrapText="1"/>
    </xf>
    <xf numFmtId="164" fontId="9" fillId="2" borderId="0" xfId="0" applyNumberFormat="1" applyFont="1" applyFill="1" applyAlignment="1">
      <alignment horizontal="center" vertical="center" wrapText="1"/>
    </xf>
    <xf numFmtId="164" fontId="8" fillId="0" borderId="0" xfId="0" applyNumberFormat="1" applyFont="1" applyFill="1" applyBorder="1" applyAlignment="1">
      <alignment horizontal="center" vertical="center" wrapText="1"/>
    </xf>
    <xf numFmtId="164" fontId="9" fillId="0" borderId="0"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8" fontId="0" fillId="2" borderId="0" xfId="0" applyNumberFormat="1" applyFont="1" applyFill="1" applyAlignment="1">
      <alignment vertical="center" wrapText="1"/>
    </xf>
    <xf numFmtId="8" fontId="0" fillId="6" borderId="0" xfId="0" applyNumberFormat="1" applyFont="1" applyFill="1" applyAlignment="1">
      <alignment vertical="center" wrapText="1"/>
    </xf>
    <xf numFmtId="164" fontId="1" fillId="2" borderId="0" xfId="0" applyNumberFormat="1" applyFont="1" applyFill="1" applyAlignment="1">
      <alignment horizontal="center" vertical="center" wrapText="1"/>
    </xf>
    <xf numFmtId="164" fontId="9" fillId="5" borderId="0" xfId="0" applyNumberFormat="1" applyFont="1" applyFill="1" applyBorder="1" applyAlignment="1">
      <alignment horizontal="center" vertical="center" wrapText="1"/>
    </xf>
    <xf numFmtId="165" fontId="0" fillId="3" borderId="0" xfId="0" applyNumberFormat="1" applyFill="1" applyAlignment="1">
      <alignment horizontal="center" vertical="center" wrapText="1"/>
    </xf>
    <xf numFmtId="165" fontId="0" fillId="3" borderId="0" xfId="0" applyNumberFormat="1" applyFill="1" applyBorder="1" applyAlignment="1">
      <alignment horizontal="center" vertical="center" wrapText="1"/>
    </xf>
    <xf numFmtId="164" fontId="0" fillId="7" borderId="0" xfId="0" applyNumberFormat="1" applyFill="1" applyAlignment="1">
      <alignment horizontal="center" vertical="center" wrapText="1"/>
    </xf>
    <xf numFmtId="164" fontId="0" fillId="9" borderId="0" xfId="0" applyNumberFormat="1" applyFill="1" applyAlignment="1">
      <alignment horizontal="center" vertical="center" wrapText="1"/>
    </xf>
    <xf numFmtId="164" fontId="0" fillId="9" borderId="0" xfId="0" applyNumberFormat="1" applyFill="1" applyBorder="1" applyAlignment="1">
      <alignment horizontal="center" vertical="center" wrapText="1"/>
    </xf>
    <xf numFmtId="164" fontId="0" fillId="10" borderId="0" xfId="0" applyNumberFormat="1" applyFill="1" applyBorder="1" applyAlignment="1">
      <alignment horizontal="center" vertical="center" wrapText="1"/>
    </xf>
    <xf numFmtId="164" fontId="0" fillId="10" borderId="0" xfId="0" applyNumberFormat="1" applyFill="1" applyAlignment="1">
      <alignment horizontal="center" vertical="center" wrapText="1"/>
    </xf>
    <xf numFmtId="0" fontId="0" fillId="11" borderId="0" xfId="0" applyFill="1" applyAlignment="1">
      <alignment horizontal="center" vertical="center" wrapText="1"/>
    </xf>
    <xf numFmtId="0" fontId="0" fillId="11" borderId="0" xfId="0" applyFill="1" applyBorder="1" applyAlignment="1">
      <alignment horizontal="center" vertical="center" wrapText="1"/>
    </xf>
    <xf numFmtId="164" fontId="0" fillId="12" borderId="0" xfId="0" applyNumberFormat="1" applyFill="1" applyBorder="1" applyAlignment="1">
      <alignment horizontal="center" vertical="center" wrapText="1"/>
    </xf>
    <xf numFmtId="164" fontId="0" fillId="8" borderId="0" xfId="0" applyNumberForma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164" fontId="0" fillId="13" borderId="0" xfId="0" applyNumberFormat="1" applyFill="1" applyAlignment="1">
      <alignment horizontal="center" vertical="center" wrapText="1"/>
    </xf>
    <xf numFmtId="164" fontId="0" fillId="5" borderId="1" xfId="0" applyNumberFormat="1" applyFill="1" applyBorder="1" applyAlignment="1">
      <alignment horizontal="center" vertical="center" wrapText="1"/>
    </xf>
    <xf numFmtId="0" fontId="0" fillId="10" borderId="0" xfId="0" applyFont="1" applyFill="1" applyBorder="1" applyAlignment="1">
      <alignment vertical="center" wrapText="1"/>
    </xf>
    <xf numFmtId="0" fontId="0" fillId="10" borderId="0" xfId="0" applyFill="1" applyBorder="1" applyAlignment="1">
      <alignment vertical="center" wrapText="1"/>
    </xf>
    <xf numFmtId="0" fontId="0" fillId="10" borderId="0" xfId="0" applyFont="1" applyFill="1" applyAlignment="1">
      <alignment vertical="center" wrapText="1"/>
    </xf>
    <xf numFmtId="0" fontId="0" fillId="10" borderId="0" xfId="0" applyFill="1" applyBorder="1" applyAlignment="1">
      <alignment horizontal="left" vertical="center" wrapText="1"/>
    </xf>
    <xf numFmtId="0" fontId="0" fillId="14" borderId="0" xfId="0" applyFill="1" applyBorder="1" applyAlignment="1">
      <alignment vertical="center" wrapText="1"/>
    </xf>
    <xf numFmtId="0" fontId="0" fillId="0" borderId="1" xfId="0" applyFont="1" applyFill="1" applyBorder="1" applyAlignment="1">
      <alignment vertical="center" wrapText="1"/>
    </xf>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2" borderId="3" xfId="0" applyFill="1" applyBorder="1" applyAlignment="1">
      <alignment horizontal="center" vertical="center" wrapText="1"/>
    </xf>
    <xf numFmtId="0" fontId="1" fillId="0" borderId="0" xfId="0" applyFont="1" applyFill="1" applyBorder="1" applyAlignment="1">
      <alignment vertical="center" wrapText="1"/>
    </xf>
    <xf numFmtId="0" fontId="0" fillId="0" borderId="1" xfId="0" applyFill="1" applyBorder="1" applyAlignment="1">
      <alignment horizontal="center" vertical="center" wrapText="1"/>
    </xf>
    <xf numFmtId="0" fontId="1" fillId="2" borderId="0" xfId="0" applyFont="1" applyFill="1" applyAlignment="1">
      <alignment vertical="center" wrapText="1"/>
    </xf>
    <xf numFmtId="0" fontId="0" fillId="14" borderId="0" xfId="0" applyFont="1" applyFill="1" applyBorder="1" applyAlignment="1">
      <alignment vertical="center" wrapText="1"/>
    </xf>
    <xf numFmtId="0" fontId="0" fillId="10" borderId="0" xfId="0" applyFont="1" applyFill="1" applyBorder="1" applyAlignment="1">
      <alignment horizontal="left" vertical="center" wrapText="1"/>
    </xf>
    <xf numFmtId="0" fontId="1" fillId="0" borderId="0" xfId="0" applyFont="1" applyFill="1" applyAlignment="1">
      <alignment vertical="center" wrapText="1"/>
    </xf>
    <xf numFmtId="0" fontId="1" fillId="2" borderId="0" xfId="0" applyFont="1" applyFill="1" applyBorder="1" applyAlignment="1">
      <alignment vertical="center" wrapText="1"/>
    </xf>
    <xf numFmtId="0" fontId="1" fillId="2" borderId="0" xfId="0"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ill="1" applyBorder="1" applyAlignment="1">
      <alignment horizontal="center" vertical="center" wrapText="1"/>
    </xf>
    <xf numFmtId="164" fontId="9" fillId="2" borderId="1" xfId="0" applyNumberFormat="1" applyFont="1" applyFill="1" applyBorder="1" applyAlignment="1">
      <alignment horizontal="center" vertical="center" wrapText="1"/>
    </xf>
    <xf numFmtId="0" fontId="0" fillId="2" borderId="2" xfId="0" applyFill="1" applyBorder="1" applyAlignment="1">
      <alignment horizontal="center" vertical="center" wrapText="1"/>
    </xf>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1"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2" borderId="1" xfId="0" applyFont="1" applyFill="1" applyBorder="1" applyAlignment="1">
      <alignment horizontal="left" vertical="center" wrapText="1"/>
    </xf>
    <xf numFmtId="164" fontId="0" fillId="7" borderId="0" xfId="0" applyNumberFormat="1" applyFill="1" applyBorder="1" applyAlignment="1">
      <alignment horizontal="center" vertical="center" wrapText="1"/>
    </xf>
    <xf numFmtId="164" fontId="0" fillId="13" borderId="0" xfId="0" applyNumberFormat="1" applyFill="1" applyBorder="1" applyAlignment="1">
      <alignment horizontal="center" vertical="center" wrapText="1"/>
    </xf>
    <xf numFmtId="164" fontId="9" fillId="2" borderId="2" xfId="0" applyNumberFormat="1" applyFont="1" applyFill="1" applyBorder="1" applyAlignment="1">
      <alignment horizontal="center" vertical="center" wrapText="1"/>
    </xf>
    <xf numFmtId="164" fontId="9" fillId="5"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0" fontId="0" fillId="2" borderId="1" xfId="0" applyFont="1" applyFill="1" applyBorder="1" applyAlignment="1">
      <alignment horizontal="center" vertical="center" wrapText="1"/>
    </xf>
    <xf numFmtId="0" fontId="5" fillId="2" borderId="3" xfId="0" applyFont="1" applyFill="1" applyBorder="1" applyAlignment="1">
      <alignment vertical="center" wrapText="1"/>
    </xf>
    <xf numFmtId="0" fontId="0" fillId="11" borderId="1" xfId="0" applyFill="1" applyBorder="1" applyAlignment="1">
      <alignment horizontal="center" vertical="center" wrapText="1"/>
    </xf>
    <xf numFmtId="164" fontId="0" fillId="9" borderId="2" xfId="0" applyNumberFormat="1" applyFill="1" applyBorder="1" applyAlignment="1">
      <alignment horizontal="center" vertical="center" wrapText="1"/>
    </xf>
    <xf numFmtId="164" fontId="0" fillId="10" borderId="3" xfId="0" applyNumberForma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6" fillId="0" borderId="0" xfId="0" applyFont="1" applyFill="1" applyAlignment="1">
      <alignment horizontal="center" vertical="center" wrapText="1"/>
    </xf>
    <xf numFmtId="49" fontId="1" fillId="0" borderId="0" xfId="0" applyNumberFormat="1" applyFont="1" applyFill="1" applyAlignment="1">
      <alignment horizontal="center" vertical="center" wrapText="1"/>
    </xf>
    <xf numFmtId="0" fontId="0" fillId="0" borderId="0" xfId="0" applyFont="1" applyFill="1" applyBorder="1" applyAlignment="1">
      <alignment horizontal="center" vertical="center" wrapText="1"/>
    </xf>
    <xf numFmtId="165" fontId="0" fillId="0" borderId="0" xfId="0" applyNumberFormat="1" applyFill="1" applyAlignment="1">
      <alignment horizontal="center" vertical="center" wrapText="1"/>
    </xf>
    <xf numFmtId="165" fontId="0" fillId="0" borderId="0" xfId="0" applyNumberFormat="1" applyFill="1" applyBorder="1" applyAlignment="1">
      <alignment horizontal="center" vertical="center" wrapText="1"/>
    </xf>
    <xf numFmtId="0" fontId="6" fillId="0" borderId="0" xfId="0" applyFont="1" applyFill="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6" fillId="0" borderId="2" xfId="0" applyFont="1" applyFill="1" applyBorder="1" applyAlignment="1">
      <alignment vertical="center" wrapText="1"/>
    </xf>
    <xf numFmtId="0" fontId="0" fillId="0" borderId="2" xfId="0" applyFill="1" applyBorder="1" applyAlignment="1">
      <alignment horizontal="left" vertical="center" wrapText="1"/>
    </xf>
    <xf numFmtId="49" fontId="0" fillId="0" borderId="2" xfId="0" applyNumberFormat="1" applyFill="1" applyBorder="1" applyAlignment="1">
      <alignment horizontal="center" vertical="center" wrapText="1"/>
    </xf>
    <xf numFmtId="0" fontId="1" fillId="0" borderId="2" xfId="0" applyFont="1" applyFill="1" applyBorder="1" applyAlignment="1">
      <alignment vertical="center" wrapText="1"/>
    </xf>
    <xf numFmtId="0" fontId="0" fillId="0" borderId="2" xfId="0" applyFill="1" applyBorder="1" applyAlignment="1">
      <alignment vertical="center" wrapText="1"/>
    </xf>
    <xf numFmtId="164" fontId="0" fillId="0" borderId="2" xfId="0" applyNumberFormat="1" applyFill="1" applyBorder="1" applyAlignment="1">
      <alignment horizontal="center" vertical="center" wrapText="1"/>
    </xf>
    <xf numFmtId="0" fontId="6" fillId="0" borderId="3" xfId="0" applyFont="1" applyFill="1" applyBorder="1" applyAlignment="1">
      <alignment vertical="center" wrapText="1"/>
    </xf>
    <xf numFmtId="0" fontId="0" fillId="0" borderId="3" xfId="0" applyFill="1" applyBorder="1" applyAlignment="1">
      <alignment horizontal="left" vertical="center" wrapText="1"/>
    </xf>
    <xf numFmtId="49" fontId="0" fillId="0" borderId="3" xfId="0" applyNumberFormat="1" applyFill="1" applyBorder="1" applyAlignment="1">
      <alignment horizontal="center" vertical="center" wrapText="1"/>
    </xf>
    <xf numFmtId="0" fontId="1" fillId="0" borderId="3" xfId="0" applyFont="1" applyFill="1" applyBorder="1" applyAlignment="1">
      <alignment vertical="center" wrapText="1"/>
    </xf>
    <xf numFmtId="0" fontId="0" fillId="0" borderId="3" xfId="0" applyFill="1" applyBorder="1" applyAlignment="1">
      <alignment vertical="center" wrapText="1"/>
    </xf>
    <xf numFmtId="164"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7" fillId="0" borderId="0" xfId="0" applyFont="1" applyFill="1" applyAlignment="1">
      <alignment horizontal="center" vertical="center" wrapText="1"/>
    </xf>
    <xf numFmtId="164" fontId="1" fillId="0" borderId="0" xfId="0" applyNumberFormat="1" applyFont="1" applyFill="1" applyAlignment="1">
      <alignment horizontal="center" vertical="center" wrapText="1"/>
    </xf>
    <xf numFmtId="1" fontId="0" fillId="0" borderId="0" xfId="0" applyNumberFormat="1" applyFill="1" applyAlignment="1">
      <alignment horizontal="center" vertical="center" wrapText="1"/>
    </xf>
    <xf numFmtId="0" fontId="4" fillId="0" borderId="0" xfId="0" applyFont="1" applyAlignment="1">
      <alignment horizontal="center" vertical="center" wrapText="1"/>
    </xf>
    <xf numFmtId="0" fontId="10" fillId="0" borderId="0" xfId="0" applyFont="1" applyFill="1" applyAlignment="1">
      <alignment horizontal="center" vertical="center" wrapText="1"/>
    </xf>
    <xf numFmtId="0" fontId="6" fillId="2" borderId="0" xfId="0" applyFont="1" applyFill="1" applyAlignment="1">
      <alignment horizontal="center" vertical="center" wrapText="1"/>
    </xf>
  </cellXfs>
  <cellStyles count="28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Normal" xfId="0" builtinId="0"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Similarity(m,C'') - Similarity(m,C')</a:t>
            </a:r>
          </a:p>
        </c:rich>
      </c:tx>
      <c:layout/>
      <c:overlay val="0"/>
    </c:title>
    <c:autoTitleDeleted val="0"/>
    <c:plotArea>
      <c:layout/>
      <c:barChart>
        <c:barDir val="col"/>
        <c:grouping val="clustered"/>
        <c:varyColors val="0"/>
        <c:ser>
          <c:idx val="0"/>
          <c:order val="0"/>
          <c:tx>
            <c:strRef>
              <c:f>all_data!$J$1</c:f>
              <c:strCache>
                <c:ptCount val="1"/>
                <c:pt idx="0">
                  <c:v>Dif_method</c:v>
                </c:pt>
              </c:strCache>
            </c:strRef>
          </c:tx>
          <c:invertIfNegative val="0"/>
          <c:cat>
            <c:strRef>
              <c:f>all_data!$D$2:$D$37</c:f>
              <c:strCache>
                <c:ptCount val="36"/>
                <c:pt idx="0">
                  <c:v>getOriginId</c:v>
                </c:pt>
                <c:pt idx="1">
                  <c:v>getStructureKind</c:v>
                </c:pt>
                <c:pt idx="2">
                  <c:v>createTestElement</c:v>
                </c:pt>
                <c:pt idx="3">
                  <c:v>getStructureHandle</c:v>
                </c:pt>
                <c:pt idx="4">
                  <c:v>isValidRmiRemote</c:v>
                </c:pt>
                <c:pt idx="5">
                  <c:v>canonicalizeSubTree</c:v>
                </c:pt>
                <c:pt idx="6">
                  <c:v>hasSuppressWarningsProposal</c:v>
                </c:pt>
                <c:pt idx="7">
                  <c:v>outputTextToWriter</c:v>
                </c:pt>
                <c:pt idx="8">
                  <c:v>outputAttrToWriter</c:v>
                </c:pt>
                <c:pt idx="9">
                  <c:v>isParameter</c:v>
                </c:pt>
                <c:pt idx="10">
                  <c:v>addSuppressWarningsProposals</c:v>
                </c:pt>
                <c:pt idx="11">
                  <c:v>outputPItoWriter</c:v>
                </c:pt>
                <c:pt idx="12">
                  <c:v>outputCommentToWriter</c:v>
                </c:pt>
                <c:pt idx="13">
                  <c:v>getPositionRelativeToDocumentElement</c:v>
                </c:pt>
                <c:pt idx="14">
                  <c:v>isValidURL</c:v>
                </c:pt>
                <c:pt idx="15">
                  <c:v>canonicalizeXPathNodeSet</c:v>
                </c:pt>
                <c:pt idx="16">
                  <c:v>getPositionRelativeToDocumentElement</c:v>
                </c:pt>
                <c:pt idx="17">
                  <c:v>outputTextToWriter</c:v>
                </c:pt>
                <c:pt idx="18">
                  <c:v>outputAttrToWriter</c:v>
                </c:pt>
                <c:pt idx="19">
                  <c:v>outputCommentToWriter</c:v>
                </c:pt>
                <c:pt idx="20">
                  <c:v>outputPItoWriter</c:v>
                </c:pt>
                <c:pt idx="21">
                  <c:v>sendMail</c:v>
                </c:pt>
                <c:pt idx="22">
                  <c:v>getFirstFragmentName</c:v>
                </c:pt>
                <c:pt idx="23">
                  <c:v>javaToClass</c:v>
                </c:pt>
                <c:pt idx="24">
                  <c:v>focusLost</c:v>
                </c:pt>
                <c:pt idx="25">
                  <c:v>keyReleased</c:v>
                </c:pt>
                <c:pt idx="26">
                  <c:v>createTargetfile</c:v>
                </c:pt>
                <c:pt idx="27">
                  <c:v>sendMail</c:v>
                </c:pt>
                <c:pt idx="28">
                  <c:v>addSuppressWarningsProposal</c:v>
                </c:pt>
                <c:pt idx="29">
                  <c:v>getStaticLabel</c:v>
                </c:pt>
                <c:pt idx="30">
                  <c:v>isValidRmiRemote</c:v>
                </c:pt>
                <c:pt idx="31">
                  <c:v>focusLost</c:v>
                </c:pt>
                <c:pt idx="32">
                  <c:v>focusGained</c:v>
                </c:pt>
                <c:pt idx="33">
                  <c:v>focusGained</c:v>
                </c:pt>
                <c:pt idx="34">
                  <c:v>focusLost</c:v>
                </c:pt>
                <c:pt idx="35">
                  <c:v>runTest</c:v>
                </c:pt>
              </c:strCache>
            </c:strRef>
          </c:cat>
          <c:val>
            <c:numRef>
              <c:f>all_data!$J$2:$J$37</c:f>
              <c:numCache>
                <c:formatCode>0.0000</c:formatCode>
                <c:ptCount val="36"/>
                <c:pt idx="0">
                  <c:v>0.16048150878798</c:v>
                </c:pt>
                <c:pt idx="1">
                  <c:v>0.16048150878798</c:v>
                </c:pt>
                <c:pt idx="2">
                  <c:v>0.146222067307057</c:v>
                </c:pt>
                <c:pt idx="3">
                  <c:v>0.126819979873986</c:v>
                </c:pt>
                <c:pt idx="4">
                  <c:v>0.071108550551851</c:v>
                </c:pt>
                <c:pt idx="5">
                  <c:v>0.070967803217146</c:v>
                </c:pt>
                <c:pt idx="6">
                  <c:v>0.0676804953534408</c:v>
                </c:pt>
                <c:pt idx="7">
                  <c:v>0.051251004377374</c:v>
                </c:pt>
                <c:pt idx="8">
                  <c:v>0.051251004377374</c:v>
                </c:pt>
                <c:pt idx="9">
                  <c:v>0.050512141859381</c:v>
                </c:pt>
                <c:pt idx="10">
                  <c:v>0.04802232465522</c:v>
                </c:pt>
                <c:pt idx="11">
                  <c:v>0.047708333241705</c:v>
                </c:pt>
                <c:pt idx="12">
                  <c:v>0.047708333241705</c:v>
                </c:pt>
                <c:pt idx="13">
                  <c:v>0.04346712979829</c:v>
                </c:pt>
                <c:pt idx="14">
                  <c:v>0.0394253813564615</c:v>
                </c:pt>
                <c:pt idx="15">
                  <c:v>0.038946144423171</c:v>
                </c:pt>
                <c:pt idx="16">
                  <c:v>0.035937472631104</c:v>
                </c:pt>
                <c:pt idx="17">
                  <c:v>0.034150060345026</c:v>
                </c:pt>
                <c:pt idx="18">
                  <c:v>0.034150060345026</c:v>
                </c:pt>
                <c:pt idx="19">
                  <c:v>0.03069327220822</c:v>
                </c:pt>
                <c:pt idx="20">
                  <c:v>0.03069327220822</c:v>
                </c:pt>
                <c:pt idx="21">
                  <c:v>0.025521950550768</c:v>
                </c:pt>
                <c:pt idx="22">
                  <c:v>0.024803342826644</c:v>
                </c:pt>
                <c:pt idx="23">
                  <c:v>0.022898128917867</c:v>
                </c:pt>
                <c:pt idx="24">
                  <c:v>0.019158707069305</c:v>
                </c:pt>
                <c:pt idx="25">
                  <c:v>0.00286408987502501</c:v>
                </c:pt>
                <c:pt idx="26">
                  <c:v>0.00128601290306796</c:v>
                </c:pt>
                <c:pt idx="27">
                  <c:v>-0.00225513977078701</c:v>
                </c:pt>
                <c:pt idx="28">
                  <c:v>-0.013252785908144</c:v>
                </c:pt>
                <c:pt idx="29">
                  <c:v>-0.0305878033725085</c:v>
                </c:pt>
                <c:pt idx="30">
                  <c:v>-0.128769149183288</c:v>
                </c:pt>
              </c:numCache>
            </c:numRef>
          </c:val>
        </c:ser>
        <c:dLbls>
          <c:showLegendKey val="0"/>
          <c:showVal val="0"/>
          <c:showCatName val="0"/>
          <c:showSerName val="0"/>
          <c:showPercent val="0"/>
          <c:showBubbleSize val="0"/>
        </c:dLbls>
        <c:gapWidth val="150"/>
        <c:axId val="2116884360"/>
        <c:axId val="2116887400"/>
      </c:barChart>
      <c:catAx>
        <c:axId val="2116884360"/>
        <c:scaling>
          <c:orientation val="minMax"/>
        </c:scaling>
        <c:delete val="0"/>
        <c:axPos val="b"/>
        <c:majorTickMark val="out"/>
        <c:minorTickMark val="none"/>
        <c:tickLblPos val="nextTo"/>
        <c:txPr>
          <a:bodyPr rot="-5400000" vert="horz" lIns="0">
            <a:noAutofit/>
          </a:bodyPr>
          <a:lstStyle/>
          <a:p>
            <a:pPr>
              <a:defRPr sz="900"/>
            </a:pPr>
            <a:endParaRPr lang="en-US"/>
          </a:p>
        </c:txPr>
        <c:crossAx val="2116887400"/>
        <c:crosses val="autoZero"/>
        <c:auto val="1"/>
        <c:lblAlgn val="ctr"/>
        <c:lblOffset val="100"/>
        <c:noMultiLvlLbl val="0"/>
      </c:catAx>
      <c:valAx>
        <c:axId val="2116887400"/>
        <c:scaling>
          <c:orientation val="minMax"/>
        </c:scaling>
        <c:delete val="0"/>
        <c:axPos val="l"/>
        <c:numFmt formatCode="0.0000" sourceLinked="1"/>
        <c:majorTickMark val="out"/>
        <c:minorTickMark val="none"/>
        <c:tickLblPos val="nextTo"/>
        <c:crossAx val="2116884360"/>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barChart>
        <c:barDir val="col"/>
        <c:grouping val="clustered"/>
        <c:varyColors val="0"/>
        <c:ser>
          <c:idx val="0"/>
          <c:order val="0"/>
          <c:tx>
            <c:strRef>
              <c:f>before_after_graph!$B$1</c:f>
              <c:strCache>
                <c:ptCount val="1"/>
                <c:pt idx="0">
                  <c:v>before</c:v>
                </c:pt>
              </c:strCache>
            </c:strRef>
          </c:tx>
          <c:spPr>
            <a:solidFill>
              <a:schemeClr val="bg1">
                <a:lumMod val="65000"/>
              </a:schemeClr>
            </a:solidFill>
          </c:spPr>
          <c:invertIfNegative val="0"/>
          <c:cat>
            <c:strRef>
              <c:f>before_after_graph!$A$2:$A$32</c:f>
              <c:strCache>
                <c:ptCount val="31"/>
                <c:pt idx="0">
                  <c:v>getOriginId</c:v>
                </c:pt>
                <c:pt idx="1">
                  <c:v>getStructureKind</c:v>
                </c:pt>
                <c:pt idx="2">
                  <c:v>createTestElement</c:v>
                </c:pt>
                <c:pt idx="3">
                  <c:v>getStructureHandle</c:v>
                </c:pt>
                <c:pt idx="4">
                  <c:v>isValidRmiRemote</c:v>
                </c:pt>
                <c:pt idx="5">
                  <c:v>canonicalizeSubTree</c:v>
                </c:pt>
                <c:pt idx="6">
                  <c:v>hasSuppressWarningsProposal</c:v>
                </c:pt>
                <c:pt idx="7">
                  <c:v>outputTextToWriter</c:v>
                </c:pt>
                <c:pt idx="8">
                  <c:v>outputAttrToWriter</c:v>
                </c:pt>
                <c:pt idx="9">
                  <c:v>isParameter</c:v>
                </c:pt>
                <c:pt idx="10">
                  <c:v>addSuppressWarningsProposals</c:v>
                </c:pt>
                <c:pt idx="11">
                  <c:v>outputPItoWriter</c:v>
                </c:pt>
                <c:pt idx="12">
                  <c:v>outputCommentToWriter</c:v>
                </c:pt>
                <c:pt idx="13">
                  <c:v>getPositionRelativeToDocumentElement</c:v>
                </c:pt>
                <c:pt idx="14">
                  <c:v>isValidURL</c:v>
                </c:pt>
                <c:pt idx="15">
                  <c:v>canonicalizeXPathNodeSet</c:v>
                </c:pt>
                <c:pt idx="16">
                  <c:v>getPositionRelativeToDocumentElement</c:v>
                </c:pt>
                <c:pt idx="17">
                  <c:v>outputTextToWriter</c:v>
                </c:pt>
                <c:pt idx="18">
                  <c:v>outputAttrToWriter</c:v>
                </c:pt>
                <c:pt idx="19">
                  <c:v>outputCommentToWriter</c:v>
                </c:pt>
                <c:pt idx="20">
                  <c:v>outputPItoWriter</c:v>
                </c:pt>
                <c:pt idx="21">
                  <c:v>sendMail</c:v>
                </c:pt>
                <c:pt idx="22">
                  <c:v>getFirstFragmentName</c:v>
                </c:pt>
                <c:pt idx="23">
                  <c:v>javaToClass</c:v>
                </c:pt>
                <c:pt idx="24">
                  <c:v>focusLost</c:v>
                </c:pt>
                <c:pt idx="25">
                  <c:v>keyReleased</c:v>
                </c:pt>
                <c:pt idx="26">
                  <c:v>createTargetfile</c:v>
                </c:pt>
                <c:pt idx="27">
                  <c:v>sendMail</c:v>
                </c:pt>
                <c:pt idx="28">
                  <c:v>addSuppressWarningsProposal</c:v>
                </c:pt>
                <c:pt idx="29">
                  <c:v>getStaticLabel</c:v>
                </c:pt>
                <c:pt idx="30">
                  <c:v>isValidRmiRemote</c:v>
                </c:pt>
              </c:strCache>
            </c:strRef>
          </c:cat>
          <c:val>
            <c:numRef>
              <c:f>before_after_graph!$B$2:$B$32</c:f>
              <c:numCache>
                <c:formatCode>0.0000</c:formatCode>
                <c:ptCount val="31"/>
                <c:pt idx="0">
                  <c:v>0.0586752685717617</c:v>
                </c:pt>
                <c:pt idx="1">
                  <c:v>0.0586752685717617</c:v>
                </c:pt>
                <c:pt idx="2">
                  <c:v>0.0653194459917351</c:v>
                </c:pt>
                <c:pt idx="3">
                  <c:v>0.0731800201260138</c:v>
                </c:pt>
                <c:pt idx="4">
                  <c:v>0.149647619501469</c:v>
                </c:pt>
                <c:pt idx="5">
                  <c:v>0.338526376623852</c:v>
                </c:pt>
                <c:pt idx="6" formatCode="General">
                  <c:v>0.0066334991708126</c:v>
                </c:pt>
                <c:pt idx="7">
                  <c:v>0.227178659591018</c:v>
                </c:pt>
                <c:pt idx="8">
                  <c:v>0.227178659591018</c:v>
                </c:pt>
                <c:pt idx="9" formatCode="General">
                  <c:v>0.102559146645342</c:v>
                </c:pt>
                <c:pt idx="10" formatCode="General">
                  <c:v>0.194493262167996</c:v>
                </c:pt>
                <c:pt idx="11">
                  <c:v>0.222772859364718</c:v>
                </c:pt>
                <c:pt idx="12">
                  <c:v>0.222772859364718</c:v>
                </c:pt>
                <c:pt idx="13">
                  <c:v>0.260411097208861</c:v>
                </c:pt>
                <c:pt idx="14">
                  <c:v>0.0894370648782025</c:v>
                </c:pt>
                <c:pt idx="15">
                  <c:v>0.348732551801719</c:v>
                </c:pt>
                <c:pt idx="16">
                  <c:v>0.267940754376047</c:v>
                </c:pt>
                <c:pt idx="17">
                  <c:v>0.244279603623366</c:v>
                </c:pt>
                <c:pt idx="18">
                  <c:v>0.244279603623366</c:v>
                </c:pt>
                <c:pt idx="19">
                  <c:v>0.239787920398203</c:v>
                </c:pt>
                <c:pt idx="20">
                  <c:v>0.239787920398203</c:v>
                </c:pt>
                <c:pt idx="21">
                  <c:v>0.137139609286086</c:v>
                </c:pt>
                <c:pt idx="22" formatCode="General">
                  <c:v>0.109808836817956</c:v>
                </c:pt>
                <c:pt idx="23">
                  <c:v>0.266144362763462</c:v>
                </c:pt>
                <c:pt idx="24">
                  <c:v>0.271571463373206</c:v>
                </c:pt>
                <c:pt idx="25">
                  <c:v>0.225109203262432</c:v>
                </c:pt>
                <c:pt idx="26">
                  <c:v>0.294931718315013</c:v>
                </c:pt>
                <c:pt idx="27">
                  <c:v>0.162129523744692</c:v>
                </c:pt>
                <c:pt idx="28" formatCode="General">
                  <c:v>0.190566459121512</c:v>
                </c:pt>
                <c:pt idx="29">
                  <c:v>0.0884749544923623</c:v>
                </c:pt>
                <c:pt idx="30">
                  <c:v>0.231485339841018</c:v>
                </c:pt>
              </c:numCache>
            </c:numRef>
          </c:val>
        </c:ser>
        <c:ser>
          <c:idx val="1"/>
          <c:order val="1"/>
          <c:tx>
            <c:strRef>
              <c:f>before_after_graph!$C$1</c:f>
              <c:strCache>
                <c:ptCount val="1"/>
                <c:pt idx="0">
                  <c:v>after</c:v>
                </c:pt>
              </c:strCache>
            </c:strRef>
          </c:tx>
          <c:spPr>
            <a:solidFill>
              <a:srgbClr val="008000"/>
            </a:solidFill>
          </c:spPr>
          <c:invertIfNegative val="0"/>
          <c:cat>
            <c:strRef>
              <c:f>before_after_graph!$A$2:$A$32</c:f>
              <c:strCache>
                <c:ptCount val="31"/>
                <c:pt idx="0">
                  <c:v>getOriginId</c:v>
                </c:pt>
                <c:pt idx="1">
                  <c:v>getStructureKind</c:v>
                </c:pt>
                <c:pt idx="2">
                  <c:v>createTestElement</c:v>
                </c:pt>
                <c:pt idx="3">
                  <c:v>getStructureHandle</c:v>
                </c:pt>
                <c:pt idx="4">
                  <c:v>isValidRmiRemote</c:v>
                </c:pt>
                <c:pt idx="5">
                  <c:v>canonicalizeSubTree</c:v>
                </c:pt>
                <c:pt idx="6">
                  <c:v>hasSuppressWarningsProposal</c:v>
                </c:pt>
                <c:pt idx="7">
                  <c:v>outputTextToWriter</c:v>
                </c:pt>
                <c:pt idx="8">
                  <c:v>outputAttrToWriter</c:v>
                </c:pt>
                <c:pt idx="9">
                  <c:v>isParameter</c:v>
                </c:pt>
                <c:pt idx="10">
                  <c:v>addSuppressWarningsProposals</c:v>
                </c:pt>
                <c:pt idx="11">
                  <c:v>outputPItoWriter</c:v>
                </c:pt>
                <c:pt idx="12">
                  <c:v>outputCommentToWriter</c:v>
                </c:pt>
                <c:pt idx="13">
                  <c:v>getPositionRelativeToDocumentElement</c:v>
                </c:pt>
                <c:pt idx="14">
                  <c:v>isValidURL</c:v>
                </c:pt>
                <c:pt idx="15">
                  <c:v>canonicalizeXPathNodeSet</c:v>
                </c:pt>
                <c:pt idx="16">
                  <c:v>getPositionRelativeToDocumentElement</c:v>
                </c:pt>
                <c:pt idx="17">
                  <c:v>outputTextToWriter</c:v>
                </c:pt>
                <c:pt idx="18">
                  <c:v>outputAttrToWriter</c:v>
                </c:pt>
                <c:pt idx="19">
                  <c:v>outputCommentToWriter</c:v>
                </c:pt>
                <c:pt idx="20">
                  <c:v>outputPItoWriter</c:v>
                </c:pt>
                <c:pt idx="21">
                  <c:v>sendMail</c:v>
                </c:pt>
                <c:pt idx="22">
                  <c:v>getFirstFragmentName</c:v>
                </c:pt>
                <c:pt idx="23">
                  <c:v>javaToClass</c:v>
                </c:pt>
                <c:pt idx="24">
                  <c:v>focusLost</c:v>
                </c:pt>
                <c:pt idx="25">
                  <c:v>keyReleased</c:v>
                </c:pt>
                <c:pt idx="26">
                  <c:v>createTargetfile</c:v>
                </c:pt>
                <c:pt idx="27">
                  <c:v>sendMail</c:v>
                </c:pt>
                <c:pt idx="28">
                  <c:v>addSuppressWarningsProposal</c:v>
                </c:pt>
                <c:pt idx="29">
                  <c:v>getStaticLabel</c:v>
                </c:pt>
                <c:pt idx="30">
                  <c:v>isValidRmiRemote</c:v>
                </c:pt>
              </c:strCache>
            </c:strRef>
          </c:cat>
          <c:val>
            <c:numRef>
              <c:f>before_after_graph!$C$2:$C$32</c:f>
              <c:numCache>
                <c:formatCode>0.0000</c:formatCode>
                <c:ptCount val="31"/>
                <c:pt idx="0">
                  <c:v>0.219156777359742</c:v>
                </c:pt>
                <c:pt idx="1">
                  <c:v>0.219156777359742</c:v>
                </c:pt>
                <c:pt idx="2">
                  <c:v>0.211541513298792</c:v>
                </c:pt>
                <c:pt idx="3">
                  <c:v>0.2</c:v>
                </c:pt>
                <c:pt idx="4">
                  <c:v>0.22075617005332</c:v>
                </c:pt>
                <c:pt idx="5">
                  <c:v>0.409494179840998</c:v>
                </c:pt>
                <c:pt idx="6" formatCode="General">
                  <c:v>0.0743139945242534</c:v>
                </c:pt>
                <c:pt idx="7">
                  <c:v>0.278429663968392</c:v>
                </c:pt>
                <c:pt idx="8">
                  <c:v>0.278429663968392</c:v>
                </c:pt>
                <c:pt idx="9" formatCode="General">
                  <c:v>0.153071288504723</c:v>
                </c:pt>
                <c:pt idx="10" formatCode="General">
                  <c:v>0.242515586823216</c:v>
                </c:pt>
                <c:pt idx="11">
                  <c:v>0.270481192606423</c:v>
                </c:pt>
                <c:pt idx="12">
                  <c:v>0.270481192606423</c:v>
                </c:pt>
                <c:pt idx="13">
                  <c:v>0.303878227007151</c:v>
                </c:pt>
                <c:pt idx="14">
                  <c:v>0.128862446234664</c:v>
                </c:pt>
                <c:pt idx="15">
                  <c:v>0.38767869622489</c:v>
                </c:pt>
                <c:pt idx="16">
                  <c:v>0.303878227007151</c:v>
                </c:pt>
                <c:pt idx="17">
                  <c:v>0.278429663968392</c:v>
                </c:pt>
                <c:pt idx="18">
                  <c:v>0.278429663968392</c:v>
                </c:pt>
                <c:pt idx="19">
                  <c:v>0.270481192606423</c:v>
                </c:pt>
                <c:pt idx="20">
                  <c:v>0.270481192606423</c:v>
                </c:pt>
                <c:pt idx="21">
                  <c:v>0.162661559836854</c:v>
                </c:pt>
                <c:pt idx="22" formatCode="General">
                  <c:v>0.1346121796446</c:v>
                </c:pt>
                <c:pt idx="23">
                  <c:v>0.289042491681329</c:v>
                </c:pt>
                <c:pt idx="24">
                  <c:v>0.290730170442511</c:v>
                </c:pt>
                <c:pt idx="25">
                  <c:v>0.227973293137457</c:v>
                </c:pt>
                <c:pt idx="26">
                  <c:v>0.296217731218081</c:v>
                </c:pt>
                <c:pt idx="27">
                  <c:v>0.159874383973905</c:v>
                </c:pt>
                <c:pt idx="28" formatCode="General">
                  <c:v>0.177313673213368</c:v>
                </c:pt>
                <c:pt idx="29">
                  <c:v>0.0578871511198538</c:v>
                </c:pt>
                <c:pt idx="30">
                  <c:v>0.10271619065773</c:v>
                </c:pt>
              </c:numCache>
            </c:numRef>
          </c:val>
        </c:ser>
        <c:dLbls>
          <c:showLegendKey val="0"/>
          <c:showVal val="0"/>
          <c:showCatName val="0"/>
          <c:showSerName val="0"/>
          <c:showPercent val="0"/>
          <c:showBubbleSize val="0"/>
        </c:dLbls>
        <c:gapWidth val="150"/>
        <c:axId val="2116142920"/>
        <c:axId val="2116139960"/>
      </c:barChart>
      <c:catAx>
        <c:axId val="2116142920"/>
        <c:scaling>
          <c:orientation val="minMax"/>
        </c:scaling>
        <c:delete val="0"/>
        <c:axPos val="b"/>
        <c:numFmt formatCode="General" sourceLinked="1"/>
        <c:majorTickMark val="out"/>
        <c:minorTickMark val="none"/>
        <c:tickLblPos val="nextTo"/>
        <c:crossAx val="2116139960"/>
        <c:crosses val="autoZero"/>
        <c:auto val="1"/>
        <c:lblAlgn val="ctr"/>
        <c:lblOffset val="100"/>
        <c:noMultiLvlLbl val="0"/>
      </c:catAx>
      <c:valAx>
        <c:axId val="2116139960"/>
        <c:scaling>
          <c:orientation val="minMax"/>
        </c:scaling>
        <c:delete val="0"/>
        <c:axPos val="l"/>
        <c:majorGridlines/>
        <c:numFmt formatCode="0.0000" sourceLinked="1"/>
        <c:majorTickMark val="out"/>
        <c:minorTickMark val="none"/>
        <c:tickLblPos val="nextTo"/>
        <c:crossAx val="21161429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5"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199217" cy="56100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171450</xdr:colOff>
      <xdr:row>4</xdr:row>
      <xdr:rowOff>165100</xdr:rowOff>
    </xdr:from>
    <xdr:to>
      <xdr:col>15</xdr:col>
      <xdr:colOff>114300</xdr:colOff>
      <xdr:row>26</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
  <sheetViews>
    <sheetView topLeftCell="B1" zoomScale="80" zoomScaleNormal="80" zoomScalePageLayoutView="80" workbookViewId="0">
      <selection activeCell="D23" sqref="D23"/>
    </sheetView>
  </sheetViews>
  <sheetFormatPr baseColWidth="10" defaultColWidth="34.83203125" defaultRowHeight="15" x14ac:dyDescent="0"/>
  <cols>
    <col min="1" max="1" width="4.6640625" style="29" hidden="1" customWidth="1"/>
    <col min="2" max="2" width="7.6640625" style="8" customWidth="1"/>
    <col min="3" max="3" width="7.6640625" style="7" customWidth="1"/>
    <col min="4" max="4" width="40.33203125" style="8" customWidth="1"/>
    <col min="5" max="5" width="71.5" style="8" customWidth="1"/>
    <col min="6" max="6" width="67.33203125" style="8" customWidth="1"/>
    <col min="7" max="7" width="41" style="8" customWidth="1"/>
    <col min="8" max="8" width="16" style="3" customWidth="1"/>
    <col min="9" max="9" width="15.6640625" style="3" customWidth="1"/>
    <col min="10" max="10" width="12.33203125" style="3" customWidth="1"/>
    <col min="11" max="11" width="16.1640625" style="3" customWidth="1"/>
    <col min="12" max="12" width="21.83203125" style="3" hidden="1" customWidth="1"/>
    <col min="13" max="13" width="13.33203125" style="3" customWidth="1"/>
    <col min="14" max="14" width="16.5" style="3" customWidth="1"/>
    <col min="15" max="15" width="23.33203125" style="3" customWidth="1"/>
    <col min="16" max="16" width="12.5" style="3" customWidth="1"/>
    <col min="17" max="17" width="41" style="3" customWidth="1"/>
    <col min="18" max="18" width="33" style="3" customWidth="1"/>
    <col min="19" max="19" width="24.5" style="3" customWidth="1"/>
    <col min="20" max="20" width="34.83203125" style="8"/>
    <col min="21" max="21" width="17.5" style="3" bestFit="1" customWidth="1"/>
    <col min="22" max="22" width="20" style="3" bestFit="1" customWidth="1"/>
    <col min="23" max="16384" width="34.83203125" style="8"/>
  </cols>
  <sheetData>
    <row r="1" spans="1:22" s="1" customFormat="1" ht="30">
      <c r="A1" s="27"/>
      <c r="B1" s="4" t="s">
        <v>0</v>
      </c>
      <c r="C1" s="5" t="s">
        <v>5</v>
      </c>
      <c r="D1" s="4" t="s">
        <v>2</v>
      </c>
      <c r="E1" s="4" t="s">
        <v>3</v>
      </c>
      <c r="F1" s="4" t="s">
        <v>4</v>
      </c>
      <c r="G1" s="4" t="s">
        <v>60</v>
      </c>
      <c r="H1" s="1" t="s">
        <v>114</v>
      </c>
      <c r="I1" s="2" t="s">
        <v>115</v>
      </c>
      <c r="J1" s="2" t="s">
        <v>150</v>
      </c>
      <c r="K1" s="1" t="s">
        <v>116</v>
      </c>
      <c r="L1" s="1" t="s">
        <v>117</v>
      </c>
      <c r="M1" s="1" t="s">
        <v>151</v>
      </c>
      <c r="N1" s="1" t="s">
        <v>118</v>
      </c>
      <c r="O1" s="1" t="s">
        <v>119</v>
      </c>
      <c r="P1" s="1" t="s">
        <v>152</v>
      </c>
      <c r="Q1" s="4" t="s">
        <v>167</v>
      </c>
      <c r="R1" s="4" t="s">
        <v>168</v>
      </c>
      <c r="S1" s="4" t="s">
        <v>169</v>
      </c>
      <c r="U1" s="1" t="s">
        <v>183</v>
      </c>
      <c r="V1" s="1" t="s">
        <v>182</v>
      </c>
    </row>
    <row r="2" spans="1:22" s="6" customFormat="1">
      <c r="A2" s="62"/>
      <c r="B2" s="73" t="s">
        <v>14</v>
      </c>
      <c r="C2" s="74">
        <v>5587</v>
      </c>
      <c r="D2" s="69" t="s">
        <v>147</v>
      </c>
      <c r="E2" s="69" t="s">
        <v>24</v>
      </c>
      <c r="F2" s="69" t="s">
        <v>144</v>
      </c>
      <c r="G2" s="69" t="s">
        <v>121</v>
      </c>
      <c r="H2" s="79">
        <v>5.8675268571761703E-2</v>
      </c>
      <c r="I2" s="56">
        <v>0.21915677735974201</v>
      </c>
      <c r="J2" s="37">
        <f t="shared" ref="J2:J32" si="0">I2-H2</f>
        <v>0.16048150878798031</v>
      </c>
      <c r="K2" s="95">
        <v>0.17091881852973301</v>
      </c>
      <c r="L2" s="56">
        <v>0.283799018694323</v>
      </c>
      <c r="M2" s="19" t="s">
        <v>163</v>
      </c>
      <c r="N2" s="85" t="s">
        <v>157</v>
      </c>
      <c r="O2" s="80">
        <v>0.17532542188779399</v>
      </c>
      <c r="P2" s="37"/>
      <c r="Q2" s="35">
        <v>2</v>
      </c>
      <c r="R2" s="35">
        <v>0</v>
      </c>
      <c r="S2" s="118">
        <v>0</v>
      </c>
      <c r="U2" s="18" t="str">
        <f t="shared" ref="U2:U37" si="1">IF(S2=1,J2,"")</f>
        <v/>
      </c>
      <c r="V2" s="18">
        <f>IF(AND(S2=0,NOT(ISBLANK(J2))),J2,"")</f>
        <v>0.16048150878798031</v>
      </c>
    </row>
    <row r="3" spans="1:22" s="42" customFormat="1">
      <c r="A3" s="62"/>
      <c r="B3" s="73" t="s">
        <v>14</v>
      </c>
      <c r="C3" s="74">
        <v>5587</v>
      </c>
      <c r="D3" s="69" t="s">
        <v>145</v>
      </c>
      <c r="E3" s="69" t="s">
        <v>24</v>
      </c>
      <c r="F3" s="69" t="s">
        <v>144</v>
      </c>
      <c r="G3" s="69" t="s">
        <v>121</v>
      </c>
      <c r="H3" s="79">
        <v>5.8675268571761703E-2</v>
      </c>
      <c r="I3" s="56">
        <v>0.21915677735974201</v>
      </c>
      <c r="J3" s="37">
        <f t="shared" si="0"/>
        <v>0.16048150878798031</v>
      </c>
      <c r="K3" s="95">
        <v>0.17091881852973301</v>
      </c>
      <c r="L3" s="56">
        <v>0.283799018694323</v>
      </c>
      <c r="M3" s="19">
        <f>L3-K3</f>
        <v>0.11288020016458999</v>
      </c>
      <c r="N3" s="85" t="s">
        <v>157</v>
      </c>
      <c r="O3" s="80">
        <v>0.17532542188779399</v>
      </c>
      <c r="P3" s="37"/>
      <c r="Q3" s="107">
        <v>2</v>
      </c>
      <c r="R3" s="107">
        <v>0</v>
      </c>
      <c r="S3" s="118">
        <v>0</v>
      </c>
      <c r="U3" s="18" t="str">
        <f t="shared" si="1"/>
        <v/>
      </c>
      <c r="V3" s="18">
        <f t="shared" ref="V3:V37" si="2">IF(AND(S3=0,NOT(ISBLANK(J3))),J3,"")</f>
        <v>0.16048150878798031</v>
      </c>
    </row>
    <row r="4" spans="1:22" s="6" customFormat="1">
      <c r="A4" s="62">
        <v>1</v>
      </c>
      <c r="B4" s="63" t="s">
        <v>15</v>
      </c>
      <c r="C4" s="64" t="s">
        <v>18</v>
      </c>
      <c r="D4" s="69" t="s">
        <v>40</v>
      </c>
      <c r="E4" s="34" t="s">
        <v>50</v>
      </c>
      <c r="F4" s="34" t="s">
        <v>55</v>
      </c>
      <c r="G4" s="34" t="s">
        <v>125</v>
      </c>
      <c r="H4" s="23">
        <v>6.5319445991735101E-2</v>
      </c>
      <c r="I4" s="23">
        <v>0.21154151329879201</v>
      </c>
      <c r="J4" s="19">
        <f t="shared" si="0"/>
        <v>0.14622206730705689</v>
      </c>
      <c r="K4" s="23">
        <v>9.5253936588139701E-2</v>
      </c>
      <c r="L4" s="18" t="s">
        <v>128</v>
      </c>
      <c r="M4" s="86"/>
      <c r="N4" s="77" t="s">
        <v>153</v>
      </c>
      <c r="O4" s="77">
        <v>0.16612201173140301</v>
      </c>
      <c r="P4" s="19"/>
      <c r="Q4" s="35">
        <v>1</v>
      </c>
      <c r="R4" s="35" t="s">
        <v>176</v>
      </c>
      <c r="S4" s="35">
        <v>0</v>
      </c>
      <c r="U4" s="18" t="str">
        <f t="shared" si="1"/>
        <v/>
      </c>
      <c r="V4" s="18">
        <f t="shared" si="2"/>
        <v>0.14622206730705689</v>
      </c>
    </row>
    <row r="5" spans="1:22" s="6" customFormat="1">
      <c r="A5" s="62"/>
      <c r="B5" s="73" t="s">
        <v>14</v>
      </c>
      <c r="C5" s="74">
        <v>5587</v>
      </c>
      <c r="D5" s="69" t="s">
        <v>146</v>
      </c>
      <c r="E5" s="69" t="s">
        <v>24</v>
      </c>
      <c r="F5" s="69" t="s">
        <v>144</v>
      </c>
      <c r="G5" s="69" t="s">
        <v>121</v>
      </c>
      <c r="H5" s="79">
        <v>7.3180020126013795E-2</v>
      </c>
      <c r="I5" s="56">
        <v>0.2</v>
      </c>
      <c r="J5" s="37">
        <f t="shared" si="0"/>
        <v>0.12681997987398622</v>
      </c>
      <c r="K5" s="95">
        <v>0.17091881852973301</v>
      </c>
      <c r="L5" s="56">
        <v>0.283799018694323</v>
      </c>
      <c r="M5" s="19" t="s">
        <v>163</v>
      </c>
      <c r="N5" s="85" t="s">
        <v>157</v>
      </c>
      <c r="O5" s="80">
        <v>0.17532542188779399</v>
      </c>
      <c r="P5" s="19"/>
      <c r="Q5" s="35">
        <v>2</v>
      </c>
      <c r="R5" s="35">
        <v>0</v>
      </c>
      <c r="S5" s="118">
        <v>0</v>
      </c>
      <c r="U5" s="18" t="str">
        <f t="shared" si="1"/>
        <v/>
      </c>
      <c r="V5" s="18">
        <f t="shared" si="2"/>
        <v>0.12681997987398622</v>
      </c>
    </row>
    <row r="6" spans="1:22" s="42" customFormat="1" ht="45">
      <c r="A6" s="29">
        <v>1</v>
      </c>
      <c r="B6" s="6" t="s">
        <v>20</v>
      </c>
      <c r="C6" s="7" t="s">
        <v>17</v>
      </c>
      <c r="D6" s="45" t="s">
        <v>83</v>
      </c>
      <c r="E6" s="8" t="s">
        <v>91</v>
      </c>
      <c r="F6" s="8" t="s">
        <v>87</v>
      </c>
      <c r="G6" s="8" t="s">
        <v>124</v>
      </c>
      <c r="H6" s="18">
        <v>0.14964761950146899</v>
      </c>
      <c r="I6" s="18">
        <v>0.22075617005331999</v>
      </c>
      <c r="J6" s="19">
        <f t="shared" si="0"/>
        <v>7.1108550551851002E-2</v>
      </c>
      <c r="K6" s="18">
        <v>0.10271619065772999</v>
      </c>
      <c r="L6" s="40" t="s">
        <v>156</v>
      </c>
      <c r="M6" s="87"/>
      <c r="N6" s="18">
        <v>0.21192206771028901</v>
      </c>
      <c r="O6" s="18">
        <v>0.223166352731302</v>
      </c>
      <c r="P6" s="19">
        <f>O6-N6</f>
        <v>1.124428502101299E-2</v>
      </c>
      <c r="Q6" s="35">
        <v>0</v>
      </c>
      <c r="R6" s="38" t="s">
        <v>173</v>
      </c>
      <c r="S6" s="3">
        <v>0</v>
      </c>
      <c r="U6" s="18" t="str">
        <f t="shared" si="1"/>
        <v/>
      </c>
      <c r="V6" s="18">
        <f t="shared" si="2"/>
        <v>7.1108550551851002E-2</v>
      </c>
    </row>
    <row r="7" spans="1:22" s="14" customFormat="1" ht="30">
      <c r="A7" s="29">
        <v>1</v>
      </c>
      <c r="B7" s="6" t="s">
        <v>21</v>
      </c>
      <c r="C7" s="7" t="s">
        <v>17</v>
      </c>
      <c r="D7" s="114" t="s">
        <v>64</v>
      </c>
      <c r="E7" s="8" t="s">
        <v>69</v>
      </c>
      <c r="F7" s="8" t="s">
        <v>76</v>
      </c>
      <c r="G7" s="8" t="s">
        <v>129</v>
      </c>
      <c r="H7" s="18">
        <v>0.33852637662385199</v>
      </c>
      <c r="I7" s="18">
        <v>0.40949417984099801</v>
      </c>
      <c r="J7" s="19">
        <f t="shared" si="0"/>
        <v>7.0967803217146019E-2</v>
      </c>
      <c r="K7" s="89">
        <v>0.247832122185285</v>
      </c>
      <c r="L7" s="18">
        <v>0.22611889264061799</v>
      </c>
      <c r="M7" s="19">
        <f>L7-K7</f>
        <v>-2.1713229544667006E-2</v>
      </c>
      <c r="N7" s="77" t="s">
        <v>153</v>
      </c>
      <c r="O7" s="78">
        <v>0.30049949426199102</v>
      </c>
      <c r="P7" s="19"/>
      <c r="Q7" s="58">
        <v>0</v>
      </c>
      <c r="R7" s="58" t="s">
        <v>179</v>
      </c>
      <c r="S7" s="38">
        <v>0</v>
      </c>
      <c r="U7" s="18" t="str">
        <f t="shared" si="1"/>
        <v/>
      </c>
      <c r="V7" s="18">
        <f t="shared" si="2"/>
        <v>7.0967803217146019E-2</v>
      </c>
    </row>
    <row r="8" spans="1:22" s="14" customFormat="1">
      <c r="A8" s="28">
        <v>1</v>
      </c>
      <c r="B8" s="6" t="s">
        <v>1</v>
      </c>
      <c r="C8" s="7">
        <v>1856</v>
      </c>
      <c r="D8" s="42" t="s">
        <v>8</v>
      </c>
      <c r="E8" s="6" t="s">
        <v>7</v>
      </c>
      <c r="F8" s="6" t="s">
        <v>13</v>
      </c>
      <c r="G8" s="6" t="s">
        <v>120</v>
      </c>
      <c r="H8" s="3">
        <v>6.6334991708126003E-3</v>
      </c>
      <c r="I8" s="3">
        <v>7.4313994524253399E-2</v>
      </c>
      <c r="J8" s="19">
        <f t="shared" si="0"/>
        <v>6.7680495353440798E-2</v>
      </c>
      <c r="K8" s="93">
        <v>0.20619983666498601</v>
      </c>
      <c r="L8" s="3">
        <v>0.279148690529823</v>
      </c>
      <c r="M8" s="19">
        <f>L8-K8</f>
        <v>7.2948853864836988E-2</v>
      </c>
      <c r="N8" s="77" t="s">
        <v>153</v>
      </c>
      <c r="O8" s="3">
        <v>0.168329740139157</v>
      </c>
      <c r="P8" s="1"/>
      <c r="Q8" s="58">
        <v>1</v>
      </c>
      <c r="R8" s="58">
        <v>0</v>
      </c>
      <c r="S8" s="3">
        <v>1</v>
      </c>
      <c r="U8" s="18">
        <f t="shared" si="1"/>
        <v>6.7680495353440798E-2</v>
      </c>
      <c r="V8" s="18" t="str">
        <f t="shared" si="2"/>
        <v/>
      </c>
    </row>
    <row r="9" spans="1:22" s="14" customFormat="1" ht="30">
      <c r="A9" s="65">
        <v>1</v>
      </c>
      <c r="B9" s="33" t="s">
        <v>21</v>
      </c>
      <c r="C9" s="66" t="s">
        <v>17</v>
      </c>
      <c r="D9" s="115" t="s">
        <v>65</v>
      </c>
      <c r="E9" s="13" t="s">
        <v>69</v>
      </c>
      <c r="F9" s="13" t="s">
        <v>76</v>
      </c>
      <c r="G9" s="13" t="s">
        <v>129</v>
      </c>
      <c r="H9" s="23">
        <v>0.22717865959101799</v>
      </c>
      <c r="I9" s="23">
        <v>0.27842966396839203</v>
      </c>
      <c r="J9" s="37">
        <f t="shared" si="0"/>
        <v>5.1251004377374038E-2</v>
      </c>
      <c r="K9" s="90">
        <v>0.247832122185285</v>
      </c>
      <c r="L9" s="23">
        <v>0.22611889264061799</v>
      </c>
      <c r="M9" s="19" t="s">
        <v>163</v>
      </c>
      <c r="N9" s="77" t="s">
        <v>153</v>
      </c>
      <c r="O9" s="77">
        <v>0.30049949426199102</v>
      </c>
      <c r="P9" s="37"/>
      <c r="Q9" s="58">
        <v>0</v>
      </c>
      <c r="R9" s="58" t="s">
        <v>180</v>
      </c>
      <c r="S9" s="3">
        <v>0</v>
      </c>
      <c r="U9" s="18" t="str">
        <f t="shared" si="1"/>
        <v/>
      </c>
      <c r="V9" s="18">
        <f t="shared" si="2"/>
        <v>5.1251004377374038E-2</v>
      </c>
    </row>
    <row r="10" spans="1:22" s="14" customFormat="1" ht="30">
      <c r="A10" s="65">
        <v>1</v>
      </c>
      <c r="B10" s="33" t="s">
        <v>21</v>
      </c>
      <c r="C10" s="66" t="s">
        <v>17</v>
      </c>
      <c r="D10" s="115" t="s">
        <v>67</v>
      </c>
      <c r="E10" s="13" t="s">
        <v>69</v>
      </c>
      <c r="F10" s="13" t="s">
        <v>76</v>
      </c>
      <c r="G10" s="13" t="s">
        <v>129</v>
      </c>
      <c r="H10" s="23">
        <v>0.22717865959101799</v>
      </c>
      <c r="I10" s="23">
        <v>0.27842966396839203</v>
      </c>
      <c r="J10" s="37">
        <f t="shared" si="0"/>
        <v>5.1251004377374038E-2</v>
      </c>
      <c r="K10" s="90">
        <v>0.247832122185285</v>
      </c>
      <c r="L10" s="23">
        <v>0.22611889264061799</v>
      </c>
      <c r="M10" s="19" t="s">
        <v>163</v>
      </c>
      <c r="N10" s="77" t="s">
        <v>153</v>
      </c>
      <c r="O10" s="77">
        <v>0.30049949426199102</v>
      </c>
      <c r="P10" s="19"/>
      <c r="Q10" s="58">
        <v>0</v>
      </c>
      <c r="R10" s="58">
        <v>0</v>
      </c>
      <c r="S10" s="3">
        <v>0</v>
      </c>
      <c r="U10" s="18" t="str">
        <f t="shared" si="1"/>
        <v/>
      </c>
      <c r="V10" s="18">
        <f t="shared" si="2"/>
        <v>5.1251004377374038E-2</v>
      </c>
    </row>
    <row r="11" spans="1:22">
      <c r="A11" s="67">
        <v>1</v>
      </c>
      <c r="B11" s="33" t="s">
        <v>1</v>
      </c>
      <c r="C11" s="66">
        <v>2444</v>
      </c>
      <c r="D11" s="106" t="s">
        <v>11</v>
      </c>
      <c r="E11" s="33" t="s">
        <v>6</v>
      </c>
      <c r="F11" s="33" t="s">
        <v>12</v>
      </c>
      <c r="G11" s="33" t="s">
        <v>108</v>
      </c>
      <c r="H11" s="35">
        <v>0.10255914664534201</v>
      </c>
      <c r="I11" s="35">
        <v>0.15307128850472301</v>
      </c>
      <c r="J11" s="37">
        <f t="shared" si="0"/>
        <v>5.0512141859381007E-2</v>
      </c>
      <c r="K11" s="35">
        <v>0.10941395909884399</v>
      </c>
      <c r="L11" s="35">
        <v>0.109612151055718</v>
      </c>
      <c r="M11" s="19">
        <f>L11-K11</f>
        <v>1.9819195687401092E-4</v>
      </c>
      <c r="N11" s="3">
        <v>0.144573078443306</v>
      </c>
      <c r="O11" s="3">
        <v>0.14379754879391901</v>
      </c>
      <c r="P11" s="37">
        <f>O11-N11</f>
        <v>-7.7552964938698565E-4</v>
      </c>
      <c r="Q11" s="35">
        <v>0</v>
      </c>
      <c r="R11" s="35" t="s">
        <v>170</v>
      </c>
      <c r="S11" s="107">
        <v>0</v>
      </c>
      <c r="U11" s="18" t="str">
        <f t="shared" si="1"/>
        <v/>
      </c>
      <c r="V11" s="18">
        <f t="shared" si="2"/>
        <v>5.0512141859381007E-2</v>
      </c>
    </row>
    <row r="12" spans="1:22" s="11" customFormat="1">
      <c r="A12" s="123">
        <v>1</v>
      </c>
      <c r="B12" s="9" t="s">
        <v>1</v>
      </c>
      <c r="C12" s="10">
        <v>1856</v>
      </c>
      <c r="D12" s="130" t="s">
        <v>9</v>
      </c>
      <c r="E12" s="9" t="s">
        <v>7</v>
      </c>
      <c r="F12" s="9" t="s">
        <v>13</v>
      </c>
      <c r="G12" s="9" t="s">
        <v>120</v>
      </c>
      <c r="H12" s="36">
        <v>0.19449326216799601</v>
      </c>
      <c r="I12" s="36">
        <v>0.242515586823216</v>
      </c>
      <c r="J12" s="37">
        <f t="shared" si="0"/>
        <v>4.8022324655219994E-2</v>
      </c>
      <c r="K12" s="138">
        <v>0.20619983666498601</v>
      </c>
      <c r="L12" s="35">
        <v>0.279148690529823</v>
      </c>
      <c r="M12" s="19">
        <f>L12-K12</f>
        <v>7.2948853864836988E-2</v>
      </c>
      <c r="N12" s="119" t="s">
        <v>153</v>
      </c>
      <c r="O12" s="36">
        <v>0.168329740139157</v>
      </c>
      <c r="P12" s="41"/>
      <c r="Q12" s="110">
        <v>1</v>
      </c>
      <c r="R12" s="36">
        <v>0</v>
      </c>
      <c r="S12" s="136">
        <v>1</v>
      </c>
      <c r="U12" s="18">
        <f t="shared" si="1"/>
        <v>4.8022324655219994E-2</v>
      </c>
      <c r="V12" s="18" t="str">
        <f t="shared" si="2"/>
        <v/>
      </c>
    </row>
    <row r="13" spans="1:22" s="12" customFormat="1" ht="30">
      <c r="A13" s="121">
        <v>1</v>
      </c>
      <c r="B13" s="124" t="s">
        <v>21</v>
      </c>
      <c r="C13" s="126" t="s">
        <v>17</v>
      </c>
      <c r="D13" s="128" t="s">
        <v>62</v>
      </c>
      <c r="E13" s="12" t="s">
        <v>69</v>
      </c>
      <c r="F13" s="12" t="s">
        <v>76</v>
      </c>
      <c r="G13" s="12" t="s">
        <v>129</v>
      </c>
      <c r="H13" s="16">
        <v>0.222772859364718</v>
      </c>
      <c r="I13" s="16">
        <v>0.270481192606423</v>
      </c>
      <c r="J13" s="24">
        <f t="shared" si="0"/>
        <v>4.7708333241705009E-2</v>
      </c>
      <c r="K13" s="139">
        <v>0.247832122185285</v>
      </c>
      <c r="L13" s="16">
        <v>0.22611889264061799</v>
      </c>
      <c r="M13" s="19" t="s">
        <v>163</v>
      </c>
      <c r="N13" s="133" t="s">
        <v>153</v>
      </c>
      <c r="O13" s="133">
        <v>0.30049949426199102</v>
      </c>
      <c r="P13" s="37"/>
      <c r="Q13" s="120">
        <v>0</v>
      </c>
      <c r="R13" s="135" t="s">
        <v>180</v>
      </c>
      <c r="S13" s="120">
        <v>0</v>
      </c>
      <c r="U13" s="18" t="str">
        <f t="shared" si="1"/>
        <v/>
      </c>
      <c r="V13" s="18">
        <f t="shared" si="2"/>
        <v>4.7708333241705009E-2</v>
      </c>
    </row>
    <row r="14" spans="1:22" ht="30">
      <c r="A14" s="65">
        <v>1</v>
      </c>
      <c r="B14" s="33" t="s">
        <v>21</v>
      </c>
      <c r="C14" s="66" t="s">
        <v>17</v>
      </c>
      <c r="D14" s="115" t="s">
        <v>63</v>
      </c>
      <c r="E14" s="13" t="s">
        <v>69</v>
      </c>
      <c r="F14" s="13" t="s">
        <v>76</v>
      </c>
      <c r="G14" s="13" t="s">
        <v>129</v>
      </c>
      <c r="H14" s="23">
        <v>0.222772859364718</v>
      </c>
      <c r="I14" s="23">
        <v>0.270481192606423</v>
      </c>
      <c r="J14" s="37">
        <f t="shared" si="0"/>
        <v>4.7708333241705009E-2</v>
      </c>
      <c r="K14" s="90">
        <v>0.247832122185285</v>
      </c>
      <c r="L14" s="23">
        <v>0.22611889264061799</v>
      </c>
      <c r="M14" s="19" t="s">
        <v>163</v>
      </c>
      <c r="N14" s="77" t="s">
        <v>153</v>
      </c>
      <c r="O14" s="78">
        <v>0.30049949426199102</v>
      </c>
      <c r="P14" s="37"/>
      <c r="Q14" s="35">
        <v>0</v>
      </c>
      <c r="R14" s="35" t="s">
        <v>180</v>
      </c>
      <c r="S14" s="35">
        <v>0</v>
      </c>
      <c r="U14" s="18" t="str">
        <f t="shared" si="1"/>
        <v/>
      </c>
      <c r="V14" s="18">
        <f t="shared" si="2"/>
        <v>4.7708333241705009E-2</v>
      </c>
    </row>
    <row r="15" spans="1:22" ht="30">
      <c r="A15" s="65">
        <v>1</v>
      </c>
      <c r="B15" s="33" t="s">
        <v>21</v>
      </c>
      <c r="C15" s="66" t="s">
        <v>17</v>
      </c>
      <c r="D15" s="115" t="s">
        <v>66</v>
      </c>
      <c r="E15" s="13" t="s">
        <v>69</v>
      </c>
      <c r="F15" s="13" t="s">
        <v>76</v>
      </c>
      <c r="G15" s="13" t="s">
        <v>129</v>
      </c>
      <c r="H15" s="23">
        <v>0.26041109720886102</v>
      </c>
      <c r="I15" s="23">
        <v>0.303878227007151</v>
      </c>
      <c r="J15" s="37">
        <f t="shared" si="0"/>
        <v>4.3467129798289983E-2</v>
      </c>
      <c r="K15" s="90">
        <v>0.247832122185285</v>
      </c>
      <c r="L15" s="16">
        <v>0.22611889264061799</v>
      </c>
      <c r="M15" s="19" t="s">
        <v>163</v>
      </c>
      <c r="N15" s="77" t="s">
        <v>153</v>
      </c>
      <c r="O15" s="78">
        <v>0.30049949426199102</v>
      </c>
      <c r="P15" s="37"/>
      <c r="Q15" s="35">
        <v>1</v>
      </c>
      <c r="R15" s="35">
        <v>0</v>
      </c>
      <c r="S15" s="35">
        <v>1</v>
      </c>
      <c r="U15" s="18">
        <f t="shared" si="1"/>
        <v>4.3467129798289983E-2</v>
      </c>
      <c r="V15" s="18" t="str">
        <f t="shared" si="2"/>
        <v/>
      </c>
    </row>
    <row r="16" spans="1:22">
      <c r="A16" s="62">
        <v>1</v>
      </c>
      <c r="B16" s="73" t="s">
        <v>14</v>
      </c>
      <c r="C16" s="74">
        <v>6267</v>
      </c>
      <c r="D16" s="69" t="s">
        <v>61</v>
      </c>
      <c r="E16" s="69" t="s">
        <v>22</v>
      </c>
      <c r="F16" s="69" t="s">
        <v>25</v>
      </c>
      <c r="G16" s="69" t="s">
        <v>108</v>
      </c>
      <c r="H16" s="97">
        <v>8.9437064878202494E-2</v>
      </c>
      <c r="I16" s="97">
        <v>0.128862446234664</v>
      </c>
      <c r="J16" s="71">
        <f t="shared" si="0"/>
        <v>3.9425381356461509E-2</v>
      </c>
      <c r="K16" s="97">
        <v>0.225958998481079</v>
      </c>
      <c r="L16" s="72">
        <v>0.229551290214069</v>
      </c>
      <c r="M16" s="19">
        <f>L16-K16</f>
        <v>3.5922917329899995E-3</v>
      </c>
      <c r="N16" s="97">
        <v>0.135975141103412</v>
      </c>
      <c r="O16" s="97">
        <v>0.12838031706661901</v>
      </c>
      <c r="P16" s="19">
        <f>O16-N16</f>
        <v>-7.5948240367929853E-3</v>
      </c>
      <c r="Q16" s="3">
        <v>0</v>
      </c>
      <c r="R16" s="3" t="s">
        <v>171</v>
      </c>
      <c r="S16" s="58">
        <v>0</v>
      </c>
      <c r="U16" s="18" t="str">
        <f t="shared" si="1"/>
        <v/>
      </c>
      <c r="V16" s="18">
        <f t="shared" si="2"/>
        <v>3.9425381356461509E-2</v>
      </c>
    </row>
    <row r="17" spans="1:22" ht="30">
      <c r="A17" s="65">
        <v>1</v>
      </c>
      <c r="B17" s="33" t="s">
        <v>21</v>
      </c>
      <c r="C17" s="66" t="s">
        <v>17</v>
      </c>
      <c r="D17" s="109" t="s">
        <v>68</v>
      </c>
      <c r="E17" s="13" t="s">
        <v>69</v>
      </c>
      <c r="F17" s="13" t="s">
        <v>76</v>
      </c>
      <c r="G17" s="13" t="s">
        <v>129</v>
      </c>
      <c r="H17" s="23">
        <v>0.34873255180171903</v>
      </c>
      <c r="I17" s="23">
        <v>0.38767869622488998</v>
      </c>
      <c r="J17" s="37">
        <f t="shared" si="0"/>
        <v>3.8946144423170959E-2</v>
      </c>
      <c r="K17" s="90">
        <v>0.247832122185285</v>
      </c>
      <c r="L17" s="23">
        <v>0.22611889264061799</v>
      </c>
      <c r="M17" s="19" t="s">
        <v>163</v>
      </c>
      <c r="N17" s="77" t="s">
        <v>153</v>
      </c>
      <c r="O17" s="78">
        <v>0.30049949426199102</v>
      </c>
      <c r="P17" s="37"/>
      <c r="Q17" s="3">
        <v>0</v>
      </c>
      <c r="R17" s="3" t="s">
        <v>179</v>
      </c>
      <c r="S17" s="3">
        <v>0</v>
      </c>
      <c r="U17" s="18" t="str">
        <f t="shared" si="1"/>
        <v/>
      </c>
      <c r="V17" s="18">
        <f t="shared" si="2"/>
        <v>3.8946144423170959E-2</v>
      </c>
    </row>
    <row r="18" spans="1:22" s="45" customFormat="1" ht="30">
      <c r="A18" s="65">
        <v>1</v>
      </c>
      <c r="B18" s="33" t="s">
        <v>21</v>
      </c>
      <c r="C18" s="66" t="s">
        <v>17</v>
      </c>
      <c r="D18" s="115" t="s">
        <v>66</v>
      </c>
      <c r="E18" s="68" t="s">
        <v>70</v>
      </c>
      <c r="F18" s="13" t="s">
        <v>76</v>
      </c>
      <c r="G18" s="13" t="s">
        <v>129</v>
      </c>
      <c r="H18" s="23">
        <v>0.26794075437604697</v>
      </c>
      <c r="I18" s="23">
        <v>0.303878227007151</v>
      </c>
      <c r="J18" s="19">
        <f t="shared" si="0"/>
        <v>3.5937472631104028E-2</v>
      </c>
      <c r="K18" s="91">
        <v>0.26887821549094099</v>
      </c>
      <c r="L18" s="23">
        <v>0.30626623914395401</v>
      </c>
      <c r="M18" s="19">
        <f>L18-K18</f>
        <v>3.7388023653013025E-2</v>
      </c>
      <c r="N18" s="77" t="s">
        <v>153</v>
      </c>
      <c r="O18" s="77">
        <v>0.30049949426199102</v>
      </c>
      <c r="P18" s="19"/>
      <c r="Q18" s="38">
        <v>1</v>
      </c>
      <c r="R18" s="38">
        <v>0</v>
      </c>
      <c r="S18" s="3">
        <v>1</v>
      </c>
      <c r="U18" s="18">
        <f t="shared" si="1"/>
        <v>3.5937472631104028E-2</v>
      </c>
      <c r="V18" s="18" t="str">
        <f t="shared" si="2"/>
        <v/>
      </c>
    </row>
    <row r="19" spans="1:22" ht="30">
      <c r="A19" s="65">
        <v>1</v>
      </c>
      <c r="B19" s="33" t="s">
        <v>21</v>
      </c>
      <c r="C19" s="66" t="s">
        <v>17</v>
      </c>
      <c r="D19" s="115" t="s">
        <v>65</v>
      </c>
      <c r="E19" s="68" t="s">
        <v>70</v>
      </c>
      <c r="F19" s="13" t="s">
        <v>76</v>
      </c>
      <c r="G19" s="13" t="s">
        <v>129</v>
      </c>
      <c r="H19" s="23">
        <v>0.24427960362336601</v>
      </c>
      <c r="I19" s="23">
        <v>0.27842966396839203</v>
      </c>
      <c r="J19" s="37">
        <f t="shared" si="0"/>
        <v>3.4150060345026018E-2</v>
      </c>
      <c r="K19" s="91">
        <v>0.26887821549094099</v>
      </c>
      <c r="L19" s="23">
        <v>0.30626623914395401</v>
      </c>
      <c r="M19" s="19" t="s">
        <v>163</v>
      </c>
      <c r="N19" s="77" t="s">
        <v>153</v>
      </c>
      <c r="O19" s="77">
        <v>0.30049949426199102</v>
      </c>
      <c r="P19" s="19"/>
      <c r="Q19" s="3">
        <v>0</v>
      </c>
      <c r="R19" s="58" t="s">
        <v>180</v>
      </c>
      <c r="S19" s="3">
        <v>0</v>
      </c>
      <c r="U19" s="18" t="str">
        <f t="shared" si="1"/>
        <v/>
      </c>
      <c r="V19" s="18">
        <f t="shared" si="2"/>
        <v>3.4150060345026018E-2</v>
      </c>
    </row>
    <row r="20" spans="1:22" ht="30">
      <c r="A20" s="29">
        <v>1</v>
      </c>
      <c r="B20" s="6" t="s">
        <v>21</v>
      </c>
      <c r="C20" s="7" t="s">
        <v>17</v>
      </c>
      <c r="D20" s="111" t="s">
        <v>67</v>
      </c>
      <c r="E20" s="17" t="s">
        <v>70</v>
      </c>
      <c r="F20" s="8" t="s">
        <v>76</v>
      </c>
      <c r="G20" s="8" t="s">
        <v>129</v>
      </c>
      <c r="H20" s="18">
        <v>0.24427960362336601</v>
      </c>
      <c r="I20" s="18">
        <v>0.27842966396839203</v>
      </c>
      <c r="J20" s="19">
        <f t="shared" si="0"/>
        <v>3.4150060345026018E-2</v>
      </c>
      <c r="K20" s="92">
        <v>0.26887821549094099</v>
      </c>
      <c r="L20" s="23">
        <v>0.30626623914395401</v>
      </c>
      <c r="M20" s="19" t="s">
        <v>163</v>
      </c>
      <c r="N20" s="77" t="s">
        <v>153</v>
      </c>
      <c r="O20" s="78">
        <v>0.30049949426199102</v>
      </c>
      <c r="P20" s="19"/>
      <c r="Q20" s="3">
        <v>0</v>
      </c>
      <c r="R20" s="3">
        <v>0</v>
      </c>
      <c r="S20" s="3">
        <v>0</v>
      </c>
      <c r="U20" s="18" t="str">
        <f t="shared" si="1"/>
        <v/>
      </c>
      <c r="V20" s="18">
        <f t="shared" si="2"/>
        <v>3.4150060345026018E-2</v>
      </c>
    </row>
    <row r="21" spans="1:22" s="15" customFormat="1" ht="30">
      <c r="A21" s="122">
        <v>1</v>
      </c>
      <c r="B21" s="125" t="s">
        <v>21</v>
      </c>
      <c r="C21" s="127" t="s">
        <v>17</v>
      </c>
      <c r="D21" s="129" t="s">
        <v>63</v>
      </c>
      <c r="E21" s="137" t="s">
        <v>70</v>
      </c>
      <c r="F21" s="15" t="s">
        <v>76</v>
      </c>
      <c r="G21" s="15" t="s">
        <v>129</v>
      </c>
      <c r="H21" s="25">
        <v>0.23978792039820301</v>
      </c>
      <c r="I21" s="25">
        <v>0.270481192606423</v>
      </c>
      <c r="J21" s="26">
        <f t="shared" si="0"/>
        <v>3.069327220821999E-2</v>
      </c>
      <c r="K21" s="140">
        <v>0.26887821549094099</v>
      </c>
      <c r="L21" s="25">
        <v>0.30626623914395401</v>
      </c>
      <c r="M21" s="19" t="s">
        <v>163</v>
      </c>
      <c r="N21" s="77" t="s">
        <v>153</v>
      </c>
      <c r="O21" s="77">
        <v>0.30049949426199102</v>
      </c>
      <c r="P21" s="26"/>
      <c r="Q21" s="108">
        <v>0</v>
      </c>
      <c r="R21" s="108" t="s">
        <v>180</v>
      </c>
      <c r="S21" s="108">
        <v>0</v>
      </c>
      <c r="U21" s="18" t="str">
        <f t="shared" si="1"/>
        <v/>
      </c>
      <c r="V21" s="18">
        <f t="shared" si="2"/>
        <v>3.069327220821999E-2</v>
      </c>
    </row>
    <row r="22" spans="1:22" ht="30">
      <c r="A22" s="65">
        <v>1</v>
      </c>
      <c r="B22" s="33" t="s">
        <v>21</v>
      </c>
      <c r="C22" s="66" t="s">
        <v>17</v>
      </c>
      <c r="D22" s="115" t="s">
        <v>62</v>
      </c>
      <c r="E22" s="68" t="s">
        <v>70</v>
      </c>
      <c r="F22" s="13" t="s">
        <v>76</v>
      </c>
      <c r="G22" s="13" t="s">
        <v>129</v>
      </c>
      <c r="H22" s="23">
        <v>0.23978792039820301</v>
      </c>
      <c r="I22" s="23">
        <v>0.270481192606423</v>
      </c>
      <c r="J22" s="37">
        <f t="shared" si="0"/>
        <v>3.069327220821999E-2</v>
      </c>
      <c r="K22" s="91">
        <v>0.26887821549094099</v>
      </c>
      <c r="L22" s="23">
        <v>0.30626623914395401</v>
      </c>
      <c r="M22" s="19" t="s">
        <v>163</v>
      </c>
      <c r="N22" s="77" t="s">
        <v>153</v>
      </c>
      <c r="O22" s="77">
        <v>0.30049949426199102</v>
      </c>
      <c r="P22" s="37"/>
      <c r="Q22" s="35">
        <v>0</v>
      </c>
      <c r="R22" s="118" t="s">
        <v>180</v>
      </c>
      <c r="S22" s="35">
        <v>0</v>
      </c>
      <c r="U22" s="18" t="str">
        <f t="shared" si="1"/>
        <v/>
      </c>
      <c r="V22" s="18">
        <f t="shared" si="2"/>
        <v>3.069327220821999E-2</v>
      </c>
    </row>
    <row r="23" spans="1:22" s="11" customFormat="1">
      <c r="A23" s="59">
        <v>1</v>
      </c>
      <c r="B23" s="60" t="s">
        <v>15</v>
      </c>
      <c r="C23" s="61" t="s">
        <v>16</v>
      </c>
      <c r="D23" s="105" t="s">
        <v>27</v>
      </c>
      <c r="E23" s="32" t="s">
        <v>30</v>
      </c>
      <c r="F23" s="32" t="s">
        <v>32</v>
      </c>
      <c r="G23" s="32" t="s">
        <v>122</v>
      </c>
      <c r="H23" s="20">
        <v>0.13713960928608601</v>
      </c>
      <c r="I23" s="20">
        <v>0.16266155983685399</v>
      </c>
      <c r="J23" s="26">
        <f t="shared" si="0"/>
        <v>2.5521950550767974E-2</v>
      </c>
      <c r="K23" s="20">
        <v>0.103091581393825</v>
      </c>
      <c r="L23" s="20" t="s">
        <v>128</v>
      </c>
      <c r="M23" s="86"/>
      <c r="N23" s="77" t="s">
        <v>153</v>
      </c>
      <c r="O23" s="77">
        <v>0.141293708330444</v>
      </c>
      <c r="P23" s="141"/>
      <c r="Q23" s="36">
        <v>1</v>
      </c>
      <c r="R23" s="36" t="s">
        <v>174</v>
      </c>
      <c r="S23" s="36">
        <v>1</v>
      </c>
      <c r="U23" s="18">
        <f t="shared" si="1"/>
        <v>2.5521950550767974E-2</v>
      </c>
      <c r="V23" s="18" t="str">
        <f t="shared" si="2"/>
        <v/>
      </c>
    </row>
    <row r="24" spans="1:22">
      <c r="A24" s="67">
        <v>1</v>
      </c>
      <c r="B24" s="33" t="s">
        <v>1</v>
      </c>
      <c r="C24" s="66">
        <v>1856</v>
      </c>
      <c r="D24" s="106" t="s">
        <v>10</v>
      </c>
      <c r="E24" s="33" t="s">
        <v>7</v>
      </c>
      <c r="F24" s="33" t="s">
        <v>13</v>
      </c>
      <c r="G24" s="33" t="s">
        <v>120</v>
      </c>
      <c r="H24" s="35">
        <v>0.109808836817956</v>
      </c>
      <c r="I24" s="35">
        <v>0.13461217964460001</v>
      </c>
      <c r="J24" s="37">
        <f t="shared" si="0"/>
        <v>2.4803342826644009E-2</v>
      </c>
      <c r="K24" s="94">
        <v>0.20619983666498601</v>
      </c>
      <c r="L24" s="35">
        <v>0.279148690529823</v>
      </c>
      <c r="M24" s="19" t="s">
        <v>163</v>
      </c>
      <c r="N24" s="77" t="s">
        <v>153</v>
      </c>
      <c r="O24" s="35">
        <v>0.168329740139157</v>
      </c>
      <c r="P24" s="41"/>
      <c r="Q24" s="58">
        <v>1</v>
      </c>
      <c r="R24" s="3">
        <v>0</v>
      </c>
      <c r="S24" s="3">
        <v>1</v>
      </c>
      <c r="U24" s="18">
        <f t="shared" si="1"/>
        <v>2.4803342826644009E-2</v>
      </c>
      <c r="V24" s="18" t="str">
        <f t="shared" si="2"/>
        <v/>
      </c>
    </row>
    <row r="25" spans="1:22" ht="30">
      <c r="A25" s="62">
        <v>1</v>
      </c>
      <c r="B25" s="63" t="s">
        <v>20</v>
      </c>
      <c r="C25" s="64" t="s">
        <v>16</v>
      </c>
      <c r="D25" s="69" t="s">
        <v>79</v>
      </c>
      <c r="E25" s="34" t="s">
        <v>88</v>
      </c>
      <c r="F25" s="34" t="s">
        <v>84</v>
      </c>
      <c r="G25" s="34" t="s">
        <v>124</v>
      </c>
      <c r="H25" s="23">
        <v>0.26614436276346198</v>
      </c>
      <c r="I25" s="23">
        <v>0.28904249168132901</v>
      </c>
      <c r="J25" s="37">
        <f t="shared" si="0"/>
        <v>2.2898128917867022E-2</v>
      </c>
      <c r="K25" s="23">
        <v>0.25153174430756198</v>
      </c>
      <c r="L25" s="23" t="s">
        <v>128</v>
      </c>
      <c r="M25" s="87"/>
      <c r="N25" s="23">
        <v>0.125461655789744</v>
      </c>
      <c r="O25" s="23">
        <v>0.283389796672747</v>
      </c>
      <c r="P25" s="19">
        <f>O25-N25</f>
        <v>0.157928140883003</v>
      </c>
      <c r="Q25" s="3">
        <v>0</v>
      </c>
      <c r="R25" s="3" t="s">
        <v>172</v>
      </c>
      <c r="S25" s="3">
        <v>0</v>
      </c>
      <c r="U25" s="18" t="str">
        <f t="shared" si="1"/>
        <v/>
      </c>
      <c r="V25" s="18">
        <f t="shared" si="2"/>
        <v>2.2898128917867022E-2</v>
      </c>
    </row>
    <row r="26" spans="1:22" ht="75">
      <c r="A26" s="62">
        <v>1</v>
      </c>
      <c r="B26" s="73" t="s">
        <v>15</v>
      </c>
      <c r="C26" s="74" t="s">
        <v>19</v>
      </c>
      <c r="D26" s="100" t="s">
        <v>42</v>
      </c>
      <c r="E26" s="69" t="s">
        <v>149</v>
      </c>
      <c r="F26" s="69" t="s">
        <v>154</v>
      </c>
      <c r="G26" s="100" t="s">
        <v>184</v>
      </c>
      <c r="H26" s="75">
        <v>0.27157146337320598</v>
      </c>
      <c r="I26" s="75">
        <v>0.29073017044251098</v>
      </c>
      <c r="J26" s="76">
        <f t="shared" si="0"/>
        <v>1.9158707069305003E-2</v>
      </c>
      <c r="K26" s="75">
        <v>0.231561860418346</v>
      </c>
      <c r="L26" s="75">
        <v>0.390761084011294</v>
      </c>
      <c r="M26" s="19">
        <f>L26-K26</f>
        <v>0.159199223592948</v>
      </c>
      <c r="N26" s="77" t="s">
        <v>153</v>
      </c>
      <c r="O26" s="77">
        <v>0.21422413703745599</v>
      </c>
      <c r="P26" s="76"/>
      <c r="Q26" s="35">
        <v>0</v>
      </c>
      <c r="R26" s="35">
        <v>0</v>
      </c>
      <c r="S26" s="35">
        <v>0</v>
      </c>
      <c r="U26" s="18" t="str">
        <f t="shared" si="1"/>
        <v/>
      </c>
      <c r="V26" s="18">
        <f t="shared" si="2"/>
        <v>1.9158707069305003E-2</v>
      </c>
    </row>
    <row r="27" spans="1:22" ht="105">
      <c r="A27" s="62">
        <v>1</v>
      </c>
      <c r="B27" s="63" t="s">
        <v>15</v>
      </c>
      <c r="C27" s="64" t="s">
        <v>17</v>
      </c>
      <c r="D27" s="100" t="s">
        <v>35</v>
      </c>
      <c r="E27" s="34" t="s">
        <v>34</v>
      </c>
      <c r="F27" s="34" t="s">
        <v>36</v>
      </c>
      <c r="G27" s="101" t="s">
        <v>185</v>
      </c>
      <c r="H27" s="23">
        <v>0.225109203262432</v>
      </c>
      <c r="I27" s="23">
        <v>0.22797329313745701</v>
      </c>
      <c r="J27" s="37">
        <f t="shared" si="0"/>
        <v>2.864089875025011E-3</v>
      </c>
      <c r="K27" s="23">
        <v>0.107251535777518</v>
      </c>
      <c r="L27" s="23">
        <v>0.12051023111512001</v>
      </c>
      <c r="M27" s="19">
        <f>L27-K27</f>
        <v>1.3258695337602003E-2</v>
      </c>
      <c r="N27" s="77" t="s">
        <v>153</v>
      </c>
      <c r="O27" s="77">
        <v>0.13703439610596499</v>
      </c>
      <c r="P27" s="37"/>
      <c r="Q27" s="35">
        <v>0</v>
      </c>
      <c r="R27" s="35" t="s">
        <v>175</v>
      </c>
      <c r="S27" s="35">
        <v>0</v>
      </c>
      <c r="U27" s="18" t="str">
        <f t="shared" si="1"/>
        <v/>
      </c>
      <c r="V27" s="18">
        <f t="shared" si="2"/>
        <v>2.864089875025011E-3</v>
      </c>
    </row>
    <row r="28" spans="1:22" ht="120">
      <c r="A28" s="65">
        <v>1</v>
      </c>
      <c r="B28" s="33" t="s">
        <v>20</v>
      </c>
      <c r="C28" s="66" t="s">
        <v>17</v>
      </c>
      <c r="D28" s="100" t="s">
        <v>92</v>
      </c>
      <c r="E28" s="13" t="s">
        <v>102</v>
      </c>
      <c r="F28" s="13" t="s">
        <v>107</v>
      </c>
      <c r="G28" s="101" t="s">
        <v>186</v>
      </c>
      <c r="H28" s="23">
        <v>0.29493171831501303</v>
      </c>
      <c r="I28" s="23">
        <v>0.29621773121808098</v>
      </c>
      <c r="J28" s="37">
        <f t="shared" si="0"/>
        <v>1.2860129030679568E-3</v>
      </c>
      <c r="K28" s="23">
        <v>0.31524474155502302</v>
      </c>
      <c r="L28" s="40" t="s">
        <v>156</v>
      </c>
      <c r="M28" s="87"/>
      <c r="N28" s="23">
        <v>0.27776607664400199</v>
      </c>
      <c r="O28" s="23">
        <v>0.26229683479211102</v>
      </c>
      <c r="P28" s="19">
        <f>O28-N28</f>
        <v>-1.5469241851890969E-2</v>
      </c>
      <c r="Q28" s="3">
        <v>1</v>
      </c>
      <c r="R28" s="3">
        <v>0</v>
      </c>
      <c r="S28" s="3">
        <v>0</v>
      </c>
      <c r="U28" s="18" t="str">
        <f t="shared" si="1"/>
        <v/>
      </c>
      <c r="V28" s="18">
        <f t="shared" si="2"/>
        <v>1.2860129030679568E-3</v>
      </c>
    </row>
    <row r="29" spans="1:22" ht="45">
      <c r="A29" s="47">
        <v>1</v>
      </c>
      <c r="B29" s="55" t="s">
        <v>15</v>
      </c>
      <c r="C29" s="52" t="s">
        <v>18</v>
      </c>
      <c r="D29" s="102" t="s">
        <v>27</v>
      </c>
      <c r="E29" s="53" t="s">
        <v>46</v>
      </c>
      <c r="F29" s="53" t="s">
        <v>53</v>
      </c>
      <c r="G29" s="100" t="s">
        <v>187</v>
      </c>
      <c r="H29" s="70">
        <v>0.162129523744692</v>
      </c>
      <c r="I29" s="70">
        <v>0.15987438397390499</v>
      </c>
      <c r="J29" s="71">
        <f t="shared" si="0"/>
        <v>-2.2551397707870069E-3</v>
      </c>
      <c r="K29" s="70">
        <v>0.201363610672914</v>
      </c>
      <c r="L29" s="97">
        <v>0.56549481061951101</v>
      </c>
      <c r="M29" s="19">
        <f>L29-K29</f>
        <v>0.36413119994659704</v>
      </c>
      <c r="N29" s="70">
        <v>0.210746678622795</v>
      </c>
      <c r="O29" s="70">
        <v>0.20455318529029601</v>
      </c>
      <c r="P29" s="19">
        <f>O29-N29</f>
        <v>-6.1934933324989949E-3</v>
      </c>
      <c r="Q29" s="3">
        <v>2</v>
      </c>
      <c r="R29" s="35" t="s">
        <v>177</v>
      </c>
      <c r="S29" s="3">
        <v>1</v>
      </c>
      <c r="U29" s="18">
        <f t="shared" si="1"/>
        <v>-2.2551397707870069E-3</v>
      </c>
      <c r="V29" s="18" t="str">
        <f t="shared" si="2"/>
        <v/>
      </c>
    </row>
    <row r="30" spans="1:22" ht="120">
      <c r="A30" s="67">
        <v>1</v>
      </c>
      <c r="B30" s="33" t="s">
        <v>1</v>
      </c>
      <c r="C30" s="66">
        <v>1856</v>
      </c>
      <c r="D30" s="113" t="s">
        <v>26</v>
      </c>
      <c r="E30" s="33" t="s">
        <v>7</v>
      </c>
      <c r="F30" s="33" t="s">
        <v>13</v>
      </c>
      <c r="G30" s="103" t="s">
        <v>188</v>
      </c>
      <c r="H30" s="35">
        <v>0.19056645912151199</v>
      </c>
      <c r="I30" s="35">
        <v>0.17731367321336799</v>
      </c>
      <c r="J30" s="37">
        <f t="shared" si="0"/>
        <v>-1.3252785908143994E-2</v>
      </c>
      <c r="K30" s="94">
        <v>0.20619983666498601</v>
      </c>
      <c r="L30" s="35">
        <v>0.279148690529823</v>
      </c>
      <c r="M30" s="19" t="s">
        <v>163</v>
      </c>
      <c r="N30" s="77" t="s">
        <v>153</v>
      </c>
      <c r="O30" s="35">
        <v>0.168329740139157</v>
      </c>
      <c r="P30" s="41"/>
      <c r="Q30" s="58">
        <v>1</v>
      </c>
      <c r="R30" s="3">
        <v>0</v>
      </c>
      <c r="S30" s="3">
        <v>1</v>
      </c>
      <c r="U30" s="18">
        <f t="shared" si="1"/>
        <v>-1.3252785908143994E-2</v>
      </c>
      <c r="V30" s="18" t="str">
        <f t="shared" si="2"/>
        <v/>
      </c>
    </row>
    <row r="31" spans="1:22" ht="93" customHeight="1">
      <c r="A31" s="62">
        <v>1</v>
      </c>
      <c r="B31" s="63" t="s">
        <v>15</v>
      </c>
      <c r="C31" s="64" t="s">
        <v>16</v>
      </c>
      <c r="D31" s="112" t="s">
        <v>29</v>
      </c>
      <c r="E31" s="34" t="s">
        <v>31</v>
      </c>
      <c r="F31" s="34" t="s">
        <v>33</v>
      </c>
      <c r="G31" s="104" t="s">
        <v>166</v>
      </c>
      <c r="H31" s="23">
        <v>8.8474954492362298E-2</v>
      </c>
      <c r="I31" s="23">
        <v>5.7887151119853798E-2</v>
      </c>
      <c r="J31" s="37">
        <f t="shared" si="0"/>
        <v>-3.05878033725085E-2</v>
      </c>
      <c r="K31" s="23">
        <v>0.24758110031782801</v>
      </c>
      <c r="L31" s="23">
        <v>0.29897786353125599</v>
      </c>
      <c r="M31" s="19">
        <f>L31-K31</f>
        <v>5.1396763213427982E-2</v>
      </c>
      <c r="N31" s="77" t="s">
        <v>153</v>
      </c>
      <c r="O31" s="77">
        <v>0.20765391867431199</v>
      </c>
      <c r="P31" s="37"/>
      <c r="Q31" s="35">
        <v>1</v>
      </c>
      <c r="R31" s="35">
        <v>0</v>
      </c>
      <c r="S31" s="35">
        <v>0</v>
      </c>
      <c r="U31" s="18" t="str">
        <f t="shared" si="1"/>
        <v/>
      </c>
      <c r="V31" s="18">
        <f t="shared" si="2"/>
        <v>-3.05878033725085E-2</v>
      </c>
    </row>
    <row r="32" spans="1:22" ht="56" customHeight="1">
      <c r="A32" s="62">
        <v>1</v>
      </c>
      <c r="B32" s="63" t="s">
        <v>20</v>
      </c>
      <c r="C32" s="64" t="s">
        <v>16</v>
      </c>
      <c r="D32" s="112" t="s">
        <v>83</v>
      </c>
      <c r="E32" s="34" t="s">
        <v>87</v>
      </c>
      <c r="F32" s="34" t="s">
        <v>91</v>
      </c>
      <c r="G32" s="104" t="s">
        <v>158</v>
      </c>
      <c r="H32" s="56">
        <v>0.23148533984101799</v>
      </c>
      <c r="I32" s="56">
        <v>0.10271619065772999</v>
      </c>
      <c r="J32" s="37">
        <f t="shared" si="0"/>
        <v>-0.128769149183288</v>
      </c>
      <c r="K32" s="23">
        <v>0.25381475890794802</v>
      </c>
      <c r="L32" s="23">
        <v>0.21192206771028901</v>
      </c>
      <c r="M32" s="19">
        <f>L32-K32</f>
        <v>-4.189269119765901E-2</v>
      </c>
      <c r="N32" s="77" t="s">
        <v>153</v>
      </c>
      <c r="O32" s="77">
        <v>0.10271619065772999</v>
      </c>
      <c r="P32" s="37"/>
      <c r="Q32" s="35">
        <v>0</v>
      </c>
      <c r="R32" s="35">
        <v>0</v>
      </c>
      <c r="S32" s="35">
        <v>0</v>
      </c>
      <c r="U32" s="18" t="str">
        <f t="shared" si="1"/>
        <v/>
      </c>
      <c r="V32" s="18">
        <f t="shared" si="2"/>
        <v>-0.128769149183288</v>
      </c>
    </row>
    <row r="33" spans="1:22" ht="30">
      <c r="A33" s="47">
        <v>1</v>
      </c>
      <c r="B33" s="48" t="s">
        <v>15</v>
      </c>
      <c r="C33" s="49" t="s">
        <v>18</v>
      </c>
      <c r="D33" s="53" t="s">
        <v>42</v>
      </c>
      <c r="E33" s="14" t="s">
        <v>110</v>
      </c>
      <c r="F33" s="14" t="s">
        <v>48</v>
      </c>
      <c r="G33" s="14" t="s">
        <v>126</v>
      </c>
      <c r="H33" s="54">
        <v>1</v>
      </c>
      <c r="I33" s="18">
        <v>0.36322453599708199</v>
      </c>
      <c r="J33" s="19"/>
      <c r="K33" s="88">
        <v>1</v>
      </c>
      <c r="L33" s="18" t="s">
        <v>128</v>
      </c>
      <c r="M33" s="86"/>
      <c r="N33" s="98">
        <v>0.34492285420021901</v>
      </c>
      <c r="O33" s="18">
        <v>0.35018997396054802</v>
      </c>
      <c r="P33" s="19" t="s">
        <v>163</v>
      </c>
      <c r="Q33" s="3">
        <v>0</v>
      </c>
      <c r="R33" s="3">
        <v>0</v>
      </c>
      <c r="S33" s="3">
        <v>0</v>
      </c>
      <c r="U33" s="18" t="str">
        <f t="shared" si="1"/>
        <v/>
      </c>
      <c r="V33" s="18" t="str">
        <f t="shared" si="2"/>
        <v/>
      </c>
    </row>
    <row r="34" spans="1:22">
      <c r="A34" s="62">
        <v>1</v>
      </c>
      <c r="B34" s="63" t="s">
        <v>15</v>
      </c>
      <c r="C34" s="64" t="s">
        <v>18</v>
      </c>
      <c r="D34" s="69" t="s">
        <v>38</v>
      </c>
      <c r="E34" s="34" t="s">
        <v>113</v>
      </c>
      <c r="F34" s="34" t="s">
        <v>51</v>
      </c>
      <c r="G34" s="34" t="s">
        <v>127</v>
      </c>
      <c r="H34" s="40">
        <v>1</v>
      </c>
      <c r="I34" s="23">
        <v>0.40591671986529398</v>
      </c>
      <c r="J34" s="37"/>
      <c r="K34" s="96">
        <v>1</v>
      </c>
      <c r="L34" s="23" t="s">
        <v>128</v>
      </c>
      <c r="M34" s="87"/>
      <c r="N34" s="132">
        <v>0.38227198906854298</v>
      </c>
      <c r="O34" s="23">
        <v>0.36855480131875501</v>
      </c>
      <c r="P34" s="19" t="s">
        <v>163</v>
      </c>
      <c r="Q34" s="35">
        <v>0</v>
      </c>
      <c r="R34" s="35">
        <v>0</v>
      </c>
      <c r="S34" s="35">
        <v>0</v>
      </c>
      <c r="U34" s="18" t="str">
        <f t="shared" si="1"/>
        <v/>
      </c>
      <c r="V34" s="18" t="str">
        <f t="shared" si="2"/>
        <v/>
      </c>
    </row>
    <row r="35" spans="1:22" ht="30">
      <c r="A35" s="62">
        <v>1</v>
      </c>
      <c r="B35" s="63" t="s">
        <v>15</v>
      </c>
      <c r="C35" s="64" t="s">
        <v>18</v>
      </c>
      <c r="D35" s="69" t="s">
        <v>38</v>
      </c>
      <c r="E35" s="34" t="s">
        <v>110</v>
      </c>
      <c r="F35" s="34" t="s">
        <v>48</v>
      </c>
      <c r="G35" s="34" t="s">
        <v>124</v>
      </c>
      <c r="H35" s="40">
        <v>1</v>
      </c>
      <c r="I35" s="23">
        <v>0.36322453599708199</v>
      </c>
      <c r="J35" s="37"/>
      <c r="K35" s="131">
        <v>1</v>
      </c>
      <c r="L35" s="23" t="s">
        <v>128</v>
      </c>
      <c r="M35" s="86"/>
      <c r="N35" s="132">
        <v>0.34492285420021901</v>
      </c>
      <c r="O35" s="23">
        <v>0.35018997396054802</v>
      </c>
      <c r="P35" s="37">
        <f>O35-N35</f>
        <v>5.2671197603290087E-3</v>
      </c>
      <c r="Q35" s="35">
        <v>0</v>
      </c>
      <c r="R35" s="35">
        <v>0</v>
      </c>
      <c r="S35" s="35">
        <v>0</v>
      </c>
      <c r="U35" s="18" t="str">
        <f t="shared" si="1"/>
        <v/>
      </c>
      <c r="V35" s="18" t="str">
        <f t="shared" si="2"/>
        <v/>
      </c>
    </row>
    <row r="36" spans="1:22" ht="30">
      <c r="A36" s="62">
        <v>1</v>
      </c>
      <c r="B36" s="63" t="s">
        <v>15</v>
      </c>
      <c r="C36" s="64" t="s">
        <v>18</v>
      </c>
      <c r="D36" s="69" t="s">
        <v>42</v>
      </c>
      <c r="E36" s="34" t="s">
        <v>113</v>
      </c>
      <c r="F36" s="34" t="s">
        <v>51</v>
      </c>
      <c r="G36" s="34" t="s">
        <v>126</v>
      </c>
      <c r="H36" s="40">
        <v>1</v>
      </c>
      <c r="I36" s="23">
        <v>0.40591671986529398</v>
      </c>
      <c r="J36" s="37"/>
      <c r="K36" s="96">
        <v>1</v>
      </c>
      <c r="L36" s="23" t="s">
        <v>128</v>
      </c>
      <c r="M36" s="86"/>
      <c r="N36" s="98">
        <v>0.38227198906854298</v>
      </c>
      <c r="O36" s="18">
        <v>0.36855480131875501</v>
      </c>
      <c r="P36" s="37">
        <f>O36-N36</f>
        <v>-1.3717187749787974E-2</v>
      </c>
      <c r="Q36" s="35">
        <v>0</v>
      </c>
      <c r="R36" s="35">
        <v>0</v>
      </c>
      <c r="S36" s="35">
        <v>0</v>
      </c>
      <c r="U36" s="18" t="str">
        <f t="shared" si="1"/>
        <v/>
      </c>
      <c r="V36" s="18" t="str">
        <f t="shared" si="2"/>
        <v/>
      </c>
    </row>
    <row r="37" spans="1:22" s="11" customFormat="1" ht="30">
      <c r="A37" s="59">
        <v>1</v>
      </c>
      <c r="B37" s="60" t="s">
        <v>15</v>
      </c>
      <c r="C37" s="61" t="s">
        <v>18</v>
      </c>
      <c r="D37" s="105" t="s">
        <v>37</v>
      </c>
      <c r="E37" s="32" t="s">
        <v>47</v>
      </c>
      <c r="F37" s="32" t="s">
        <v>109</v>
      </c>
      <c r="G37" s="32" t="s">
        <v>123</v>
      </c>
      <c r="H37" s="20">
        <v>0.29567785002132202</v>
      </c>
      <c r="I37" s="99">
        <v>1</v>
      </c>
      <c r="J37" s="21"/>
      <c r="K37" s="20">
        <v>0.28591686013492301</v>
      </c>
      <c r="L37" s="57">
        <v>0.196016583757049</v>
      </c>
      <c r="M37" s="19">
        <f>L37-K37</f>
        <v>-8.9900276377874011E-2</v>
      </c>
      <c r="N37" s="77" t="s">
        <v>153</v>
      </c>
      <c r="O37" s="134" t="s">
        <v>155</v>
      </c>
      <c r="P37" s="37"/>
      <c r="Q37" s="35">
        <v>0</v>
      </c>
      <c r="R37" s="35" t="s">
        <v>178</v>
      </c>
      <c r="S37" s="36">
        <v>0</v>
      </c>
      <c r="U37" s="18" t="str">
        <f t="shared" si="1"/>
        <v/>
      </c>
      <c r="V37" s="18" t="str">
        <f t="shared" si="2"/>
        <v/>
      </c>
    </row>
    <row r="38" spans="1:22">
      <c r="A38" s="30"/>
    </row>
    <row r="39" spans="1:22">
      <c r="I39" s="3" t="s">
        <v>135</v>
      </c>
      <c r="J39" s="18">
        <f>AVERAGE(J2:J37)</f>
        <v>4.2236942027602219E-2</v>
      </c>
      <c r="L39" s="3" t="s">
        <v>135</v>
      </c>
      <c r="M39" s="18">
        <f>AVERAGE(M2:M37)</f>
        <v>5.6495084631347385E-2</v>
      </c>
      <c r="O39" s="3" t="s">
        <v>135</v>
      </c>
      <c r="P39" s="18">
        <f>AVERAGE(P2:P37)</f>
        <v>1.6336158630498386E-2</v>
      </c>
      <c r="T39" s="3" t="s">
        <v>135</v>
      </c>
      <c r="U39" s="18">
        <f>AVERAGE(U2:U37)</f>
        <v>2.8740598767066972E-2</v>
      </c>
      <c r="V39" s="18">
        <f>AVERAGE(V2:V37)</f>
        <v>4.6931322292136202E-2</v>
      </c>
    </row>
    <row r="40" spans="1:22">
      <c r="I40" s="3" t="s">
        <v>136</v>
      </c>
      <c r="J40" s="18">
        <f>STDEVA(J2:J37)</f>
        <v>5.5779632970125018E-2</v>
      </c>
      <c r="K40" s="3">
        <f>POWER(J40,2)</f>
        <v>3.1113674542818581E-3</v>
      </c>
      <c r="L40" s="3" t="s">
        <v>136</v>
      </c>
      <c r="M40" s="18">
        <f>STDEVA(M2:M37)</f>
        <v>8.2247291245209367E-2</v>
      </c>
      <c r="O40" s="3" t="s">
        <v>136</v>
      </c>
      <c r="P40" s="18">
        <f>STDEVA(P2:P37)</f>
        <v>5.1544593978765152E-2</v>
      </c>
      <c r="T40" s="3" t="s">
        <v>136</v>
      </c>
      <c r="U40" s="18">
        <f>STDEVA(U2:U37)</f>
        <v>1.6942339699233581E-2</v>
      </c>
      <c r="V40" s="18">
        <f>STDEVA(V2:V37)</f>
        <v>5.4710548151860161E-2</v>
      </c>
    </row>
    <row r="41" spans="1:22">
      <c r="I41" s="3" t="s">
        <v>133</v>
      </c>
      <c r="J41" s="18">
        <f>MIN(J2:J37)</f>
        <v>-0.128769149183288</v>
      </c>
      <c r="L41" s="3" t="s">
        <v>133</v>
      </c>
      <c r="M41" s="18">
        <f>MIN(M2:M37)</f>
        <v>-8.9900276377874011E-2</v>
      </c>
      <c r="O41" s="3" t="s">
        <v>133</v>
      </c>
      <c r="P41" s="18">
        <f>MIN(P2:P37)</f>
        <v>-1.5469241851890969E-2</v>
      </c>
      <c r="T41" s="3" t="s">
        <v>133</v>
      </c>
      <c r="U41" s="18">
        <f>MIN(U2:U37)</f>
        <v>-1.3252785908143994E-2</v>
      </c>
      <c r="V41" s="18">
        <f>MIN(V2:V37)</f>
        <v>-0.128769149183288</v>
      </c>
    </row>
    <row r="42" spans="1:22">
      <c r="I42" s="3" t="s">
        <v>134</v>
      </c>
      <c r="J42" s="18">
        <f>MAX(J2:J37)</f>
        <v>0.16048150878798031</v>
      </c>
      <c r="L42" s="3" t="s">
        <v>134</v>
      </c>
      <c r="M42" s="18">
        <f>MAX(M2:M37)</f>
        <v>0.36413119994659704</v>
      </c>
      <c r="O42" s="3" t="s">
        <v>134</v>
      </c>
      <c r="P42" s="18">
        <f>MAX(P2:P37)</f>
        <v>0.157928140883003</v>
      </c>
      <c r="T42" s="3" t="s">
        <v>134</v>
      </c>
      <c r="U42" s="18">
        <f>MAX(U2:U37)</f>
        <v>6.7680495353440798E-2</v>
      </c>
      <c r="V42" s="18">
        <f>MAX(V2:V37)</f>
        <v>0.16048150878798031</v>
      </c>
    </row>
    <row r="43" spans="1:22">
      <c r="T43" s="3"/>
    </row>
    <row r="44" spans="1:22">
      <c r="T44" s="3"/>
    </row>
    <row r="45" spans="1:22">
      <c r="H45" s="18"/>
      <c r="I45" s="84" t="str">
        <f>36-COUNTBLANK(J2:J37)&amp;" instances"</f>
        <v>31 instances</v>
      </c>
      <c r="J45" s="38"/>
      <c r="K45" s="58"/>
      <c r="L45" s="84" t="str">
        <f>36-COUNTBLANK(M2:M37)-COUNTIF(M2:M37,"same class")&amp;" instances"</f>
        <v>13 instances</v>
      </c>
      <c r="M45" s="38"/>
      <c r="O45" s="84" t="str">
        <f>36-COUNTBLANK(P2:P37)-COUNTIF(P2:P37,"same class")&amp;" instances"</f>
        <v>8 instances</v>
      </c>
      <c r="P45" s="38"/>
      <c r="Q45" s="22"/>
      <c r="R45" s="84"/>
      <c r="T45" s="84" t="str">
        <f>36-COUNTBLANK(U2:U37)&amp;" instances"</f>
        <v>8 instances</v>
      </c>
      <c r="U45" s="38"/>
      <c r="V45" s="38"/>
    </row>
    <row r="46" spans="1:22">
      <c r="H46" s="18"/>
      <c r="I46" s="3" t="s">
        <v>164</v>
      </c>
      <c r="J46" s="3">
        <f>COUNTIF(J2:J37,"&gt;=0.02")</f>
        <v>24</v>
      </c>
      <c r="K46" s="58"/>
      <c r="L46" s="3" t="s">
        <v>164</v>
      </c>
      <c r="M46" s="3">
        <f>COUNTIF(M2:M37,"&gt;=0.02")</f>
        <v>7</v>
      </c>
      <c r="N46" s="58"/>
      <c r="O46" s="3" t="s">
        <v>164</v>
      </c>
      <c r="P46" s="3">
        <f>COUNTIF(P2:P37,"&gt;=0.02")</f>
        <v>1</v>
      </c>
      <c r="Q46" s="3" t="str">
        <f>"Automatically: "&amp;COUNTIF(Q2:Q37,"&gt;=1")</f>
        <v>Automatically: 14</v>
      </c>
      <c r="R46" s="3" t="str">
        <f>"Modified: "&amp;36-COUNTIF(R2:R37,"=several modifications")-COUNTIF(R2:R37,"=0")</f>
        <v>Modified: 15</v>
      </c>
      <c r="S46" s="3" t="str">
        <f>"Static: "&amp;COUNTIF(S2:S37,"=1")</f>
        <v>Static: 8</v>
      </c>
      <c r="T46" s="3" t="s">
        <v>164</v>
      </c>
      <c r="U46" s="3">
        <f>COUNTIF(U2:U37,"&gt;=0.02")</f>
        <v>6</v>
      </c>
      <c r="V46" s="3">
        <f>COUNTIF(V2:V37,"&gt;=0.02")</f>
        <v>18</v>
      </c>
    </row>
    <row r="47" spans="1:22">
      <c r="H47" s="18"/>
      <c r="I47" s="3" t="s">
        <v>159</v>
      </c>
      <c r="J47" s="39">
        <f>COUNTIF(J2:J37,"&gt;-0.02")-COUNTIF(J2:J37,"&gt;0.02")</f>
        <v>5</v>
      </c>
      <c r="K47" s="58"/>
      <c r="L47" s="3" t="s">
        <v>159</v>
      </c>
      <c r="M47" s="39">
        <f>COUNTIF(M2:M37,"&gt;-0.02")-COUNTIF(M2:M37,"&gt;=0.02")</f>
        <v>3</v>
      </c>
      <c r="N47" s="58"/>
      <c r="O47" s="3" t="s">
        <v>159</v>
      </c>
      <c r="P47" s="39">
        <f>COUNTIF(P2:P37,"&gt;-0.02")-COUNTIF(P2:P37,"&gt;=0.02")</f>
        <v>7</v>
      </c>
      <c r="Q47" s="3" t="s">
        <v>181</v>
      </c>
      <c r="R47" s="3" t="str">
        <f>"Strongly modified: "&amp;COUNTIF(R2:R37,"=several modifications")</f>
        <v>Strongly modified: 2</v>
      </c>
      <c r="S47" s="3" t="str">
        <f>"Dynamic: "&amp;COUNTIF(S2:S37,"=0")</f>
        <v>Dynamic: 28</v>
      </c>
      <c r="T47" s="3" t="s">
        <v>159</v>
      </c>
      <c r="U47" s="39">
        <f>COUNTIF(U2:U37,"&gt;-0.02")-COUNTIF(U2:U37,"&gt;0.02")</f>
        <v>2</v>
      </c>
      <c r="V47" s="39">
        <f>COUNTIF(V2:V37,"&gt;-0.02")-COUNTIF(V2:V37,"&gt;0.02")</f>
        <v>3</v>
      </c>
    </row>
    <row r="48" spans="1:22">
      <c r="H48" s="18"/>
      <c r="I48" s="3" t="s">
        <v>137</v>
      </c>
      <c r="J48" s="3">
        <f>COUNTIF(J2:J37,"&lt;=-0.02")</f>
        <v>2</v>
      </c>
      <c r="K48" s="58"/>
      <c r="L48" s="3" t="s">
        <v>137</v>
      </c>
      <c r="M48" s="3">
        <f>COUNTIF(M2:M37,"&lt;=-0.02")</f>
        <v>3</v>
      </c>
      <c r="N48" s="58"/>
      <c r="O48" s="3" t="s">
        <v>137</v>
      </c>
      <c r="P48" s="3">
        <f>COUNTIF(P2:P37,"&lt;=-0.02")</f>
        <v>0</v>
      </c>
      <c r="Q48" s="3" t="str">
        <f>"the method could be moved to target class: "&amp;COUNTIF(Q2:Q37,"=2")</f>
        <v>the method could be moved to target class: 4</v>
      </c>
      <c r="R48" s="3" t="str">
        <f>"Immutable: "&amp;COUNTIF(R2:R37,"=0")</f>
        <v>Immutable: 19</v>
      </c>
      <c r="S48" s="116"/>
      <c r="T48" s="3" t="s">
        <v>137</v>
      </c>
      <c r="U48" s="3">
        <f>COUNTIF(U2:U37,"&lt;=-0.02")</f>
        <v>0</v>
      </c>
      <c r="V48" s="3">
        <f>COUNTIF(V2:V37,"&lt;=-0.02")</f>
        <v>2</v>
      </c>
    </row>
    <row r="49" spans="8:19">
      <c r="H49" s="18"/>
      <c r="I49" s="18"/>
      <c r="K49" s="58"/>
      <c r="L49" s="58"/>
      <c r="M49" s="58"/>
      <c r="N49" s="58"/>
      <c r="O49" s="58"/>
      <c r="P49" s="58"/>
      <c r="Q49" s="117" t="str">
        <f>"Manually: "&amp;COUNTIF(Q2:Q37,"=0")</f>
        <v>Manually: 22</v>
      </c>
      <c r="R49" s="81"/>
      <c r="S49" s="81"/>
    </row>
    <row r="50" spans="8:19">
      <c r="H50" s="18"/>
      <c r="I50" s="18"/>
      <c r="K50" s="58"/>
      <c r="L50" s="58"/>
      <c r="M50" s="58"/>
      <c r="N50" s="58"/>
      <c r="O50" s="58"/>
      <c r="P50" s="58"/>
      <c r="Q50" s="116" t="str">
        <f>"Total:" &amp; COUNT(Q2:Q37)</f>
        <v>Total:36</v>
      </c>
      <c r="R50" s="81" t="str">
        <f>"Total:" &amp; 36-COUNTBLANK(R2:R37)</f>
        <v>Total:36</v>
      </c>
      <c r="S50" s="116" t="str">
        <f>"Total:" &amp; COUNT(S2:S37)</f>
        <v>Total:36</v>
      </c>
    </row>
    <row r="51" spans="8:19">
      <c r="H51" s="18"/>
      <c r="I51" s="18" t="s">
        <v>160</v>
      </c>
      <c r="J51" s="3" t="s">
        <v>161</v>
      </c>
      <c r="K51" s="58"/>
      <c r="L51" s="22" t="s">
        <v>165</v>
      </c>
      <c r="M51" s="58" t="s">
        <v>161</v>
      </c>
      <c r="N51" s="58"/>
      <c r="O51" s="81"/>
      <c r="P51" s="58"/>
      <c r="Q51" s="58"/>
      <c r="R51" s="58"/>
    </row>
    <row r="52" spans="8:19">
      <c r="K52" s="58"/>
      <c r="L52" s="58"/>
      <c r="M52" s="58"/>
      <c r="N52" s="58"/>
      <c r="O52" s="58"/>
      <c r="P52" s="58"/>
      <c r="Q52" s="58"/>
      <c r="R52" s="58"/>
    </row>
    <row r="53" spans="8:19">
      <c r="H53" s="58"/>
      <c r="I53" s="58"/>
      <c r="J53" s="58"/>
      <c r="K53" s="58"/>
      <c r="L53" s="58"/>
      <c r="M53" s="58"/>
      <c r="N53" s="58"/>
      <c r="O53" s="22" t="s">
        <v>162</v>
      </c>
      <c r="P53" s="58" t="s">
        <v>161</v>
      </c>
      <c r="Q53" s="58"/>
      <c r="R53" s="58"/>
    </row>
    <row r="54" spans="8:19">
      <c r="H54" s="58"/>
      <c r="I54" s="58"/>
      <c r="J54" s="58"/>
      <c r="K54" s="58"/>
      <c r="L54" s="58"/>
      <c r="M54" s="58"/>
      <c r="N54" s="58"/>
      <c r="O54" s="58"/>
      <c r="P54" s="58"/>
      <c r="Q54" s="58"/>
      <c r="R54" s="58"/>
    </row>
    <row r="55" spans="8:19">
      <c r="H55" s="58"/>
      <c r="I55" s="58"/>
      <c r="J55" s="58"/>
      <c r="K55" s="58"/>
      <c r="L55" s="58"/>
      <c r="M55" s="58"/>
      <c r="N55" s="58"/>
      <c r="O55" s="58"/>
      <c r="P55" s="58"/>
      <c r="Q55" s="58"/>
      <c r="R55" s="58"/>
    </row>
    <row r="56" spans="8:19">
      <c r="H56" s="22"/>
      <c r="I56" s="22"/>
      <c r="J56" s="58"/>
      <c r="K56" s="58"/>
      <c r="L56" s="58"/>
      <c r="M56" s="58"/>
      <c r="N56" s="58"/>
      <c r="O56" s="58"/>
      <c r="P56" s="58"/>
      <c r="Q56" s="58"/>
      <c r="R56" s="58"/>
    </row>
    <row r="57" spans="8:19">
      <c r="H57" s="22"/>
      <c r="I57" s="22"/>
      <c r="J57" s="58"/>
      <c r="K57" s="58"/>
      <c r="L57" s="58"/>
      <c r="M57" s="58"/>
      <c r="N57" s="58">
        <f>COUNTIF(N2:N32,"=N/A; New class")</f>
        <v>22</v>
      </c>
      <c r="O57" s="58"/>
      <c r="P57" s="58"/>
      <c r="Q57" s="58"/>
      <c r="R57" s="58"/>
    </row>
    <row r="58" spans="8:19">
      <c r="H58" s="22"/>
      <c r="I58" s="22"/>
      <c r="J58" s="58"/>
      <c r="K58" s="58"/>
      <c r="L58" s="58"/>
      <c r="M58" s="58"/>
      <c r="N58" s="58"/>
      <c r="O58" s="58"/>
      <c r="P58" s="58"/>
      <c r="Q58" s="58"/>
      <c r="R58" s="58"/>
    </row>
    <row r="59" spans="8:19">
      <c r="H59" s="22"/>
      <c r="I59" s="22"/>
      <c r="J59" s="58"/>
      <c r="K59" s="58"/>
      <c r="L59" s="58"/>
      <c r="M59" s="58"/>
      <c r="N59" s="58"/>
      <c r="O59" s="58"/>
      <c r="P59" s="58"/>
      <c r="Q59" s="58"/>
      <c r="R59" s="58"/>
    </row>
    <row r="60" spans="8:19">
      <c r="H60" s="22"/>
      <c r="I60" s="22"/>
      <c r="J60" s="58"/>
      <c r="K60" s="58"/>
      <c r="L60" s="58"/>
      <c r="M60" s="58"/>
      <c r="N60" s="58"/>
      <c r="O60" s="58"/>
      <c r="P60" s="58"/>
      <c r="Q60" s="58"/>
      <c r="R60" s="58"/>
    </row>
    <row r="61" spans="8:19">
      <c r="H61" s="22"/>
      <c r="I61" s="22"/>
      <c r="J61" s="58"/>
      <c r="K61" s="58"/>
      <c r="L61" s="58"/>
      <c r="M61" s="58"/>
      <c r="N61" s="58"/>
      <c r="O61" s="58"/>
      <c r="P61" s="58"/>
      <c r="Q61" s="58"/>
      <c r="R61" s="58"/>
    </row>
    <row r="62" spans="8:19">
      <c r="H62" s="22"/>
      <c r="I62" s="22"/>
      <c r="J62" s="58"/>
      <c r="K62" s="58"/>
      <c r="L62" s="58"/>
      <c r="M62" s="58"/>
      <c r="N62" s="58"/>
      <c r="O62" s="58"/>
      <c r="P62" s="58"/>
      <c r="Q62" s="58"/>
      <c r="R62" s="58"/>
    </row>
    <row r="63" spans="8:19">
      <c r="H63" s="58"/>
      <c r="I63" s="58"/>
      <c r="J63" s="58"/>
      <c r="K63" s="58"/>
      <c r="L63" s="58"/>
      <c r="M63" s="58"/>
      <c r="N63" s="58"/>
      <c r="O63" s="58"/>
      <c r="P63" s="58"/>
      <c r="Q63" s="58"/>
      <c r="R63" s="58"/>
    </row>
    <row r="64" spans="8:19">
      <c r="H64" s="58"/>
      <c r="I64" s="58"/>
      <c r="J64" s="58"/>
      <c r="K64" s="58"/>
      <c r="L64" s="58"/>
      <c r="M64" s="58"/>
      <c r="N64" s="58"/>
      <c r="O64" s="58"/>
      <c r="P64" s="58"/>
      <c r="Q64" s="58"/>
      <c r="R64" s="58"/>
    </row>
    <row r="65" spans="8:18">
      <c r="H65" s="22"/>
      <c r="I65" s="22"/>
      <c r="J65" s="22"/>
      <c r="K65" s="58"/>
      <c r="L65" s="58"/>
      <c r="M65" s="58"/>
      <c r="N65" s="58"/>
      <c r="O65" s="58"/>
      <c r="P65" s="58"/>
      <c r="Q65" s="58"/>
      <c r="R65" s="58"/>
    </row>
    <row r="66" spans="8:18">
      <c r="H66" s="22"/>
      <c r="I66" s="22"/>
      <c r="J66" s="22"/>
      <c r="K66" s="58"/>
      <c r="L66" s="58"/>
      <c r="M66" s="58"/>
      <c r="N66" s="58"/>
      <c r="O66" s="58"/>
      <c r="P66" s="58"/>
      <c r="Q66" s="58"/>
      <c r="R66" s="58"/>
    </row>
    <row r="67" spans="8:18">
      <c r="H67" s="22"/>
      <c r="I67" s="22"/>
      <c r="J67" s="22"/>
      <c r="K67" s="58"/>
      <c r="L67" s="58"/>
      <c r="M67" s="58"/>
      <c r="N67" s="58"/>
      <c r="O67" s="58"/>
      <c r="P67" s="58"/>
      <c r="Q67" s="22"/>
      <c r="R67" s="22"/>
    </row>
    <row r="68" spans="8:18">
      <c r="H68" s="22"/>
      <c r="I68" s="22"/>
      <c r="J68" s="22"/>
      <c r="K68" s="58"/>
      <c r="L68" s="58"/>
      <c r="M68" s="58"/>
      <c r="N68" s="58"/>
      <c r="O68" s="58"/>
      <c r="P68" s="58"/>
      <c r="Q68" s="57"/>
      <c r="R68" s="57"/>
    </row>
    <row r="69" spans="8:18">
      <c r="H69" s="22"/>
      <c r="I69" s="22"/>
      <c r="J69" s="22"/>
      <c r="K69" s="58"/>
      <c r="L69" s="58"/>
      <c r="M69" s="58"/>
      <c r="N69" s="58"/>
      <c r="O69" s="58"/>
      <c r="P69" s="58"/>
      <c r="Q69" s="22"/>
      <c r="R69" s="22"/>
    </row>
    <row r="70" spans="8:18">
      <c r="H70" s="22"/>
      <c r="I70" s="22"/>
      <c r="J70" s="22"/>
      <c r="K70" s="58"/>
      <c r="L70" s="58"/>
      <c r="M70" s="58"/>
      <c r="N70" s="58"/>
      <c r="O70" s="58"/>
      <c r="P70" s="58"/>
      <c r="Q70" s="22"/>
      <c r="R70" s="22"/>
    </row>
    <row r="71" spans="8:18">
      <c r="H71" s="22"/>
      <c r="I71" s="22"/>
      <c r="J71" s="22"/>
      <c r="K71" s="58"/>
      <c r="L71" s="58"/>
      <c r="M71" s="58"/>
      <c r="N71" s="58"/>
      <c r="O71" s="58"/>
      <c r="P71" s="58"/>
      <c r="Q71" s="58"/>
      <c r="R71" s="58"/>
    </row>
    <row r="72" spans="8:18">
      <c r="H72" s="58"/>
      <c r="I72" s="58"/>
      <c r="J72" s="58"/>
      <c r="K72" s="58"/>
      <c r="L72" s="58"/>
      <c r="M72" s="58"/>
      <c r="N72" s="58"/>
      <c r="O72" s="58"/>
      <c r="P72" s="58"/>
      <c r="Q72" s="58"/>
      <c r="R72" s="58"/>
    </row>
  </sheetData>
  <sortState ref="A2:S37">
    <sortCondition descending="1" ref="J2"/>
  </sortState>
  <conditionalFormatting sqref="J2:J37">
    <cfRule type="iconSet" priority="113">
      <iconSet>
        <cfvo type="percent" val="0"/>
        <cfvo type="num" val="-0.02" gte="0"/>
        <cfvo type="num" val="0.02"/>
      </iconSet>
    </cfRule>
  </conditionalFormatting>
  <conditionalFormatting sqref="M29">
    <cfRule type="iconSet" priority="48">
      <iconSet>
        <cfvo type="percent" val="0"/>
        <cfvo type="num" val="-0.02" gte="0"/>
        <cfvo type="num" val="0.02"/>
      </iconSet>
    </cfRule>
  </conditionalFormatting>
  <conditionalFormatting sqref="M30">
    <cfRule type="iconSet" priority="47">
      <iconSet>
        <cfvo type="percent" val="0"/>
        <cfvo type="num" val="-0.02" gte="0"/>
        <cfvo type="num" val="0.02"/>
      </iconSet>
    </cfRule>
  </conditionalFormatting>
  <conditionalFormatting sqref="M31">
    <cfRule type="iconSet" priority="46">
      <iconSet>
        <cfvo type="percent" val="0"/>
        <cfvo type="num" val="-0.02" gte="0"/>
        <cfvo type="num" val="0.02"/>
      </iconSet>
    </cfRule>
  </conditionalFormatting>
  <conditionalFormatting sqref="M32">
    <cfRule type="iconSet" priority="45">
      <iconSet>
        <cfvo type="percent" val="0"/>
        <cfvo type="num" val="-0.02" gte="0"/>
        <cfvo type="num" val="0.02"/>
      </iconSet>
    </cfRule>
  </conditionalFormatting>
  <conditionalFormatting sqref="M33">
    <cfRule type="iconSet" priority="44">
      <iconSet>
        <cfvo type="percent" val="0"/>
        <cfvo type="num" val="-0.02" gte="0"/>
        <cfvo type="num" val="0.02"/>
      </iconSet>
    </cfRule>
  </conditionalFormatting>
  <conditionalFormatting sqref="M34">
    <cfRule type="iconSet" priority="43">
      <iconSet>
        <cfvo type="percent" val="0"/>
        <cfvo type="num" val="-0.02" gte="0"/>
        <cfvo type="num" val="0.02"/>
      </iconSet>
    </cfRule>
  </conditionalFormatting>
  <conditionalFormatting sqref="M35">
    <cfRule type="iconSet" priority="42">
      <iconSet>
        <cfvo type="percent" val="0"/>
        <cfvo type="num" val="-0.02" gte="0"/>
        <cfvo type="num" val="0.02"/>
      </iconSet>
    </cfRule>
  </conditionalFormatting>
  <conditionalFormatting sqref="M36">
    <cfRule type="iconSet" priority="41">
      <iconSet>
        <cfvo type="percent" val="0"/>
        <cfvo type="num" val="-0.02" gte="0"/>
        <cfvo type="num" val="0.02"/>
      </iconSet>
    </cfRule>
  </conditionalFormatting>
  <conditionalFormatting sqref="M37">
    <cfRule type="iconSet" priority="40">
      <iconSet>
        <cfvo type="percent" val="0"/>
        <cfvo type="num" val="-0.02" gte="0"/>
        <cfvo type="num" val="0.02"/>
      </iconSet>
    </cfRule>
  </conditionalFormatting>
  <conditionalFormatting sqref="P9">
    <cfRule type="iconSet" priority="39">
      <iconSet>
        <cfvo type="percent" val="0"/>
        <cfvo type="num" val="-0.02" gte="0"/>
        <cfvo type="num" val="0.02"/>
      </iconSet>
    </cfRule>
  </conditionalFormatting>
  <conditionalFormatting sqref="P10">
    <cfRule type="iconSet" priority="38">
      <iconSet>
        <cfvo type="percent" val="0"/>
        <cfvo type="num" val="-0.02" gte="0"/>
        <cfvo type="num" val="0.02"/>
      </iconSet>
    </cfRule>
  </conditionalFormatting>
  <conditionalFormatting sqref="P11">
    <cfRule type="iconSet" priority="37">
      <iconSet>
        <cfvo type="percent" val="0"/>
        <cfvo type="num" val="-0.02" gte="0"/>
        <cfvo type="num" val="0.02"/>
      </iconSet>
    </cfRule>
  </conditionalFormatting>
  <conditionalFormatting sqref="P12">
    <cfRule type="iconSet" priority="36">
      <iconSet>
        <cfvo type="percent" val="0"/>
        <cfvo type="num" val="-0.02" gte="0"/>
        <cfvo type="num" val="0.02"/>
      </iconSet>
    </cfRule>
  </conditionalFormatting>
  <conditionalFormatting sqref="P6">
    <cfRule type="iconSet" priority="35">
      <iconSet>
        <cfvo type="percent" val="0"/>
        <cfvo type="num" val="-0.02" gte="0"/>
        <cfvo type="num" val="0.02"/>
      </iconSet>
    </cfRule>
  </conditionalFormatting>
  <conditionalFormatting sqref="P13">
    <cfRule type="iconSet" priority="32">
      <iconSet>
        <cfvo type="percent" val="0"/>
        <cfvo type="num" val="-0.02" gte="0"/>
        <cfvo type="num" val="0.02"/>
      </iconSet>
    </cfRule>
  </conditionalFormatting>
  <conditionalFormatting sqref="P14">
    <cfRule type="iconSet" priority="31">
      <iconSet>
        <cfvo type="percent" val="0"/>
        <cfvo type="num" val="-0.02" gte="0"/>
        <cfvo type="num" val="0.02"/>
      </iconSet>
    </cfRule>
  </conditionalFormatting>
  <conditionalFormatting sqref="P15">
    <cfRule type="iconSet" priority="30">
      <iconSet>
        <cfvo type="percent" val="0"/>
        <cfvo type="num" val="-0.02" gte="0"/>
        <cfvo type="num" val="0.02"/>
      </iconSet>
    </cfRule>
  </conditionalFormatting>
  <conditionalFormatting sqref="P29">
    <cfRule type="iconSet" priority="29">
      <iconSet>
        <cfvo type="percent" val="0"/>
        <cfvo type="num" val="-0.02" gte="0"/>
        <cfvo type="num" val="0.02"/>
      </iconSet>
    </cfRule>
  </conditionalFormatting>
  <conditionalFormatting sqref="P18">
    <cfRule type="iconSet" priority="24">
      <iconSet>
        <cfvo type="percent" val="0"/>
        <cfvo type="num" val="-0.02" gte="0"/>
        <cfvo type="num" val="0.02"/>
      </iconSet>
    </cfRule>
  </conditionalFormatting>
  <conditionalFormatting sqref="P19">
    <cfRule type="iconSet" priority="23">
      <iconSet>
        <cfvo type="percent" val="0"/>
        <cfvo type="num" val="-0.02" gte="0"/>
        <cfvo type="num" val="0.02"/>
      </iconSet>
    </cfRule>
  </conditionalFormatting>
  <conditionalFormatting sqref="P36">
    <cfRule type="iconSet" priority="20">
      <iconSet>
        <cfvo type="percent" val="0"/>
        <cfvo type="num" val="-0.02" gte="0"/>
        <cfvo type="num" val="0.02"/>
      </iconSet>
    </cfRule>
  </conditionalFormatting>
  <conditionalFormatting sqref="P30">
    <cfRule type="iconSet" priority="17">
      <iconSet>
        <cfvo type="percent" val="0"/>
        <cfvo type="num" val="-0.02" gte="0"/>
        <cfvo type="num" val="0.02"/>
      </iconSet>
    </cfRule>
  </conditionalFormatting>
  <conditionalFormatting sqref="P8">
    <cfRule type="iconSet" priority="16">
      <iconSet>
        <cfvo type="percent" val="0"/>
        <cfvo type="num" val="-0.02" gte="0"/>
        <cfvo type="num" val="0.02"/>
      </iconSet>
    </cfRule>
  </conditionalFormatting>
  <conditionalFormatting sqref="P7">
    <cfRule type="iconSet" priority="15">
      <iconSet>
        <cfvo type="percent" val="0"/>
        <cfvo type="num" val="-0.02" gte="0"/>
        <cfvo type="num" val="0.02"/>
      </iconSet>
    </cfRule>
  </conditionalFormatting>
  <conditionalFormatting sqref="P5">
    <cfRule type="iconSet" priority="14">
      <iconSet>
        <cfvo type="percent" val="0"/>
        <cfvo type="num" val="-0.02" gte="0"/>
        <cfvo type="num" val="0.02"/>
      </iconSet>
    </cfRule>
  </conditionalFormatting>
  <conditionalFormatting sqref="P4">
    <cfRule type="iconSet" priority="13">
      <iconSet>
        <cfvo type="percent" val="0"/>
        <cfvo type="num" val="-0.02" gte="0"/>
        <cfvo type="num" val="0.02"/>
      </iconSet>
    </cfRule>
  </conditionalFormatting>
  <conditionalFormatting sqref="P3">
    <cfRule type="iconSet" priority="12">
      <iconSet>
        <cfvo type="percent" val="0"/>
        <cfvo type="num" val="-0.02" gte="0"/>
        <cfvo type="num" val="0.02"/>
      </iconSet>
    </cfRule>
  </conditionalFormatting>
  <conditionalFormatting sqref="M2">
    <cfRule type="iconSet" priority="11">
      <iconSet>
        <cfvo type="percent" val="0"/>
        <cfvo type="num" val="-0.02" gte="0"/>
        <cfvo type="num" val="0.02"/>
      </iconSet>
    </cfRule>
  </conditionalFormatting>
  <conditionalFormatting sqref="M3:M28">
    <cfRule type="iconSet" priority="10">
      <iconSet>
        <cfvo type="percent" val="0"/>
        <cfvo type="num" val="-0.02" gte="0"/>
        <cfvo type="num" val="0.02"/>
      </iconSet>
    </cfRule>
  </conditionalFormatting>
  <conditionalFormatting sqref="P25">
    <cfRule type="iconSet" priority="9">
      <iconSet>
        <cfvo type="percent" val="0"/>
        <cfvo type="num" val="-0.02" gte="0"/>
        <cfvo type="num" val="0.02"/>
      </iconSet>
    </cfRule>
  </conditionalFormatting>
  <conditionalFormatting sqref="P24">
    <cfRule type="iconSet" priority="8">
      <iconSet>
        <cfvo type="percent" val="0"/>
        <cfvo type="num" val="-0.02" gte="0"/>
        <cfvo type="num" val="0.02"/>
      </iconSet>
    </cfRule>
  </conditionalFormatting>
  <conditionalFormatting sqref="P16">
    <cfRule type="iconSet" priority="7">
      <iconSet>
        <cfvo type="percent" val="0"/>
        <cfvo type="num" val="-0.02" gte="0"/>
        <cfvo type="num" val="0.02"/>
      </iconSet>
    </cfRule>
  </conditionalFormatting>
  <conditionalFormatting sqref="P31">
    <cfRule type="iconSet" priority="6">
      <iconSet>
        <cfvo type="percent" val="0"/>
        <cfvo type="num" val="-0.02" gte="0"/>
        <cfvo type="num" val="0.02"/>
      </iconSet>
    </cfRule>
  </conditionalFormatting>
  <conditionalFormatting sqref="P32">
    <cfRule type="iconSet" priority="5">
      <iconSet>
        <cfvo type="percent" val="0"/>
        <cfvo type="num" val="-0.02" gte="0"/>
        <cfvo type="num" val="0.02"/>
      </iconSet>
    </cfRule>
  </conditionalFormatting>
  <conditionalFormatting sqref="P33">
    <cfRule type="iconSet" priority="4">
      <iconSet>
        <cfvo type="percent" val="0"/>
        <cfvo type="num" val="-0.02" gte="0"/>
        <cfvo type="num" val="0.02"/>
      </iconSet>
    </cfRule>
  </conditionalFormatting>
  <conditionalFormatting sqref="P34">
    <cfRule type="iconSet" priority="3">
      <iconSet>
        <cfvo type="percent" val="0"/>
        <cfvo type="num" val="-0.02" gte="0"/>
        <cfvo type="num" val="0.02"/>
      </iconSet>
    </cfRule>
  </conditionalFormatting>
  <conditionalFormatting sqref="P35">
    <cfRule type="iconSet" priority="2">
      <iconSet>
        <cfvo type="percent" val="0"/>
        <cfvo type="num" val="-0.02" gte="0"/>
        <cfvo type="num" val="0.02"/>
      </iconSet>
    </cfRule>
  </conditionalFormatting>
  <conditionalFormatting sqref="P37">
    <cfRule type="iconSet" priority="1">
      <iconSet>
        <cfvo type="percent" val="0"/>
        <cfvo type="num" val="-0.02" gte="0"/>
        <cfvo type="num" val="0.02"/>
      </iconSet>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iconSet" priority="111" id="{98D95A79-5D92-F448-B236-C2F9369BBBAE}">
            <x14:iconSet custom="1">
              <x14:cfvo type="percent">
                <xm:f>0</xm:f>
              </x14:cfvo>
              <x14:cfvo type="num">
                <xm:f>0</xm:f>
              </x14:cfvo>
              <x14:cfvo type="num">
                <xm:f>0</xm:f>
              </x14:cfvo>
              <x14:cfIcon iconSet="3TrafficLights1" iconId="0"/>
              <x14:cfIcon iconSet="NoIcons" iconId="0"/>
              <x14:cfIcon iconSet="3TrafficLights1" iconId="2"/>
            </x14:iconSet>
          </x14:cfRule>
          <xm:sqref>P17 P20:P21</xm:sqref>
        </x14:conditionalFormatting>
        <x14:conditionalFormatting xmlns:xm="http://schemas.microsoft.com/office/excel/2006/main">
          <x14:cfRule type="iconSet" priority="92" id="{AE76EB6D-1A36-8349-B5EF-18A298B7FF22}">
            <x14:iconSet custom="1">
              <x14:cfvo type="percent">
                <xm:f>0</xm:f>
              </x14:cfvo>
              <x14:cfvo type="num">
                <xm:f>0</xm:f>
              </x14:cfvo>
              <x14:cfvo type="num">
                <xm:f>0</xm:f>
              </x14:cfvo>
              <x14:cfIcon iconSet="3TrafficLights1" iconId="0"/>
              <x14:cfIcon iconSet="NoIcons" iconId="0"/>
              <x14:cfIcon iconSet="3TrafficLights1" iconId="2"/>
            </x14:iconSet>
          </x14:cfRule>
          <xm:sqref>P26:P28</xm:sqref>
        </x14:conditionalFormatting>
        <x14:conditionalFormatting xmlns:xm="http://schemas.microsoft.com/office/excel/2006/main">
          <x14:cfRule type="iconSet" priority="89" id="{9CACF40E-1549-7D45-BA93-26D36CA5D090}">
            <x14:iconSet custom="1">
              <x14:cfvo type="percent">
                <xm:f>0</xm:f>
              </x14:cfvo>
              <x14:cfvo type="num">
                <xm:f>0</xm:f>
              </x14:cfvo>
              <x14:cfvo type="num">
                <xm:f>0</xm:f>
              </x14:cfvo>
              <x14:cfIcon iconSet="3TrafficLights1" iconId="0"/>
              <x14:cfIcon iconSet="NoIcons" iconId="0"/>
              <x14:cfIcon iconSet="3TrafficLights1" iconId="2"/>
            </x14:iconSet>
          </x14:cfRule>
          <xm:sqref>P22</xm:sqref>
        </x14:conditionalFormatting>
        <x14:conditionalFormatting xmlns:xm="http://schemas.microsoft.com/office/excel/2006/main">
          <x14:cfRule type="iconSet" priority="88" id="{348CA5C1-DC5B-F846-8585-8523E2EA84F7}">
            <x14:iconSet custom="1">
              <x14:cfvo type="percent">
                <xm:f>0</xm:f>
              </x14:cfvo>
              <x14:cfvo type="num">
                <xm:f>0</xm:f>
              </x14:cfvo>
              <x14:cfvo type="num">
                <xm:f>0</xm:f>
              </x14:cfvo>
              <x14:cfIcon iconSet="3TrafficLights1" iconId="0"/>
              <x14:cfIcon iconSet="NoIcons" iconId="0"/>
              <x14:cfIcon iconSet="3TrafficLights1" iconId="2"/>
            </x14:iconSet>
          </x14:cfRule>
          <xm:sqref>P23</xm:sqref>
        </x14:conditionalFormatting>
        <x14:conditionalFormatting xmlns:xm="http://schemas.microsoft.com/office/excel/2006/main">
          <x14:cfRule type="iconSet" priority="83" id="{03F1C9AD-C2AB-8A4D-A53F-3A35B159A9F1}">
            <x14:iconSet custom="1">
              <x14:cfvo type="percent">
                <xm:f>0</xm:f>
              </x14:cfvo>
              <x14:cfvo type="num">
                <xm:f>0</xm:f>
              </x14:cfvo>
              <x14:cfvo type="num">
                <xm:f>0</xm:f>
              </x14:cfvo>
              <x14:cfIcon iconSet="3TrafficLights1" iconId="0"/>
              <x14:cfIcon iconSet="NoIcons" iconId="0"/>
              <x14:cfIcon iconSet="3TrafficLights1" iconId="2"/>
            </x14:iconSet>
          </x14:cfRule>
          <xm:sqref>P2</xm:sqref>
        </x14:conditionalFormatting>
        <x14:conditionalFormatting xmlns:xm="http://schemas.microsoft.com/office/excel/2006/main">
          <x14:cfRule type="iconSet" priority="73" id="{22076189-04BF-2043-8AE9-FC6725A62C1C}">
            <x14:iconSet custom="1">
              <x14:cfvo type="percent">
                <xm:f>0</xm:f>
              </x14:cfvo>
              <x14:cfvo type="num">
                <xm:f>0</xm:f>
              </x14:cfvo>
              <x14:cfvo type="num">
                <xm:f>0</xm:f>
              </x14:cfvo>
              <x14:cfIcon iconSet="3TrafficLights1" iconId="0"/>
              <x14:cfIcon iconSet="NoIcons" iconId="0"/>
              <x14:cfIcon iconSet="3TrafficLights1" iconId="2"/>
            </x14:iconSet>
          </x14:cfRule>
          <xm:sqref>J65 J67:J71</xm:sqref>
        </x14:conditionalFormatting>
        <x14:conditionalFormatting xmlns:xm="http://schemas.microsoft.com/office/excel/2006/main">
          <x14:cfRule type="iconSet" priority="72" id="{7FB57049-3B59-AE40-A02C-3767E55FCC9E}">
            <x14:iconSet custom="1">
              <x14:cfvo type="percent">
                <xm:f>0</xm:f>
              </x14:cfvo>
              <x14:cfvo type="num">
                <xm:f>0</xm:f>
              </x14:cfvo>
              <x14:cfvo type="num">
                <xm:f>0</xm:f>
              </x14:cfvo>
              <x14:cfIcon iconSet="3TrafficLights1" iconId="0"/>
              <x14:cfIcon iconSet="NoIcons" iconId="0"/>
              <x14:cfIcon iconSet="3TrafficLights1" iconId="2"/>
            </x14:iconSet>
          </x14:cfRule>
          <xm:sqref>J66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E29" sqref="E29"/>
    </sheetView>
  </sheetViews>
  <sheetFormatPr baseColWidth="10" defaultRowHeight="15" x14ac:dyDescent="0"/>
  <cols>
    <col min="1" max="1" width="45.33203125" customWidth="1"/>
    <col min="2" max="2" width="16" style="3" customWidth="1"/>
    <col min="3" max="3" width="13.1640625" style="3" customWidth="1"/>
  </cols>
  <sheetData>
    <row r="1" spans="1:3">
      <c r="A1" s="31" t="s">
        <v>132</v>
      </c>
      <c r="B1" s="1" t="s">
        <v>130</v>
      </c>
      <c r="C1" s="2" t="s">
        <v>131</v>
      </c>
    </row>
    <row r="2" spans="1:3">
      <c r="A2" s="69" t="s">
        <v>147</v>
      </c>
      <c r="B2" s="79">
        <v>5.8675268571761703E-2</v>
      </c>
      <c r="C2" s="56">
        <v>0.21915677735974201</v>
      </c>
    </row>
    <row r="3" spans="1:3">
      <c r="A3" s="69" t="s">
        <v>145</v>
      </c>
      <c r="B3" s="79">
        <v>5.8675268571761703E-2</v>
      </c>
      <c r="C3" s="56">
        <v>0.21915677735974201</v>
      </c>
    </row>
    <row r="4" spans="1:3">
      <c r="A4" s="69" t="s">
        <v>40</v>
      </c>
      <c r="B4" s="23">
        <v>6.5319445991735101E-2</v>
      </c>
      <c r="C4" s="23">
        <v>0.21154151329879201</v>
      </c>
    </row>
    <row r="5" spans="1:3">
      <c r="A5" s="69" t="s">
        <v>146</v>
      </c>
      <c r="B5" s="79">
        <v>7.3180020126013795E-2</v>
      </c>
      <c r="C5" s="56">
        <v>0.2</v>
      </c>
    </row>
    <row r="6" spans="1:3">
      <c r="A6" s="45" t="s">
        <v>83</v>
      </c>
      <c r="B6" s="18">
        <v>0.14964761950146899</v>
      </c>
      <c r="C6" s="18">
        <v>0.22075617005331999</v>
      </c>
    </row>
    <row r="7" spans="1:3">
      <c r="A7" s="114" t="s">
        <v>64</v>
      </c>
      <c r="B7" s="18">
        <v>0.33852637662385199</v>
      </c>
      <c r="C7" s="18">
        <v>0.40949417984099801</v>
      </c>
    </row>
    <row r="8" spans="1:3">
      <c r="A8" s="42" t="s">
        <v>8</v>
      </c>
      <c r="B8" s="3">
        <v>6.6334991708126003E-3</v>
      </c>
      <c r="C8" s="3">
        <v>7.4313994524253399E-2</v>
      </c>
    </row>
    <row r="9" spans="1:3">
      <c r="A9" s="115" t="s">
        <v>65</v>
      </c>
      <c r="B9" s="23">
        <v>0.22717865959101799</v>
      </c>
      <c r="C9" s="23">
        <v>0.27842966396839203</v>
      </c>
    </row>
    <row r="10" spans="1:3">
      <c r="A10" s="115" t="s">
        <v>67</v>
      </c>
      <c r="B10" s="23">
        <v>0.22717865959101799</v>
      </c>
      <c r="C10" s="23">
        <v>0.27842966396839203</v>
      </c>
    </row>
    <row r="11" spans="1:3">
      <c r="A11" s="106" t="s">
        <v>11</v>
      </c>
      <c r="B11" s="35">
        <v>0.10255914664534201</v>
      </c>
      <c r="C11" s="35">
        <v>0.15307128850472301</v>
      </c>
    </row>
    <row r="12" spans="1:3">
      <c r="A12" s="130" t="s">
        <v>9</v>
      </c>
      <c r="B12" s="36">
        <v>0.19449326216799601</v>
      </c>
      <c r="C12" s="36">
        <v>0.242515586823216</v>
      </c>
    </row>
    <row r="13" spans="1:3">
      <c r="A13" s="128" t="s">
        <v>62</v>
      </c>
      <c r="B13" s="16">
        <v>0.222772859364718</v>
      </c>
      <c r="C13" s="16">
        <v>0.270481192606423</v>
      </c>
    </row>
    <row r="14" spans="1:3">
      <c r="A14" s="115" t="s">
        <v>63</v>
      </c>
      <c r="B14" s="23">
        <v>0.222772859364718</v>
      </c>
      <c r="C14" s="23">
        <v>0.270481192606423</v>
      </c>
    </row>
    <row r="15" spans="1:3">
      <c r="A15" s="115" t="s">
        <v>66</v>
      </c>
      <c r="B15" s="23">
        <v>0.26041109720886102</v>
      </c>
      <c r="C15" s="23">
        <v>0.303878227007151</v>
      </c>
    </row>
    <row r="16" spans="1:3">
      <c r="A16" s="69" t="s">
        <v>61</v>
      </c>
      <c r="B16" s="97">
        <v>8.9437064878202494E-2</v>
      </c>
      <c r="C16" s="97">
        <v>0.128862446234664</v>
      </c>
    </row>
    <row r="17" spans="1:3">
      <c r="A17" s="109" t="s">
        <v>68</v>
      </c>
      <c r="B17" s="23">
        <v>0.34873255180171903</v>
      </c>
      <c r="C17" s="23">
        <v>0.38767869622488998</v>
      </c>
    </row>
    <row r="18" spans="1:3">
      <c r="A18" s="115" t="s">
        <v>66</v>
      </c>
      <c r="B18" s="23">
        <v>0.26794075437604697</v>
      </c>
      <c r="C18" s="23">
        <v>0.303878227007151</v>
      </c>
    </row>
    <row r="19" spans="1:3">
      <c r="A19" s="115" t="s">
        <v>65</v>
      </c>
      <c r="B19" s="23">
        <v>0.24427960362336601</v>
      </c>
      <c r="C19" s="23">
        <v>0.27842966396839203</v>
      </c>
    </row>
    <row r="20" spans="1:3">
      <c r="A20" s="111" t="s">
        <v>67</v>
      </c>
      <c r="B20" s="18">
        <v>0.24427960362336601</v>
      </c>
      <c r="C20" s="18">
        <v>0.27842966396839203</v>
      </c>
    </row>
    <row r="21" spans="1:3">
      <c r="A21" s="129" t="s">
        <v>63</v>
      </c>
      <c r="B21" s="25">
        <v>0.23978792039820301</v>
      </c>
      <c r="C21" s="25">
        <v>0.270481192606423</v>
      </c>
    </row>
    <row r="22" spans="1:3">
      <c r="A22" s="115" t="s">
        <v>62</v>
      </c>
      <c r="B22" s="23">
        <v>0.23978792039820301</v>
      </c>
      <c r="C22" s="23">
        <v>0.270481192606423</v>
      </c>
    </row>
    <row r="23" spans="1:3">
      <c r="A23" s="105" t="s">
        <v>27</v>
      </c>
      <c r="B23" s="20">
        <v>0.13713960928608601</v>
      </c>
      <c r="C23" s="20">
        <v>0.16266155983685399</v>
      </c>
    </row>
    <row r="24" spans="1:3">
      <c r="A24" s="106" t="s">
        <v>10</v>
      </c>
      <c r="B24" s="35">
        <v>0.109808836817956</v>
      </c>
      <c r="C24" s="35">
        <v>0.13461217964460001</v>
      </c>
    </row>
    <row r="25" spans="1:3">
      <c r="A25" s="69" t="s">
        <v>79</v>
      </c>
      <c r="B25" s="23">
        <v>0.26614436276346198</v>
      </c>
      <c r="C25" s="23">
        <v>0.28904249168132901</v>
      </c>
    </row>
    <row r="26" spans="1:3">
      <c r="A26" s="100" t="s">
        <v>42</v>
      </c>
      <c r="B26" s="75">
        <v>0.27157146337320598</v>
      </c>
      <c r="C26" s="75">
        <v>0.29073017044251098</v>
      </c>
    </row>
    <row r="27" spans="1:3">
      <c r="A27" s="100" t="s">
        <v>35</v>
      </c>
      <c r="B27" s="23">
        <v>0.225109203262432</v>
      </c>
      <c r="C27" s="23">
        <v>0.22797329313745701</v>
      </c>
    </row>
    <row r="28" spans="1:3">
      <c r="A28" s="100" t="s">
        <v>92</v>
      </c>
      <c r="B28" s="23">
        <v>0.29493171831501303</v>
      </c>
      <c r="C28" s="23">
        <v>0.29621773121808098</v>
      </c>
    </row>
    <row r="29" spans="1:3">
      <c r="A29" s="102" t="s">
        <v>27</v>
      </c>
      <c r="B29" s="70">
        <v>0.162129523744692</v>
      </c>
      <c r="C29" s="70">
        <v>0.15987438397390499</v>
      </c>
    </row>
    <row r="30" spans="1:3">
      <c r="A30" s="113" t="s">
        <v>26</v>
      </c>
      <c r="B30" s="35">
        <v>0.19056645912151199</v>
      </c>
      <c r="C30" s="35">
        <v>0.17731367321336799</v>
      </c>
    </row>
    <row r="31" spans="1:3">
      <c r="A31" s="112" t="s">
        <v>29</v>
      </c>
      <c r="B31" s="23">
        <v>8.8474954492362298E-2</v>
      </c>
      <c r="C31" s="23">
        <v>5.7887151119853798E-2</v>
      </c>
    </row>
    <row r="32" spans="1:3">
      <c r="A32" s="112" t="s">
        <v>83</v>
      </c>
      <c r="B32" s="56">
        <v>0.23148533984101799</v>
      </c>
      <c r="C32" s="56">
        <v>0.10271619065772999</v>
      </c>
    </row>
    <row r="33" spans="1:1">
      <c r="A33" s="14"/>
    </row>
    <row r="34" spans="1:1">
      <c r="A34" s="14"/>
    </row>
    <row r="35" spans="1:1">
      <c r="A35" s="14"/>
    </row>
    <row r="36" spans="1:1">
      <c r="A36" s="14"/>
    </row>
    <row r="37" spans="1:1">
      <c r="A37" s="32"/>
    </row>
  </sheetData>
  <sortState ref="A2:C32">
    <sortCondition descending="1" ref="C2"/>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14" workbookViewId="0">
      <selection activeCell="A2" sqref="A2"/>
    </sheetView>
  </sheetViews>
  <sheetFormatPr baseColWidth="10" defaultColWidth="34.83203125" defaultRowHeight="15" x14ac:dyDescent="0"/>
  <cols>
    <col min="1" max="1" width="4.6640625" style="29" customWidth="1"/>
    <col min="2" max="2" width="7.6640625" style="45" customWidth="1"/>
    <col min="3" max="3" width="7.6640625" style="44" customWidth="1"/>
    <col min="4" max="4" width="32" style="45" customWidth="1"/>
    <col min="5" max="5" width="45.1640625" style="45" customWidth="1"/>
    <col min="6" max="6" width="44.1640625" style="45" customWidth="1"/>
    <col min="7" max="7" width="41" style="45" customWidth="1"/>
    <col min="8" max="8" width="96.83203125" style="45" customWidth="1"/>
    <col min="9" max="16384" width="34.83203125" style="45"/>
  </cols>
  <sheetData>
    <row r="1" spans="1:7" s="43" customFormat="1">
      <c r="A1" s="27"/>
      <c r="B1" s="4" t="s">
        <v>0</v>
      </c>
      <c r="C1" s="5" t="s">
        <v>5</v>
      </c>
      <c r="D1" s="4" t="s">
        <v>2</v>
      </c>
      <c r="E1" s="4" t="s">
        <v>3</v>
      </c>
      <c r="F1" s="4" t="s">
        <v>4</v>
      </c>
      <c r="G1" s="4" t="s">
        <v>138</v>
      </c>
    </row>
    <row r="2" spans="1:7">
      <c r="B2" s="42" t="s">
        <v>14</v>
      </c>
      <c r="C2" s="44">
        <v>5587</v>
      </c>
      <c r="E2" s="45" t="s">
        <v>24</v>
      </c>
      <c r="G2" s="45" t="s">
        <v>141</v>
      </c>
    </row>
    <row r="3" spans="1:7" ht="30">
      <c r="B3" s="42" t="s">
        <v>14</v>
      </c>
      <c r="C3" s="44">
        <v>6320</v>
      </c>
      <c r="E3" s="45" t="s">
        <v>23</v>
      </c>
      <c r="G3" s="45" t="s">
        <v>140</v>
      </c>
    </row>
    <row r="4" spans="1:7">
      <c r="B4" s="42" t="s">
        <v>15</v>
      </c>
      <c r="C4" s="44" t="s">
        <v>16</v>
      </c>
      <c r="D4" s="45" t="s">
        <v>28</v>
      </c>
      <c r="E4" s="45" t="s">
        <v>30</v>
      </c>
      <c r="F4" s="45" t="s">
        <v>32</v>
      </c>
      <c r="G4" s="45" t="s">
        <v>112</v>
      </c>
    </row>
    <row r="5" spans="1:7" ht="30">
      <c r="B5" s="42" t="s">
        <v>15</v>
      </c>
      <c r="C5" s="44" t="s">
        <v>18</v>
      </c>
      <c r="D5" s="45" t="s">
        <v>39</v>
      </c>
      <c r="E5" s="45" t="s">
        <v>111</v>
      </c>
      <c r="F5" s="45" t="s">
        <v>54</v>
      </c>
      <c r="G5" s="45" t="s">
        <v>112</v>
      </c>
    </row>
    <row r="6" spans="1:7">
      <c r="B6" s="42" t="s">
        <v>15</v>
      </c>
      <c r="C6" s="44" t="s">
        <v>18</v>
      </c>
      <c r="D6" s="45" t="s">
        <v>41</v>
      </c>
      <c r="E6" s="45" t="s">
        <v>49</v>
      </c>
      <c r="F6" s="45" t="s">
        <v>54</v>
      </c>
      <c r="G6" s="45" t="s">
        <v>112</v>
      </c>
    </row>
    <row r="7" spans="1:7">
      <c r="B7" s="42" t="s">
        <v>15</v>
      </c>
      <c r="C7" s="44" t="s">
        <v>18</v>
      </c>
      <c r="D7" s="45" t="s">
        <v>43</v>
      </c>
      <c r="E7" s="45" t="s">
        <v>52</v>
      </c>
      <c r="F7" s="45" t="s">
        <v>56</v>
      </c>
      <c r="G7" s="45" t="s">
        <v>112</v>
      </c>
    </row>
    <row r="8" spans="1:7">
      <c r="B8" s="42" t="s">
        <v>15</v>
      </c>
      <c r="C8" s="44" t="s">
        <v>18</v>
      </c>
      <c r="D8" s="45" t="s">
        <v>43</v>
      </c>
      <c r="E8" s="45" t="s">
        <v>52</v>
      </c>
      <c r="F8" s="45" t="s">
        <v>57</v>
      </c>
      <c r="G8" s="45" t="s">
        <v>112</v>
      </c>
    </row>
    <row r="9" spans="1:7">
      <c r="B9" s="42" t="s">
        <v>15</v>
      </c>
      <c r="C9" s="44" t="s">
        <v>18</v>
      </c>
      <c r="D9" s="45" t="s">
        <v>43</v>
      </c>
      <c r="E9" s="45" t="s">
        <v>52</v>
      </c>
      <c r="F9" s="45" t="s">
        <v>58</v>
      </c>
      <c r="G9" s="45" t="s">
        <v>112</v>
      </c>
    </row>
    <row r="10" spans="1:7">
      <c r="B10" s="42" t="s">
        <v>15</v>
      </c>
      <c r="C10" s="44" t="s">
        <v>18</v>
      </c>
      <c r="D10" s="45" t="s">
        <v>43</v>
      </c>
      <c r="E10" s="45" t="s">
        <v>52</v>
      </c>
      <c r="F10" s="45" t="s">
        <v>59</v>
      </c>
      <c r="G10" s="45" t="s">
        <v>112</v>
      </c>
    </row>
    <row r="11" spans="1:7">
      <c r="B11" s="42" t="s">
        <v>15</v>
      </c>
      <c r="C11" s="44" t="s">
        <v>18</v>
      </c>
      <c r="D11" s="45" t="s">
        <v>44</v>
      </c>
      <c r="E11" s="45" t="s">
        <v>49</v>
      </c>
      <c r="F11" s="45" t="s">
        <v>54</v>
      </c>
      <c r="G11" s="45" t="s">
        <v>112</v>
      </c>
    </row>
    <row r="12" spans="1:7">
      <c r="A12" s="29">
        <v>1</v>
      </c>
      <c r="B12" s="42" t="s">
        <v>15</v>
      </c>
      <c r="C12" s="44" t="s">
        <v>18</v>
      </c>
      <c r="D12" s="45" t="s">
        <v>28</v>
      </c>
      <c r="E12" s="45" t="s">
        <v>46</v>
      </c>
      <c r="F12" s="45" t="s">
        <v>53</v>
      </c>
      <c r="G12" s="45" t="s">
        <v>112</v>
      </c>
    </row>
    <row r="13" spans="1:7">
      <c r="B13" s="42" t="s">
        <v>15</v>
      </c>
      <c r="C13" s="44" t="s">
        <v>18</v>
      </c>
      <c r="D13" s="45" t="s">
        <v>45</v>
      </c>
      <c r="E13" s="45" t="s">
        <v>46</v>
      </c>
      <c r="F13" s="45" t="s">
        <v>53</v>
      </c>
      <c r="G13" s="45" t="s">
        <v>112</v>
      </c>
    </row>
    <row r="14" spans="1:7" ht="30">
      <c r="B14" s="46" t="s">
        <v>20</v>
      </c>
      <c r="C14" s="44" t="s">
        <v>16</v>
      </c>
      <c r="D14" s="45" t="s">
        <v>80</v>
      </c>
      <c r="E14" s="45" t="s">
        <v>85</v>
      </c>
      <c r="F14" s="45" t="s">
        <v>89</v>
      </c>
      <c r="G14" s="45" t="s">
        <v>112</v>
      </c>
    </row>
    <row r="15" spans="1:7" ht="30">
      <c r="B15" s="46" t="s">
        <v>20</v>
      </c>
      <c r="C15" s="44" t="s">
        <v>16</v>
      </c>
      <c r="D15" s="45" t="s">
        <v>81</v>
      </c>
      <c r="E15" s="45" t="s">
        <v>86</v>
      </c>
      <c r="F15" s="45" t="s">
        <v>90</v>
      </c>
      <c r="G15" s="45" t="s">
        <v>112</v>
      </c>
    </row>
    <row r="16" spans="1:7" ht="30">
      <c r="B16" s="46" t="s">
        <v>20</v>
      </c>
      <c r="C16" s="44" t="s">
        <v>16</v>
      </c>
      <c r="D16" s="45" t="s">
        <v>82</v>
      </c>
      <c r="E16" s="45" t="s">
        <v>85</v>
      </c>
      <c r="F16" s="45" t="s">
        <v>89</v>
      </c>
      <c r="G16" s="45" t="s">
        <v>112</v>
      </c>
    </row>
    <row r="17" spans="1:7">
      <c r="B17" s="42" t="s">
        <v>20</v>
      </c>
      <c r="C17" s="44" t="s">
        <v>17</v>
      </c>
      <c r="D17" s="45" t="s">
        <v>81</v>
      </c>
      <c r="E17" s="45" t="s">
        <v>103</v>
      </c>
      <c r="F17" s="45" t="s">
        <v>105</v>
      </c>
      <c r="G17" s="45" t="s">
        <v>112</v>
      </c>
    </row>
    <row r="18" spans="1:7">
      <c r="B18" s="42" t="s">
        <v>20</v>
      </c>
      <c r="C18" s="44" t="s">
        <v>17</v>
      </c>
      <c r="D18" s="45" t="s">
        <v>93</v>
      </c>
      <c r="E18" s="45" t="s">
        <v>104</v>
      </c>
      <c r="F18" s="45" t="s">
        <v>106</v>
      </c>
      <c r="G18" s="45" t="s">
        <v>112</v>
      </c>
    </row>
    <row r="19" spans="1:7">
      <c r="B19" s="42" t="s">
        <v>20</v>
      </c>
      <c r="C19" s="44" t="s">
        <v>17</v>
      </c>
      <c r="D19" s="45" t="s">
        <v>94</v>
      </c>
      <c r="E19" s="45" t="s">
        <v>103</v>
      </c>
      <c r="F19" s="45" t="s">
        <v>105</v>
      </c>
      <c r="G19" s="45" t="s">
        <v>112</v>
      </c>
    </row>
    <row r="20" spans="1:7">
      <c r="B20" s="42" t="s">
        <v>20</v>
      </c>
      <c r="C20" s="44" t="s">
        <v>17</v>
      </c>
      <c r="D20" s="45" t="s">
        <v>95</v>
      </c>
      <c r="E20" s="45" t="s">
        <v>103</v>
      </c>
      <c r="F20" s="45" t="s">
        <v>105</v>
      </c>
      <c r="G20" s="45" t="s">
        <v>112</v>
      </c>
    </row>
    <row r="21" spans="1:7">
      <c r="B21" s="42" t="s">
        <v>20</v>
      </c>
      <c r="C21" s="44" t="s">
        <v>17</v>
      </c>
      <c r="D21" s="45" t="s">
        <v>96</v>
      </c>
      <c r="E21" s="45" t="s">
        <v>104</v>
      </c>
      <c r="F21" s="45" t="s">
        <v>106</v>
      </c>
      <c r="G21" s="45" t="s">
        <v>112</v>
      </c>
    </row>
    <row r="22" spans="1:7">
      <c r="B22" s="42" t="s">
        <v>20</v>
      </c>
      <c r="C22" s="44" t="s">
        <v>17</v>
      </c>
      <c r="D22" s="45" t="s">
        <v>97</v>
      </c>
      <c r="E22" s="45" t="s">
        <v>103</v>
      </c>
      <c r="F22" s="45" t="s">
        <v>105</v>
      </c>
      <c r="G22" s="45" t="s">
        <v>112</v>
      </c>
    </row>
    <row r="23" spans="1:7">
      <c r="B23" s="42" t="s">
        <v>20</v>
      </c>
      <c r="C23" s="44" t="s">
        <v>17</v>
      </c>
      <c r="D23" s="45" t="s">
        <v>98</v>
      </c>
      <c r="E23" s="45" t="s">
        <v>102</v>
      </c>
      <c r="F23" s="45" t="s">
        <v>107</v>
      </c>
      <c r="G23" s="45" t="s">
        <v>112</v>
      </c>
    </row>
    <row r="24" spans="1:7">
      <c r="B24" s="42" t="s">
        <v>20</v>
      </c>
      <c r="C24" s="44" t="s">
        <v>17</v>
      </c>
      <c r="D24" s="45" t="s">
        <v>99</v>
      </c>
      <c r="E24" s="45" t="s">
        <v>102</v>
      </c>
      <c r="F24" s="45" t="s">
        <v>107</v>
      </c>
      <c r="G24" s="45" t="s">
        <v>112</v>
      </c>
    </row>
    <row r="25" spans="1:7">
      <c r="B25" s="42" t="s">
        <v>20</v>
      </c>
      <c r="C25" s="44" t="s">
        <v>17</v>
      </c>
      <c r="D25" s="45" t="s">
        <v>100</v>
      </c>
      <c r="E25" s="45" t="s">
        <v>103</v>
      </c>
      <c r="F25" s="45" t="s">
        <v>105</v>
      </c>
      <c r="G25" s="45" t="s">
        <v>112</v>
      </c>
    </row>
    <row r="26" spans="1:7">
      <c r="B26" s="42" t="s">
        <v>20</v>
      </c>
      <c r="C26" s="44" t="s">
        <v>17</v>
      </c>
      <c r="D26" s="45" t="s">
        <v>101</v>
      </c>
      <c r="E26" s="45" t="s">
        <v>103</v>
      </c>
      <c r="F26" s="45" t="s">
        <v>105</v>
      </c>
      <c r="G26" s="45" t="s">
        <v>112</v>
      </c>
    </row>
    <row r="27" spans="1:7">
      <c r="B27" s="42" t="s">
        <v>21</v>
      </c>
      <c r="C27" s="44" t="s">
        <v>18</v>
      </c>
      <c r="D27" s="45" t="s">
        <v>71</v>
      </c>
      <c r="E27" s="45" t="s">
        <v>73</v>
      </c>
      <c r="F27" s="45" t="s">
        <v>77</v>
      </c>
      <c r="G27" s="45" t="s">
        <v>112</v>
      </c>
    </row>
    <row r="28" spans="1:7" ht="30">
      <c r="B28" s="42" t="s">
        <v>21</v>
      </c>
      <c r="C28" s="44" t="s">
        <v>18</v>
      </c>
      <c r="D28" s="45" t="s">
        <v>72</v>
      </c>
      <c r="E28" s="45" t="s">
        <v>74</v>
      </c>
      <c r="F28" s="45" t="s">
        <v>78</v>
      </c>
      <c r="G28" s="45" t="s">
        <v>140</v>
      </c>
    </row>
    <row r="29" spans="1:7">
      <c r="B29" s="42" t="s">
        <v>21</v>
      </c>
      <c r="C29" s="44" t="s">
        <v>18</v>
      </c>
      <c r="D29" s="45" t="s">
        <v>71</v>
      </c>
      <c r="E29" s="45" t="s">
        <v>75</v>
      </c>
      <c r="F29" s="45" t="s">
        <v>77</v>
      </c>
      <c r="G29" s="45" t="s">
        <v>139</v>
      </c>
    </row>
    <row r="30" spans="1:7">
      <c r="A30" s="30"/>
    </row>
    <row r="32" spans="1:7">
      <c r="F32" s="50" t="s">
        <v>141</v>
      </c>
      <c r="G32" s="50">
        <f>COUNTIF(G2:G29,"=Propagation of code change")</f>
        <v>1</v>
      </c>
    </row>
    <row r="33" spans="1:8">
      <c r="F33" s="50" t="s">
        <v>140</v>
      </c>
      <c r="G33" s="50">
        <f>COUNTIF(G2:G29,"=Misunderstanding of a move method operation")</f>
        <v>2</v>
      </c>
    </row>
    <row r="34" spans="1:8" ht="30">
      <c r="F34" s="50" t="s">
        <v>112</v>
      </c>
      <c r="G34" s="50">
        <f>COUNTIF(G2:G29,"=Accessor method")</f>
        <v>24</v>
      </c>
      <c r="H34" s="45" t="s">
        <v>143</v>
      </c>
    </row>
    <row r="35" spans="1:8">
      <c r="F35" s="83" t="s">
        <v>139</v>
      </c>
      <c r="G35" s="50">
        <f>COUNTIF(G2:G29,"=Removal of duplicate code")</f>
        <v>1</v>
      </c>
    </row>
    <row r="36" spans="1:8">
      <c r="F36" s="51" t="s">
        <v>142</v>
      </c>
      <c r="G36" s="51">
        <f>SUM(G32:G35)</f>
        <v>28</v>
      </c>
    </row>
    <row r="42" spans="1:8">
      <c r="F42" s="82"/>
    </row>
    <row r="43" spans="1:8">
      <c r="A43" s="171" t="s">
        <v>148</v>
      </c>
      <c r="B43" s="171"/>
      <c r="C43" s="171"/>
      <c r="D43" s="171"/>
      <c r="E43" s="171"/>
      <c r="F43" s="171"/>
      <c r="G43" s="171"/>
    </row>
  </sheetData>
  <mergeCells count="1">
    <mergeCell ref="A43:G4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2"/>
  <sheetViews>
    <sheetView tabSelected="1" topLeftCell="B1" zoomScale="60" zoomScaleNormal="60" zoomScalePageLayoutView="60" workbookViewId="0">
      <selection activeCell="M15" sqref="M15"/>
    </sheetView>
  </sheetViews>
  <sheetFormatPr baseColWidth="10" defaultColWidth="34.83203125" defaultRowHeight="15" x14ac:dyDescent="0"/>
  <cols>
    <col min="1" max="1" width="4.6640625" style="47" hidden="1" customWidth="1"/>
    <col min="2" max="3" width="4.6640625" style="47" customWidth="1"/>
    <col min="4" max="4" width="10.6640625" style="14" customWidth="1"/>
    <col min="5" max="5" width="7.6640625" style="14" customWidth="1"/>
    <col min="6" max="7" width="7.6640625" style="49" hidden="1" customWidth="1"/>
    <col min="8" max="8" width="40.33203125" style="14" customWidth="1"/>
    <col min="9" max="9" width="3" style="14" bestFit="1" customWidth="1"/>
    <col min="10" max="10" width="32.1640625" style="14" customWidth="1"/>
    <col min="11" max="11" width="3" style="14" customWidth="1"/>
    <col min="12" max="12" width="40.33203125" style="14" customWidth="1"/>
    <col min="13" max="13" width="8" style="14" customWidth="1"/>
    <col min="14" max="14" width="12.33203125" style="58" customWidth="1"/>
    <col min="15" max="15" width="16.1640625" style="58" customWidth="1"/>
    <col min="16" max="16" width="13.33203125" style="58" customWidth="1"/>
    <col min="17" max="17" width="10" style="58" customWidth="1"/>
    <col min="18" max="19" width="12.5" style="58" customWidth="1"/>
    <col min="20" max="20" width="19.33203125" style="58" customWidth="1"/>
    <col min="21" max="21" width="5" style="58" customWidth="1"/>
    <col min="22" max="22" width="33" style="58" customWidth="1"/>
    <col min="23" max="23" width="6.33203125" style="58" customWidth="1"/>
    <col min="24" max="24" width="24.5" style="58" customWidth="1"/>
    <col min="25" max="25" width="34.83203125" style="14"/>
    <col min="26" max="26" width="17.5" style="58" bestFit="1" customWidth="1"/>
    <col min="27" max="27" width="20" style="58" bestFit="1" customWidth="1"/>
    <col min="28" max="16384" width="34.83203125" style="14"/>
  </cols>
  <sheetData>
    <row r="1" spans="1:27" s="58" customFormat="1" ht="90">
      <c r="A1" s="142"/>
      <c r="B1" s="142" t="s">
        <v>246</v>
      </c>
      <c r="C1" s="81" t="s">
        <v>191</v>
      </c>
      <c r="D1" s="81" t="s">
        <v>196</v>
      </c>
      <c r="E1" s="81" t="s">
        <v>191</v>
      </c>
      <c r="F1" s="143" t="s">
        <v>203</v>
      </c>
      <c r="G1" s="143" t="s">
        <v>191</v>
      </c>
      <c r="H1" s="81" t="s">
        <v>197</v>
      </c>
      <c r="I1" s="81" t="s">
        <v>191</v>
      </c>
      <c r="J1" s="81" t="s">
        <v>242</v>
      </c>
      <c r="K1" s="81" t="s">
        <v>191</v>
      </c>
      <c r="L1" s="81" t="s">
        <v>243</v>
      </c>
      <c r="M1" s="81" t="s">
        <v>191</v>
      </c>
      <c r="N1" s="170" t="s">
        <v>205</v>
      </c>
      <c r="O1" s="58" t="s">
        <v>191</v>
      </c>
      <c r="P1" s="81" t="s">
        <v>206</v>
      </c>
      <c r="Q1" s="58" t="s">
        <v>191</v>
      </c>
      <c r="R1" s="81" t="s">
        <v>207</v>
      </c>
      <c r="S1" s="58" t="s">
        <v>191</v>
      </c>
      <c r="T1" s="81" t="s">
        <v>195</v>
      </c>
      <c r="U1" s="81" t="s">
        <v>191</v>
      </c>
      <c r="V1" s="81" t="s">
        <v>201</v>
      </c>
      <c r="W1" s="81" t="s">
        <v>191</v>
      </c>
      <c r="X1" s="81" t="s">
        <v>236</v>
      </c>
      <c r="Y1" t="s">
        <v>252</v>
      </c>
    </row>
    <row r="2" spans="1:27" s="48" customFormat="1">
      <c r="A2" s="62"/>
      <c r="B2" s="62">
        <v>1</v>
      </c>
      <c r="C2" s="73" t="s">
        <v>191</v>
      </c>
      <c r="D2" s="73" t="s">
        <v>14</v>
      </c>
      <c r="E2" s="73" t="s">
        <v>191</v>
      </c>
      <c r="F2" s="74">
        <v>5587</v>
      </c>
      <c r="G2" s="74" t="s">
        <v>191</v>
      </c>
      <c r="H2" s="69" t="s">
        <v>147</v>
      </c>
      <c r="I2" s="69" t="s">
        <v>191</v>
      </c>
      <c r="J2" s="69" t="s">
        <v>208</v>
      </c>
      <c r="K2" s="69" t="s">
        <v>191</v>
      </c>
      <c r="L2" s="69" t="s">
        <v>223</v>
      </c>
      <c r="M2" s="69" t="s">
        <v>189</v>
      </c>
      <c r="N2" s="56">
        <v>0.16048150878798031</v>
      </c>
      <c r="O2" s="56" t="s">
        <v>194</v>
      </c>
      <c r="P2" s="22">
        <v>0.1129</v>
      </c>
      <c r="Q2" s="56" t="s">
        <v>194</v>
      </c>
      <c r="R2" s="56"/>
      <c r="S2" s="56" t="s">
        <v>190</v>
      </c>
      <c r="T2" s="118" t="s">
        <v>198</v>
      </c>
      <c r="U2" s="118" t="s">
        <v>191</v>
      </c>
      <c r="V2" s="118" t="s">
        <v>199</v>
      </c>
      <c r="W2" s="118" t="s">
        <v>191</v>
      </c>
      <c r="X2" s="118" t="s">
        <v>193</v>
      </c>
      <c r="Y2" s="48" t="s">
        <v>249</v>
      </c>
      <c r="Z2" s="22"/>
      <c r="AA2" s="22"/>
    </row>
    <row r="3" spans="1:27" s="55" customFormat="1" ht="30">
      <c r="A3" s="62"/>
      <c r="B3" s="62">
        <f>B2+1</f>
        <v>2</v>
      </c>
      <c r="C3" s="73" t="s">
        <v>191</v>
      </c>
      <c r="D3" s="73" t="s">
        <v>14</v>
      </c>
      <c r="E3" s="73" t="s">
        <v>191</v>
      </c>
      <c r="F3" s="74">
        <v>5587</v>
      </c>
      <c r="G3" s="74" t="s">
        <v>191</v>
      </c>
      <c r="H3" s="69" t="s">
        <v>145</v>
      </c>
      <c r="I3" s="69" t="s">
        <v>191</v>
      </c>
      <c r="J3" s="69" t="s">
        <v>208</v>
      </c>
      <c r="K3" s="69" t="s">
        <v>191</v>
      </c>
      <c r="L3" s="69" t="s">
        <v>223</v>
      </c>
      <c r="M3" s="69" t="s">
        <v>189</v>
      </c>
      <c r="N3" s="56">
        <v>0.16048150878798031</v>
      </c>
      <c r="O3" s="56" t="s">
        <v>194</v>
      </c>
      <c r="P3" s="22">
        <v>0.11288020016458999</v>
      </c>
      <c r="Q3" s="56" t="s">
        <v>194</v>
      </c>
      <c r="R3" s="56"/>
      <c r="S3" s="56" t="s">
        <v>190</v>
      </c>
      <c r="T3" s="144" t="s">
        <v>198</v>
      </c>
      <c r="U3" s="118" t="s">
        <v>191</v>
      </c>
      <c r="V3" s="144" t="s">
        <v>199</v>
      </c>
      <c r="W3" s="118" t="s">
        <v>191</v>
      </c>
      <c r="X3" s="118" t="s">
        <v>193</v>
      </c>
      <c r="Y3" s="48" t="s">
        <v>251</v>
      </c>
      <c r="Z3" s="22"/>
      <c r="AA3" s="22"/>
    </row>
    <row r="4" spans="1:27" s="48" customFormat="1">
      <c r="A4" s="62">
        <v>1</v>
      </c>
      <c r="B4" s="62">
        <f t="shared" ref="B4:B37" si="0">B3+1</f>
        <v>3</v>
      </c>
      <c r="C4" s="73" t="s">
        <v>191</v>
      </c>
      <c r="D4" s="63" t="s">
        <v>15</v>
      </c>
      <c r="E4" s="73" t="s">
        <v>191</v>
      </c>
      <c r="F4" s="64" t="s">
        <v>18</v>
      </c>
      <c r="G4" s="74" t="s">
        <v>191</v>
      </c>
      <c r="H4" s="69" t="s">
        <v>40</v>
      </c>
      <c r="I4" s="69" t="s">
        <v>191</v>
      </c>
      <c r="J4" s="69" t="s">
        <v>209</v>
      </c>
      <c r="K4" s="69" t="s">
        <v>191</v>
      </c>
      <c r="L4" s="69" t="s">
        <v>224</v>
      </c>
      <c r="M4" s="69" t="s">
        <v>189</v>
      </c>
      <c r="N4" s="22">
        <v>0.14622206730705689</v>
      </c>
      <c r="O4" s="56" t="s">
        <v>194</v>
      </c>
      <c r="P4" s="145"/>
      <c r="Q4" s="56" t="s">
        <v>194</v>
      </c>
      <c r="R4" s="22"/>
      <c r="S4" s="56" t="s">
        <v>190</v>
      </c>
      <c r="T4" s="118" t="s">
        <v>245</v>
      </c>
      <c r="U4" s="118" t="s">
        <v>191</v>
      </c>
      <c r="V4" s="118" t="s">
        <v>200</v>
      </c>
      <c r="W4" s="118" t="s">
        <v>191</v>
      </c>
      <c r="X4" s="118" t="s">
        <v>193</v>
      </c>
      <c r="Y4" s="48" t="s">
        <v>249</v>
      </c>
      <c r="Z4" s="22"/>
      <c r="AA4" s="22"/>
    </row>
    <row r="5" spans="1:27" s="48" customFormat="1" ht="30">
      <c r="A5" s="62"/>
      <c r="B5" s="62">
        <f t="shared" si="0"/>
        <v>4</v>
      </c>
      <c r="C5" s="73" t="s">
        <v>191</v>
      </c>
      <c r="D5" s="73" t="s">
        <v>14</v>
      </c>
      <c r="E5" s="73" t="s">
        <v>191</v>
      </c>
      <c r="F5" s="74">
        <v>5587</v>
      </c>
      <c r="G5" s="74" t="s">
        <v>191</v>
      </c>
      <c r="H5" s="69" t="s">
        <v>146</v>
      </c>
      <c r="I5" s="69" t="s">
        <v>191</v>
      </c>
      <c r="J5" s="69" t="s">
        <v>208</v>
      </c>
      <c r="K5" s="69" t="s">
        <v>191</v>
      </c>
      <c r="L5" s="69" t="s">
        <v>223</v>
      </c>
      <c r="M5" s="69" t="s">
        <v>189</v>
      </c>
      <c r="N5" s="56">
        <v>0.12681997987398622</v>
      </c>
      <c r="O5" s="56" t="s">
        <v>194</v>
      </c>
      <c r="P5" s="22">
        <v>0.1129</v>
      </c>
      <c r="Q5" s="56" t="s">
        <v>194</v>
      </c>
      <c r="R5" s="22"/>
      <c r="S5" s="56" t="s">
        <v>190</v>
      </c>
      <c r="T5" s="118" t="s">
        <v>198</v>
      </c>
      <c r="U5" s="118" t="s">
        <v>191</v>
      </c>
      <c r="V5" s="118" t="s">
        <v>199</v>
      </c>
      <c r="W5" s="118" t="s">
        <v>191</v>
      </c>
      <c r="X5" s="118" t="s">
        <v>193</v>
      </c>
      <c r="Y5" s="48" t="s">
        <v>251</v>
      </c>
      <c r="Z5" s="22"/>
      <c r="AA5" s="22"/>
    </row>
    <row r="6" spans="1:27" s="55" customFormat="1">
      <c r="A6" s="47">
        <v>1</v>
      </c>
      <c r="B6" s="62">
        <f t="shared" si="0"/>
        <v>5</v>
      </c>
      <c r="C6" s="73" t="s">
        <v>191</v>
      </c>
      <c r="D6" s="48" t="s">
        <v>20</v>
      </c>
      <c r="E6" s="73" t="s">
        <v>191</v>
      </c>
      <c r="F6" s="49" t="s">
        <v>17</v>
      </c>
      <c r="G6" s="74" t="s">
        <v>191</v>
      </c>
      <c r="H6" s="53" t="s">
        <v>83</v>
      </c>
      <c r="I6" s="69" t="s">
        <v>191</v>
      </c>
      <c r="J6" s="53" t="s">
        <v>237</v>
      </c>
      <c r="K6" s="69" t="s">
        <v>191</v>
      </c>
      <c r="L6" s="53" t="s">
        <v>221</v>
      </c>
      <c r="M6" s="69" t="s">
        <v>189</v>
      </c>
      <c r="N6" s="22">
        <v>7.1108550551851002E-2</v>
      </c>
      <c r="O6" s="56" t="s">
        <v>194</v>
      </c>
      <c r="P6" s="146"/>
      <c r="Q6" s="56" t="s">
        <v>194</v>
      </c>
      <c r="R6" s="22">
        <v>1.124428502101299E-2</v>
      </c>
      <c r="S6" s="56" t="s">
        <v>190</v>
      </c>
      <c r="T6" s="118" t="s">
        <v>199</v>
      </c>
      <c r="U6" s="118" t="s">
        <v>191</v>
      </c>
      <c r="V6" s="58" t="s">
        <v>202</v>
      </c>
      <c r="W6" s="118" t="s">
        <v>191</v>
      </c>
      <c r="X6" s="118" t="s">
        <v>193</v>
      </c>
      <c r="Y6" s="48" t="s">
        <v>249</v>
      </c>
      <c r="Z6" s="22"/>
      <c r="AA6" s="22"/>
    </row>
    <row r="7" spans="1:27" ht="30">
      <c r="A7" s="47">
        <v>1</v>
      </c>
      <c r="B7" s="62">
        <f t="shared" si="0"/>
        <v>6</v>
      </c>
      <c r="C7" s="73" t="s">
        <v>191</v>
      </c>
      <c r="D7" s="48" t="s">
        <v>21</v>
      </c>
      <c r="E7" s="73" t="s">
        <v>191</v>
      </c>
      <c r="F7" s="49" t="s">
        <v>17</v>
      </c>
      <c r="G7" s="74" t="s">
        <v>191</v>
      </c>
      <c r="H7" s="114" t="s">
        <v>64</v>
      </c>
      <c r="I7" s="69" t="s">
        <v>191</v>
      </c>
      <c r="J7" s="114" t="s">
        <v>210</v>
      </c>
      <c r="K7" s="69" t="s">
        <v>191</v>
      </c>
      <c r="L7" s="114" t="s">
        <v>225</v>
      </c>
      <c r="M7" s="69" t="s">
        <v>189</v>
      </c>
      <c r="N7" s="22">
        <v>7.0967803217146019E-2</v>
      </c>
      <c r="O7" s="56" t="s">
        <v>194</v>
      </c>
      <c r="P7" s="22">
        <v>-2.1713229544667006E-2</v>
      </c>
      <c r="Q7" s="56" t="s">
        <v>194</v>
      </c>
      <c r="R7" s="22"/>
      <c r="S7" s="56" t="s">
        <v>190</v>
      </c>
      <c r="T7" s="58" t="s">
        <v>199</v>
      </c>
      <c r="U7" s="118" t="s">
        <v>191</v>
      </c>
      <c r="V7" s="58" t="s">
        <v>202</v>
      </c>
      <c r="W7" s="118" t="s">
        <v>191</v>
      </c>
      <c r="X7" s="118" t="s">
        <v>193</v>
      </c>
      <c r="Y7" s="48" t="s">
        <v>251</v>
      </c>
      <c r="Z7" s="22"/>
      <c r="AA7" s="22"/>
    </row>
    <row r="8" spans="1:27">
      <c r="A8" s="147">
        <v>1</v>
      </c>
      <c r="B8" s="62">
        <f t="shared" si="0"/>
        <v>7</v>
      </c>
      <c r="C8" s="73" t="s">
        <v>191</v>
      </c>
      <c r="D8" s="48" t="s">
        <v>1</v>
      </c>
      <c r="E8" s="73" t="s">
        <v>191</v>
      </c>
      <c r="F8" s="49">
        <v>1856</v>
      </c>
      <c r="G8" s="74" t="s">
        <v>191</v>
      </c>
      <c r="H8" s="55" t="s">
        <v>8</v>
      </c>
      <c r="I8" s="69" t="s">
        <v>191</v>
      </c>
      <c r="J8" s="55" t="s">
        <v>211</v>
      </c>
      <c r="K8" s="69" t="s">
        <v>191</v>
      </c>
      <c r="L8" s="55" t="s">
        <v>226</v>
      </c>
      <c r="M8" s="69" t="s">
        <v>189</v>
      </c>
      <c r="N8" s="22">
        <v>6.7680495353440798E-2</v>
      </c>
      <c r="O8" s="56" t="s">
        <v>194</v>
      </c>
      <c r="P8" s="22">
        <v>7.2948853864836988E-2</v>
      </c>
      <c r="Q8" s="56" t="s">
        <v>194</v>
      </c>
      <c r="S8" s="56" t="s">
        <v>190</v>
      </c>
      <c r="T8" s="118" t="s">
        <v>245</v>
      </c>
      <c r="U8" s="118" t="s">
        <v>191</v>
      </c>
      <c r="V8" s="118" t="s">
        <v>199</v>
      </c>
      <c r="W8" s="118" t="s">
        <v>191</v>
      </c>
      <c r="X8" s="58" t="s">
        <v>192</v>
      </c>
      <c r="Y8" s="48" t="s">
        <v>249</v>
      </c>
      <c r="Z8" s="22"/>
      <c r="AA8" s="22"/>
    </row>
    <row r="9" spans="1:27" ht="30">
      <c r="A9" s="62">
        <v>1</v>
      </c>
      <c r="B9" s="62">
        <f t="shared" si="0"/>
        <v>8</v>
      </c>
      <c r="C9" s="73" t="s">
        <v>191</v>
      </c>
      <c r="D9" s="63" t="s">
        <v>21</v>
      </c>
      <c r="E9" s="73" t="s">
        <v>191</v>
      </c>
      <c r="F9" s="64" t="s">
        <v>17</v>
      </c>
      <c r="G9" s="74" t="s">
        <v>191</v>
      </c>
      <c r="H9" s="109" t="s">
        <v>65</v>
      </c>
      <c r="I9" s="69" t="s">
        <v>191</v>
      </c>
      <c r="J9" s="109" t="s">
        <v>210</v>
      </c>
      <c r="K9" s="69" t="s">
        <v>191</v>
      </c>
      <c r="L9" s="109" t="s">
        <v>225</v>
      </c>
      <c r="M9" s="69" t="s">
        <v>189</v>
      </c>
      <c r="N9" s="56">
        <v>5.1251004377374038E-2</v>
      </c>
      <c r="O9" s="56" t="s">
        <v>194</v>
      </c>
      <c r="P9" s="22">
        <v>-2.1713229544667006E-2</v>
      </c>
      <c r="Q9" s="56" t="s">
        <v>194</v>
      </c>
      <c r="R9" s="56"/>
      <c r="S9" s="56" t="s">
        <v>190</v>
      </c>
      <c r="T9" s="58" t="s">
        <v>199</v>
      </c>
      <c r="U9" s="118" t="s">
        <v>191</v>
      </c>
      <c r="V9" s="118" t="s">
        <v>200</v>
      </c>
      <c r="W9" s="118" t="s">
        <v>191</v>
      </c>
      <c r="X9" s="118" t="s">
        <v>193</v>
      </c>
      <c r="Y9" s="48" t="s">
        <v>251</v>
      </c>
      <c r="Z9" s="22"/>
      <c r="AA9" s="22"/>
    </row>
    <row r="10" spans="1:27">
      <c r="A10" s="62">
        <v>1</v>
      </c>
      <c r="B10" s="62">
        <f t="shared" si="0"/>
        <v>9</v>
      </c>
      <c r="C10" s="73" t="s">
        <v>191</v>
      </c>
      <c r="D10" s="63" t="s">
        <v>21</v>
      </c>
      <c r="E10" s="73" t="s">
        <v>191</v>
      </c>
      <c r="F10" s="64" t="s">
        <v>17</v>
      </c>
      <c r="G10" s="74" t="s">
        <v>191</v>
      </c>
      <c r="H10" s="109" t="s">
        <v>67</v>
      </c>
      <c r="I10" s="69" t="s">
        <v>191</v>
      </c>
      <c r="J10" s="109" t="s">
        <v>210</v>
      </c>
      <c r="K10" s="69" t="s">
        <v>191</v>
      </c>
      <c r="L10" s="109" t="s">
        <v>225</v>
      </c>
      <c r="M10" s="69" t="s">
        <v>189</v>
      </c>
      <c r="N10" s="56">
        <v>5.1251004377374038E-2</v>
      </c>
      <c r="O10" s="56" t="s">
        <v>194</v>
      </c>
      <c r="P10" s="22">
        <v>-2.1713229544667006E-2</v>
      </c>
      <c r="Q10" s="56" t="s">
        <v>194</v>
      </c>
      <c r="R10" s="22"/>
      <c r="S10" s="56" t="s">
        <v>190</v>
      </c>
      <c r="T10" s="58" t="s">
        <v>199</v>
      </c>
      <c r="U10" s="118" t="s">
        <v>191</v>
      </c>
      <c r="V10" s="118" t="s">
        <v>199</v>
      </c>
      <c r="W10" s="118" t="s">
        <v>191</v>
      </c>
      <c r="X10" s="118" t="s">
        <v>193</v>
      </c>
      <c r="Y10" s="48" t="s">
        <v>249</v>
      </c>
      <c r="Z10" s="22"/>
      <c r="AA10" s="22"/>
    </row>
    <row r="11" spans="1:27" ht="30">
      <c r="A11" s="148">
        <v>1</v>
      </c>
      <c r="B11" s="62">
        <f t="shared" si="0"/>
        <v>10</v>
      </c>
      <c r="C11" s="73" t="s">
        <v>191</v>
      </c>
      <c r="D11" s="63" t="s">
        <v>1</v>
      </c>
      <c r="E11" s="73" t="s">
        <v>191</v>
      </c>
      <c r="F11" s="64">
        <v>2444</v>
      </c>
      <c r="G11" s="74" t="s">
        <v>191</v>
      </c>
      <c r="H11" s="73" t="s">
        <v>11</v>
      </c>
      <c r="I11" s="69" t="s">
        <v>191</v>
      </c>
      <c r="J11" s="73" t="s">
        <v>212</v>
      </c>
      <c r="K11" s="69" t="s">
        <v>191</v>
      </c>
      <c r="L11" s="73" t="s">
        <v>234</v>
      </c>
      <c r="M11" s="69" t="s">
        <v>189</v>
      </c>
      <c r="N11" s="56">
        <v>5.0512141859381007E-2</v>
      </c>
      <c r="O11" s="56" t="s">
        <v>194</v>
      </c>
      <c r="P11" s="22">
        <v>1.9819195687401092E-4</v>
      </c>
      <c r="Q11" s="56" t="s">
        <v>194</v>
      </c>
      <c r="R11" s="56">
        <v>-7.7552964938698565E-4</v>
      </c>
      <c r="S11" s="56" t="s">
        <v>190</v>
      </c>
      <c r="T11" s="118" t="s">
        <v>199</v>
      </c>
      <c r="U11" s="118" t="s">
        <v>191</v>
      </c>
      <c r="V11" s="118" t="s">
        <v>200</v>
      </c>
      <c r="W11" s="118" t="s">
        <v>191</v>
      </c>
      <c r="X11" s="118" t="s">
        <v>193</v>
      </c>
      <c r="Y11" s="48" t="s">
        <v>251</v>
      </c>
      <c r="Z11" s="22"/>
      <c r="AA11" s="22"/>
    </row>
    <row r="12" spans="1:27" s="32" customFormat="1">
      <c r="A12" s="149">
        <v>1</v>
      </c>
      <c r="B12" s="62">
        <f t="shared" si="0"/>
        <v>11</v>
      </c>
      <c r="C12" s="73" t="s">
        <v>191</v>
      </c>
      <c r="D12" s="60" t="s">
        <v>1</v>
      </c>
      <c r="E12" s="73" t="s">
        <v>191</v>
      </c>
      <c r="F12" s="61">
        <v>1856</v>
      </c>
      <c r="G12" s="74" t="s">
        <v>191</v>
      </c>
      <c r="H12" s="150" t="s">
        <v>9</v>
      </c>
      <c r="I12" s="69" t="s">
        <v>191</v>
      </c>
      <c r="J12" s="73" t="s">
        <v>211</v>
      </c>
      <c r="K12" s="69" t="s">
        <v>191</v>
      </c>
      <c r="L12" s="73" t="s">
        <v>226</v>
      </c>
      <c r="M12" s="69" t="s">
        <v>189</v>
      </c>
      <c r="N12" s="56">
        <v>4.8022324655219994E-2</v>
      </c>
      <c r="O12" s="56" t="s">
        <v>194</v>
      </c>
      <c r="P12" s="22">
        <v>7.2948853864836988E-2</v>
      </c>
      <c r="Q12" s="56" t="s">
        <v>194</v>
      </c>
      <c r="R12" s="118"/>
      <c r="S12" s="56" t="s">
        <v>190</v>
      </c>
      <c r="T12" s="118" t="s">
        <v>245</v>
      </c>
      <c r="U12" s="118" t="s">
        <v>191</v>
      </c>
      <c r="V12" s="118" t="s">
        <v>199</v>
      </c>
      <c r="W12" s="118" t="s">
        <v>191</v>
      </c>
      <c r="X12" s="151" t="s">
        <v>192</v>
      </c>
      <c r="Y12" s="48" t="s">
        <v>249</v>
      </c>
      <c r="Z12" s="22"/>
      <c r="AA12" s="22"/>
    </row>
    <row r="13" spans="1:27" s="156" customFormat="1" ht="30">
      <c r="A13" s="152">
        <v>1</v>
      </c>
      <c r="B13" s="62">
        <f t="shared" si="0"/>
        <v>12</v>
      </c>
      <c r="C13" s="73" t="s">
        <v>191</v>
      </c>
      <c r="D13" s="153" t="s">
        <v>21</v>
      </c>
      <c r="E13" s="73" t="s">
        <v>191</v>
      </c>
      <c r="F13" s="154" t="s">
        <v>17</v>
      </c>
      <c r="G13" s="74" t="s">
        <v>191</v>
      </c>
      <c r="H13" s="155" t="s">
        <v>62</v>
      </c>
      <c r="I13" s="69" t="s">
        <v>191</v>
      </c>
      <c r="J13" s="109" t="s">
        <v>210</v>
      </c>
      <c r="K13" s="69" t="s">
        <v>191</v>
      </c>
      <c r="L13" s="109" t="s">
        <v>225</v>
      </c>
      <c r="M13" s="69" t="s">
        <v>189</v>
      </c>
      <c r="N13" s="157">
        <v>4.7708333241705009E-2</v>
      </c>
      <c r="O13" s="56" t="s">
        <v>194</v>
      </c>
      <c r="P13" s="22">
        <v>-2.1713229544667006E-2</v>
      </c>
      <c r="Q13" s="56" t="s">
        <v>194</v>
      </c>
      <c r="R13" s="56"/>
      <c r="S13" s="56" t="s">
        <v>190</v>
      </c>
      <c r="T13" s="135" t="s">
        <v>199</v>
      </c>
      <c r="U13" s="118" t="s">
        <v>191</v>
      </c>
      <c r="V13" s="118" t="s">
        <v>200</v>
      </c>
      <c r="W13" s="118" t="s">
        <v>191</v>
      </c>
      <c r="X13" s="118" t="s">
        <v>193</v>
      </c>
      <c r="Y13" s="48" t="s">
        <v>251</v>
      </c>
      <c r="Z13" s="22"/>
      <c r="AA13" s="22"/>
    </row>
    <row r="14" spans="1:27">
      <c r="A14" s="62">
        <v>1</v>
      </c>
      <c r="B14" s="62">
        <f t="shared" si="0"/>
        <v>13</v>
      </c>
      <c r="C14" s="73" t="s">
        <v>191</v>
      </c>
      <c r="D14" s="63" t="s">
        <v>21</v>
      </c>
      <c r="E14" s="73" t="s">
        <v>191</v>
      </c>
      <c r="F14" s="64" t="s">
        <v>17</v>
      </c>
      <c r="G14" s="74" t="s">
        <v>191</v>
      </c>
      <c r="H14" s="109" t="s">
        <v>63</v>
      </c>
      <c r="I14" s="69" t="s">
        <v>191</v>
      </c>
      <c r="J14" s="109" t="s">
        <v>210</v>
      </c>
      <c r="K14" s="69" t="s">
        <v>191</v>
      </c>
      <c r="L14" s="109" t="s">
        <v>225</v>
      </c>
      <c r="M14" s="69" t="s">
        <v>189</v>
      </c>
      <c r="N14" s="56">
        <v>4.7708333241705009E-2</v>
      </c>
      <c r="O14" s="56" t="s">
        <v>194</v>
      </c>
      <c r="P14" s="22">
        <v>-2.1713229544667006E-2</v>
      </c>
      <c r="Q14" s="56" t="s">
        <v>194</v>
      </c>
      <c r="R14" s="56"/>
      <c r="S14" s="56" t="s">
        <v>190</v>
      </c>
      <c r="T14" s="118" t="s">
        <v>199</v>
      </c>
      <c r="U14" s="118" t="s">
        <v>191</v>
      </c>
      <c r="V14" s="118" t="s">
        <v>200</v>
      </c>
      <c r="W14" s="118" t="s">
        <v>191</v>
      </c>
      <c r="X14" s="118" t="s">
        <v>193</v>
      </c>
      <c r="Y14" s="48" t="s">
        <v>249</v>
      </c>
      <c r="Z14" s="22"/>
      <c r="AA14" s="22"/>
    </row>
    <row r="15" spans="1:27" ht="30">
      <c r="A15" s="62">
        <v>1</v>
      </c>
      <c r="B15" s="62">
        <f t="shared" si="0"/>
        <v>14</v>
      </c>
      <c r="C15" s="73" t="s">
        <v>191</v>
      </c>
      <c r="D15" s="63" t="s">
        <v>21</v>
      </c>
      <c r="E15" s="73" t="s">
        <v>191</v>
      </c>
      <c r="F15" s="64" t="s">
        <v>17</v>
      </c>
      <c r="G15" s="74" t="s">
        <v>191</v>
      </c>
      <c r="H15" s="109" t="s">
        <v>247</v>
      </c>
      <c r="I15" s="69" t="s">
        <v>191</v>
      </c>
      <c r="J15" s="109" t="s">
        <v>210</v>
      </c>
      <c r="K15" s="69" t="s">
        <v>191</v>
      </c>
      <c r="L15" s="109" t="s">
        <v>225</v>
      </c>
      <c r="M15" s="69" t="s">
        <v>189</v>
      </c>
      <c r="N15" s="56">
        <v>4.3467129798289983E-2</v>
      </c>
      <c r="O15" s="56" t="s">
        <v>194</v>
      </c>
      <c r="P15" s="22">
        <v>-2.1713229544667006E-2</v>
      </c>
      <c r="Q15" s="56" t="s">
        <v>194</v>
      </c>
      <c r="R15" s="56"/>
      <c r="S15" s="56" t="s">
        <v>190</v>
      </c>
      <c r="T15" s="118" t="s">
        <v>245</v>
      </c>
      <c r="U15" s="118" t="s">
        <v>191</v>
      </c>
      <c r="V15" s="118" t="s">
        <v>199</v>
      </c>
      <c r="W15" s="118" t="s">
        <v>191</v>
      </c>
      <c r="X15" s="118" t="s">
        <v>192</v>
      </c>
      <c r="Y15" s="48" t="s">
        <v>251</v>
      </c>
      <c r="Z15" s="22"/>
      <c r="AA15" s="22"/>
    </row>
    <row r="16" spans="1:27">
      <c r="A16" s="62">
        <v>1</v>
      </c>
      <c r="B16" s="62">
        <f t="shared" si="0"/>
        <v>15</v>
      </c>
      <c r="C16" s="73" t="s">
        <v>191</v>
      </c>
      <c r="D16" s="73" t="s">
        <v>14</v>
      </c>
      <c r="E16" s="73" t="s">
        <v>191</v>
      </c>
      <c r="F16" s="74">
        <v>6267</v>
      </c>
      <c r="G16" s="74" t="s">
        <v>191</v>
      </c>
      <c r="H16" s="69" t="s">
        <v>61</v>
      </c>
      <c r="I16" s="69" t="s">
        <v>191</v>
      </c>
      <c r="J16" s="69" t="s">
        <v>213</v>
      </c>
      <c r="K16" s="69" t="s">
        <v>191</v>
      </c>
      <c r="L16" s="69" t="s">
        <v>235</v>
      </c>
      <c r="M16" s="69" t="s">
        <v>189</v>
      </c>
      <c r="N16" s="72">
        <v>3.9425381356461509E-2</v>
      </c>
      <c r="O16" s="56" t="s">
        <v>194</v>
      </c>
      <c r="P16" s="22">
        <v>3.5922917329899995E-3</v>
      </c>
      <c r="Q16" s="56" t="s">
        <v>194</v>
      </c>
      <c r="R16" s="22">
        <v>-7.5948240367929853E-3</v>
      </c>
      <c r="S16" s="56" t="s">
        <v>190</v>
      </c>
      <c r="T16" s="58" t="s">
        <v>199</v>
      </c>
      <c r="U16" s="118" t="s">
        <v>191</v>
      </c>
      <c r="V16" s="118" t="s">
        <v>200</v>
      </c>
      <c r="W16" s="118" t="s">
        <v>191</v>
      </c>
      <c r="X16" s="118" t="s">
        <v>193</v>
      </c>
      <c r="Y16" s="48" t="s">
        <v>249</v>
      </c>
      <c r="Z16" s="22"/>
      <c r="AA16" s="22"/>
    </row>
    <row r="17" spans="1:27" ht="30">
      <c r="A17" s="62">
        <v>1</v>
      </c>
      <c r="B17" s="62">
        <f t="shared" si="0"/>
        <v>16</v>
      </c>
      <c r="C17" s="73" t="s">
        <v>191</v>
      </c>
      <c r="D17" s="63" t="s">
        <v>21</v>
      </c>
      <c r="E17" s="73" t="s">
        <v>191</v>
      </c>
      <c r="F17" s="64" t="s">
        <v>17</v>
      </c>
      <c r="G17" s="74" t="s">
        <v>191</v>
      </c>
      <c r="H17" s="109" t="s">
        <v>204</v>
      </c>
      <c r="I17" s="69" t="s">
        <v>191</v>
      </c>
      <c r="J17" s="109" t="s">
        <v>210</v>
      </c>
      <c r="K17" s="69" t="s">
        <v>191</v>
      </c>
      <c r="L17" s="109" t="s">
        <v>225</v>
      </c>
      <c r="M17" s="69" t="s">
        <v>189</v>
      </c>
      <c r="N17" s="56">
        <v>3.8946144423170959E-2</v>
      </c>
      <c r="O17" s="56" t="s">
        <v>194</v>
      </c>
      <c r="P17" s="22">
        <v>-2.1713229544667006E-2</v>
      </c>
      <c r="Q17" s="56" t="s">
        <v>194</v>
      </c>
      <c r="R17" s="56"/>
      <c r="S17" s="56" t="s">
        <v>190</v>
      </c>
      <c r="T17" s="58" t="s">
        <v>199</v>
      </c>
      <c r="U17" s="118" t="s">
        <v>191</v>
      </c>
      <c r="V17" s="58" t="s">
        <v>202</v>
      </c>
      <c r="W17" s="118" t="s">
        <v>191</v>
      </c>
      <c r="X17" s="118" t="s">
        <v>193</v>
      </c>
      <c r="Y17" s="48" t="s">
        <v>251</v>
      </c>
      <c r="Z17" s="22"/>
      <c r="AA17" s="22"/>
    </row>
    <row r="18" spans="1:27" s="53" customFormat="1" ht="30">
      <c r="A18" s="62">
        <v>1</v>
      </c>
      <c r="B18" s="62">
        <f t="shared" si="0"/>
        <v>17</v>
      </c>
      <c r="C18" s="73" t="s">
        <v>191</v>
      </c>
      <c r="D18" s="63" t="s">
        <v>21</v>
      </c>
      <c r="E18" s="73" t="s">
        <v>191</v>
      </c>
      <c r="F18" s="64" t="s">
        <v>17</v>
      </c>
      <c r="G18" s="74" t="s">
        <v>191</v>
      </c>
      <c r="H18" s="109" t="s">
        <v>247</v>
      </c>
      <c r="I18" s="69" t="s">
        <v>191</v>
      </c>
      <c r="J18" s="109" t="s">
        <v>214</v>
      </c>
      <c r="K18" s="69" t="s">
        <v>191</v>
      </c>
      <c r="L18" s="109" t="s">
        <v>225</v>
      </c>
      <c r="M18" s="69" t="s">
        <v>189</v>
      </c>
      <c r="N18" s="22">
        <v>3.5937472631104028E-2</v>
      </c>
      <c r="O18" s="56" t="s">
        <v>194</v>
      </c>
      <c r="P18" s="22">
        <v>3.7388023653013025E-2</v>
      </c>
      <c r="Q18" s="56" t="s">
        <v>194</v>
      </c>
      <c r="R18" s="22"/>
      <c r="S18" s="56" t="s">
        <v>190</v>
      </c>
      <c r="T18" s="118" t="s">
        <v>245</v>
      </c>
      <c r="U18" s="118" t="s">
        <v>191</v>
      </c>
      <c r="V18" s="118" t="s">
        <v>199</v>
      </c>
      <c r="W18" s="118" t="s">
        <v>191</v>
      </c>
      <c r="X18" s="58" t="s">
        <v>192</v>
      </c>
      <c r="Y18" s="48" t="s">
        <v>249</v>
      </c>
      <c r="Z18" s="22"/>
      <c r="AA18" s="22"/>
    </row>
    <row r="19" spans="1:27" ht="30">
      <c r="A19" s="62">
        <v>1</v>
      </c>
      <c r="B19" s="62">
        <f t="shared" si="0"/>
        <v>18</v>
      </c>
      <c r="C19" s="73" t="s">
        <v>191</v>
      </c>
      <c r="D19" s="63" t="s">
        <v>21</v>
      </c>
      <c r="E19" s="73" t="s">
        <v>191</v>
      </c>
      <c r="F19" s="64" t="s">
        <v>17</v>
      </c>
      <c r="G19" s="74" t="s">
        <v>191</v>
      </c>
      <c r="H19" s="109" t="s">
        <v>65</v>
      </c>
      <c r="I19" s="69" t="s">
        <v>191</v>
      </c>
      <c r="J19" s="109" t="s">
        <v>214</v>
      </c>
      <c r="K19" s="69" t="s">
        <v>191</v>
      </c>
      <c r="L19" s="109" t="s">
        <v>225</v>
      </c>
      <c r="M19" s="69" t="s">
        <v>189</v>
      </c>
      <c r="N19" s="56">
        <v>3.4150060345026018E-2</v>
      </c>
      <c r="O19" s="56" t="s">
        <v>194</v>
      </c>
      <c r="P19" s="22">
        <v>3.7388023653013025E-2</v>
      </c>
      <c r="Q19" s="56" t="s">
        <v>194</v>
      </c>
      <c r="R19" s="22"/>
      <c r="S19" s="56" t="s">
        <v>190</v>
      </c>
      <c r="T19" s="58" t="s">
        <v>199</v>
      </c>
      <c r="U19" s="118" t="s">
        <v>191</v>
      </c>
      <c r="V19" s="169" t="s">
        <v>200</v>
      </c>
      <c r="W19" s="118" t="s">
        <v>191</v>
      </c>
      <c r="X19" s="118" t="s">
        <v>193</v>
      </c>
      <c r="Y19" s="48" t="s">
        <v>251</v>
      </c>
      <c r="Z19" s="22"/>
      <c r="AA19" s="22"/>
    </row>
    <row r="20" spans="1:27">
      <c r="A20" s="47">
        <v>1</v>
      </c>
      <c r="B20" s="62">
        <f t="shared" si="0"/>
        <v>19</v>
      </c>
      <c r="C20" s="73" t="s">
        <v>191</v>
      </c>
      <c r="D20" s="48" t="s">
        <v>21</v>
      </c>
      <c r="E20" s="73" t="s">
        <v>191</v>
      </c>
      <c r="F20" s="49" t="s">
        <v>17</v>
      </c>
      <c r="G20" s="74" t="s">
        <v>191</v>
      </c>
      <c r="H20" s="114" t="s">
        <v>67</v>
      </c>
      <c r="I20" s="69" t="s">
        <v>191</v>
      </c>
      <c r="J20" s="114" t="s">
        <v>214</v>
      </c>
      <c r="K20" s="69" t="s">
        <v>191</v>
      </c>
      <c r="L20" s="114" t="s">
        <v>225</v>
      </c>
      <c r="M20" s="69" t="s">
        <v>189</v>
      </c>
      <c r="N20" s="22">
        <v>3.4150060345026018E-2</v>
      </c>
      <c r="O20" s="56" t="s">
        <v>194</v>
      </c>
      <c r="P20" s="22">
        <v>3.7388023653013025E-2</v>
      </c>
      <c r="Q20" s="56" t="s">
        <v>194</v>
      </c>
      <c r="R20" s="22"/>
      <c r="S20" s="56" t="s">
        <v>190</v>
      </c>
      <c r="T20" s="58" t="s">
        <v>199</v>
      </c>
      <c r="U20" s="118" t="s">
        <v>191</v>
      </c>
      <c r="V20" s="118" t="s">
        <v>199</v>
      </c>
      <c r="W20" s="118" t="s">
        <v>191</v>
      </c>
      <c r="X20" s="118" t="s">
        <v>193</v>
      </c>
      <c r="Y20" s="48" t="s">
        <v>249</v>
      </c>
      <c r="Z20" s="22"/>
      <c r="AA20" s="22"/>
    </row>
    <row r="21" spans="1:27" s="162" customFormat="1" ht="30">
      <c r="A21" s="158">
        <v>1</v>
      </c>
      <c r="B21" s="62">
        <f t="shared" si="0"/>
        <v>20</v>
      </c>
      <c r="C21" s="73" t="s">
        <v>191</v>
      </c>
      <c r="D21" s="159" t="s">
        <v>21</v>
      </c>
      <c r="E21" s="73" t="s">
        <v>191</v>
      </c>
      <c r="F21" s="160" t="s">
        <v>17</v>
      </c>
      <c r="G21" s="74" t="s">
        <v>191</v>
      </c>
      <c r="H21" s="161" t="s">
        <v>63</v>
      </c>
      <c r="I21" s="69" t="s">
        <v>191</v>
      </c>
      <c r="J21" s="109" t="s">
        <v>214</v>
      </c>
      <c r="K21" s="69" t="s">
        <v>191</v>
      </c>
      <c r="L21" s="109" t="s">
        <v>225</v>
      </c>
      <c r="M21" s="69" t="s">
        <v>189</v>
      </c>
      <c r="N21" s="163">
        <v>3.069327220821999E-2</v>
      </c>
      <c r="O21" s="56" t="s">
        <v>194</v>
      </c>
      <c r="P21" s="22">
        <v>3.7388023653013025E-2</v>
      </c>
      <c r="Q21" s="56" t="s">
        <v>194</v>
      </c>
      <c r="R21" s="163"/>
      <c r="S21" s="56" t="s">
        <v>190</v>
      </c>
      <c r="T21" s="164" t="s">
        <v>199</v>
      </c>
      <c r="U21" s="118" t="s">
        <v>191</v>
      </c>
      <c r="V21" s="169" t="s">
        <v>200</v>
      </c>
      <c r="W21" s="118" t="s">
        <v>191</v>
      </c>
      <c r="X21" s="118" t="s">
        <v>193</v>
      </c>
      <c r="Y21" s="48" t="s">
        <v>251</v>
      </c>
      <c r="Z21" s="22"/>
      <c r="AA21" s="22"/>
    </row>
    <row r="22" spans="1:27">
      <c r="A22" s="62">
        <v>1</v>
      </c>
      <c r="B22" s="62">
        <f t="shared" si="0"/>
        <v>21</v>
      </c>
      <c r="C22" s="73" t="s">
        <v>191</v>
      </c>
      <c r="D22" s="63" t="s">
        <v>21</v>
      </c>
      <c r="E22" s="73" t="s">
        <v>191</v>
      </c>
      <c r="F22" s="64" t="s">
        <v>17</v>
      </c>
      <c r="G22" s="74" t="s">
        <v>191</v>
      </c>
      <c r="H22" s="109" t="s">
        <v>62</v>
      </c>
      <c r="I22" s="69" t="s">
        <v>191</v>
      </c>
      <c r="J22" s="109" t="s">
        <v>214</v>
      </c>
      <c r="K22" s="69" t="s">
        <v>191</v>
      </c>
      <c r="L22" s="109" t="s">
        <v>225</v>
      </c>
      <c r="M22" s="69" t="s">
        <v>189</v>
      </c>
      <c r="N22" s="56">
        <v>3.069327220821999E-2</v>
      </c>
      <c r="O22" s="56" t="s">
        <v>194</v>
      </c>
      <c r="P22" s="22">
        <v>3.7388023653013025E-2</v>
      </c>
      <c r="Q22" s="56" t="s">
        <v>194</v>
      </c>
      <c r="R22" s="56"/>
      <c r="S22" s="56" t="s">
        <v>190</v>
      </c>
      <c r="T22" s="118" t="s">
        <v>199</v>
      </c>
      <c r="U22" s="118" t="s">
        <v>191</v>
      </c>
      <c r="V22" s="169" t="s">
        <v>200</v>
      </c>
      <c r="W22" s="118" t="s">
        <v>191</v>
      </c>
      <c r="X22" s="118" t="s">
        <v>193</v>
      </c>
      <c r="Y22" s="48" t="s">
        <v>249</v>
      </c>
      <c r="Z22" s="22"/>
      <c r="AA22" s="22"/>
    </row>
    <row r="23" spans="1:27" s="32" customFormat="1" ht="30">
      <c r="A23" s="59">
        <v>1</v>
      </c>
      <c r="B23" s="62">
        <f t="shared" si="0"/>
        <v>22</v>
      </c>
      <c r="C23" s="73" t="s">
        <v>191</v>
      </c>
      <c r="D23" s="60" t="s">
        <v>15</v>
      </c>
      <c r="E23" s="73" t="s">
        <v>191</v>
      </c>
      <c r="F23" s="61" t="s">
        <v>16</v>
      </c>
      <c r="G23" s="74" t="s">
        <v>191</v>
      </c>
      <c r="H23" s="105" t="s">
        <v>27</v>
      </c>
      <c r="I23" s="69" t="s">
        <v>191</v>
      </c>
      <c r="J23" s="69" t="s">
        <v>215</v>
      </c>
      <c r="K23" s="69" t="s">
        <v>191</v>
      </c>
      <c r="L23" s="69" t="s">
        <v>227</v>
      </c>
      <c r="M23" s="69" t="s">
        <v>189</v>
      </c>
      <c r="N23" s="163">
        <v>2.5521950550767974E-2</v>
      </c>
      <c r="O23" s="56" t="s">
        <v>194</v>
      </c>
      <c r="P23" s="145"/>
      <c r="Q23" s="56" t="s">
        <v>194</v>
      </c>
      <c r="R23" s="165"/>
      <c r="S23" s="56" t="s">
        <v>190</v>
      </c>
      <c r="T23" s="118" t="s">
        <v>245</v>
      </c>
      <c r="U23" s="118" t="s">
        <v>191</v>
      </c>
      <c r="V23" s="169" t="s">
        <v>200</v>
      </c>
      <c r="W23" s="118" t="s">
        <v>191</v>
      </c>
      <c r="X23" s="110" t="s">
        <v>192</v>
      </c>
      <c r="Y23" s="48" t="s">
        <v>251</v>
      </c>
      <c r="Z23" s="22"/>
      <c r="AA23" s="22"/>
    </row>
    <row r="24" spans="1:27">
      <c r="A24" s="148">
        <v>1</v>
      </c>
      <c r="B24" s="62">
        <f t="shared" si="0"/>
        <v>23</v>
      </c>
      <c r="C24" s="73" t="s">
        <v>191</v>
      </c>
      <c r="D24" s="63" t="s">
        <v>1</v>
      </c>
      <c r="E24" s="73" t="s">
        <v>191</v>
      </c>
      <c r="F24" s="64">
        <v>1856</v>
      </c>
      <c r="G24" s="74" t="s">
        <v>191</v>
      </c>
      <c r="H24" s="73" t="s">
        <v>10</v>
      </c>
      <c r="I24" s="69" t="s">
        <v>191</v>
      </c>
      <c r="J24" s="73" t="s">
        <v>211</v>
      </c>
      <c r="K24" s="69" t="s">
        <v>191</v>
      </c>
      <c r="L24" s="73" t="s">
        <v>226</v>
      </c>
      <c r="M24" s="69" t="s">
        <v>189</v>
      </c>
      <c r="N24" s="56">
        <v>2.4803342826644009E-2</v>
      </c>
      <c r="O24" s="56" t="s">
        <v>194</v>
      </c>
      <c r="P24" s="22">
        <v>7.2948853864836988E-2</v>
      </c>
      <c r="Q24" s="56" t="s">
        <v>194</v>
      </c>
      <c r="R24" s="118"/>
      <c r="S24" s="56" t="s">
        <v>190</v>
      </c>
      <c r="T24" s="118" t="s">
        <v>245</v>
      </c>
      <c r="U24" s="118" t="s">
        <v>191</v>
      </c>
      <c r="V24" s="118" t="s">
        <v>199</v>
      </c>
      <c r="W24" s="118" t="s">
        <v>191</v>
      </c>
      <c r="X24" s="58" t="s">
        <v>192</v>
      </c>
      <c r="Y24" s="48" t="s">
        <v>249</v>
      </c>
      <c r="Z24" s="22"/>
      <c r="AA24" s="22"/>
    </row>
    <row r="25" spans="1:27" ht="30">
      <c r="A25" s="62">
        <v>1</v>
      </c>
      <c r="B25" s="62">
        <f t="shared" si="0"/>
        <v>24</v>
      </c>
      <c r="C25" s="73" t="s">
        <v>191</v>
      </c>
      <c r="D25" s="63" t="s">
        <v>20</v>
      </c>
      <c r="E25" s="73" t="s">
        <v>191</v>
      </c>
      <c r="F25" s="64" t="s">
        <v>16</v>
      </c>
      <c r="G25" s="74" t="s">
        <v>191</v>
      </c>
      <c r="H25" s="69" t="s">
        <v>79</v>
      </c>
      <c r="I25" s="69" t="s">
        <v>191</v>
      </c>
      <c r="J25" s="69" t="s">
        <v>238</v>
      </c>
      <c r="K25" s="69" t="s">
        <v>191</v>
      </c>
      <c r="L25" s="69" t="s">
        <v>228</v>
      </c>
      <c r="M25" s="69" t="s">
        <v>189</v>
      </c>
      <c r="N25" s="56">
        <v>2.2898128917867022E-2</v>
      </c>
      <c r="O25" s="56" t="s">
        <v>194</v>
      </c>
      <c r="P25" s="146"/>
      <c r="Q25" s="56" t="s">
        <v>194</v>
      </c>
      <c r="R25" s="22">
        <v>0.157928140883003</v>
      </c>
      <c r="S25" s="56" t="s">
        <v>190</v>
      </c>
      <c r="T25" s="118" t="s">
        <v>199</v>
      </c>
      <c r="U25" s="118" t="s">
        <v>191</v>
      </c>
      <c r="V25" s="169" t="s">
        <v>200</v>
      </c>
      <c r="W25" s="118" t="s">
        <v>191</v>
      </c>
      <c r="X25" s="118" t="s">
        <v>193</v>
      </c>
      <c r="Y25" s="48" t="s">
        <v>253</v>
      </c>
      <c r="Z25" s="22"/>
      <c r="AA25" s="22"/>
    </row>
    <row r="26" spans="1:27" ht="30">
      <c r="A26" s="62">
        <v>1</v>
      </c>
      <c r="B26" s="62">
        <f t="shared" si="0"/>
        <v>25</v>
      </c>
      <c r="C26" s="73" t="s">
        <v>191</v>
      </c>
      <c r="D26" s="73" t="s">
        <v>15</v>
      </c>
      <c r="E26" s="73" t="s">
        <v>191</v>
      </c>
      <c r="F26" s="74" t="s">
        <v>19</v>
      </c>
      <c r="G26" s="74" t="s">
        <v>191</v>
      </c>
      <c r="H26" s="69" t="s">
        <v>42</v>
      </c>
      <c r="I26" s="69" t="s">
        <v>191</v>
      </c>
      <c r="J26" s="69" t="s">
        <v>216</v>
      </c>
      <c r="K26" s="69" t="s">
        <v>191</v>
      </c>
      <c r="L26" s="69" t="s">
        <v>244</v>
      </c>
      <c r="M26" s="69" t="s">
        <v>189</v>
      </c>
      <c r="N26" s="97">
        <v>1.9158707069305003E-2</v>
      </c>
      <c r="O26" s="56" t="s">
        <v>194</v>
      </c>
      <c r="P26" s="22">
        <v>0.159199223592948</v>
      </c>
      <c r="Q26" s="56" t="s">
        <v>194</v>
      </c>
      <c r="R26" s="97"/>
      <c r="S26" s="56" t="s">
        <v>190</v>
      </c>
      <c r="T26" s="118" t="s">
        <v>199</v>
      </c>
      <c r="U26" s="118" t="s">
        <v>191</v>
      </c>
      <c r="V26" s="118" t="s">
        <v>199</v>
      </c>
      <c r="W26" s="118" t="s">
        <v>191</v>
      </c>
      <c r="X26" s="118" t="s">
        <v>193</v>
      </c>
      <c r="Y26" s="48" t="s">
        <v>249</v>
      </c>
      <c r="Z26" s="22"/>
      <c r="AA26" s="22"/>
    </row>
    <row r="27" spans="1:27" ht="30">
      <c r="A27" s="62">
        <v>1</v>
      </c>
      <c r="B27" s="62">
        <f t="shared" si="0"/>
        <v>26</v>
      </c>
      <c r="C27" s="73" t="s">
        <v>191</v>
      </c>
      <c r="D27" s="63" t="s">
        <v>15</v>
      </c>
      <c r="E27" s="73" t="s">
        <v>191</v>
      </c>
      <c r="F27" s="64" t="s">
        <v>17</v>
      </c>
      <c r="G27" s="74" t="s">
        <v>191</v>
      </c>
      <c r="H27" s="69" t="s">
        <v>35</v>
      </c>
      <c r="I27" s="69" t="s">
        <v>191</v>
      </c>
      <c r="J27" s="69" t="s">
        <v>217</v>
      </c>
      <c r="K27" s="69" t="s">
        <v>191</v>
      </c>
      <c r="L27" s="69" t="s">
        <v>229</v>
      </c>
      <c r="M27" s="69" t="s">
        <v>189</v>
      </c>
      <c r="N27" s="56">
        <v>2.864089875025011E-3</v>
      </c>
      <c r="O27" s="56" t="s">
        <v>194</v>
      </c>
      <c r="P27" s="22">
        <v>1.3258695337602003E-2</v>
      </c>
      <c r="Q27" s="56" t="s">
        <v>194</v>
      </c>
      <c r="R27" s="56"/>
      <c r="S27" s="56" t="s">
        <v>190</v>
      </c>
      <c r="T27" s="118" t="s">
        <v>199</v>
      </c>
      <c r="U27" s="118" t="s">
        <v>191</v>
      </c>
      <c r="V27" s="169" t="s">
        <v>200</v>
      </c>
      <c r="W27" s="118" t="s">
        <v>191</v>
      </c>
      <c r="X27" s="118" t="s">
        <v>193</v>
      </c>
      <c r="Y27" s="48" t="s">
        <v>251</v>
      </c>
      <c r="Z27" s="22"/>
      <c r="AA27" s="22"/>
    </row>
    <row r="28" spans="1:27">
      <c r="A28" s="62">
        <v>1</v>
      </c>
      <c r="B28" s="62">
        <f t="shared" si="0"/>
        <v>27</v>
      </c>
      <c r="C28" s="73" t="s">
        <v>191</v>
      </c>
      <c r="D28" s="63" t="s">
        <v>20</v>
      </c>
      <c r="E28" s="73" t="s">
        <v>191</v>
      </c>
      <c r="F28" s="64" t="s">
        <v>17</v>
      </c>
      <c r="G28" s="74" t="s">
        <v>191</v>
      </c>
      <c r="H28" s="69" t="s">
        <v>92</v>
      </c>
      <c r="I28" s="69" t="s">
        <v>191</v>
      </c>
      <c r="J28" s="69" t="s">
        <v>218</v>
      </c>
      <c r="K28" s="69" t="s">
        <v>191</v>
      </c>
      <c r="L28" s="69" t="s">
        <v>230</v>
      </c>
      <c r="M28" s="69" t="s">
        <v>189</v>
      </c>
      <c r="N28" s="56">
        <v>1.2860129030679568E-3</v>
      </c>
      <c r="O28" s="56" t="s">
        <v>194</v>
      </c>
      <c r="P28" s="146"/>
      <c r="Q28" s="56" t="s">
        <v>194</v>
      </c>
      <c r="R28" s="22">
        <v>-1.5469241851890969E-2</v>
      </c>
      <c r="S28" s="56" t="s">
        <v>190</v>
      </c>
      <c r="T28" s="118" t="s">
        <v>245</v>
      </c>
      <c r="U28" s="118" t="s">
        <v>191</v>
      </c>
      <c r="V28" s="118" t="s">
        <v>199</v>
      </c>
      <c r="W28" s="118" t="s">
        <v>191</v>
      </c>
      <c r="X28" s="118" t="s">
        <v>193</v>
      </c>
      <c r="Y28" s="48" t="s">
        <v>249</v>
      </c>
      <c r="Z28" s="22"/>
      <c r="AA28" s="22"/>
    </row>
    <row r="29" spans="1:27" ht="30">
      <c r="A29" s="47">
        <v>1</v>
      </c>
      <c r="B29" s="62">
        <f t="shared" si="0"/>
        <v>28</v>
      </c>
      <c r="C29" s="73" t="s">
        <v>191</v>
      </c>
      <c r="D29" s="55" t="s">
        <v>15</v>
      </c>
      <c r="E29" s="73" t="s">
        <v>191</v>
      </c>
      <c r="F29" s="52" t="s">
        <v>18</v>
      </c>
      <c r="G29" s="74" t="s">
        <v>191</v>
      </c>
      <c r="H29" s="53" t="s">
        <v>27</v>
      </c>
      <c r="I29" s="69" t="s">
        <v>191</v>
      </c>
      <c r="J29" s="53" t="s">
        <v>219</v>
      </c>
      <c r="K29" s="69" t="s">
        <v>191</v>
      </c>
      <c r="L29" s="53" t="s">
        <v>227</v>
      </c>
      <c r="M29" s="69" t="s">
        <v>189</v>
      </c>
      <c r="N29" s="72">
        <v>-2.2551397707870069E-3</v>
      </c>
      <c r="O29" s="56" t="s">
        <v>194</v>
      </c>
      <c r="P29" s="22">
        <v>0.36413119994659704</v>
      </c>
      <c r="Q29" s="56" t="s">
        <v>194</v>
      </c>
      <c r="R29" s="22">
        <v>-6.1934933324989949E-3</v>
      </c>
      <c r="S29" s="56" t="s">
        <v>190</v>
      </c>
      <c r="T29" s="58" t="s">
        <v>198</v>
      </c>
      <c r="U29" s="118" t="s">
        <v>191</v>
      </c>
      <c r="V29" s="169" t="s">
        <v>200</v>
      </c>
      <c r="W29" s="118" t="s">
        <v>191</v>
      </c>
      <c r="X29" s="58" t="s">
        <v>192</v>
      </c>
      <c r="Y29" s="48" t="s">
        <v>251</v>
      </c>
      <c r="Z29" s="22"/>
      <c r="AA29" s="22"/>
    </row>
    <row r="30" spans="1:27">
      <c r="A30" s="148">
        <v>1</v>
      </c>
      <c r="B30" s="62">
        <f t="shared" si="0"/>
        <v>29</v>
      </c>
      <c r="C30" s="73" t="s">
        <v>191</v>
      </c>
      <c r="D30" s="63" t="s">
        <v>1</v>
      </c>
      <c r="E30" s="73" t="s">
        <v>191</v>
      </c>
      <c r="F30" s="64">
        <v>1856</v>
      </c>
      <c r="G30" s="74" t="s">
        <v>191</v>
      </c>
      <c r="H30" s="73" t="s">
        <v>26</v>
      </c>
      <c r="I30" s="69" t="s">
        <v>191</v>
      </c>
      <c r="J30" s="73" t="s">
        <v>211</v>
      </c>
      <c r="K30" s="69" t="s">
        <v>191</v>
      </c>
      <c r="L30" s="73" t="s">
        <v>226</v>
      </c>
      <c r="M30" s="69" t="s">
        <v>189</v>
      </c>
      <c r="N30" s="56">
        <v>-1.3252785908143994E-2</v>
      </c>
      <c r="O30" s="56" t="s">
        <v>194</v>
      </c>
      <c r="P30" s="22">
        <v>7.2948853864836988E-2</v>
      </c>
      <c r="Q30" s="56" t="s">
        <v>194</v>
      </c>
      <c r="R30" s="118"/>
      <c r="S30" s="56" t="s">
        <v>190</v>
      </c>
      <c r="T30" s="118" t="s">
        <v>245</v>
      </c>
      <c r="U30" s="118" t="s">
        <v>191</v>
      </c>
      <c r="V30" s="118" t="s">
        <v>199</v>
      </c>
      <c r="W30" s="118" t="s">
        <v>191</v>
      </c>
      <c r="X30" s="58" t="s">
        <v>192</v>
      </c>
      <c r="Y30" t="s">
        <v>250</v>
      </c>
      <c r="Z30" s="22"/>
      <c r="AA30" s="22"/>
    </row>
    <row r="31" spans="1:27" ht="93" customHeight="1">
      <c r="A31" s="62">
        <v>1</v>
      </c>
      <c r="B31" s="62">
        <f t="shared" si="0"/>
        <v>30</v>
      </c>
      <c r="C31" s="73" t="s">
        <v>191</v>
      </c>
      <c r="D31" s="63" t="s">
        <v>15</v>
      </c>
      <c r="E31" s="73" t="s">
        <v>191</v>
      </c>
      <c r="F31" s="64" t="s">
        <v>16</v>
      </c>
      <c r="G31" s="74" t="s">
        <v>191</v>
      </c>
      <c r="H31" s="69" t="s">
        <v>29</v>
      </c>
      <c r="I31" s="69" t="s">
        <v>191</v>
      </c>
      <c r="J31" s="69" t="s">
        <v>220</v>
      </c>
      <c r="K31" s="69" t="s">
        <v>191</v>
      </c>
      <c r="L31" s="69" t="s">
        <v>231</v>
      </c>
      <c r="M31" s="69" t="s">
        <v>189</v>
      </c>
      <c r="N31" s="56">
        <v>-3.05878033725085E-2</v>
      </c>
      <c r="O31" s="56" t="s">
        <v>194</v>
      </c>
      <c r="P31" s="22">
        <v>5.1396763213427982E-2</v>
      </c>
      <c r="Q31" s="56" t="s">
        <v>194</v>
      </c>
      <c r="R31" s="56"/>
      <c r="S31" s="56" t="s">
        <v>190</v>
      </c>
      <c r="T31" s="118" t="s">
        <v>245</v>
      </c>
      <c r="U31" s="118" t="s">
        <v>191</v>
      </c>
      <c r="V31" s="118" t="s">
        <v>199</v>
      </c>
      <c r="W31" s="118" t="s">
        <v>191</v>
      </c>
      <c r="X31" s="118" t="s">
        <v>193</v>
      </c>
      <c r="Y31" s="48" t="s">
        <v>251</v>
      </c>
      <c r="Z31" s="22"/>
      <c r="AA31" s="22"/>
    </row>
    <row r="32" spans="1:27" ht="56" customHeight="1">
      <c r="A32" s="62">
        <v>1</v>
      </c>
      <c r="B32" s="62">
        <f t="shared" si="0"/>
        <v>31</v>
      </c>
      <c r="C32" s="73" t="s">
        <v>191</v>
      </c>
      <c r="D32" s="63" t="s">
        <v>20</v>
      </c>
      <c r="E32" s="73" t="s">
        <v>191</v>
      </c>
      <c r="F32" s="64" t="s">
        <v>16</v>
      </c>
      <c r="G32" s="74" t="s">
        <v>191</v>
      </c>
      <c r="H32" s="69" t="s">
        <v>83</v>
      </c>
      <c r="I32" s="69" t="s">
        <v>191</v>
      </c>
      <c r="J32" s="69" t="s">
        <v>221</v>
      </c>
      <c r="K32" s="69" t="s">
        <v>191</v>
      </c>
      <c r="L32" s="69" t="s">
        <v>237</v>
      </c>
      <c r="M32" s="69" t="s">
        <v>189</v>
      </c>
      <c r="N32" s="56">
        <v>-0.128769149183288</v>
      </c>
      <c r="O32" s="56" t="s">
        <v>194</v>
      </c>
      <c r="P32" s="22">
        <v>-4.189269119765901E-2</v>
      </c>
      <c r="Q32" s="56" t="s">
        <v>194</v>
      </c>
      <c r="R32" s="56"/>
      <c r="S32" s="56" t="s">
        <v>190</v>
      </c>
      <c r="T32" s="118" t="s">
        <v>199</v>
      </c>
      <c r="U32" s="118" t="s">
        <v>191</v>
      </c>
      <c r="V32" s="118" t="s">
        <v>199</v>
      </c>
      <c r="W32" s="118" t="s">
        <v>191</v>
      </c>
      <c r="X32" s="118" t="s">
        <v>193</v>
      </c>
      <c r="Y32" s="48" t="s">
        <v>250</v>
      </c>
      <c r="Z32" s="22"/>
      <c r="AA32" s="22"/>
    </row>
    <row r="33" spans="1:27" ht="30">
      <c r="A33" s="47">
        <v>1</v>
      </c>
      <c r="B33" s="62">
        <f t="shared" si="0"/>
        <v>32</v>
      </c>
      <c r="C33" s="73" t="s">
        <v>191</v>
      </c>
      <c r="D33" s="48" t="s">
        <v>15</v>
      </c>
      <c r="E33" s="73" t="s">
        <v>191</v>
      </c>
      <c r="F33" s="49" t="s">
        <v>18</v>
      </c>
      <c r="G33" s="74" t="s">
        <v>191</v>
      </c>
      <c r="H33" s="53" t="s">
        <v>42</v>
      </c>
      <c r="I33" s="69" t="s">
        <v>191</v>
      </c>
      <c r="J33" s="53" t="s">
        <v>239</v>
      </c>
      <c r="K33" s="69" t="s">
        <v>191</v>
      </c>
      <c r="L33" s="53" t="s">
        <v>232</v>
      </c>
      <c r="M33" s="69" t="s">
        <v>191</v>
      </c>
      <c r="N33" s="22" t="s">
        <v>248</v>
      </c>
      <c r="O33" s="69" t="s">
        <v>191</v>
      </c>
      <c r="P33" s="145" t="s">
        <v>248</v>
      </c>
      <c r="Q33" s="56" t="s">
        <v>189</v>
      </c>
      <c r="R33" s="56">
        <v>5.2671197603290087E-3</v>
      </c>
      <c r="S33" s="56" t="s">
        <v>190</v>
      </c>
      <c r="T33" s="118" t="s">
        <v>199</v>
      </c>
      <c r="U33" s="118" t="s">
        <v>191</v>
      </c>
      <c r="V33" s="118" t="s">
        <v>199</v>
      </c>
      <c r="W33" s="118" t="s">
        <v>191</v>
      </c>
      <c r="X33" s="118" t="s">
        <v>193</v>
      </c>
      <c r="Y33" s="48" t="s">
        <v>251</v>
      </c>
      <c r="Z33" s="22"/>
      <c r="AA33" s="22"/>
    </row>
    <row r="34" spans="1:27" ht="30">
      <c r="A34" s="62">
        <v>1</v>
      </c>
      <c r="B34" s="62">
        <f t="shared" si="0"/>
        <v>33</v>
      </c>
      <c r="C34" s="73" t="s">
        <v>191</v>
      </c>
      <c r="D34" s="63" t="s">
        <v>15</v>
      </c>
      <c r="E34" s="73" t="s">
        <v>191</v>
      </c>
      <c r="F34" s="64" t="s">
        <v>18</v>
      </c>
      <c r="G34" s="74" t="s">
        <v>191</v>
      </c>
      <c r="H34" s="69" t="s">
        <v>38</v>
      </c>
      <c r="I34" s="69" t="s">
        <v>191</v>
      </c>
      <c r="J34" s="69" t="s">
        <v>240</v>
      </c>
      <c r="K34" s="69" t="s">
        <v>191</v>
      </c>
      <c r="L34" s="69" t="s">
        <v>233</v>
      </c>
      <c r="M34" s="69" t="s">
        <v>191</v>
      </c>
      <c r="N34" s="56" t="s">
        <v>248</v>
      </c>
      <c r="O34" s="69" t="s">
        <v>191</v>
      </c>
      <c r="P34" s="146" t="s">
        <v>248</v>
      </c>
      <c r="Q34" s="56" t="s">
        <v>189</v>
      </c>
      <c r="R34" s="56">
        <v>-1.3717187749787974E-2</v>
      </c>
      <c r="S34" s="56" t="s">
        <v>190</v>
      </c>
      <c r="T34" s="118" t="s">
        <v>199</v>
      </c>
      <c r="U34" s="118" t="s">
        <v>191</v>
      </c>
      <c r="V34" s="118" t="s">
        <v>199</v>
      </c>
      <c r="W34" s="118" t="s">
        <v>191</v>
      </c>
      <c r="X34" s="118" t="s">
        <v>193</v>
      </c>
      <c r="Y34" s="48" t="s">
        <v>249</v>
      </c>
      <c r="Z34" s="22"/>
      <c r="AA34" s="22"/>
    </row>
    <row r="35" spans="1:27" ht="30">
      <c r="A35" s="62">
        <v>1</v>
      </c>
      <c r="B35" s="62">
        <f t="shared" si="0"/>
        <v>34</v>
      </c>
      <c r="C35" s="73" t="s">
        <v>191</v>
      </c>
      <c r="D35" s="63" t="s">
        <v>15</v>
      </c>
      <c r="E35" s="73" t="s">
        <v>191</v>
      </c>
      <c r="F35" s="64" t="s">
        <v>18</v>
      </c>
      <c r="G35" s="74" t="s">
        <v>191</v>
      </c>
      <c r="H35" s="69" t="s">
        <v>38</v>
      </c>
      <c r="I35" s="69" t="s">
        <v>191</v>
      </c>
      <c r="J35" s="69" t="s">
        <v>239</v>
      </c>
      <c r="K35" s="69" t="s">
        <v>191</v>
      </c>
      <c r="L35" s="69" t="s">
        <v>232</v>
      </c>
      <c r="M35" s="69" t="s">
        <v>191</v>
      </c>
      <c r="N35" s="56" t="s">
        <v>248</v>
      </c>
      <c r="O35" s="69" t="s">
        <v>191</v>
      </c>
      <c r="P35" s="145" t="s">
        <v>248</v>
      </c>
      <c r="Q35" s="56" t="s">
        <v>189</v>
      </c>
      <c r="R35" s="56">
        <v>5.2671197603290087E-3</v>
      </c>
      <c r="S35" s="56" t="s">
        <v>190</v>
      </c>
      <c r="T35" s="118" t="s">
        <v>199</v>
      </c>
      <c r="U35" s="118" t="s">
        <v>191</v>
      </c>
      <c r="V35" s="118" t="s">
        <v>199</v>
      </c>
      <c r="W35" s="118" t="s">
        <v>191</v>
      </c>
      <c r="X35" s="118" t="s">
        <v>193</v>
      </c>
      <c r="Y35" s="48" t="s">
        <v>251</v>
      </c>
      <c r="Z35" s="22"/>
      <c r="AA35" s="22"/>
    </row>
    <row r="36" spans="1:27" ht="30">
      <c r="A36" s="62">
        <v>1</v>
      </c>
      <c r="B36" s="62">
        <f t="shared" si="0"/>
        <v>35</v>
      </c>
      <c r="C36" s="73" t="s">
        <v>191</v>
      </c>
      <c r="D36" s="63" t="s">
        <v>15</v>
      </c>
      <c r="E36" s="73" t="s">
        <v>191</v>
      </c>
      <c r="F36" s="64" t="s">
        <v>18</v>
      </c>
      <c r="G36" s="74" t="s">
        <v>191</v>
      </c>
      <c r="H36" s="69" t="s">
        <v>42</v>
      </c>
      <c r="I36" s="69" t="s">
        <v>191</v>
      </c>
      <c r="J36" s="69" t="s">
        <v>240</v>
      </c>
      <c r="K36" s="69" t="s">
        <v>191</v>
      </c>
      <c r="L36" s="69" t="s">
        <v>233</v>
      </c>
      <c r="M36" s="69" t="s">
        <v>191</v>
      </c>
      <c r="N36" s="56" t="s">
        <v>248</v>
      </c>
      <c r="O36" s="69" t="s">
        <v>191</v>
      </c>
      <c r="P36" s="145" t="s">
        <v>248</v>
      </c>
      <c r="Q36" s="56" t="s">
        <v>189</v>
      </c>
      <c r="R36" s="56">
        <v>-1.3717187749787974E-2</v>
      </c>
      <c r="S36" s="56" t="s">
        <v>190</v>
      </c>
      <c r="T36" s="118" t="s">
        <v>199</v>
      </c>
      <c r="U36" s="118" t="s">
        <v>191</v>
      </c>
      <c r="V36" s="118" t="s">
        <v>199</v>
      </c>
      <c r="W36" s="118" t="s">
        <v>191</v>
      </c>
      <c r="X36" s="118" t="s">
        <v>193</v>
      </c>
      <c r="Y36" s="48" t="s">
        <v>249</v>
      </c>
      <c r="Z36" s="22"/>
      <c r="AA36" s="22"/>
    </row>
    <row r="37" spans="1:27" s="32" customFormat="1" ht="30">
      <c r="A37" s="59">
        <v>1</v>
      </c>
      <c r="B37" s="62">
        <f t="shared" si="0"/>
        <v>36</v>
      </c>
      <c r="C37" s="73" t="s">
        <v>191</v>
      </c>
      <c r="D37" s="60" t="s">
        <v>15</v>
      </c>
      <c r="E37" s="73" t="s">
        <v>191</v>
      </c>
      <c r="F37" s="61" t="s">
        <v>18</v>
      </c>
      <c r="G37" s="74" t="s">
        <v>191</v>
      </c>
      <c r="H37" s="105" t="s">
        <v>37</v>
      </c>
      <c r="I37" s="69" t="s">
        <v>191</v>
      </c>
      <c r="J37" s="69" t="s">
        <v>222</v>
      </c>
      <c r="K37" s="69" t="s">
        <v>191</v>
      </c>
      <c r="L37" s="69" t="s">
        <v>241</v>
      </c>
      <c r="M37" s="69" t="s">
        <v>191</v>
      </c>
      <c r="N37" s="57" t="s">
        <v>248</v>
      </c>
      <c r="O37" s="56" t="s">
        <v>189</v>
      </c>
      <c r="P37" s="22">
        <v>-8.9900276377874011E-2</v>
      </c>
      <c r="Q37" s="56" t="s">
        <v>190</v>
      </c>
      <c r="R37" s="56" t="s">
        <v>248</v>
      </c>
      <c r="S37" s="56" t="s">
        <v>191</v>
      </c>
      <c r="T37" s="118" t="s">
        <v>199</v>
      </c>
      <c r="U37" s="118" t="s">
        <v>191</v>
      </c>
      <c r="V37" s="169" t="s">
        <v>200</v>
      </c>
      <c r="W37" s="118" t="s">
        <v>191</v>
      </c>
      <c r="X37" s="118" t="s">
        <v>193</v>
      </c>
      <c r="Y37" s="48" t="s">
        <v>249</v>
      </c>
      <c r="Z37" s="22"/>
      <c r="AA37" s="22"/>
    </row>
    <row r="38" spans="1:27">
      <c r="A38" s="166"/>
      <c r="B38" s="166"/>
      <c r="C38" s="166"/>
    </row>
    <row r="39" spans="1:27">
      <c r="N39" s="22"/>
      <c r="P39" s="22"/>
      <c r="R39" s="22"/>
      <c r="S39" s="22"/>
      <c r="Y39" s="58"/>
      <c r="Z39" s="22"/>
      <c r="AA39" s="22"/>
    </row>
    <row r="40" spans="1:27">
      <c r="N40" s="22"/>
      <c r="P40" s="22"/>
      <c r="R40" s="22"/>
      <c r="S40" s="22"/>
      <c r="Y40" s="58"/>
      <c r="Z40" s="22"/>
      <c r="AA40" s="22"/>
    </row>
    <row r="41" spans="1:27">
      <c r="N41" s="22"/>
      <c r="P41" s="22"/>
      <c r="R41" s="22"/>
      <c r="S41" s="22"/>
      <c r="Y41" s="58"/>
      <c r="Z41" s="22"/>
      <c r="AA41" s="22"/>
    </row>
    <row r="42" spans="1:27">
      <c r="N42" s="22"/>
      <c r="P42" s="22"/>
      <c r="R42" s="22"/>
      <c r="S42" s="22"/>
      <c r="Y42" s="58"/>
      <c r="Z42" s="22"/>
      <c r="AA42" s="22"/>
    </row>
    <row r="43" spans="1:27">
      <c r="Y43" s="58"/>
    </row>
    <row r="44" spans="1:27">
      <c r="Y44" s="58"/>
    </row>
    <row r="45" spans="1:27">
      <c r="N45" s="117"/>
      <c r="P45" s="117"/>
      <c r="Q45" s="167"/>
      <c r="R45" s="117"/>
      <c r="S45" s="117"/>
      <c r="T45" s="22"/>
      <c r="U45" s="22"/>
      <c r="V45" s="167"/>
      <c r="W45" s="167"/>
      <c r="Y45" s="167"/>
      <c r="Z45" s="117"/>
      <c r="AA45" s="117"/>
    </row>
    <row r="46" spans="1:27">
      <c r="Y46" s="58"/>
    </row>
    <row r="47" spans="1:27">
      <c r="N47" s="168"/>
      <c r="P47" s="168"/>
      <c r="R47" s="168"/>
      <c r="S47" s="168"/>
      <c r="Y47" s="58"/>
      <c r="Z47" s="168"/>
      <c r="AA47" s="168"/>
    </row>
    <row r="48" spans="1:27">
      <c r="X48" s="81"/>
      <c r="Y48" s="58"/>
    </row>
    <row r="49" spans="17:24">
      <c r="T49" s="117"/>
      <c r="U49" s="117"/>
      <c r="V49" s="81"/>
      <c r="W49" s="81"/>
      <c r="X49" s="81"/>
    </row>
    <row r="50" spans="17:24">
      <c r="T50" s="81"/>
      <c r="U50" s="81"/>
      <c r="V50" s="81"/>
      <c r="W50" s="81"/>
      <c r="X50" s="81"/>
    </row>
    <row r="51" spans="17:24">
      <c r="Q51" s="81"/>
    </row>
    <row r="53" spans="17:24">
      <c r="Q53" s="22"/>
    </row>
    <row r="65" spans="1:25" s="58" customFormat="1">
      <c r="A65" s="47"/>
      <c r="B65" s="47"/>
      <c r="C65" s="47"/>
      <c r="D65" s="14"/>
      <c r="E65" s="14"/>
      <c r="F65" s="49"/>
      <c r="G65" s="49"/>
      <c r="H65" s="14"/>
      <c r="I65" s="14"/>
      <c r="J65" s="14"/>
      <c r="K65" s="14"/>
      <c r="L65" s="14"/>
      <c r="M65" s="14"/>
      <c r="N65" s="22"/>
      <c r="Y65" s="14"/>
    </row>
    <row r="66" spans="1:25" s="58" customFormat="1">
      <c r="A66" s="47"/>
      <c r="B66" s="47"/>
      <c r="C66" s="47"/>
      <c r="D66" s="14"/>
      <c r="E66" s="14"/>
      <c r="F66" s="49"/>
      <c r="G66" s="49"/>
      <c r="H66" s="14"/>
      <c r="I66" s="14"/>
      <c r="J66" s="14"/>
      <c r="K66" s="14"/>
      <c r="L66" s="14"/>
      <c r="M66" s="14"/>
      <c r="N66" s="22"/>
      <c r="Y66" s="14"/>
    </row>
    <row r="67" spans="1:25" s="58" customFormat="1">
      <c r="A67" s="47"/>
      <c r="B67" s="47"/>
      <c r="C67" s="47"/>
      <c r="D67" s="14"/>
      <c r="E67" s="14"/>
      <c r="F67" s="49"/>
      <c r="G67" s="49"/>
      <c r="H67" s="14"/>
      <c r="I67" s="14"/>
      <c r="J67" s="14"/>
      <c r="K67" s="14"/>
      <c r="L67" s="14"/>
      <c r="M67" s="14"/>
      <c r="N67" s="22"/>
      <c r="T67" s="22"/>
      <c r="U67" s="22"/>
      <c r="V67" s="22"/>
      <c r="W67" s="22"/>
      <c r="Y67" s="14"/>
    </row>
    <row r="68" spans="1:25" s="58" customFormat="1">
      <c r="A68" s="47"/>
      <c r="B68" s="47"/>
      <c r="C68" s="47"/>
      <c r="D68" s="14"/>
      <c r="E68" s="14"/>
      <c r="F68" s="49"/>
      <c r="G68" s="49"/>
      <c r="H68" s="14"/>
      <c r="I68" s="14"/>
      <c r="J68" s="14"/>
      <c r="K68" s="14"/>
      <c r="L68" s="14"/>
      <c r="M68" s="14"/>
      <c r="N68" s="22"/>
      <c r="T68" s="57"/>
      <c r="U68" s="57"/>
      <c r="V68" s="57"/>
      <c r="W68" s="56"/>
      <c r="Y68" s="14"/>
    </row>
    <row r="69" spans="1:25" s="58" customFormat="1">
      <c r="A69" s="47"/>
      <c r="B69" s="47"/>
      <c r="C69" s="47"/>
      <c r="D69" s="14"/>
      <c r="E69" s="14"/>
      <c r="F69" s="49"/>
      <c r="G69" s="49"/>
      <c r="H69" s="14"/>
      <c r="I69" s="14"/>
      <c r="J69" s="14"/>
      <c r="K69" s="14"/>
      <c r="L69" s="14"/>
      <c r="M69" s="14"/>
      <c r="N69" s="22"/>
      <c r="T69" s="22"/>
      <c r="U69" s="22"/>
      <c r="V69" s="22"/>
      <c r="W69" s="22"/>
      <c r="Y69" s="14"/>
    </row>
    <row r="70" spans="1:25" s="58" customFormat="1">
      <c r="A70" s="47"/>
      <c r="B70" s="47"/>
      <c r="C70" s="47"/>
      <c r="D70" s="14"/>
      <c r="E70" s="14"/>
      <c r="F70" s="49"/>
      <c r="G70" s="49"/>
      <c r="H70" s="14"/>
      <c r="I70" s="14"/>
      <c r="J70" s="14"/>
      <c r="K70" s="14"/>
      <c r="L70" s="14"/>
      <c r="M70" s="14"/>
      <c r="N70" s="22"/>
      <c r="T70" s="22"/>
      <c r="U70" s="22"/>
      <c r="V70" s="22"/>
      <c r="W70" s="22"/>
      <c r="Y70" s="14"/>
    </row>
    <row r="71" spans="1:25" s="58" customFormat="1">
      <c r="A71" s="47"/>
      <c r="B71" s="47"/>
      <c r="C71" s="47"/>
      <c r="D71" s="14"/>
      <c r="E71" s="14"/>
      <c r="F71" s="49"/>
      <c r="G71" s="49"/>
      <c r="H71" s="14"/>
      <c r="I71" s="14"/>
      <c r="J71" s="14"/>
      <c r="K71" s="14"/>
      <c r="L71" s="14"/>
      <c r="M71" s="14"/>
      <c r="N71" s="22"/>
      <c r="Y71" s="14"/>
    </row>
    <row r="72" spans="1:25" s="58" customFormat="1">
      <c r="A72" s="47"/>
      <c r="B72" s="47"/>
      <c r="C72" s="47"/>
      <c r="D72" s="14"/>
      <c r="E72" s="14"/>
      <c r="F72" s="49"/>
      <c r="G72" s="49"/>
      <c r="H72" s="14"/>
      <c r="I72" s="14"/>
      <c r="J72" s="14"/>
      <c r="K72" s="14"/>
      <c r="L72" s="14"/>
      <c r="M72" s="14"/>
      <c r="Y72" s="14"/>
    </row>
  </sheetData>
  <conditionalFormatting sqref="N2:N37">
    <cfRule type="iconSet" priority="50">
      <iconSet>
        <cfvo type="percent" val="0"/>
        <cfvo type="num" val="-0.02" gte="0"/>
        <cfvo type="num" val="0.02"/>
      </iconSet>
    </cfRule>
  </conditionalFormatting>
  <conditionalFormatting sqref="P29">
    <cfRule type="iconSet" priority="42">
      <iconSet>
        <cfvo type="percent" val="0"/>
        <cfvo type="num" val="-0.02" gte="0"/>
        <cfvo type="num" val="0.02"/>
      </iconSet>
    </cfRule>
  </conditionalFormatting>
  <conditionalFormatting sqref="P30">
    <cfRule type="iconSet" priority="41">
      <iconSet>
        <cfvo type="percent" val="0"/>
        <cfvo type="num" val="-0.02" gte="0"/>
        <cfvo type="num" val="0.02"/>
      </iconSet>
    </cfRule>
  </conditionalFormatting>
  <conditionalFormatting sqref="P31">
    <cfRule type="iconSet" priority="40">
      <iconSet>
        <cfvo type="percent" val="0"/>
        <cfvo type="num" val="-0.02" gte="0"/>
        <cfvo type="num" val="0.02"/>
      </iconSet>
    </cfRule>
  </conditionalFormatting>
  <conditionalFormatting sqref="P32">
    <cfRule type="iconSet" priority="39">
      <iconSet>
        <cfvo type="percent" val="0"/>
        <cfvo type="num" val="-0.02" gte="0"/>
        <cfvo type="num" val="0.02"/>
      </iconSet>
    </cfRule>
  </conditionalFormatting>
  <conditionalFormatting sqref="P33">
    <cfRule type="iconSet" priority="38">
      <iconSet>
        <cfvo type="percent" val="0"/>
        <cfvo type="num" val="-0.02" gte="0"/>
        <cfvo type="num" val="0.02"/>
      </iconSet>
    </cfRule>
  </conditionalFormatting>
  <conditionalFormatting sqref="P34">
    <cfRule type="iconSet" priority="37">
      <iconSet>
        <cfvo type="percent" val="0"/>
        <cfvo type="num" val="-0.02" gte="0"/>
        <cfvo type="num" val="0.02"/>
      </iconSet>
    </cfRule>
  </conditionalFormatting>
  <conditionalFormatting sqref="P35">
    <cfRule type="iconSet" priority="36">
      <iconSet>
        <cfvo type="percent" val="0"/>
        <cfvo type="num" val="-0.02" gte="0"/>
        <cfvo type="num" val="0.02"/>
      </iconSet>
    </cfRule>
  </conditionalFormatting>
  <conditionalFormatting sqref="P36">
    <cfRule type="iconSet" priority="35">
      <iconSet>
        <cfvo type="percent" val="0"/>
        <cfvo type="num" val="-0.02" gte="0"/>
        <cfvo type="num" val="0.02"/>
      </iconSet>
    </cfRule>
  </conditionalFormatting>
  <conditionalFormatting sqref="P37">
    <cfRule type="iconSet" priority="34">
      <iconSet>
        <cfvo type="percent" val="0"/>
        <cfvo type="num" val="-0.02" gte="0"/>
        <cfvo type="num" val="0.02"/>
      </iconSet>
    </cfRule>
  </conditionalFormatting>
  <conditionalFormatting sqref="R9">
    <cfRule type="iconSet" priority="33">
      <iconSet>
        <cfvo type="percent" val="0"/>
        <cfvo type="num" val="-0.02" gte="0"/>
        <cfvo type="num" val="0.02"/>
      </iconSet>
    </cfRule>
  </conditionalFormatting>
  <conditionalFormatting sqref="R10">
    <cfRule type="iconSet" priority="32">
      <iconSet>
        <cfvo type="percent" val="0"/>
        <cfvo type="num" val="-0.02" gte="0"/>
        <cfvo type="num" val="0.02"/>
      </iconSet>
    </cfRule>
  </conditionalFormatting>
  <conditionalFormatting sqref="R11">
    <cfRule type="iconSet" priority="31">
      <iconSet>
        <cfvo type="percent" val="0"/>
        <cfvo type="num" val="-0.02" gte="0"/>
        <cfvo type="num" val="0.02"/>
      </iconSet>
    </cfRule>
  </conditionalFormatting>
  <conditionalFormatting sqref="R12">
    <cfRule type="iconSet" priority="30">
      <iconSet>
        <cfvo type="percent" val="0"/>
        <cfvo type="num" val="-0.02" gte="0"/>
        <cfvo type="num" val="0.02"/>
      </iconSet>
    </cfRule>
  </conditionalFormatting>
  <conditionalFormatting sqref="R6">
    <cfRule type="iconSet" priority="29">
      <iconSet>
        <cfvo type="percent" val="0"/>
        <cfvo type="num" val="-0.02" gte="0"/>
        <cfvo type="num" val="0.02"/>
      </iconSet>
    </cfRule>
  </conditionalFormatting>
  <conditionalFormatting sqref="R13">
    <cfRule type="iconSet" priority="28">
      <iconSet>
        <cfvo type="percent" val="0"/>
        <cfvo type="num" val="-0.02" gte="0"/>
        <cfvo type="num" val="0.02"/>
      </iconSet>
    </cfRule>
  </conditionalFormatting>
  <conditionalFormatting sqref="R14">
    <cfRule type="iconSet" priority="27">
      <iconSet>
        <cfvo type="percent" val="0"/>
        <cfvo type="num" val="-0.02" gte="0"/>
        <cfvo type="num" val="0.02"/>
      </iconSet>
    </cfRule>
  </conditionalFormatting>
  <conditionalFormatting sqref="R15">
    <cfRule type="iconSet" priority="26">
      <iconSet>
        <cfvo type="percent" val="0"/>
        <cfvo type="num" val="-0.02" gte="0"/>
        <cfvo type="num" val="0.02"/>
      </iconSet>
    </cfRule>
  </conditionalFormatting>
  <conditionalFormatting sqref="R29">
    <cfRule type="iconSet" priority="25">
      <iconSet>
        <cfvo type="percent" val="0"/>
        <cfvo type="num" val="-0.02" gte="0"/>
        <cfvo type="num" val="0.02"/>
      </iconSet>
    </cfRule>
  </conditionalFormatting>
  <conditionalFormatting sqref="R18">
    <cfRule type="iconSet" priority="24">
      <iconSet>
        <cfvo type="percent" val="0"/>
        <cfvo type="num" val="-0.02" gte="0"/>
        <cfvo type="num" val="0.02"/>
      </iconSet>
    </cfRule>
  </conditionalFormatting>
  <conditionalFormatting sqref="R19">
    <cfRule type="iconSet" priority="23">
      <iconSet>
        <cfvo type="percent" val="0"/>
        <cfvo type="num" val="-0.02" gte="0"/>
        <cfvo type="num" val="0.02"/>
      </iconSet>
    </cfRule>
  </conditionalFormatting>
  <conditionalFormatting sqref="R36">
    <cfRule type="iconSet" priority="22">
      <iconSet>
        <cfvo type="percent" val="0"/>
        <cfvo type="num" val="-0.02" gte="0"/>
        <cfvo type="num" val="0.02"/>
      </iconSet>
    </cfRule>
  </conditionalFormatting>
  <conditionalFormatting sqref="R30">
    <cfRule type="iconSet" priority="21">
      <iconSet>
        <cfvo type="percent" val="0"/>
        <cfvo type="num" val="-0.02" gte="0"/>
        <cfvo type="num" val="0.02"/>
      </iconSet>
    </cfRule>
  </conditionalFormatting>
  <conditionalFormatting sqref="R8">
    <cfRule type="iconSet" priority="20">
      <iconSet>
        <cfvo type="percent" val="0"/>
        <cfvo type="num" val="-0.02" gte="0"/>
        <cfvo type="num" val="0.02"/>
      </iconSet>
    </cfRule>
  </conditionalFormatting>
  <conditionalFormatting sqref="R7">
    <cfRule type="iconSet" priority="19">
      <iconSet>
        <cfvo type="percent" val="0"/>
        <cfvo type="num" val="-0.02" gte="0"/>
        <cfvo type="num" val="0.02"/>
      </iconSet>
    </cfRule>
  </conditionalFormatting>
  <conditionalFormatting sqref="R5">
    <cfRule type="iconSet" priority="18">
      <iconSet>
        <cfvo type="percent" val="0"/>
        <cfvo type="num" val="-0.02" gte="0"/>
        <cfvo type="num" val="0.02"/>
      </iconSet>
    </cfRule>
  </conditionalFormatting>
  <conditionalFormatting sqref="R4">
    <cfRule type="iconSet" priority="17">
      <iconSet>
        <cfvo type="percent" val="0"/>
        <cfvo type="num" val="-0.02" gte="0"/>
        <cfvo type="num" val="0.02"/>
      </iconSet>
    </cfRule>
  </conditionalFormatting>
  <conditionalFormatting sqref="R3">
    <cfRule type="iconSet" priority="16">
      <iconSet>
        <cfvo type="percent" val="0"/>
        <cfvo type="num" val="-0.02" gte="0"/>
        <cfvo type="num" val="0.02"/>
      </iconSet>
    </cfRule>
  </conditionalFormatting>
  <conditionalFormatting sqref="P2">
    <cfRule type="iconSet" priority="15">
      <iconSet>
        <cfvo type="percent" val="0"/>
        <cfvo type="num" val="-0.02" gte="0"/>
        <cfvo type="num" val="0.02"/>
      </iconSet>
    </cfRule>
  </conditionalFormatting>
  <conditionalFormatting sqref="P3:P4 P6:P28">
    <cfRule type="iconSet" priority="14">
      <iconSet>
        <cfvo type="percent" val="0"/>
        <cfvo type="num" val="-0.02" gte="0"/>
        <cfvo type="num" val="0.02"/>
      </iconSet>
    </cfRule>
  </conditionalFormatting>
  <conditionalFormatting sqref="R25">
    <cfRule type="iconSet" priority="13">
      <iconSet>
        <cfvo type="percent" val="0"/>
        <cfvo type="num" val="-0.02" gte="0"/>
        <cfvo type="num" val="0.02"/>
      </iconSet>
    </cfRule>
  </conditionalFormatting>
  <conditionalFormatting sqref="R24">
    <cfRule type="iconSet" priority="12">
      <iconSet>
        <cfvo type="percent" val="0"/>
        <cfvo type="num" val="-0.02" gte="0"/>
        <cfvo type="num" val="0.02"/>
      </iconSet>
    </cfRule>
  </conditionalFormatting>
  <conditionalFormatting sqref="R16">
    <cfRule type="iconSet" priority="11">
      <iconSet>
        <cfvo type="percent" val="0"/>
        <cfvo type="num" val="-0.02" gte="0"/>
        <cfvo type="num" val="0.02"/>
      </iconSet>
    </cfRule>
  </conditionalFormatting>
  <conditionalFormatting sqref="R31">
    <cfRule type="iconSet" priority="10">
      <iconSet>
        <cfvo type="percent" val="0"/>
        <cfvo type="num" val="-0.02" gte="0"/>
        <cfvo type="num" val="0.02"/>
      </iconSet>
    </cfRule>
  </conditionalFormatting>
  <conditionalFormatting sqref="R32">
    <cfRule type="iconSet" priority="9">
      <iconSet>
        <cfvo type="percent" val="0"/>
        <cfvo type="num" val="-0.02" gte="0"/>
        <cfvo type="num" val="0.02"/>
      </iconSet>
    </cfRule>
  </conditionalFormatting>
  <conditionalFormatting sqref="R35">
    <cfRule type="iconSet" priority="6">
      <iconSet>
        <cfvo type="percent" val="0"/>
        <cfvo type="num" val="-0.02" gte="0"/>
        <cfvo type="num" val="0.02"/>
      </iconSet>
    </cfRule>
  </conditionalFormatting>
  <conditionalFormatting sqref="R37">
    <cfRule type="iconSet" priority="5">
      <iconSet>
        <cfvo type="percent" val="0"/>
        <cfvo type="num" val="-0.02" gte="0"/>
        <cfvo type="num" val="0.02"/>
      </iconSet>
    </cfRule>
  </conditionalFormatting>
  <conditionalFormatting sqref="P5">
    <cfRule type="iconSet" priority="4">
      <iconSet>
        <cfvo type="percent" val="0"/>
        <cfvo type="num" val="-0.02" gte="0"/>
        <cfvo type="num" val="0.02"/>
      </iconSet>
    </cfRule>
  </conditionalFormatting>
  <conditionalFormatting sqref="R33">
    <cfRule type="iconSet" priority="2">
      <iconSet>
        <cfvo type="percent" val="0"/>
        <cfvo type="num" val="-0.02" gte="0"/>
        <cfvo type="num" val="0.02"/>
      </iconSet>
    </cfRule>
  </conditionalFormatting>
  <conditionalFormatting sqref="R34">
    <cfRule type="iconSet" priority="1">
      <iconSet>
        <cfvo type="percent" val="0"/>
        <cfvo type="num" val="-0.02" gte="0"/>
        <cfvo type="num" val="0.02"/>
      </iconSet>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iconSet" priority="49" id="{5DADA8B6-0147-5741-A994-35D36247ECFF}">
            <x14:iconSet custom="1">
              <x14:cfvo type="percent">
                <xm:f>0</xm:f>
              </x14:cfvo>
              <x14:cfvo type="num">
                <xm:f>0</xm:f>
              </x14:cfvo>
              <x14:cfvo type="num">
                <xm:f>0</xm:f>
              </x14:cfvo>
              <x14:cfIcon iconSet="3TrafficLights1" iconId="0"/>
              <x14:cfIcon iconSet="NoIcons" iconId="0"/>
              <x14:cfIcon iconSet="3TrafficLights1" iconId="2"/>
            </x14:iconSet>
          </x14:cfRule>
          <xm:sqref>R17 R20:R21</xm:sqref>
        </x14:conditionalFormatting>
        <x14:conditionalFormatting xmlns:xm="http://schemas.microsoft.com/office/excel/2006/main">
          <x14:cfRule type="iconSet" priority="48" id="{378E5781-83EA-D94F-B251-159240D8201C}">
            <x14:iconSet custom="1">
              <x14:cfvo type="percent">
                <xm:f>0</xm:f>
              </x14:cfvo>
              <x14:cfvo type="num">
                <xm:f>0</xm:f>
              </x14:cfvo>
              <x14:cfvo type="num">
                <xm:f>0</xm:f>
              </x14:cfvo>
              <x14:cfIcon iconSet="3TrafficLights1" iconId="0"/>
              <x14:cfIcon iconSet="NoIcons" iconId="0"/>
              <x14:cfIcon iconSet="3TrafficLights1" iconId="2"/>
            </x14:iconSet>
          </x14:cfRule>
          <xm:sqref>R26:R28</xm:sqref>
        </x14:conditionalFormatting>
        <x14:conditionalFormatting xmlns:xm="http://schemas.microsoft.com/office/excel/2006/main">
          <x14:cfRule type="iconSet" priority="47" id="{E7E12806-5A62-4C4C-A771-1C86C0987348}">
            <x14:iconSet custom="1">
              <x14:cfvo type="percent">
                <xm:f>0</xm:f>
              </x14:cfvo>
              <x14:cfvo type="num">
                <xm:f>0</xm:f>
              </x14:cfvo>
              <x14:cfvo type="num">
                <xm:f>0</xm:f>
              </x14:cfvo>
              <x14:cfIcon iconSet="3TrafficLights1" iconId="0"/>
              <x14:cfIcon iconSet="NoIcons" iconId="0"/>
              <x14:cfIcon iconSet="3TrafficLights1" iconId="2"/>
            </x14:iconSet>
          </x14:cfRule>
          <xm:sqref>R22</xm:sqref>
        </x14:conditionalFormatting>
        <x14:conditionalFormatting xmlns:xm="http://schemas.microsoft.com/office/excel/2006/main">
          <x14:cfRule type="iconSet" priority="46" id="{473414DA-A430-2544-8EBF-0567DF5259D6}">
            <x14:iconSet custom="1">
              <x14:cfvo type="percent">
                <xm:f>0</xm:f>
              </x14:cfvo>
              <x14:cfvo type="num">
                <xm:f>0</xm:f>
              </x14:cfvo>
              <x14:cfvo type="num">
                <xm:f>0</xm:f>
              </x14:cfvo>
              <x14:cfIcon iconSet="3TrafficLights1" iconId="0"/>
              <x14:cfIcon iconSet="NoIcons" iconId="0"/>
              <x14:cfIcon iconSet="3TrafficLights1" iconId="2"/>
            </x14:iconSet>
          </x14:cfRule>
          <xm:sqref>R23</xm:sqref>
        </x14:conditionalFormatting>
        <x14:conditionalFormatting xmlns:xm="http://schemas.microsoft.com/office/excel/2006/main">
          <x14:cfRule type="iconSet" priority="45" id="{2FFE411D-28E8-D645-9872-329CD7B81F00}">
            <x14:iconSet custom="1">
              <x14:cfvo type="percent">
                <xm:f>0</xm:f>
              </x14:cfvo>
              <x14:cfvo type="num">
                <xm:f>0</xm:f>
              </x14:cfvo>
              <x14:cfvo type="num">
                <xm:f>0</xm:f>
              </x14:cfvo>
              <x14:cfIcon iconSet="3TrafficLights1" iconId="0"/>
              <x14:cfIcon iconSet="NoIcons" iconId="0"/>
              <x14:cfIcon iconSet="3TrafficLights1" iconId="2"/>
            </x14:iconSet>
          </x14:cfRule>
          <xm:sqref>R2:S2</xm:sqref>
        </x14:conditionalFormatting>
        <x14:conditionalFormatting xmlns:xm="http://schemas.microsoft.com/office/excel/2006/main">
          <x14:cfRule type="iconSet" priority="44" id="{C5C4F028-F461-CF4B-9CDD-DC6A9526B44C}">
            <x14:iconSet custom="1">
              <x14:cfvo type="percent">
                <xm:f>0</xm:f>
              </x14:cfvo>
              <x14:cfvo type="num">
                <xm:f>0</xm:f>
              </x14:cfvo>
              <x14:cfvo type="num">
                <xm:f>0</xm:f>
              </x14:cfvo>
              <x14:cfIcon iconSet="3TrafficLights1" iconId="0"/>
              <x14:cfIcon iconSet="NoIcons" iconId="0"/>
              <x14:cfIcon iconSet="3TrafficLights1" iconId="2"/>
            </x14:iconSet>
          </x14:cfRule>
          <xm:sqref>N65 N67:N71</xm:sqref>
        </x14:conditionalFormatting>
        <x14:conditionalFormatting xmlns:xm="http://schemas.microsoft.com/office/excel/2006/main">
          <x14:cfRule type="iconSet" priority="43" id="{C2C6F910-2893-F447-AF3B-59D496E86648}">
            <x14:iconSet custom="1">
              <x14:cfvo type="percent">
                <xm:f>0</xm:f>
              </x14:cfvo>
              <x14:cfvo type="num">
                <xm:f>0</xm:f>
              </x14:cfvo>
              <x14:cfvo type="num">
                <xm:f>0</xm:f>
              </x14:cfvo>
              <x14:cfIcon iconSet="3TrafficLights1" iconId="0"/>
              <x14:cfIcon iconSet="NoIcons" iconId="0"/>
              <x14:cfIcon iconSet="3TrafficLights1" iconId="2"/>
            </x14:iconSet>
          </x14:cfRule>
          <xm:sqref>N66</xm:sqref>
        </x14:conditionalFormatting>
        <x14:conditionalFormatting xmlns:xm="http://schemas.microsoft.com/office/excel/2006/main">
          <x14:cfRule type="iconSet" priority="3" id="{B924B8A5-E92A-9047-AC2A-7F90E34DD141}">
            <x14:iconSet custom="1">
              <x14:cfvo type="percent">
                <xm:f>0</xm:f>
              </x14:cfvo>
              <x14:cfvo type="num">
                <xm:f>0</xm:f>
              </x14:cfvo>
              <x14:cfvo type="num">
                <xm:f>0</xm:f>
              </x14:cfvo>
              <x14:cfIcon iconSet="3TrafficLights1" iconId="0"/>
              <x14:cfIcon iconSet="NoIcons" iconId="0"/>
              <x14:cfIcon iconSet="3TrafficLights1" iconId="2"/>
            </x14:iconSet>
          </x14:cfRule>
          <xm:sqref>S3:S37</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all_data</vt:lpstr>
      <vt:lpstr>before_after_graph</vt:lpstr>
      <vt:lpstr>triage</vt:lpstr>
      <vt:lpstr>latex</vt:lpstr>
      <vt:lpstr>dif_graph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Terra</dc:creator>
  <cp:lastModifiedBy>Ricardo Terra</cp:lastModifiedBy>
  <dcterms:created xsi:type="dcterms:W3CDTF">2015-02-22T10:49:55Z</dcterms:created>
  <dcterms:modified xsi:type="dcterms:W3CDTF">2015-04-13T02:42:27Z</dcterms:modified>
</cp:coreProperties>
</file>