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Michigan Documents\First Term\Master's Thesis\Code\Working\MS-Thesis\"/>
    </mc:Choice>
  </mc:AlternateContent>
  <xr:revisionPtr revIDLastSave="0" documentId="13_ncr:1_{414187BF-5716-43BC-A36B-5720845B03F6}" xr6:coauthVersionLast="47" xr6:coauthVersionMax="47" xr10:uidLastSave="{00000000-0000-0000-0000-000000000000}"/>
  <bookViews>
    <workbookView xWindow="-96" yWindow="-96" windowWidth="23232" windowHeight="12552" xr2:uid="{8B2B3C16-EAEC-4FF8-93FB-55F3C1269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" i="1"/>
  <c r="V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<sst xmlns="http://schemas.openxmlformats.org/spreadsheetml/2006/main" count="21" uniqueCount="21">
  <si>
    <t>ID</t>
  </si>
  <si>
    <t>b [mm]</t>
  </si>
  <si>
    <t>t [mm]</t>
  </si>
  <si>
    <t>hw [mm]</t>
  </si>
  <si>
    <t>tw [mm]</t>
  </si>
  <si>
    <t>bf [mm]</t>
  </si>
  <si>
    <t>tf [mm]</t>
  </si>
  <si>
    <t>L [mm]</t>
  </si>
  <si>
    <t>sig_yp [MPa]</t>
  </si>
  <si>
    <t>sig_ys [MPa]</t>
  </si>
  <si>
    <t>E [MPa]</t>
  </si>
  <si>
    <t>y0 [mm]</t>
  </si>
  <si>
    <t>w0 [mm]</t>
  </si>
  <si>
    <t>e [mm]</t>
  </si>
  <si>
    <t>phi_d</t>
  </si>
  <si>
    <t>phi_c</t>
  </si>
  <si>
    <t>% Diff</t>
  </si>
  <si>
    <t>A [m2]</t>
  </si>
  <si>
    <t>sig_a</t>
  </si>
  <si>
    <t>def [mm]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</si>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</sst>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0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8" fontId="0" fillId="0" borderId="2" xfId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8" fontId="0" fillId="0" borderId="0" xfId="0" applyNumberFormat="1"/>
    <xf numFmtId="170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70" fontId="0" fillId="0" borderId="2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FB7A-0D9B-4BA8-A012-B6C11F6C05DA}">
  <dimension ref="B1:V27"/>
  <sheetViews>
    <sheetView tabSelected="1" workbookViewId="0">
      <selection activeCell="K7" sqref="K7"/>
    </sheetView>
  </sheetViews>
  <sheetFormatPr defaultRowHeight="14.4" x14ac:dyDescent="0.55000000000000004"/>
  <cols>
    <col min="2" max="2" width="2.68359375" bestFit="1" customWidth="1"/>
    <col min="3" max="3" width="6.15625" bestFit="1" customWidth="1"/>
    <col min="4" max="4" width="5.734375" bestFit="1" customWidth="1"/>
    <col min="5" max="5" width="7" bestFit="1" customWidth="1"/>
    <col min="6" max="6" width="7.41796875" bestFit="1" customWidth="1"/>
    <col min="7" max="7" width="6.26171875" bestFit="1" customWidth="1"/>
    <col min="8" max="8" width="6.68359375" bestFit="1" customWidth="1"/>
    <col min="9" max="9" width="6.05078125" bestFit="1" customWidth="1"/>
    <col min="10" max="10" width="10.26171875" bestFit="1" customWidth="1"/>
    <col min="11" max="11" width="10.1015625" bestFit="1" customWidth="1"/>
    <col min="12" max="12" width="6.68359375" bestFit="1" customWidth="1"/>
    <col min="13" max="13" width="6.9453125" bestFit="1" customWidth="1"/>
    <col min="14" max="14" width="7.41796875" bestFit="1" customWidth="1"/>
    <col min="15" max="15" width="6.1015625" bestFit="1" customWidth="1"/>
    <col min="16" max="16" width="6.3671875" customWidth="1"/>
    <col min="20" max="21" width="8.89453125" bestFit="1" customWidth="1"/>
    <col min="22" max="22" width="9.20703125" bestFit="1" customWidth="1"/>
  </cols>
  <sheetData>
    <row r="1" spans="2:22" ht="14.7" thickBot="1" x14ac:dyDescent="0.6">
      <c r="B1" s="3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6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T1" s="3" t="s">
        <v>17</v>
      </c>
      <c r="U1" s="4" t="s">
        <v>19</v>
      </c>
      <c r="V1" s="5" t="s">
        <v>18</v>
      </c>
    </row>
    <row r="2" spans="2:22" s="8" customFormat="1" x14ac:dyDescent="0.55000000000000004">
      <c r="B2" s="7">
        <v>1</v>
      </c>
      <c r="C2" s="7">
        <v>88.4</v>
      </c>
      <c r="D2" s="7">
        <v>3.07</v>
      </c>
      <c r="E2" s="7">
        <v>4.88</v>
      </c>
      <c r="F2" s="7">
        <v>17.399999999999999</v>
      </c>
      <c r="G2" s="7">
        <v>6.17</v>
      </c>
      <c r="H2" s="7">
        <v>12.7</v>
      </c>
      <c r="I2" s="7">
        <v>244</v>
      </c>
      <c r="J2" s="7">
        <v>250</v>
      </c>
      <c r="K2" s="7">
        <v>283</v>
      </c>
      <c r="L2" s="7">
        <v>190000</v>
      </c>
      <c r="M2" s="7">
        <v>0</v>
      </c>
      <c r="N2" s="7">
        <v>0.05</v>
      </c>
      <c r="O2" s="7">
        <v>1.9</v>
      </c>
      <c r="P2" s="7">
        <v>0.97599999999999998</v>
      </c>
      <c r="Q2" s="7">
        <v>0.66806711558197396</v>
      </c>
      <c r="R2" s="10">
        <f>(Q2-P2)/Q2</f>
        <v>-0.46093106102038289</v>
      </c>
      <c r="T2" s="16">
        <f>((C2*D2)+(F2*E2)+(H2*G2))/(1000^2)</f>
        <v>4.3465899999999995E-4</v>
      </c>
      <c r="U2" s="17">
        <f>SUM(N2:O2)</f>
        <v>1.95</v>
      </c>
      <c r="V2" s="17">
        <f>(P2*(AVERAGE(J2:K2)*T2))/T2</f>
        <v>260.10399999999998</v>
      </c>
    </row>
    <row r="3" spans="2:22" s="8" customFormat="1" x14ac:dyDescent="0.55000000000000004">
      <c r="B3" s="9">
        <v>2</v>
      </c>
      <c r="C3" s="9">
        <v>147</v>
      </c>
      <c r="D3" s="9">
        <v>2.62</v>
      </c>
      <c r="E3" s="9">
        <v>4.83</v>
      </c>
      <c r="F3" s="9">
        <v>30.4</v>
      </c>
      <c r="G3" s="9">
        <v>6.22</v>
      </c>
      <c r="H3" s="9">
        <v>12.7</v>
      </c>
      <c r="I3" s="9">
        <v>384</v>
      </c>
      <c r="J3" s="9">
        <v>250</v>
      </c>
      <c r="K3" s="9">
        <v>262</v>
      </c>
      <c r="L3" s="7">
        <v>190000</v>
      </c>
      <c r="M3" s="9">
        <v>0</v>
      </c>
      <c r="N3" s="9">
        <v>0.04</v>
      </c>
      <c r="O3" s="9">
        <v>-0.9</v>
      </c>
      <c r="P3" s="9">
        <v>0.73299999999999998</v>
      </c>
      <c r="Q3" s="9">
        <v>0.72139725468720095</v>
      </c>
      <c r="R3" s="10">
        <f t="shared" ref="R3:R25" si="0">(Q3-P3)/Q3</f>
        <v>-1.608371148824236E-2</v>
      </c>
      <c r="T3" s="14">
        <f>((C3*D3)+(F3*E3)+(H3*G3))/(1000^2)</f>
        <v>6.10966E-4</v>
      </c>
      <c r="U3" s="15">
        <f t="shared" ref="U3:U25" si="1">SUM(N3:O3)</f>
        <v>-0.86</v>
      </c>
      <c r="V3" s="15">
        <f t="shared" ref="V3:V25" si="2">(P3*(AVERAGE(J3:K3)*T3))/T3</f>
        <v>187.648</v>
      </c>
    </row>
    <row r="4" spans="2:22" s="8" customFormat="1" x14ac:dyDescent="0.55000000000000004">
      <c r="B4" s="7">
        <v>3</v>
      </c>
      <c r="C4" s="9">
        <v>221</v>
      </c>
      <c r="D4" s="9">
        <v>2.54</v>
      </c>
      <c r="E4" s="9">
        <v>4.9000000000000004</v>
      </c>
      <c r="F4" s="9">
        <v>54.1</v>
      </c>
      <c r="G4" s="9">
        <v>6.1</v>
      </c>
      <c r="H4" s="6">
        <v>12.7</v>
      </c>
      <c r="I4" s="9">
        <v>638</v>
      </c>
      <c r="J4" s="9">
        <v>256</v>
      </c>
      <c r="K4" s="9">
        <v>247</v>
      </c>
      <c r="L4" s="7">
        <v>190000</v>
      </c>
      <c r="M4" s="9">
        <v>0</v>
      </c>
      <c r="N4" s="9">
        <v>0.21</v>
      </c>
      <c r="O4" s="9">
        <v>-2.6</v>
      </c>
      <c r="P4" s="9">
        <v>0.71299999999999997</v>
      </c>
      <c r="Q4" s="9">
        <v>0.62148789442118102</v>
      </c>
      <c r="R4" s="10">
        <f t="shared" si="0"/>
        <v>-0.14724680303555743</v>
      </c>
      <c r="T4" s="14">
        <f>((C4*D4)+(F4*E4)+(H4*G4))/(1000^2)</f>
        <v>9.0390000000000012E-4</v>
      </c>
      <c r="U4" s="15">
        <f t="shared" si="1"/>
        <v>-2.39</v>
      </c>
      <c r="V4" s="15">
        <f t="shared" si="2"/>
        <v>179.31949999999998</v>
      </c>
    </row>
    <row r="5" spans="2:22" x14ac:dyDescent="0.55000000000000004">
      <c r="B5" s="1">
        <v>4</v>
      </c>
      <c r="C5" s="9">
        <v>236</v>
      </c>
      <c r="D5" s="9">
        <v>2.0099999999999998</v>
      </c>
      <c r="E5" s="9">
        <v>4.8</v>
      </c>
      <c r="F5" s="9">
        <v>43.6</v>
      </c>
      <c r="G5" s="9">
        <v>6.25</v>
      </c>
      <c r="H5" s="9">
        <v>12.7</v>
      </c>
      <c r="I5" s="9">
        <v>523</v>
      </c>
      <c r="J5" s="9">
        <v>221</v>
      </c>
      <c r="K5" s="9">
        <v>250</v>
      </c>
      <c r="L5" s="7">
        <v>190000</v>
      </c>
      <c r="M5" s="9">
        <v>0</v>
      </c>
      <c r="N5" s="9">
        <v>0.16</v>
      </c>
      <c r="O5" s="9">
        <v>-2.7</v>
      </c>
      <c r="P5" s="9">
        <v>0.56699999999999995</v>
      </c>
      <c r="Q5" s="9">
        <v>0.547116638910772</v>
      </c>
      <c r="R5" s="10">
        <f t="shared" si="0"/>
        <v>-3.6342088094437716E-2</v>
      </c>
      <c r="T5" s="14">
        <f>((C5*D5)+(F5*E5)+(H5*G5))/(1000^2)</f>
        <v>7.6301500000000003E-4</v>
      </c>
      <c r="U5" s="15">
        <f t="shared" si="1"/>
        <v>-2.54</v>
      </c>
      <c r="V5" s="15">
        <f t="shared" si="2"/>
        <v>133.52850000000001</v>
      </c>
    </row>
    <row r="6" spans="2:22" x14ac:dyDescent="0.55000000000000004">
      <c r="B6" s="2">
        <v>5</v>
      </c>
      <c r="C6" s="9">
        <v>88.4</v>
      </c>
      <c r="D6" s="9">
        <v>3.07</v>
      </c>
      <c r="E6" s="9">
        <v>4.88</v>
      </c>
      <c r="F6" s="7">
        <v>17.399999999999999</v>
      </c>
      <c r="G6" s="9">
        <v>6.17</v>
      </c>
      <c r="H6" s="6">
        <v>12.7</v>
      </c>
      <c r="I6" s="9">
        <v>488</v>
      </c>
      <c r="J6" s="9">
        <v>225</v>
      </c>
      <c r="K6" s="9">
        <v>259</v>
      </c>
      <c r="L6" s="7">
        <v>190000</v>
      </c>
      <c r="M6" s="9">
        <v>0.08</v>
      </c>
      <c r="N6" s="9">
        <v>1.2</v>
      </c>
      <c r="O6" s="9">
        <v>1.9</v>
      </c>
      <c r="P6" s="9">
        <v>0.82399999999999995</v>
      </c>
      <c r="Q6" s="9">
        <v>0.57367723188134301</v>
      </c>
      <c r="R6" s="10">
        <f t="shared" si="0"/>
        <v>-0.43634774784025709</v>
      </c>
      <c r="S6" s="8"/>
      <c r="T6" s="14">
        <f>((C6*D6)+(F6*E6)+(H6*G6))/(1000^2)</f>
        <v>4.3465899999999995E-4</v>
      </c>
      <c r="U6" s="15">
        <f t="shared" si="1"/>
        <v>3.0999999999999996</v>
      </c>
      <c r="V6" s="15">
        <f t="shared" si="2"/>
        <v>199.40799999999999</v>
      </c>
    </row>
    <row r="7" spans="2:22" x14ac:dyDescent="0.55000000000000004">
      <c r="B7" s="1">
        <v>6</v>
      </c>
      <c r="C7" s="9">
        <v>147</v>
      </c>
      <c r="D7" s="9">
        <v>2.62</v>
      </c>
      <c r="E7" s="9">
        <v>4.83</v>
      </c>
      <c r="F7" s="9">
        <v>30.4</v>
      </c>
      <c r="G7" s="9">
        <v>6.22</v>
      </c>
      <c r="H7" s="9">
        <v>12.7</v>
      </c>
      <c r="I7" s="9">
        <v>767</v>
      </c>
      <c r="J7" s="9">
        <v>239</v>
      </c>
      <c r="K7" s="9">
        <v>259</v>
      </c>
      <c r="L7" s="7">
        <v>190000</v>
      </c>
      <c r="M7" s="9">
        <v>0.76</v>
      </c>
      <c r="N7" s="9">
        <v>0.78</v>
      </c>
      <c r="O7" s="9">
        <v>-0.9</v>
      </c>
      <c r="P7" s="9">
        <v>0.75</v>
      </c>
      <c r="Q7" s="9">
        <v>0.66623179554467904</v>
      </c>
      <c r="R7" s="10">
        <f t="shared" si="0"/>
        <v>-0.12573432402282167</v>
      </c>
      <c r="T7" s="14">
        <f>((C7*D7)+(F7*E7)+(H7*G7))/(1000^2)</f>
        <v>6.10966E-4</v>
      </c>
      <c r="U7" s="15">
        <f t="shared" si="1"/>
        <v>-0.12</v>
      </c>
      <c r="V7" s="15">
        <f t="shared" si="2"/>
        <v>186.75000000000003</v>
      </c>
    </row>
    <row r="8" spans="2:22" x14ac:dyDescent="0.55000000000000004">
      <c r="B8" s="2">
        <v>7</v>
      </c>
      <c r="C8" s="9">
        <v>221</v>
      </c>
      <c r="D8" s="9">
        <v>2.54</v>
      </c>
      <c r="E8" s="9">
        <v>4.9000000000000004</v>
      </c>
      <c r="F8" s="9">
        <v>54.1</v>
      </c>
      <c r="G8" s="9">
        <v>6.1</v>
      </c>
      <c r="H8" s="6">
        <v>12.7</v>
      </c>
      <c r="I8" s="9">
        <v>1275</v>
      </c>
      <c r="J8" s="9">
        <v>270</v>
      </c>
      <c r="K8" s="9">
        <v>246</v>
      </c>
      <c r="L8" s="7">
        <v>190000</v>
      </c>
      <c r="M8" s="9">
        <v>1.47</v>
      </c>
      <c r="N8" s="9">
        <v>1.08</v>
      </c>
      <c r="O8" s="9">
        <v>-2.6</v>
      </c>
      <c r="P8" s="9">
        <v>0.621</v>
      </c>
      <c r="Q8" s="9">
        <v>0.579388058628442</v>
      </c>
      <c r="R8" s="10">
        <f t="shared" si="0"/>
        <v>-7.1820502255541777E-2</v>
      </c>
      <c r="T8" s="14">
        <f>((C8*D8)+(F8*E8)+(H8*G8))/(1000^2)</f>
        <v>9.0390000000000012E-4</v>
      </c>
      <c r="U8" s="15">
        <f t="shared" si="1"/>
        <v>-1.52</v>
      </c>
      <c r="V8" s="15">
        <f t="shared" si="2"/>
        <v>160.21800000000002</v>
      </c>
    </row>
    <row r="9" spans="2:22" x14ac:dyDescent="0.55000000000000004">
      <c r="B9" s="1">
        <v>8</v>
      </c>
      <c r="C9" s="9">
        <v>236</v>
      </c>
      <c r="D9" s="9">
        <v>2.0099999999999998</v>
      </c>
      <c r="E9" s="9">
        <v>4.8</v>
      </c>
      <c r="F9" s="9">
        <v>43.6</v>
      </c>
      <c r="G9" s="9">
        <v>6.25</v>
      </c>
      <c r="H9" s="9">
        <v>12.7</v>
      </c>
      <c r="I9" s="9">
        <v>1046</v>
      </c>
      <c r="J9" s="9">
        <v>247</v>
      </c>
      <c r="K9" s="9">
        <v>259</v>
      </c>
      <c r="L9" s="7">
        <v>190000</v>
      </c>
      <c r="M9" s="9">
        <v>2.73</v>
      </c>
      <c r="N9" s="9">
        <v>0.49</v>
      </c>
      <c r="O9" s="9">
        <v>-2.7</v>
      </c>
      <c r="P9" s="9">
        <v>0.51500000000000001</v>
      </c>
      <c r="Q9" s="9">
        <v>0.53330299701536499</v>
      </c>
      <c r="R9" s="10">
        <f t="shared" si="0"/>
        <v>3.4320071549940392E-2</v>
      </c>
      <c r="T9" s="14">
        <f>((C9*D9)+(F9*E9)+(H9*G9))/(1000^2)</f>
        <v>7.6301500000000003E-4</v>
      </c>
      <c r="U9" s="15">
        <f t="shared" si="1"/>
        <v>-2.21</v>
      </c>
      <c r="V9" s="15">
        <f t="shared" si="2"/>
        <v>130.29500000000002</v>
      </c>
    </row>
    <row r="10" spans="2:22" x14ac:dyDescent="0.55000000000000004">
      <c r="B10" s="2">
        <v>9</v>
      </c>
      <c r="C10" s="9">
        <v>88.4</v>
      </c>
      <c r="D10" s="9">
        <v>3.07</v>
      </c>
      <c r="E10" s="9">
        <v>4.88</v>
      </c>
      <c r="F10" s="7">
        <v>17.399999999999999</v>
      </c>
      <c r="G10" s="9">
        <v>6.17</v>
      </c>
      <c r="H10" s="6">
        <v>12.7</v>
      </c>
      <c r="I10" s="9">
        <v>732</v>
      </c>
      <c r="J10" s="9">
        <v>230</v>
      </c>
      <c r="K10" s="9">
        <v>283</v>
      </c>
      <c r="L10" s="7">
        <v>190000</v>
      </c>
      <c r="M10" s="9">
        <v>0</v>
      </c>
      <c r="N10" s="9">
        <v>1.78</v>
      </c>
      <c r="O10" s="9">
        <v>1.9</v>
      </c>
      <c r="P10" s="9">
        <v>0.71599999999999997</v>
      </c>
      <c r="Q10" s="9">
        <v>0.465472808893446</v>
      </c>
      <c r="R10" s="10">
        <f t="shared" si="0"/>
        <v>-0.5382208935085262</v>
      </c>
      <c r="T10" s="14">
        <f>((C10*D10)+(F10*E10)+(H10*G10))/(1000^2)</f>
        <v>4.3465899999999995E-4</v>
      </c>
      <c r="U10" s="15">
        <f t="shared" si="1"/>
        <v>3.6799999999999997</v>
      </c>
      <c r="V10" s="15">
        <f t="shared" si="2"/>
        <v>183.654</v>
      </c>
    </row>
    <row r="11" spans="2:22" x14ac:dyDescent="0.55000000000000004">
      <c r="B11" s="1">
        <v>10</v>
      </c>
      <c r="C11" s="9">
        <v>147</v>
      </c>
      <c r="D11" s="9">
        <v>2.62</v>
      </c>
      <c r="E11" s="9">
        <v>4.83</v>
      </c>
      <c r="F11" s="9">
        <v>30.4</v>
      </c>
      <c r="G11" s="9">
        <v>6.22</v>
      </c>
      <c r="H11" s="9">
        <v>12.7</v>
      </c>
      <c r="I11" s="9">
        <v>1151</v>
      </c>
      <c r="J11" s="9">
        <v>239</v>
      </c>
      <c r="K11" s="9">
        <v>258</v>
      </c>
      <c r="L11" s="7">
        <v>190000</v>
      </c>
      <c r="M11" s="9">
        <v>0</v>
      </c>
      <c r="N11" s="9">
        <v>1.53</v>
      </c>
      <c r="O11" s="9">
        <v>-0.9</v>
      </c>
      <c r="P11" s="9">
        <v>0.66</v>
      </c>
      <c r="Q11" s="9">
        <v>0.55264219749904397</v>
      </c>
      <c r="R11" s="10">
        <f t="shared" si="0"/>
        <v>-0.19426276709740714</v>
      </c>
      <c r="T11" s="14">
        <f>((C11*D11)+(F11*E11)+(H11*G11))/(1000^2)</f>
        <v>6.10966E-4</v>
      </c>
      <c r="U11" s="15">
        <f t="shared" si="1"/>
        <v>0.63</v>
      </c>
      <c r="V11" s="15">
        <f t="shared" si="2"/>
        <v>164.01</v>
      </c>
    </row>
    <row r="12" spans="2:22" x14ac:dyDescent="0.55000000000000004">
      <c r="B12" s="2">
        <v>11</v>
      </c>
      <c r="C12" s="9">
        <v>221</v>
      </c>
      <c r="D12" s="9">
        <v>2.54</v>
      </c>
      <c r="E12" s="9">
        <v>4.9000000000000004</v>
      </c>
      <c r="F12" s="9">
        <v>54.1</v>
      </c>
      <c r="G12" s="9">
        <v>6.1</v>
      </c>
      <c r="H12" s="6">
        <v>12.7</v>
      </c>
      <c r="I12" s="9">
        <v>1913</v>
      </c>
      <c r="J12" s="9">
        <v>239</v>
      </c>
      <c r="K12" s="9">
        <v>252</v>
      </c>
      <c r="L12" s="7">
        <v>190000</v>
      </c>
      <c r="M12" s="9">
        <v>0</v>
      </c>
      <c r="N12" s="9">
        <v>3.37</v>
      </c>
      <c r="O12" s="9">
        <v>-2.6</v>
      </c>
      <c r="P12" s="9">
        <v>0.49399999999999999</v>
      </c>
      <c r="Q12" s="9">
        <v>0.42221346587877701</v>
      </c>
      <c r="R12" s="10">
        <f t="shared" si="0"/>
        <v>-0.1700242647917673</v>
      </c>
      <c r="T12" s="14">
        <f>((C12*D12)+(F12*E12)+(H12*G12))/(1000^2)</f>
        <v>9.0390000000000012E-4</v>
      </c>
      <c r="U12" s="15">
        <f t="shared" si="1"/>
        <v>0.77</v>
      </c>
      <c r="V12" s="15">
        <f t="shared" si="2"/>
        <v>121.277</v>
      </c>
    </row>
    <row r="13" spans="2:22" x14ac:dyDescent="0.55000000000000004">
      <c r="B13" s="1">
        <v>12</v>
      </c>
      <c r="C13" s="9">
        <v>236</v>
      </c>
      <c r="D13" s="9">
        <v>2.0099999999999998</v>
      </c>
      <c r="E13" s="9">
        <v>4.8</v>
      </c>
      <c r="F13" s="9">
        <v>43.6</v>
      </c>
      <c r="G13" s="9">
        <v>6.25</v>
      </c>
      <c r="H13" s="9">
        <v>12.7</v>
      </c>
      <c r="I13" s="9">
        <v>1570</v>
      </c>
      <c r="J13" s="9">
        <v>249</v>
      </c>
      <c r="K13" s="9">
        <v>266</v>
      </c>
      <c r="L13" s="7">
        <v>190000</v>
      </c>
      <c r="M13" s="9">
        <v>0</v>
      </c>
      <c r="N13" s="9">
        <v>1.1299999999999999</v>
      </c>
      <c r="O13" s="9">
        <v>-2.7</v>
      </c>
      <c r="P13" s="9">
        <v>0.44800000000000001</v>
      </c>
      <c r="Q13" s="9">
        <v>0.43481990383865499</v>
      </c>
      <c r="R13" s="10">
        <f t="shared" si="0"/>
        <v>-3.0311621075735418E-2</v>
      </c>
      <c r="T13" s="14">
        <f>((C13*D13)+(F13*E13)+(H13*G13))/(1000^2)</f>
        <v>7.6301500000000003E-4</v>
      </c>
      <c r="U13" s="15">
        <f t="shared" si="1"/>
        <v>-1.5700000000000003</v>
      </c>
      <c r="V13" s="15">
        <f t="shared" si="2"/>
        <v>115.36</v>
      </c>
    </row>
    <row r="14" spans="2:22" x14ac:dyDescent="0.55000000000000004">
      <c r="B14" s="2">
        <v>13</v>
      </c>
      <c r="C14" s="9">
        <v>88.4</v>
      </c>
      <c r="D14" s="9">
        <v>3.1</v>
      </c>
      <c r="E14" s="9">
        <v>3.1</v>
      </c>
      <c r="F14" s="9">
        <v>26.4</v>
      </c>
      <c r="G14" s="9">
        <v>0</v>
      </c>
      <c r="H14" s="9">
        <v>0</v>
      </c>
      <c r="I14" s="9">
        <v>262</v>
      </c>
      <c r="J14" s="9">
        <v>253</v>
      </c>
      <c r="K14" s="9">
        <v>261</v>
      </c>
      <c r="L14" s="7">
        <v>190000</v>
      </c>
      <c r="M14" s="9">
        <v>0</v>
      </c>
      <c r="N14" s="9">
        <v>0.04</v>
      </c>
      <c r="O14" s="11">
        <v>0.11</v>
      </c>
      <c r="P14" s="12">
        <v>0.98799999999999999</v>
      </c>
      <c r="Q14" s="11">
        <v>0.82822916253418</v>
      </c>
      <c r="R14" s="10">
        <f t="shared" si="0"/>
        <v>-0.19290655858694961</v>
      </c>
      <c r="T14" s="14">
        <f>((C14*D14)+(F14*E14)+(H14*G14))/(1000^2)</f>
        <v>3.5587999999999999E-4</v>
      </c>
      <c r="U14" s="15">
        <f t="shared" si="1"/>
        <v>0.15</v>
      </c>
      <c r="V14" s="15">
        <f t="shared" si="2"/>
        <v>253.916</v>
      </c>
    </row>
    <row r="15" spans="2:22" x14ac:dyDescent="0.55000000000000004">
      <c r="B15" s="1">
        <v>14</v>
      </c>
      <c r="C15" s="9">
        <v>177</v>
      </c>
      <c r="D15" s="9">
        <v>3.05</v>
      </c>
      <c r="E15" s="9">
        <v>4.8499999999999996</v>
      </c>
      <c r="F15" s="9">
        <v>17.5</v>
      </c>
      <c r="G15" s="9">
        <v>6.15</v>
      </c>
      <c r="H15" s="9">
        <v>12.7</v>
      </c>
      <c r="I15" s="9">
        <v>244</v>
      </c>
      <c r="J15" s="9">
        <v>242</v>
      </c>
      <c r="K15" s="9">
        <v>269</v>
      </c>
      <c r="L15" s="7">
        <v>190000</v>
      </c>
      <c r="M15" s="9">
        <v>0</v>
      </c>
      <c r="N15" s="9">
        <v>7.0000000000000007E-2</v>
      </c>
      <c r="O15" s="11">
        <v>-0.4</v>
      </c>
      <c r="P15" s="12">
        <v>0.76400000000000001</v>
      </c>
      <c r="Q15" s="11">
        <v>0.66008340753328099</v>
      </c>
      <c r="R15" s="10">
        <f t="shared" si="0"/>
        <v>-0.15742948736592749</v>
      </c>
      <c r="T15" s="14">
        <f>((C15*D15)+(F15*E15)+(H15*G15))/(1000^2)</f>
        <v>7.0282999999999999E-4</v>
      </c>
      <c r="U15" s="15">
        <f t="shared" si="1"/>
        <v>-0.33</v>
      </c>
      <c r="V15" s="15">
        <f t="shared" si="2"/>
        <v>195.202</v>
      </c>
    </row>
    <row r="16" spans="2:22" x14ac:dyDescent="0.55000000000000004">
      <c r="B16" s="2">
        <v>15</v>
      </c>
      <c r="C16" s="9">
        <v>265</v>
      </c>
      <c r="D16" s="9">
        <v>2.57</v>
      </c>
      <c r="E16" s="9">
        <v>4.95</v>
      </c>
      <c r="F16" s="9">
        <v>34</v>
      </c>
      <c r="G16" s="9">
        <v>6.2</v>
      </c>
      <c r="H16" s="9">
        <v>12.7</v>
      </c>
      <c r="I16" s="9">
        <v>422</v>
      </c>
      <c r="J16" s="9">
        <v>227</v>
      </c>
      <c r="K16" s="9">
        <v>267</v>
      </c>
      <c r="L16" s="7">
        <v>190000</v>
      </c>
      <c r="M16" s="9">
        <v>0</v>
      </c>
      <c r="N16" s="9">
        <v>0.15</v>
      </c>
      <c r="O16" s="11">
        <v>-1.5</v>
      </c>
      <c r="P16" s="12">
        <v>0.56899999999999995</v>
      </c>
      <c r="Q16" s="11">
        <v>0.50698660985139199</v>
      </c>
      <c r="R16" s="10">
        <f t="shared" si="0"/>
        <v>-0.12231760946661951</v>
      </c>
      <c r="T16" s="14">
        <f>((C16*D16)+(F16*E16)+(H16*G16))/(1000^2)</f>
        <v>9.280899999999999E-4</v>
      </c>
      <c r="U16" s="15">
        <f t="shared" si="1"/>
        <v>-1.35</v>
      </c>
      <c r="V16" s="15">
        <f t="shared" si="2"/>
        <v>140.54299999999998</v>
      </c>
    </row>
    <row r="17" spans="2:22" x14ac:dyDescent="0.55000000000000004">
      <c r="B17" s="1">
        <v>16</v>
      </c>
      <c r="C17" s="9">
        <v>295</v>
      </c>
      <c r="D17" s="9">
        <v>3.1</v>
      </c>
      <c r="E17" s="9">
        <v>4.9000000000000004</v>
      </c>
      <c r="F17" s="9">
        <v>30.5</v>
      </c>
      <c r="G17" s="9">
        <v>6.12</v>
      </c>
      <c r="H17" s="9">
        <v>12.7</v>
      </c>
      <c r="I17" s="9">
        <v>384</v>
      </c>
      <c r="J17" s="9">
        <v>244</v>
      </c>
      <c r="K17" s="9">
        <v>273</v>
      </c>
      <c r="L17" s="7">
        <v>190000</v>
      </c>
      <c r="M17" s="9">
        <v>0</v>
      </c>
      <c r="N17" s="9">
        <v>7.0000000000000007E-2</v>
      </c>
      <c r="O17" s="11">
        <v>-2.1</v>
      </c>
      <c r="P17" s="12">
        <v>0.50600000000000001</v>
      </c>
      <c r="Q17" s="11">
        <v>0.54898101365844698</v>
      </c>
      <c r="R17" s="10">
        <f t="shared" si="0"/>
        <v>7.8292349988606277E-2</v>
      </c>
      <c r="T17" s="14">
        <f>((C17*D17)+(F17*E17)+(H17*G17))/(1000^2)</f>
        <v>1.1416740000000001E-3</v>
      </c>
      <c r="U17" s="15">
        <f t="shared" si="1"/>
        <v>-2.0300000000000002</v>
      </c>
      <c r="V17" s="15">
        <f t="shared" si="2"/>
        <v>130.80099999999999</v>
      </c>
    </row>
    <row r="18" spans="2:22" x14ac:dyDescent="0.55000000000000004">
      <c r="B18" s="2">
        <v>17</v>
      </c>
      <c r="C18" s="9">
        <v>88.4</v>
      </c>
      <c r="D18" s="9">
        <v>3.05</v>
      </c>
      <c r="E18" s="9">
        <v>3.1</v>
      </c>
      <c r="F18" s="9">
        <v>26.4</v>
      </c>
      <c r="G18" s="9">
        <v>0</v>
      </c>
      <c r="H18" s="9">
        <v>0</v>
      </c>
      <c r="I18" s="9">
        <v>523</v>
      </c>
      <c r="J18" s="6">
        <v>229</v>
      </c>
      <c r="K18" s="9">
        <v>256</v>
      </c>
      <c r="L18" s="7">
        <v>190000</v>
      </c>
      <c r="M18" s="9">
        <v>0.1</v>
      </c>
      <c r="N18" s="9">
        <v>0.37</v>
      </c>
      <c r="O18" s="9">
        <v>0.11</v>
      </c>
      <c r="P18" s="9">
        <v>0.82199999999999995</v>
      </c>
      <c r="Q18" s="9">
        <v>0.73653850839371104</v>
      </c>
      <c r="R18" s="10">
        <f t="shared" si="0"/>
        <v>-0.11603126059582226</v>
      </c>
      <c r="T18" s="14">
        <f>((C18*D18)+(F18*E18)+(H18*G18))/(1000^2)</f>
        <v>3.5146000000000005E-4</v>
      </c>
      <c r="U18" s="15">
        <f t="shared" si="1"/>
        <v>0.48</v>
      </c>
      <c r="V18" s="15">
        <f t="shared" si="2"/>
        <v>199.33500000000001</v>
      </c>
    </row>
    <row r="19" spans="2:22" x14ac:dyDescent="0.55000000000000004">
      <c r="B19" s="1">
        <v>18</v>
      </c>
      <c r="C19" s="9">
        <v>177</v>
      </c>
      <c r="D19" s="9">
        <v>3.07</v>
      </c>
      <c r="E19" s="9">
        <v>4.8499999999999996</v>
      </c>
      <c r="F19" s="9">
        <v>17.5</v>
      </c>
      <c r="G19" s="9">
        <v>6.15</v>
      </c>
      <c r="H19" s="9">
        <v>12.7</v>
      </c>
      <c r="I19" s="9">
        <v>488</v>
      </c>
      <c r="J19" s="9">
        <v>229</v>
      </c>
      <c r="K19" s="9">
        <v>246</v>
      </c>
      <c r="L19" s="7">
        <v>190000</v>
      </c>
      <c r="M19" s="9">
        <v>0.62</v>
      </c>
      <c r="N19" s="9">
        <v>0.19</v>
      </c>
      <c r="O19" s="9">
        <v>-0.4</v>
      </c>
      <c r="P19" s="9">
        <v>0.65600000000000003</v>
      </c>
      <c r="Q19" s="9">
        <v>0.66601346969359998</v>
      </c>
      <c r="R19" s="10">
        <f t="shared" si="0"/>
        <v>1.503493570213626E-2</v>
      </c>
      <c r="T19" s="14">
        <f>((C19*D19)+(F19*E19)+(H19*G19))/(1000^2)</f>
        <v>7.0637E-4</v>
      </c>
      <c r="U19" s="15">
        <f t="shared" si="1"/>
        <v>-0.21000000000000002</v>
      </c>
      <c r="V19" s="15">
        <f t="shared" si="2"/>
        <v>155.80000000000001</v>
      </c>
    </row>
    <row r="20" spans="2:22" x14ac:dyDescent="0.55000000000000004">
      <c r="B20" s="2">
        <v>19</v>
      </c>
      <c r="C20" s="9">
        <v>265</v>
      </c>
      <c r="D20" s="9">
        <v>3.07</v>
      </c>
      <c r="E20" s="9">
        <v>4.95</v>
      </c>
      <c r="F20" s="9">
        <v>34</v>
      </c>
      <c r="G20" s="9">
        <v>6.2</v>
      </c>
      <c r="H20" s="9">
        <v>12.7</v>
      </c>
      <c r="I20" s="9">
        <v>843</v>
      </c>
      <c r="J20" s="9">
        <v>253</v>
      </c>
      <c r="K20" s="9">
        <v>266</v>
      </c>
      <c r="L20" s="7">
        <v>190000</v>
      </c>
      <c r="M20" s="9">
        <v>2</v>
      </c>
      <c r="N20" s="9">
        <v>0.35</v>
      </c>
      <c r="O20" s="9">
        <v>-1.5</v>
      </c>
      <c r="P20" s="9">
        <v>0.56299999999999994</v>
      </c>
      <c r="Q20" s="9">
        <v>0.53546040692326902</v>
      </c>
      <c r="R20" s="10">
        <f t="shared" si="0"/>
        <v>-5.1431614215833754E-2</v>
      </c>
      <c r="T20" s="14">
        <f>((C20*D20)+(F20*E20)+(H20*G20))/(1000^2)</f>
        <v>1.0605899999999999E-3</v>
      </c>
      <c r="U20" s="15">
        <f t="shared" si="1"/>
        <v>-1.1499999999999999</v>
      </c>
      <c r="V20" s="15">
        <f>(P20*(AVERAGE(J20:K20)*T20))/T20</f>
        <v>146.09849999999997</v>
      </c>
    </row>
    <row r="21" spans="2:22" x14ac:dyDescent="0.55000000000000004">
      <c r="B21" s="1">
        <v>20</v>
      </c>
      <c r="C21" s="9">
        <v>295</v>
      </c>
      <c r="D21" s="9">
        <v>2.57</v>
      </c>
      <c r="E21" s="9">
        <v>4.9000000000000004</v>
      </c>
      <c r="F21" s="9">
        <v>30.5</v>
      </c>
      <c r="G21" s="9">
        <v>6.12</v>
      </c>
      <c r="H21" s="9">
        <v>12.7</v>
      </c>
      <c r="I21" s="9">
        <v>767</v>
      </c>
      <c r="J21" s="9">
        <v>261</v>
      </c>
      <c r="K21" s="9">
        <v>247</v>
      </c>
      <c r="L21" s="7">
        <v>190000</v>
      </c>
      <c r="M21" s="9">
        <v>2.14</v>
      </c>
      <c r="N21" s="9">
        <v>0.24</v>
      </c>
      <c r="O21" s="9">
        <v>-2.1</v>
      </c>
      <c r="P21" s="9">
        <v>0.45500000000000002</v>
      </c>
      <c r="Q21" s="9">
        <v>0.54214140574392899</v>
      </c>
      <c r="R21" s="10">
        <f t="shared" si="0"/>
        <v>0.16073556607312281</v>
      </c>
      <c r="T21" s="14">
        <f>((C21*D21)+(F21*E21)+(H21*G21))/(1000^2)</f>
        <v>9.853240000000001E-4</v>
      </c>
      <c r="U21" s="15">
        <f t="shared" si="1"/>
        <v>-1.86</v>
      </c>
      <c r="V21" s="15">
        <f t="shared" si="2"/>
        <v>115.57</v>
      </c>
    </row>
    <row r="22" spans="2:22" x14ac:dyDescent="0.55000000000000004">
      <c r="B22" s="2">
        <v>21</v>
      </c>
      <c r="C22" s="9">
        <v>88.4</v>
      </c>
      <c r="D22" s="6">
        <v>3.1</v>
      </c>
      <c r="E22" s="9">
        <v>3.1</v>
      </c>
      <c r="F22" s="9">
        <v>26.4</v>
      </c>
      <c r="G22" s="9">
        <v>0</v>
      </c>
      <c r="H22" s="9">
        <v>0</v>
      </c>
      <c r="I22" s="9">
        <v>785</v>
      </c>
      <c r="J22" s="9">
        <v>258</v>
      </c>
      <c r="K22" s="9">
        <v>262</v>
      </c>
      <c r="L22" s="7">
        <v>190000</v>
      </c>
      <c r="M22" s="9">
        <v>0</v>
      </c>
      <c r="N22" s="9">
        <v>0.88</v>
      </c>
      <c r="O22" s="9">
        <v>0.11</v>
      </c>
      <c r="P22" s="9">
        <v>0.69599999999999995</v>
      </c>
      <c r="Q22" s="9">
        <v>0.22444017955686801</v>
      </c>
      <c r="R22" s="10">
        <f t="shared" si="0"/>
        <v>-2.1010490250639346</v>
      </c>
      <c r="T22" s="14">
        <f>((C22*D22)+(F22*E22)+(H22*G22))/(1000^2)</f>
        <v>3.5587999999999999E-4</v>
      </c>
      <c r="U22" s="15">
        <f t="shared" si="1"/>
        <v>0.99</v>
      </c>
      <c r="V22" s="15">
        <f t="shared" si="2"/>
        <v>180.95999999999998</v>
      </c>
    </row>
    <row r="23" spans="2:22" x14ac:dyDescent="0.55000000000000004">
      <c r="B23" s="1">
        <v>22</v>
      </c>
      <c r="C23" s="9">
        <v>177</v>
      </c>
      <c r="D23" s="9">
        <v>3.05</v>
      </c>
      <c r="E23" s="9">
        <v>4.8499999999999996</v>
      </c>
      <c r="F23" s="9">
        <v>17.5</v>
      </c>
      <c r="G23" s="9">
        <v>6.15</v>
      </c>
      <c r="H23" s="9">
        <v>12.7</v>
      </c>
      <c r="I23" s="9">
        <v>732</v>
      </c>
      <c r="J23" s="9">
        <v>242</v>
      </c>
      <c r="K23" s="9">
        <v>262</v>
      </c>
      <c r="L23" s="7">
        <v>190000</v>
      </c>
      <c r="M23" s="9">
        <v>0</v>
      </c>
      <c r="N23" s="9">
        <v>0.4</v>
      </c>
      <c r="O23" s="9">
        <v>-0.4</v>
      </c>
      <c r="P23" s="9">
        <v>0.51500000000000001</v>
      </c>
      <c r="Q23" s="9">
        <v>0.54055797268510597</v>
      </c>
      <c r="R23" s="10">
        <f t="shared" si="0"/>
        <v>4.728072468925433E-2</v>
      </c>
      <c r="T23" s="14">
        <f>((C23*D23)+(F23*E23)+(H23*G23))/(1000^2)</f>
        <v>7.0282999999999999E-4</v>
      </c>
      <c r="U23" s="15">
        <f t="shared" si="1"/>
        <v>0</v>
      </c>
      <c r="V23" s="15">
        <f t="shared" si="2"/>
        <v>129.78</v>
      </c>
    </row>
    <row r="24" spans="2:22" x14ac:dyDescent="0.55000000000000004">
      <c r="B24" s="2">
        <v>23</v>
      </c>
      <c r="C24" s="9">
        <v>265</v>
      </c>
      <c r="D24" s="9">
        <v>3.07</v>
      </c>
      <c r="E24" s="9">
        <v>4.95</v>
      </c>
      <c r="F24" s="9">
        <v>34</v>
      </c>
      <c r="G24" s="9">
        <v>6.2</v>
      </c>
      <c r="H24" s="9">
        <v>12.7</v>
      </c>
      <c r="I24" s="9">
        <v>1265</v>
      </c>
      <c r="J24" s="9">
        <v>244</v>
      </c>
      <c r="K24" s="9">
        <v>262</v>
      </c>
      <c r="L24" s="7">
        <v>190000</v>
      </c>
      <c r="M24" s="9">
        <v>0</v>
      </c>
      <c r="N24" s="9">
        <v>0.81</v>
      </c>
      <c r="O24" s="9">
        <v>-1.5</v>
      </c>
      <c r="P24" s="9">
        <v>0.49099999999999999</v>
      </c>
      <c r="Q24" s="9">
        <v>0.43277411155887102</v>
      </c>
      <c r="R24" s="10">
        <f t="shared" si="0"/>
        <v>-0.13454106169012006</v>
      </c>
      <c r="T24" s="14">
        <f>((C24*D24)+(F24*E24)+(H24*G24))/(1000^2)</f>
        <v>1.0605899999999999E-3</v>
      </c>
      <c r="U24" s="15">
        <f t="shared" si="1"/>
        <v>-0.69</v>
      </c>
      <c r="V24" s="15">
        <f t="shared" si="2"/>
        <v>124.22300000000001</v>
      </c>
    </row>
    <row r="25" spans="2:22" x14ac:dyDescent="0.55000000000000004">
      <c r="B25" s="2">
        <v>24</v>
      </c>
      <c r="C25" s="9">
        <v>295</v>
      </c>
      <c r="D25" s="9">
        <v>2.57</v>
      </c>
      <c r="E25" s="9">
        <v>4.9000000000000004</v>
      </c>
      <c r="F25" s="9">
        <v>30.5</v>
      </c>
      <c r="G25" s="9">
        <v>6.12</v>
      </c>
      <c r="H25" s="9">
        <v>12.7</v>
      </c>
      <c r="I25" s="9">
        <v>1151</v>
      </c>
      <c r="J25" s="9">
        <v>239</v>
      </c>
      <c r="K25" s="9">
        <v>267</v>
      </c>
      <c r="L25" s="7">
        <v>190000</v>
      </c>
      <c r="M25" s="9">
        <v>1.46</v>
      </c>
      <c r="N25" s="9">
        <v>0.52</v>
      </c>
      <c r="O25" s="9">
        <v>-2.1</v>
      </c>
      <c r="P25" s="9">
        <v>0.38400000000000001</v>
      </c>
      <c r="Q25" s="9">
        <v>0.43236216185259901</v>
      </c>
      <c r="R25" s="10">
        <f t="shared" si="0"/>
        <v>0.11185567591154437</v>
      </c>
      <c r="T25" s="14">
        <f>((C25*D25)+(F25*E25)+(H25*G25))/(1000^2)</f>
        <v>9.853240000000001E-4</v>
      </c>
      <c r="U25" s="15">
        <f t="shared" si="1"/>
        <v>-1.58</v>
      </c>
      <c r="V25" s="15">
        <f t="shared" si="2"/>
        <v>97.152000000000001</v>
      </c>
    </row>
    <row r="27" spans="2:22" x14ac:dyDescent="0.55000000000000004">
      <c r="Q27" t="s">
        <v>20</v>
      </c>
      <c r="R27" s="13">
        <f>AVERAGE(R2:R25)</f>
        <v>-0.19397971155421997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J V K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D S V S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l U p a K I p H u A 4 A A A A R A A A A E w A c A E Z v c m 1 1 b G F z L 1 N l Y 3 R p b 2 4 x L m 0 g o h g A K K A U A A A A A A A A A A A A A A A A A A A A A A A A A A A A K 0 5 N L s n M z 1 M I h t C G 1 g B Q S w E C L Q A U A A I A C A A 0 l U p a N u M / H 6 U A A A D 3 A A A A E g A A A A A A A A A A A A A A A A A A A A A A Q 2 9 u Z m l n L 1 B h Y 2 t h Z 2 U u e G 1 s U E s B A i 0 A F A A C A A g A N J V K W g / K 6 a u k A A A A 6 Q A A A B M A A A A A A A A A A A A A A A A A 8 Q A A A F t D b 2 5 0 Z W 5 0 X 1 R 5 c G V z X S 5 4 b W x Q S w E C L Q A U A A I A C A A 0 l U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T b J u A s o 0 S g L k H L + O 7 h n w A A A A A C A A A A A A A Q Z g A A A A E A A C A A A A C o M k h Q x K d s N 6 f P l g / j j S c 0 y L i 2 X e C I x T x N o v B C j 1 R I t g A A A A A O g A A A A A I A A C A A A A C P N D N i i s s 4 l O D + T q c m + p g N U R D L q D V P l i S V y A O N a f / 8 B 1 A A A A A W R r H g 8 V m k h a P T h o R L j R i m i n c r u d w 1 e f g e s 8 W y T G d 9 r G J P K q 5 G K j x 0 l 7 R 1 p j M u 8 I 6 y B K e q / v t n C I E b 2 0 k J k z 9 Q q g E w n w j E Y q u T x l e R 3 D R O T 0 A A A A B 1 F c 0 U h F v x g t z M j a B 8 / P z W H m W E 6 Z P B q J n X z 7 n a Q J A O k I X e V o g N U g e J 1 5 Q 4 K m D o b / Q 2 l e K M m I i 0 7 Z f r U 3 L B 2 8 9 e < / D a t a M a s h u p > 
</file>

<file path=customXml/itemProps1.xml><?xml version="1.0" encoding="utf-8"?>
<ds:datastoreItem xmlns:ds="http://schemas.openxmlformats.org/officeDocument/2006/customXml" ds:itemID="{7BB4CC5F-0208-400F-BDB1-1B3BB62348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2025-02-10T23:37:15Z</dcterms:created>
  <dcterms:modified xsi:type="dcterms:W3CDTF">2025-02-11T01:38:57Z</dcterms:modified>
</cp:coreProperties>
</file>