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 (2)\Desktop\Projects\personalFinances\python\"/>
    </mc:Choice>
  </mc:AlternateContent>
  <xr:revisionPtr revIDLastSave="0" documentId="13_ncr:1_{AA49761B-9700-4A8A-9687-2B30FFA828C4}" xr6:coauthVersionLast="47" xr6:coauthVersionMax="47" xr10:uidLastSave="{00000000-0000-0000-0000-000000000000}"/>
  <bookViews>
    <workbookView xWindow="-120" yWindow="-120" windowWidth="29040" windowHeight="15840" firstSheet="3" activeTab="15" xr2:uid="{00000000-000D-0000-FFFF-FFFF00000000}"/>
  </bookViews>
  <sheets>
    <sheet name="Inputs" sheetId="1" r:id="rId1"/>
    <sheet name="Home" sheetId="6" r:id="rId2"/>
    <sheet name="Rent" sheetId="7" r:id="rId3"/>
    <sheet name="Car" sheetId="5" r:id="rId4"/>
    <sheet name="Food" sheetId="8" r:id="rId5"/>
    <sheet name="Entertain" sheetId="11" r:id="rId6"/>
    <sheet name="Personal Care" sheetId="10" r:id="rId7"/>
    <sheet name="Health Care" sheetId="9" r:id="rId8"/>
    <sheet name="Pet" sheetId="12" r:id="rId9"/>
    <sheet name="Holiday" sheetId="13" r:id="rId10"/>
    <sheet name="Charity" sheetId="14" r:id="rId11"/>
    <sheet name="Education" sheetId="15" r:id="rId12"/>
    <sheet name="Vacation" sheetId="16" r:id="rId13"/>
    <sheet name="Major" sheetId="17" r:id="rId14"/>
    <sheet name="Random" sheetId="18" r:id="rId15"/>
    <sheet name="Other" sheetId="19" r:id="rId16"/>
    <sheet name="Accounts" sheetId="4" r:id="rId17"/>
    <sheet name="Allocations" sheetId="2" r:id="rId18"/>
    <sheet name="Earnings" sheetId="3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9" l="1"/>
  <c r="A7" i="19" s="1"/>
  <c r="B7" i="19" s="1"/>
  <c r="A5" i="19"/>
  <c r="B4" i="19"/>
  <c r="A6" i="19" s="1"/>
  <c r="B6" i="19" s="1"/>
  <c r="A8" i="19" s="1"/>
  <c r="B8" i="19" s="1"/>
  <c r="K3" i="19"/>
  <c r="C6" i="12"/>
  <c r="D4" i="11"/>
  <c r="K3" i="5"/>
  <c r="B11" i="7"/>
  <c r="B9" i="7"/>
  <c r="A6" i="7"/>
  <c r="B6" i="7" s="1"/>
  <c r="A8" i="7" s="1"/>
  <c r="B8" i="7" s="1"/>
  <c r="A12" i="7" s="1"/>
  <c r="B12" i="7" s="1"/>
  <c r="A14" i="7" s="1"/>
  <c r="B14" i="7" s="1"/>
  <c r="B5" i="7"/>
  <c r="A7" i="7" s="1"/>
  <c r="B7" i="7" s="1"/>
  <c r="A10" i="7" s="1"/>
  <c r="B10" i="7" s="1"/>
  <c r="A13" i="7" s="1"/>
  <c r="B13" i="7" s="1"/>
  <c r="A5" i="7"/>
  <c r="B4" i="7"/>
  <c r="K3" i="7"/>
  <c r="B5" i="6"/>
  <c r="B4" i="6"/>
  <c r="B11" i="5"/>
  <c r="B9" i="5"/>
  <c r="A5" i="5"/>
  <c r="B5" i="5" s="1"/>
  <c r="A7" i="5" s="1"/>
  <c r="B7" i="5" s="1"/>
  <c r="A10" i="5" s="1"/>
  <c r="B10" i="5" s="1"/>
  <c r="A13" i="5" s="1"/>
  <c r="B13" i="5" s="1"/>
  <c r="B4" i="5"/>
  <c r="A6" i="5" s="1"/>
  <c r="B6" i="5" s="1"/>
  <c r="A8" i="5" s="1"/>
  <c r="B8" i="5" s="1"/>
  <c r="A12" i="5" s="1"/>
  <c r="B12" i="5" s="1"/>
  <c r="A14" i="5" s="1"/>
  <c r="B14" i="5" s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C76" i="1"/>
  <c r="C71" i="1"/>
  <c r="C68" i="1"/>
  <c r="C62" i="1"/>
  <c r="C63" i="1" s="1"/>
</calcChain>
</file>

<file path=xl/sharedStrings.xml><?xml version="1.0" encoding="utf-8"?>
<sst xmlns="http://schemas.openxmlformats.org/spreadsheetml/2006/main" count="411" uniqueCount="189">
  <si>
    <t>BASIC</t>
  </si>
  <si>
    <t>Years</t>
  </si>
  <si>
    <t>Children</t>
  </si>
  <si>
    <t>Salary Growth</t>
  </si>
  <si>
    <t>low, mode, high</t>
  </si>
  <si>
    <t>% of Worth</t>
  </si>
  <si>
    <t>months</t>
  </si>
  <si>
    <t>Fuel</t>
  </si>
  <si>
    <t>monthly</t>
  </si>
  <si>
    <t>EZ Pass</t>
  </si>
  <si>
    <t>RENT</t>
  </si>
  <si>
    <t>Base Rent</t>
  </si>
  <si>
    <t>Rent Fees</t>
  </si>
  <si>
    <t>Rent Increase</t>
  </si>
  <si>
    <t>% of Rent</t>
  </si>
  <si>
    <t>Rent Length</t>
  </si>
  <si>
    <t>years</t>
  </si>
  <si>
    <t>Rent Insurance</t>
  </si>
  <si>
    <t>% of Payment</t>
  </si>
  <si>
    <t>Apartment Repairs</t>
  </si>
  <si>
    <t>Apartment Electricity</t>
  </si>
  <si>
    <t>Apartment Gas</t>
  </si>
  <si>
    <t>Apartment Water</t>
  </si>
  <si>
    <t>HOME</t>
  </si>
  <si>
    <t>Home Purchase Year</t>
  </si>
  <si>
    <t>Mortgage Term Length</t>
  </si>
  <si>
    <t>Mortgage Interest Rate</t>
  </si>
  <si>
    <t>Mortgage Down Payment</t>
  </si>
  <si>
    <t>Home Appreciation</t>
  </si>
  <si>
    <t>Property Taxes</t>
  </si>
  <si>
    <t>Home Insurance</t>
  </si>
  <si>
    <t>Home Repairs</t>
  </si>
  <si>
    <t>Home Electricity</t>
  </si>
  <si>
    <t>Home Gas</t>
  </si>
  <si>
    <t>Home Water</t>
  </si>
  <si>
    <t>FOOD</t>
  </si>
  <si>
    <t>Groceries</t>
  </si>
  <si>
    <t>monthly, growth-factor, child-factor</t>
  </si>
  <si>
    <t>Restaurants</t>
  </si>
  <si>
    <t>ENTERTAINMENT</t>
  </si>
  <si>
    <t>Wifi/Cable</t>
  </si>
  <si>
    <t>Cellular</t>
  </si>
  <si>
    <t>Subscriptions</t>
  </si>
  <si>
    <t>Vacation</t>
  </si>
  <si>
    <t>yearly, growth-factor, child-factor</t>
  </si>
  <si>
    <t>PERSONAL CARE</t>
  </si>
  <si>
    <t>Medical</t>
  </si>
  <si>
    <t>Clothing/Shoes</t>
  </si>
  <si>
    <t>Hair/Makeup</t>
  </si>
  <si>
    <t>PET</t>
  </si>
  <si>
    <t>Pet Food</t>
  </si>
  <si>
    <t>Pet Essentials</t>
  </si>
  <si>
    <t>Pet Toys</t>
  </si>
  <si>
    <t>Pet Care-Taker</t>
  </si>
  <si>
    <t>Vet</t>
  </si>
  <si>
    <t>EDUCATION</t>
  </si>
  <si>
    <t>Tuition</t>
  </si>
  <si>
    <t>yearly per child</t>
  </si>
  <si>
    <t>Housing</t>
  </si>
  <si>
    <t>Dining</t>
  </si>
  <si>
    <t>Books</t>
  </si>
  <si>
    <t>Gifts</t>
  </si>
  <si>
    <t>Charity</t>
  </si>
  <si>
    <t>RANDOM</t>
  </si>
  <si>
    <t>Bin Width</t>
  </si>
  <si>
    <t>Bin Range</t>
  </si>
  <si>
    <t>Decay Factor</t>
  </si>
  <si>
    <t>Max Expense</t>
  </si>
  <si>
    <t>MAJOR EXPENSES</t>
  </si>
  <si>
    <t>EVENT NAME</t>
  </si>
  <si>
    <t>VALUE ($)</t>
  </si>
  <si>
    <t>YEAR</t>
  </si>
  <si>
    <t>Wedding (1/2)</t>
  </si>
  <si>
    <t>Wedding (2/2)</t>
  </si>
  <si>
    <t>SAVINGS</t>
  </si>
  <si>
    <t>ACCOUNT NAME</t>
  </si>
  <si>
    <t>High Dividend</t>
  </si>
  <si>
    <t>Low Volatility</t>
  </si>
  <si>
    <t>Value/Growth</t>
  </si>
  <si>
    <t>Sector/Industry</t>
  </si>
  <si>
    <t>Swing/Day</t>
  </si>
  <si>
    <t>Retirement (Roth)</t>
  </si>
  <si>
    <t>Retirement (Trad)</t>
  </si>
  <si>
    <t>College 529</t>
  </si>
  <si>
    <t>Long Term</t>
  </si>
  <si>
    <t>Short Term</t>
  </si>
  <si>
    <t>Spending</t>
  </si>
  <si>
    <t>ALLOCATION (%)</t>
  </si>
  <si>
    <t>Home Cost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</si>
  <si>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</si>
  <si>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</si>
  <si>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</si>
  <si>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</si>
  <si>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</si>
  <si>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</si>
  <si>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</si>
  <si>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</si>
  <si>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valueGrowth</t>
  </si>
  <si>
    <t>indexFund</t>
  </si>
  <si>
    <t>leverageFund</t>
  </si>
  <si>
    <t>trad401k</t>
  </si>
  <si>
    <t>roth401k</t>
  </si>
  <si>
    <t>college529</t>
  </si>
  <si>
    <t>shortTermSavings</t>
  </si>
  <si>
    <t>longTermSavings</t>
  </si>
  <si>
    <t>spending</t>
  </si>
  <si>
    <t>SUMMARY</t>
  </si>
  <si>
    <t>Current Value</t>
  </si>
  <si>
    <t>Capital Gains Tax</t>
  </si>
  <si>
    <t>Account Type</t>
  </si>
  <si>
    <t>LONG</t>
  </si>
  <si>
    <t>SHORT</t>
  </si>
  <si>
    <t>NONE</t>
  </si>
  <si>
    <t>INVESTING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</si>
  <si>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</si>
  <si>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</si>
  <si>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</si>
  <si>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</si>
  <si>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</si>
  <si>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</si>
  <si>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</si>
  <si>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</si>
  <si>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</si>
  <si>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</si>
  <si>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</si>
  <si>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</si>
  <si>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Previous Balance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</si>
  <si>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</si>
  <si>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</si>
  <si>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</si>
  <si>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</si>
  <si>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</si>
  <si>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</si>
  <si>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</si>
  <si>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</si>
  <si>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Alcohol</t>
  </si>
  <si>
    <t>Fast Food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</si>
  <si>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</si>
  <si>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</si>
  <si>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</si>
  <si>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</si>
  <si>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</si>
  <si>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</si>
  <si>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</si>
  <si>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</si>
  <si>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</si>
  <si>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</si>
  <si>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</si>
  <si>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</si>
  <si>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</si>
  <si>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</si>
  <si>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</si>
  <si>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</si>
  <si>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</si>
  <si>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</si>
  <si>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</si>
  <si>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</si>
  <si>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</si>
  <si>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</si>
  <si>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</si>
  <si>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</si>
  <si>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</si>
  <si>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</si>
  <si>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</si>
  <si>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</si>
  <si>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</si>
  <si>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</si>
  <si>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</si>
  <si>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</si>
  <si>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</si>
  <si>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</si>
  <si>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</si>
  <si>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</si>
  <si>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</si>
  <si>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</si>
  <si>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</si>
  <si>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</si>
  <si>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</si>
  <si>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</si>
  <si>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</si>
  <si>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</si>
  <si>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</si>
  <si>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</si>
  <si>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</si>
  <si>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</si>
  <si>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</si>
  <si>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</si>
  <si>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Random</t>
  </si>
  <si>
    <t>Max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</si>
</sst>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18" fillId="0" borderId="0" xfId="2" applyFont="1" applyAlignment="1">
      <alignment horizontal="center"/>
    </xf>
    <xf numFmtId="9" fontId="18" fillId="0" borderId="0" xfId="2" applyFont="1" applyAlignment="1">
      <alignment horizontal="right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6" fontId="0" fillId="33" borderId="0" xfId="2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10" applyFont="1" applyFill="1" applyAlignment="1">
      <alignment horizontal="right"/>
    </xf>
    <xf numFmtId="165" fontId="0" fillId="33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right"/>
    </xf>
    <xf numFmtId="164" fontId="0" fillId="0" borderId="0" xfId="2" applyNumberFormat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0" fontId="0" fillId="36" borderId="0" xfId="1" applyNumberFormat="1" applyFont="1" applyFill="1" applyAlignment="1">
      <alignment horizontal="center" vertical="center"/>
    </xf>
    <xf numFmtId="10" fontId="0" fillId="36" borderId="0" xfId="2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5" fillId="0" borderId="0" xfId="2" applyNumberFormat="1" applyFont="1" applyAlignment="1">
      <alignment horizontal="center" vertical="center"/>
    </xf>
    <xf numFmtId="1" fontId="0" fillId="36" borderId="0" xfId="2" applyNumberFormat="1" applyFont="1" applyFill="1" applyAlignment="1">
      <alignment horizontal="center" vertical="center"/>
    </xf>
    <xf numFmtId="1" fontId="20" fillId="36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6" fillId="0" borderId="0" xfId="0" applyFont="1" applyAlignment="1">
      <alignment horizontal="right"/>
    </xf>
    <xf numFmtId="164" fontId="0" fillId="37" borderId="0" xfId="2" applyNumberFormat="1" applyFont="1" applyFill="1"/>
    <xf numFmtId="165" fontId="0" fillId="0" borderId="0" xfId="1" applyNumberFormat="1" applyFont="1"/>
    <xf numFmtId="164" fontId="23" fillId="0" borderId="0" xfId="2" applyNumberFormat="1" applyFont="1" applyAlignment="1">
      <alignment horizontal="center" vertical="center"/>
    </xf>
    <xf numFmtId="165" fontId="0" fillId="33" borderId="0" xfId="1" applyNumberFormat="1" applyFont="1" applyFill="1" applyAlignment="1">
      <alignment vertical="center"/>
    </xf>
    <xf numFmtId="0" fontId="0" fillId="36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9" fontId="0" fillId="37" borderId="0" xfId="2" applyFont="1" applyFill="1" applyAlignment="1">
      <alignment horizontal="center" vertical="center"/>
    </xf>
    <xf numFmtId="0" fontId="0" fillId="37" borderId="0" xfId="0" applyFill="1"/>
    <xf numFmtId="10" fontId="0" fillId="37" borderId="0" xfId="2" applyNumberFormat="1" applyFont="1" applyFill="1"/>
    <xf numFmtId="1" fontId="0" fillId="37" borderId="0" xfId="2" applyNumberFormat="1" applyFont="1" applyFill="1" applyAlignment="1">
      <alignment horizontal="center" vertical="center"/>
    </xf>
    <xf numFmtId="164" fontId="0" fillId="37" borderId="0" xfId="2" applyNumberFormat="1" applyFont="1" applyFill="1" applyAlignment="1">
      <alignment horizontal="center" vertical="center"/>
    </xf>
    <xf numFmtId="164" fontId="0" fillId="37" borderId="0" xfId="0" applyNumberFormat="1" applyFill="1"/>
    <xf numFmtId="0" fontId="21" fillId="0" borderId="0" xfId="0" applyFont="1" applyAlignment="1">
      <alignment horizontal="right" vertical="center"/>
    </xf>
    <xf numFmtId="0" fontId="27" fillId="0" borderId="0" xfId="0" applyFont="1" applyAlignment="1">
      <alignment horizontal="center"/>
    </xf>
    <xf numFmtId="165" fontId="0" fillId="36" borderId="0" xfId="1" applyNumberFormat="1" applyFont="1" applyFill="1"/>
    <xf numFmtId="165" fontId="0" fillId="36" borderId="0" xfId="1" applyNumberFormat="1" applyFont="1" applyFill="1" applyAlignment="1">
      <alignment horizontal="left"/>
    </xf>
    <xf numFmtId="0" fontId="28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0" fontId="21" fillId="0" borderId="0" xfId="0" applyNumberFormat="1" applyFont="1" applyAlignment="1">
      <alignment horizontal="right" vertical="center"/>
    </xf>
    <xf numFmtId="165" fontId="0" fillId="38" borderId="0" xfId="1" applyNumberFormat="1" applyFont="1" applyFill="1" applyAlignment="1">
      <alignment horizontal="center" vertical="center"/>
    </xf>
    <xf numFmtId="9" fontId="0" fillId="38" borderId="0" xfId="2" applyFont="1" applyFill="1" applyAlignment="1">
      <alignment horizontal="center" vertical="center"/>
    </xf>
    <xf numFmtId="0" fontId="0" fillId="39" borderId="0" xfId="0" applyFill="1"/>
    <xf numFmtId="0" fontId="21" fillId="39" borderId="0" xfId="0" applyFont="1" applyFill="1" applyAlignment="1">
      <alignment horizontal="right" vertical="center"/>
    </xf>
    <xf numFmtId="0" fontId="21" fillId="39" borderId="0" xfId="0" applyFont="1" applyFill="1" applyAlignment="1">
      <alignment horizontal="left" vertical="center"/>
    </xf>
    <xf numFmtId="0" fontId="0" fillId="39" borderId="0" xfId="0" applyFill="1" applyAlignment="1">
      <alignment horizontal="right"/>
    </xf>
    <xf numFmtId="0" fontId="21" fillId="39" borderId="0" xfId="0" applyFont="1" applyFill="1" applyAlignment="1">
      <alignment horizontal="center" vertical="center"/>
    </xf>
    <xf numFmtId="0" fontId="21" fillId="39" borderId="0" xfId="0" applyNumberFormat="1" applyFont="1" applyFill="1" applyAlignment="1">
      <alignment horizontal="right" vertical="center"/>
    </xf>
    <xf numFmtId="0" fontId="0" fillId="40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hor/Desktop/Projects/personalFinances/Budget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Budget"/>
      <sheetName val="INPUTS"/>
      <sheetName val="Extended Expenses"/>
      <sheetName val="Extended Savings"/>
      <sheetName val="Extended Investments"/>
      <sheetName val="Housing Expenses"/>
      <sheetName val="Auto Expenses"/>
      <sheetName val="Food Expenses"/>
      <sheetName val="Entertainment Expenses"/>
      <sheetName val="Personal Care Expenses"/>
      <sheetName val="Pet Expenses"/>
      <sheetName val="Education Expenses"/>
      <sheetName val="Gift Expenses"/>
      <sheetName val="Major Expenses"/>
      <sheetName val="Federal Tax"/>
      <sheetName val="FICA Tax"/>
      <sheetName val="NJ Tax"/>
      <sheetName val="Budget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opLeftCell="B28" workbookViewId="0">
      <selection activeCell="C17" sqref="C17:E21"/>
    </sheetView>
  </sheetViews>
  <sheetFormatPr defaultColWidth="9.140625" defaultRowHeight="15" x14ac:dyDescent="0.2"/>
  <cols>
    <col min="1" max="1" width="20.140625" style="1" customWidth="1"/>
    <col min="2" max="2" width="24.28515625" style="30" bestFit="1" customWidth="1"/>
    <col min="3" max="3" width="15.5703125" style="11" customWidth="1"/>
    <col min="4" max="14" width="15.5703125" style="29" customWidth="1"/>
    <col min="15" max="16384" width="9.140625" style="29"/>
  </cols>
  <sheetData>
    <row r="1" spans="1:14" s="3" customFormat="1" x14ac:dyDescent="0.2">
      <c r="A1" s="1"/>
      <c r="B1" s="2"/>
    </row>
    <row r="2" spans="1:14" s="3" customFormat="1" x14ac:dyDescent="0.2">
      <c r="A2" s="1" t="s">
        <v>0</v>
      </c>
      <c r="B2" s="4" t="s">
        <v>1</v>
      </c>
      <c r="C2" s="5">
        <v>36</v>
      </c>
    </row>
    <row r="3" spans="1:14" s="3" customFormat="1" x14ac:dyDescent="0.25">
      <c r="A3" s="1"/>
      <c r="B3" s="4" t="s">
        <v>2</v>
      </c>
      <c r="C3" s="6">
        <v>4</v>
      </c>
      <c r="D3" s="6">
        <v>6</v>
      </c>
      <c r="E3"/>
    </row>
    <row r="4" spans="1:14" s="3" customFormat="1" x14ac:dyDescent="0.2">
      <c r="A4" s="1"/>
      <c r="B4" s="4" t="s">
        <v>3</v>
      </c>
      <c r="C4" s="7">
        <v>1.4999999999999999E-2</v>
      </c>
      <c r="D4" s="7">
        <v>2.8000000000000001E-2</v>
      </c>
      <c r="E4" s="7">
        <v>0.05</v>
      </c>
      <c r="F4" s="8" t="s">
        <v>4</v>
      </c>
    </row>
    <row r="5" spans="1:14" s="3" customFormat="1" x14ac:dyDescent="0.2">
      <c r="A5" s="1"/>
      <c r="B5" s="4"/>
    </row>
    <row r="6" spans="1:14" s="3" customFormat="1" x14ac:dyDescent="0.25">
      <c r="A6" s="1"/>
      <c r="B6" s="4"/>
      <c r="D6"/>
      <c r="E6"/>
      <c r="F6"/>
      <c r="G6"/>
      <c r="H6"/>
      <c r="I6"/>
      <c r="J6"/>
      <c r="K6"/>
      <c r="L6"/>
      <c r="M6"/>
      <c r="N6"/>
    </row>
    <row r="7" spans="1:14" s="3" customFormat="1" x14ac:dyDescent="0.2">
      <c r="A7" s="1" t="s">
        <v>10</v>
      </c>
      <c r="B7" s="4" t="s">
        <v>11</v>
      </c>
      <c r="C7" s="14">
        <v>2100</v>
      </c>
      <c r="D7" s="8" t="s">
        <v>8</v>
      </c>
    </row>
    <row r="8" spans="1:14" s="3" customFormat="1" x14ac:dyDescent="0.2">
      <c r="A8" s="1"/>
      <c r="B8" s="4" t="s">
        <v>12</v>
      </c>
      <c r="C8" s="14">
        <v>125</v>
      </c>
      <c r="D8" s="8" t="s">
        <v>8</v>
      </c>
    </row>
    <row r="9" spans="1:14" s="3" customFormat="1" x14ac:dyDescent="0.2">
      <c r="A9" s="1"/>
      <c r="B9" s="4" t="s">
        <v>13</v>
      </c>
      <c r="C9" s="12">
        <v>0.05</v>
      </c>
      <c r="D9" s="8" t="s">
        <v>14</v>
      </c>
    </row>
    <row r="10" spans="1:14" s="3" customFormat="1" x14ac:dyDescent="0.2">
      <c r="A10" s="1"/>
      <c r="B10" s="4" t="s">
        <v>15</v>
      </c>
      <c r="C10" s="5">
        <v>3</v>
      </c>
      <c r="D10" s="8" t="s">
        <v>16</v>
      </c>
    </row>
    <row r="11" spans="1:14" s="3" customFormat="1" x14ac:dyDescent="0.2">
      <c r="A11" s="1"/>
      <c r="B11" s="4" t="s">
        <v>17</v>
      </c>
      <c r="C11" s="15">
        <v>8.5714285714285719E-3</v>
      </c>
      <c r="D11" s="8" t="s">
        <v>18</v>
      </c>
    </row>
    <row r="12" spans="1:14" s="3" customFormat="1" x14ac:dyDescent="0.2">
      <c r="A12" s="1"/>
      <c r="B12" s="4" t="s">
        <v>19</v>
      </c>
      <c r="C12" s="15">
        <v>2.3809523809523808E-2</v>
      </c>
      <c r="D12" s="8" t="s">
        <v>18</v>
      </c>
      <c r="E12" s="16"/>
    </row>
    <row r="13" spans="1:14" s="3" customFormat="1" x14ac:dyDescent="0.2">
      <c r="A13" s="1"/>
      <c r="B13" s="4" t="s">
        <v>20</v>
      </c>
      <c r="C13" s="15">
        <v>6.1904761904761907E-2</v>
      </c>
      <c r="D13" s="8" t="s">
        <v>18</v>
      </c>
    </row>
    <row r="14" spans="1:14" s="3" customFormat="1" x14ac:dyDescent="0.2">
      <c r="A14" s="1"/>
      <c r="B14" s="4" t="s">
        <v>21</v>
      </c>
      <c r="C14" s="15">
        <v>1.1904761904761904E-2</v>
      </c>
      <c r="D14" s="8" t="s">
        <v>18</v>
      </c>
    </row>
    <row r="15" spans="1:14" s="3" customFormat="1" x14ac:dyDescent="0.2">
      <c r="A15" s="1"/>
      <c r="B15" s="4" t="s">
        <v>22</v>
      </c>
      <c r="C15" s="15">
        <v>1.4285714285714285E-2</v>
      </c>
      <c r="D15" s="8" t="s">
        <v>18</v>
      </c>
    </row>
    <row r="16" spans="1:14" s="3" customFormat="1" x14ac:dyDescent="0.2">
      <c r="A16" s="1"/>
      <c r="B16" s="4"/>
    </row>
    <row r="17" spans="1:9" s="3" customFormat="1" x14ac:dyDescent="0.25">
      <c r="A17" s="1" t="s">
        <v>23</v>
      </c>
      <c r="B17" s="4" t="s">
        <v>24</v>
      </c>
      <c r="C17" s="35">
        <v>4</v>
      </c>
      <c r="D17" s="35">
        <v>18</v>
      </c>
      <c r="E17" s="35">
        <v>33</v>
      </c>
      <c r="G17"/>
      <c r="H17"/>
      <c r="I17"/>
    </row>
    <row r="18" spans="1:9" s="11" customFormat="1" x14ac:dyDescent="0.25">
      <c r="A18" s="9"/>
      <c r="B18" s="10" t="s">
        <v>88</v>
      </c>
      <c r="C18" s="36">
        <v>450000</v>
      </c>
      <c r="D18" s="36">
        <v>750000</v>
      </c>
      <c r="E18" s="36">
        <v>3000000</v>
      </c>
      <c r="G18"/>
      <c r="H18"/>
      <c r="I18"/>
    </row>
    <row r="19" spans="1:9" s="3" customFormat="1" x14ac:dyDescent="0.25">
      <c r="A19" s="1"/>
      <c r="B19" s="4" t="s">
        <v>25</v>
      </c>
      <c r="C19" s="35">
        <v>30</v>
      </c>
      <c r="D19" s="35">
        <v>20</v>
      </c>
      <c r="E19" s="35">
        <v>15</v>
      </c>
      <c r="F19" s="16"/>
      <c r="G19"/>
      <c r="H19"/>
      <c r="I19"/>
    </row>
    <row r="20" spans="1:9" s="3" customFormat="1" x14ac:dyDescent="0.25">
      <c r="A20" s="1"/>
      <c r="B20" s="4" t="s">
        <v>26</v>
      </c>
      <c r="C20" s="38">
        <v>4.2500000000000003E-2</v>
      </c>
      <c r="D20" s="38">
        <v>0.04</v>
      </c>
      <c r="E20" s="38">
        <v>3.2500000000000001E-2</v>
      </c>
      <c r="G20"/>
      <c r="H20"/>
      <c r="I20"/>
    </row>
    <row r="21" spans="1:9" s="19" customFormat="1" x14ac:dyDescent="0.25">
      <c r="A21" s="17"/>
      <c r="B21" s="18" t="s">
        <v>27</v>
      </c>
      <c r="C21" s="39">
        <v>0.2</v>
      </c>
      <c r="D21" s="39">
        <v>0.2</v>
      </c>
      <c r="E21" s="39">
        <v>0.2</v>
      </c>
      <c r="G21"/>
      <c r="H21"/>
      <c r="I21"/>
    </row>
    <row r="22" spans="1:9" customFormat="1" x14ac:dyDescent="0.25">
      <c r="B22" s="4" t="s">
        <v>28</v>
      </c>
      <c r="C22" s="20">
        <v>2.75E-2</v>
      </c>
      <c r="D22" s="8" t="s">
        <v>5</v>
      </c>
    </row>
    <row r="23" spans="1:9" customFormat="1" x14ac:dyDescent="0.25">
      <c r="B23" s="4" t="s">
        <v>29</v>
      </c>
      <c r="C23" s="20">
        <v>1.4999999999999999E-2</v>
      </c>
      <c r="D23" s="8" t="s">
        <v>5</v>
      </c>
    </row>
    <row r="24" spans="1:9" s="3" customFormat="1" x14ac:dyDescent="0.2">
      <c r="A24" s="1"/>
      <c r="B24" s="4" t="s">
        <v>30</v>
      </c>
      <c r="C24" s="7">
        <v>5.0000000000000001E-3</v>
      </c>
      <c r="D24" s="8" t="s">
        <v>5</v>
      </c>
    </row>
    <row r="25" spans="1:9" s="3" customFormat="1" x14ac:dyDescent="0.2">
      <c r="A25" s="1"/>
      <c r="B25" s="4" t="s">
        <v>31</v>
      </c>
      <c r="C25" s="7">
        <v>0.02</v>
      </c>
      <c r="D25" s="8" t="s">
        <v>5</v>
      </c>
      <c r="E25" s="16"/>
    </row>
    <row r="26" spans="1:9" s="3" customFormat="1" x14ac:dyDescent="0.2">
      <c r="A26" s="1"/>
      <c r="B26" s="4" t="s">
        <v>32</v>
      </c>
      <c r="C26" s="20">
        <v>3.5000000000000001E-3</v>
      </c>
      <c r="D26" s="8" t="s">
        <v>5</v>
      </c>
    </row>
    <row r="27" spans="1:9" s="3" customFormat="1" x14ac:dyDescent="0.2">
      <c r="A27" s="1"/>
      <c r="B27" s="4" t="s">
        <v>33</v>
      </c>
      <c r="C27" s="20">
        <v>1E-3</v>
      </c>
      <c r="D27" s="8" t="s">
        <v>5</v>
      </c>
    </row>
    <row r="28" spans="1:9" s="3" customFormat="1" x14ac:dyDescent="0.2">
      <c r="A28" s="1"/>
      <c r="B28" s="4" t="s">
        <v>34</v>
      </c>
      <c r="C28" s="21">
        <v>7.5000000000000002E-4</v>
      </c>
      <c r="D28" s="8" t="s">
        <v>5</v>
      </c>
    </row>
    <row r="29" spans="1:9" s="3" customFormat="1" x14ac:dyDescent="0.2">
      <c r="A29" s="1"/>
      <c r="B29" s="4"/>
    </row>
    <row r="30" spans="1:9" s="3" customFormat="1" x14ac:dyDescent="0.2">
      <c r="A30" s="1" t="s">
        <v>35</v>
      </c>
      <c r="B30" s="4" t="s">
        <v>36</v>
      </c>
      <c r="C30" s="14">
        <v>600</v>
      </c>
      <c r="D30" s="12">
        <v>0.25</v>
      </c>
      <c r="E30" s="12">
        <v>0.3</v>
      </c>
      <c r="F30" s="8" t="s">
        <v>37</v>
      </c>
    </row>
    <row r="31" spans="1:9" s="3" customFormat="1" x14ac:dyDescent="0.2">
      <c r="A31" s="1"/>
      <c r="B31" s="4" t="s">
        <v>38</v>
      </c>
      <c r="C31" s="14">
        <v>200</v>
      </c>
      <c r="D31" s="12">
        <v>0.5</v>
      </c>
      <c r="E31" s="12">
        <v>0.2</v>
      </c>
      <c r="F31" s="8" t="s">
        <v>37</v>
      </c>
    </row>
    <row r="32" spans="1:9" s="3" customFormat="1" x14ac:dyDescent="0.2">
      <c r="A32" s="1"/>
      <c r="B32" s="4"/>
    </row>
    <row r="33" spans="1:6" s="3" customFormat="1" x14ac:dyDescent="0.2">
      <c r="A33" s="1" t="s">
        <v>39</v>
      </c>
      <c r="B33" s="4" t="s">
        <v>40</v>
      </c>
      <c r="C33" s="14">
        <v>55</v>
      </c>
      <c r="D33" s="12">
        <v>0.25</v>
      </c>
      <c r="E33" s="12">
        <v>0</v>
      </c>
      <c r="F33" s="8" t="s">
        <v>37</v>
      </c>
    </row>
    <row r="34" spans="1:6" s="3" customFormat="1" x14ac:dyDescent="0.2">
      <c r="A34" s="1"/>
      <c r="B34" s="4" t="s">
        <v>41</v>
      </c>
      <c r="C34" s="14">
        <v>80</v>
      </c>
      <c r="D34" s="12">
        <v>0.25</v>
      </c>
      <c r="E34" s="12">
        <v>0.3</v>
      </c>
      <c r="F34" s="8" t="s">
        <v>37</v>
      </c>
    </row>
    <row r="35" spans="1:6" s="3" customFormat="1" x14ac:dyDescent="0.2">
      <c r="A35" s="1"/>
      <c r="B35" s="4" t="s">
        <v>42</v>
      </c>
      <c r="C35" s="14">
        <v>33.25</v>
      </c>
      <c r="D35" s="12">
        <v>0.25</v>
      </c>
      <c r="E35" s="12">
        <v>0</v>
      </c>
      <c r="F35" s="8" t="s">
        <v>37</v>
      </c>
    </row>
    <row r="36" spans="1:6" s="3" customFormat="1" x14ac:dyDescent="0.2">
      <c r="A36" s="1"/>
      <c r="B36" s="4" t="s">
        <v>43</v>
      </c>
      <c r="C36" s="14">
        <v>4200</v>
      </c>
      <c r="D36" s="12">
        <v>0.5</v>
      </c>
      <c r="E36" s="12">
        <v>0.3</v>
      </c>
      <c r="F36" s="8" t="s">
        <v>44</v>
      </c>
    </row>
    <row r="37" spans="1:6" s="3" customFormat="1" x14ac:dyDescent="0.2">
      <c r="A37" s="1"/>
      <c r="B37" s="4"/>
      <c r="C37" s="22"/>
      <c r="D37" s="23"/>
    </row>
    <row r="38" spans="1:6" s="3" customFormat="1" x14ac:dyDescent="0.25">
      <c r="A38" s="1" t="s">
        <v>45</v>
      </c>
      <c r="B38" s="24" t="s">
        <v>46</v>
      </c>
      <c r="C38" s="14">
        <v>65</v>
      </c>
      <c r="D38" s="12">
        <v>0.3</v>
      </c>
      <c r="E38" s="12">
        <v>0.2</v>
      </c>
      <c r="F38" s="8" t="s">
        <v>37</v>
      </c>
    </row>
    <row r="39" spans="1:6" s="3" customFormat="1" x14ac:dyDescent="0.25">
      <c r="A39" s="1"/>
      <c r="B39" s="24" t="s">
        <v>47</v>
      </c>
      <c r="C39" s="14">
        <v>70</v>
      </c>
      <c r="D39" s="12">
        <v>0.2</v>
      </c>
      <c r="E39" s="12">
        <v>0.3</v>
      </c>
      <c r="F39" s="8" t="s">
        <v>37</v>
      </c>
    </row>
    <row r="40" spans="1:6" s="3" customFormat="1" x14ac:dyDescent="0.25">
      <c r="A40" s="1"/>
      <c r="B40" s="24" t="s">
        <v>48</v>
      </c>
      <c r="C40" s="14">
        <v>80</v>
      </c>
      <c r="D40" s="12">
        <v>0.15</v>
      </c>
      <c r="E40" s="12">
        <v>0.3</v>
      </c>
      <c r="F40" s="8" t="s">
        <v>37</v>
      </c>
    </row>
    <row r="41" spans="1:6" s="3" customFormat="1" x14ac:dyDescent="0.25">
      <c r="A41" s="1"/>
      <c r="B41"/>
      <c r="C41"/>
      <c r="D41"/>
      <c r="E41"/>
      <c r="F41"/>
    </row>
    <row r="42" spans="1:6" s="3" customFormat="1" x14ac:dyDescent="0.25">
      <c r="A42" s="1" t="s">
        <v>49</v>
      </c>
      <c r="B42" s="24" t="s">
        <v>50</v>
      </c>
      <c r="C42" s="14">
        <v>75</v>
      </c>
      <c r="D42" s="8" t="s">
        <v>8</v>
      </c>
      <c r="E42"/>
      <c r="F42" s="8"/>
    </row>
    <row r="43" spans="1:6" s="3" customFormat="1" x14ac:dyDescent="0.25">
      <c r="A43" s="1"/>
      <c r="B43" s="24" t="s">
        <v>51</v>
      </c>
      <c r="C43" s="14">
        <v>20</v>
      </c>
      <c r="D43" s="8" t="s">
        <v>8</v>
      </c>
      <c r="E43"/>
      <c r="F43" s="8"/>
    </row>
    <row r="44" spans="1:6" s="3" customFormat="1" x14ac:dyDescent="0.25">
      <c r="A44" s="1"/>
      <c r="B44" s="24" t="s">
        <v>52</v>
      </c>
      <c r="C44" s="14">
        <v>15</v>
      </c>
      <c r="D44" s="8" t="s">
        <v>8</v>
      </c>
      <c r="E44"/>
      <c r="F44" s="8"/>
    </row>
    <row r="45" spans="1:6" s="3" customFormat="1" x14ac:dyDescent="0.25">
      <c r="A45" s="1"/>
      <c r="B45" s="24" t="s">
        <v>53</v>
      </c>
      <c r="C45" s="14">
        <v>0</v>
      </c>
      <c r="D45" s="8" t="s">
        <v>8</v>
      </c>
      <c r="E45"/>
      <c r="F45" s="8"/>
    </row>
    <row r="46" spans="1:6" s="3" customFormat="1" x14ac:dyDescent="0.25">
      <c r="A46" s="1"/>
      <c r="B46" s="24" t="s">
        <v>54</v>
      </c>
      <c r="C46" s="14">
        <v>33.333333333333336</v>
      </c>
      <c r="D46" s="8" t="s">
        <v>8</v>
      </c>
      <c r="E46"/>
      <c r="F46" s="8"/>
    </row>
    <row r="47" spans="1:6" s="3" customFormat="1" x14ac:dyDescent="0.25">
      <c r="A47" s="1"/>
      <c r="B47" s="24"/>
      <c r="C47"/>
      <c r="D47" s="8"/>
      <c r="E47"/>
      <c r="F47" s="8"/>
    </row>
    <row r="48" spans="1:6" s="3" customFormat="1" x14ac:dyDescent="0.25">
      <c r="A48" s="1" t="s">
        <v>55</v>
      </c>
      <c r="B48" s="24" t="s">
        <v>56</v>
      </c>
      <c r="C48" s="25">
        <v>50000</v>
      </c>
      <c r="D48" s="8" t="s">
        <v>57</v>
      </c>
      <c r="E48"/>
      <c r="F48" s="8"/>
    </row>
    <row r="49" spans="1:6" s="3" customFormat="1" x14ac:dyDescent="0.25">
      <c r="A49" s="1"/>
      <c r="B49" s="24" t="s">
        <v>58</v>
      </c>
      <c r="C49" s="25">
        <v>12000</v>
      </c>
      <c r="D49" s="8" t="s">
        <v>57</v>
      </c>
      <c r="E49"/>
      <c r="F49" s="8"/>
    </row>
    <row r="50" spans="1:6" s="3" customFormat="1" x14ac:dyDescent="0.25">
      <c r="A50" s="1"/>
      <c r="B50" s="24" t="s">
        <v>59</v>
      </c>
      <c r="C50" s="25">
        <v>3000</v>
      </c>
      <c r="D50" s="8" t="s">
        <v>57</v>
      </c>
      <c r="E50"/>
      <c r="F50" s="8"/>
    </row>
    <row r="51" spans="1:6" s="3" customFormat="1" x14ac:dyDescent="0.25">
      <c r="A51" s="1"/>
      <c r="B51" s="24" t="s">
        <v>60</v>
      </c>
      <c r="C51" s="25">
        <v>1500</v>
      </c>
      <c r="D51" s="8" t="s">
        <v>57</v>
      </c>
      <c r="E51"/>
      <c r="F51" s="8"/>
    </row>
    <row r="52" spans="1:6" s="3" customFormat="1" x14ac:dyDescent="0.25">
      <c r="A52" s="1"/>
      <c r="B52" s="24"/>
      <c r="C52"/>
      <c r="D52" s="8"/>
      <c r="E52"/>
      <c r="F52" s="8"/>
    </row>
    <row r="53" spans="1:6" s="3" customFormat="1" x14ac:dyDescent="0.25">
      <c r="A53" s="1" t="s">
        <v>61</v>
      </c>
      <c r="B53" s="24" t="s">
        <v>61</v>
      </c>
      <c r="C53" s="14">
        <v>200</v>
      </c>
      <c r="D53" s="12">
        <v>0.25</v>
      </c>
      <c r="E53" s="12">
        <v>0.3</v>
      </c>
      <c r="F53" s="8" t="s">
        <v>37</v>
      </c>
    </row>
    <row r="54" spans="1:6" s="3" customFormat="1" x14ac:dyDescent="0.25">
      <c r="A54" s="1"/>
      <c r="B54" s="24" t="s">
        <v>62</v>
      </c>
      <c r="C54" s="14">
        <v>100</v>
      </c>
      <c r="D54" s="8" t="s">
        <v>8</v>
      </c>
      <c r="E54"/>
      <c r="F54" s="8"/>
    </row>
    <row r="55" spans="1:6" s="3" customFormat="1" x14ac:dyDescent="0.2">
      <c r="A55" s="1"/>
      <c r="B55" s="4"/>
    </row>
    <row r="56" spans="1:6" s="3" customFormat="1" x14ac:dyDescent="0.25">
      <c r="A56" s="1" t="s">
        <v>63</v>
      </c>
      <c r="B56" s="24" t="s">
        <v>64</v>
      </c>
      <c r="C56" s="5">
        <v>5</v>
      </c>
      <c r="D56" s="8" t="s">
        <v>16</v>
      </c>
    </row>
    <row r="57" spans="1:6" s="3" customFormat="1" x14ac:dyDescent="0.25">
      <c r="A57" s="1"/>
      <c r="B57" s="24" t="s">
        <v>65</v>
      </c>
      <c r="C57" s="5">
        <v>4</v>
      </c>
      <c r="D57" s="8"/>
    </row>
    <row r="58" spans="1:6" s="3" customFormat="1" x14ac:dyDescent="0.2">
      <c r="A58" s="1"/>
      <c r="B58" s="4" t="s">
        <v>66</v>
      </c>
      <c r="C58" s="5">
        <v>3</v>
      </c>
      <c r="D58" s="8"/>
    </row>
    <row r="59" spans="1:6" s="3" customFormat="1" x14ac:dyDescent="0.2">
      <c r="A59" s="1"/>
      <c r="B59" s="4" t="s">
        <v>67</v>
      </c>
      <c r="C59" s="25">
        <v>30000</v>
      </c>
      <c r="D59" s="8"/>
    </row>
    <row r="60" spans="1:6" s="3" customFormat="1" x14ac:dyDescent="0.2">
      <c r="A60" s="1"/>
      <c r="B60" s="4"/>
    </row>
    <row r="61" spans="1:6" s="3" customFormat="1" x14ac:dyDescent="0.25">
      <c r="A61" s="26" t="s">
        <v>68</v>
      </c>
      <c r="B61" s="27" t="s">
        <v>69</v>
      </c>
      <c r="C61" s="27" t="s">
        <v>70</v>
      </c>
      <c r="D61" s="27" t="s">
        <v>71</v>
      </c>
    </row>
    <row r="62" spans="1:6" s="3" customFormat="1" x14ac:dyDescent="0.2">
      <c r="A62" s="1"/>
      <c r="B62" s="2" t="s">
        <v>72</v>
      </c>
      <c r="C62" s="11">
        <f>1100+3600+1800+2000+1000</f>
        <v>9500</v>
      </c>
      <c r="D62" s="3">
        <v>1</v>
      </c>
    </row>
    <row r="63" spans="1:6" s="3" customFormat="1" x14ac:dyDescent="0.2">
      <c r="A63" s="1"/>
      <c r="B63" s="2" t="s">
        <v>73</v>
      </c>
      <c r="C63" s="11">
        <f>51000-C62</f>
        <v>41500</v>
      </c>
      <c r="D63" s="3">
        <v>2</v>
      </c>
    </row>
    <row r="64" spans="1:6" s="3" customFormat="1" x14ac:dyDescent="0.2">
      <c r="A64" s="1"/>
      <c r="B64" s="4"/>
    </row>
    <row r="65" spans="1:12" x14ac:dyDescent="0.2">
      <c r="A65" s="1" t="s">
        <v>74</v>
      </c>
      <c r="B65" s="27" t="s">
        <v>75</v>
      </c>
      <c r="C65" s="27" t="s">
        <v>70</v>
      </c>
      <c r="D65" s="27"/>
      <c r="E65" s="28"/>
      <c r="F65" s="28"/>
      <c r="G65" s="28"/>
      <c r="H65" s="28"/>
      <c r="K65" s="3"/>
      <c r="L65" s="3"/>
    </row>
    <row r="66" spans="1:12" x14ac:dyDescent="0.2">
      <c r="B66" s="30" t="s">
        <v>76</v>
      </c>
      <c r="C66" s="22">
        <v>1700</v>
      </c>
      <c r="D66" s="31"/>
      <c r="E66" s="31"/>
      <c r="F66" s="31"/>
      <c r="G66" s="32"/>
      <c r="H66" s="32"/>
      <c r="K66" s="3"/>
      <c r="L66" s="3"/>
    </row>
    <row r="67" spans="1:12" x14ac:dyDescent="0.2">
      <c r="B67" s="30" t="s">
        <v>77</v>
      </c>
      <c r="C67" s="22">
        <v>800</v>
      </c>
      <c r="D67" s="31"/>
      <c r="E67" s="31"/>
      <c r="F67" s="31"/>
      <c r="G67" s="32"/>
      <c r="H67" s="32"/>
    </row>
    <row r="68" spans="1:12" x14ac:dyDescent="0.2">
      <c r="B68" s="30" t="s">
        <v>78</v>
      </c>
      <c r="C68" s="22">
        <f>500+1100</f>
        <v>1600</v>
      </c>
      <c r="D68" s="31"/>
      <c r="E68" s="31"/>
      <c r="F68" s="31"/>
      <c r="G68" s="32"/>
      <c r="H68" s="32"/>
    </row>
    <row r="69" spans="1:12" x14ac:dyDescent="0.2">
      <c r="B69" s="30" t="s">
        <v>79</v>
      </c>
      <c r="C69" s="22">
        <v>8000</v>
      </c>
      <c r="D69" s="31"/>
      <c r="E69" s="31"/>
      <c r="F69" s="31"/>
      <c r="G69" s="32"/>
      <c r="H69" s="32"/>
    </row>
    <row r="70" spans="1:12" x14ac:dyDescent="0.2">
      <c r="B70" s="30" t="s">
        <v>80</v>
      </c>
      <c r="C70" s="22">
        <v>8001</v>
      </c>
      <c r="D70" s="31"/>
      <c r="E70" s="31"/>
      <c r="F70" s="31"/>
      <c r="G70" s="32"/>
      <c r="H70" s="32"/>
    </row>
    <row r="71" spans="1:12" x14ac:dyDescent="0.2">
      <c r="B71" s="30" t="s">
        <v>81</v>
      </c>
      <c r="C71" s="22">
        <f>17500+5800</f>
        <v>23300</v>
      </c>
      <c r="D71" s="31"/>
      <c r="E71" s="31"/>
      <c r="F71" s="31"/>
      <c r="G71" s="32"/>
      <c r="H71" s="32"/>
    </row>
    <row r="72" spans="1:12" x14ac:dyDescent="0.2">
      <c r="B72" s="30" t="s">
        <v>82</v>
      </c>
      <c r="C72" s="22">
        <v>25000</v>
      </c>
      <c r="D72" s="31"/>
      <c r="E72" s="31"/>
      <c r="F72" s="31"/>
      <c r="G72" s="32"/>
      <c r="H72" s="32"/>
    </row>
    <row r="73" spans="1:12" x14ac:dyDescent="0.2">
      <c r="B73" s="30" t="s">
        <v>83</v>
      </c>
      <c r="C73" s="22">
        <v>1000</v>
      </c>
      <c r="D73" s="31"/>
      <c r="E73" s="31"/>
      <c r="F73" s="31"/>
      <c r="G73" s="32"/>
      <c r="H73" s="32"/>
    </row>
    <row r="74" spans="1:12" x14ac:dyDescent="0.2">
      <c r="B74" s="30" t="s">
        <v>84</v>
      </c>
      <c r="C74" s="22">
        <v>45000</v>
      </c>
      <c r="D74" s="31"/>
      <c r="E74" s="31"/>
      <c r="F74" s="31"/>
      <c r="G74" s="32"/>
      <c r="H74" s="32"/>
    </row>
    <row r="75" spans="1:12" x14ac:dyDescent="0.2">
      <c r="B75" s="30" t="s">
        <v>85</v>
      </c>
      <c r="C75" s="22">
        <v>3300</v>
      </c>
      <c r="D75" s="31"/>
      <c r="E75" s="31"/>
      <c r="F75" s="31"/>
      <c r="G75" s="32"/>
      <c r="H75" s="32"/>
    </row>
    <row r="76" spans="1:12" x14ac:dyDescent="0.2">
      <c r="B76" s="30" t="s">
        <v>86</v>
      </c>
      <c r="C76" s="22">
        <f>12000+6000</f>
        <v>18000</v>
      </c>
      <c r="D76" s="31"/>
      <c r="E76" s="31"/>
      <c r="F76" s="31"/>
      <c r="G76" s="32"/>
      <c r="H76" s="32"/>
    </row>
    <row r="77" spans="1:12" x14ac:dyDescent="0.2">
      <c r="C77" s="33"/>
      <c r="D77" s="34"/>
      <c r="E77" s="34"/>
      <c r="F77" s="34"/>
      <c r="G77" s="34"/>
      <c r="H77" s="34"/>
    </row>
    <row r="79" spans="1:12" x14ac:dyDescent="0.2">
      <c r="B79" s="27" t="s">
        <v>75</v>
      </c>
      <c r="C79" s="27" t="s">
        <v>87</v>
      </c>
      <c r="D79" s="28"/>
      <c r="E79" s="28"/>
      <c r="F79" s="28"/>
      <c r="G79" s="28"/>
    </row>
    <row r="80" spans="1:12" x14ac:dyDescent="0.2">
      <c r="B80" s="30" t="s">
        <v>76</v>
      </c>
      <c r="C80" s="31">
        <v>0.15</v>
      </c>
      <c r="D80" s="31" t="e">
        <f>[1]!Table325[[#This Row],[Column2]]</f>
        <v>#REF!</v>
      </c>
      <c r="E80" s="31" t="e">
        <f>[1]!Table325[[#This Row],[Column2]]</f>
        <v>#REF!</v>
      </c>
      <c r="F80" s="31" t="e">
        <f>[1]!Table325[[#This Row],[Column2]]</f>
        <v>#REF!</v>
      </c>
      <c r="G80" s="31" t="e">
        <f>[1]!Table325[[#This Row],[Column2]]</f>
        <v>#REF!</v>
      </c>
    </row>
    <row r="81" spans="2:7" x14ac:dyDescent="0.2">
      <c r="B81" s="30" t="s">
        <v>77</v>
      </c>
      <c r="C81" s="31">
        <v>0</v>
      </c>
      <c r="D81" s="31" t="e">
        <f>[1]!Table325[[#This Row],[Column2]]</f>
        <v>#REF!</v>
      </c>
      <c r="E81" s="31" t="e">
        <f>[1]!Table325[[#This Row],[Column2]]</f>
        <v>#REF!</v>
      </c>
      <c r="F81" s="31" t="e">
        <f>[1]!Table325[[#This Row],[Column2]]</f>
        <v>#REF!</v>
      </c>
      <c r="G81" s="31" t="e">
        <f>[1]!Table325[[#This Row],[Column2]]</f>
        <v>#REF!</v>
      </c>
    </row>
    <row r="82" spans="2:7" x14ac:dyDescent="0.2">
      <c r="B82" s="30" t="s">
        <v>78</v>
      </c>
      <c r="C82" s="31">
        <v>0</v>
      </c>
      <c r="D82" s="31" t="e">
        <f>[1]!Table325[[#This Row],[Column2]]</f>
        <v>#REF!</v>
      </c>
      <c r="E82" s="31" t="e">
        <f>[1]!Table325[[#This Row],[Column2]]</f>
        <v>#REF!</v>
      </c>
      <c r="F82" s="31" t="e">
        <f>[1]!Table325[[#This Row],[Column2]]</f>
        <v>#REF!</v>
      </c>
      <c r="G82" s="31" t="e">
        <f>[1]!Table325[[#This Row],[Column2]]</f>
        <v>#REF!</v>
      </c>
    </row>
    <row r="83" spans="2:7" x14ac:dyDescent="0.2">
      <c r="B83" s="30" t="s">
        <v>79</v>
      </c>
      <c r="C83" s="31">
        <v>0</v>
      </c>
      <c r="D83" s="31" t="e">
        <f>[1]!Table325[[#This Row],[Column2]]</f>
        <v>#REF!</v>
      </c>
      <c r="E83" s="31" t="e">
        <f>[1]!Table325[[#This Row],[Column2]]</f>
        <v>#REF!</v>
      </c>
      <c r="F83" s="31" t="e">
        <f>[1]!Table325[[#This Row],[Column2]]</f>
        <v>#REF!</v>
      </c>
      <c r="G83" s="31" t="e">
        <f>[1]!Table325[[#This Row],[Column2]]</f>
        <v>#REF!</v>
      </c>
    </row>
    <row r="84" spans="2:7" x14ac:dyDescent="0.2">
      <c r="B84" s="30" t="s">
        <v>80</v>
      </c>
      <c r="C84" s="31">
        <v>0.85</v>
      </c>
      <c r="D84" s="31" t="e">
        <f>[1]!Table325[[#This Row],[Column2]]</f>
        <v>#REF!</v>
      </c>
      <c r="E84" s="31" t="e">
        <f>[1]!Table325[[#This Row],[Column2]]</f>
        <v>#REF!</v>
      </c>
      <c r="F84" s="31" t="e">
        <f>[1]!Table325[[#This Row],[Column2]]</f>
        <v>#REF!</v>
      </c>
      <c r="G84" s="31" t="e">
        <f>[1]!Table325[[#This Row],[Column2]]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E10" sqref="E10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169</v>
      </c>
      <c r="B2" s="72" t="s">
        <v>168</v>
      </c>
      <c r="C2" s="25">
        <v>500</v>
      </c>
      <c r="E2" s="51"/>
    </row>
    <row r="3" spans="1:5" x14ac:dyDescent="0.25">
      <c r="A3" s="4" t="s">
        <v>170</v>
      </c>
      <c r="B3" s="72" t="s">
        <v>168</v>
      </c>
      <c r="C3" s="25">
        <v>1000</v>
      </c>
      <c r="E3" s="51"/>
    </row>
    <row r="4" spans="1:5" x14ac:dyDescent="0.25">
      <c r="A4" s="4"/>
      <c r="B4" s="62"/>
      <c r="E4" s="51"/>
    </row>
    <row r="5" spans="1:5" x14ac:dyDescent="0.25">
      <c r="A5" s="4" t="s">
        <v>172</v>
      </c>
      <c r="B5" s="72" t="s">
        <v>168</v>
      </c>
      <c r="C5" s="25">
        <v>100</v>
      </c>
      <c r="E5" s="51"/>
    </row>
    <row r="6" spans="1:5" x14ac:dyDescent="0.25">
      <c r="A6" s="4" t="s">
        <v>171</v>
      </c>
      <c r="B6" s="72" t="s">
        <v>168</v>
      </c>
      <c r="C6" s="25">
        <v>300</v>
      </c>
      <c r="E6" s="51"/>
    </row>
    <row r="7" spans="1:5" x14ac:dyDescent="0.25">
      <c r="A7" s="4"/>
      <c r="B7" s="62"/>
      <c r="E7" s="51"/>
    </row>
    <row r="8" spans="1:5" x14ac:dyDescent="0.25">
      <c r="A8" s="4" t="s">
        <v>173</v>
      </c>
      <c r="B8" s="72" t="s">
        <v>168</v>
      </c>
      <c r="C8" s="49">
        <v>100</v>
      </c>
      <c r="E8" s="51"/>
    </row>
    <row r="9" spans="1:5" x14ac:dyDescent="0.25">
      <c r="A9" s="4" t="s">
        <v>174</v>
      </c>
      <c r="B9" s="72" t="s">
        <v>168</v>
      </c>
      <c r="C9" s="49">
        <v>200</v>
      </c>
      <c r="E9" s="51"/>
    </row>
    <row r="10" spans="1:5" x14ac:dyDescent="0.25">
      <c r="A10" s="4" t="s">
        <v>175</v>
      </c>
      <c r="B10" s="72" t="s">
        <v>168</v>
      </c>
      <c r="C10" s="49">
        <v>100</v>
      </c>
      <c r="E10" s="51"/>
    </row>
    <row r="11" spans="1:5" x14ac:dyDescent="0.25">
      <c r="A11" s="4" t="s">
        <v>176</v>
      </c>
      <c r="B11" s="72" t="s">
        <v>168</v>
      </c>
      <c r="C11" s="49">
        <v>150</v>
      </c>
      <c r="E11" s="51"/>
    </row>
    <row r="12" spans="1:5" x14ac:dyDescent="0.25">
      <c r="A12" s="53"/>
      <c r="E12" s="51"/>
    </row>
    <row r="13" spans="1:5" x14ac:dyDescent="0.25">
      <c r="A13" s="54" t="s">
        <v>127</v>
      </c>
      <c r="B13" s="55" t="s">
        <v>105</v>
      </c>
      <c r="E13" s="51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184</v>
      </c>
      <c r="B2" s="72"/>
      <c r="C2" s="7">
        <v>0.01</v>
      </c>
      <c r="E2" s="51"/>
    </row>
    <row r="3" spans="1:5" x14ac:dyDescent="0.25">
      <c r="A3" s="53"/>
      <c r="E3" s="51"/>
    </row>
    <row r="4" spans="1:5" x14ac:dyDescent="0.25">
      <c r="A4" s="54" t="s">
        <v>127</v>
      </c>
      <c r="B4" s="55" t="s">
        <v>105</v>
      </c>
      <c r="E4" s="51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56</v>
      </c>
      <c r="B2" s="72" t="s">
        <v>177</v>
      </c>
      <c r="C2" s="25">
        <v>50000</v>
      </c>
      <c r="E2" s="51"/>
    </row>
    <row r="3" spans="1:5" x14ac:dyDescent="0.25">
      <c r="A3" s="54" t="s">
        <v>58</v>
      </c>
      <c r="B3" s="72" t="s">
        <v>177</v>
      </c>
      <c r="C3" s="25">
        <v>12000</v>
      </c>
      <c r="E3" s="51"/>
    </row>
    <row r="4" spans="1:5" x14ac:dyDescent="0.25">
      <c r="A4" s="54" t="s">
        <v>59</v>
      </c>
      <c r="B4" s="72" t="s">
        <v>177</v>
      </c>
      <c r="C4" s="25">
        <v>2000</v>
      </c>
      <c r="E4" s="51"/>
    </row>
    <row r="5" spans="1:5" x14ac:dyDescent="0.25">
      <c r="A5" s="54" t="s">
        <v>60</v>
      </c>
      <c r="B5" s="72" t="s">
        <v>177</v>
      </c>
      <c r="C5" s="25">
        <v>1500</v>
      </c>
      <c r="E5" s="51"/>
    </row>
    <row r="6" spans="1:5" x14ac:dyDescent="0.25">
      <c r="A6" s="53"/>
      <c r="E6" s="51"/>
    </row>
    <row r="7" spans="1:5" x14ac:dyDescent="0.25">
      <c r="A7" s="54" t="s">
        <v>127</v>
      </c>
      <c r="B7" s="55" t="s">
        <v>102</v>
      </c>
      <c r="E7" s="51"/>
    </row>
    <row r="8" spans="1:5" x14ac:dyDescent="0.25">
      <c r="E8" s="51"/>
    </row>
    <row r="9" spans="1:5" x14ac:dyDescent="0.25">
      <c r="E9" s="51"/>
    </row>
    <row r="10" spans="1:5" x14ac:dyDescent="0.25">
      <c r="E10" s="51"/>
    </row>
    <row r="11" spans="1:5" x14ac:dyDescent="0.25">
      <c r="E11" s="51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10" sqref="E10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178</v>
      </c>
      <c r="B2" s="72"/>
      <c r="C2" s="25">
        <v>800</v>
      </c>
      <c r="E2" s="51"/>
    </row>
    <row r="3" spans="1:5" x14ac:dyDescent="0.25">
      <c r="A3" s="54" t="s">
        <v>180</v>
      </c>
      <c r="B3" s="72" t="s">
        <v>183</v>
      </c>
      <c r="C3" s="25">
        <v>400</v>
      </c>
      <c r="E3" s="51"/>
    </row>
    <row r="4" spans="1:5" x14ac:dyDescent="0.25">
      <c r="A4" s="54" t="s">
        <v>164</v>
      </c>
      <c r="B4" s="72" t="s">
        <v>183</v>
      </c>
      <c r="C4" s="25">
        <v>200</v>
      </c>
      <c r="E4" s="51"/>
    </row>
    <row r="5" spans="1:5" x14ac:dyDescent="0.25">
      <c r="A5" s="54" t="s">
        <v>179</v>
      </c>
      <c r="B5" s="72" t="s">
        <v>183</v>
      </c>
      <c r="C5" s="25">
        <v>50</v>
      </c>
      <c r="E5" s="51"/>
    </row>
    <row r="6" spans="1:5" x14ac:dyDescent="0.25">
      <c r="A6" s="54" t="s">
        <v>181</v>
      </c>
      <c r="B6" s="72" t="s">
        <v>183</v>
      </c>
      <c r="C6" s="25">
        <v>60</v>
      </c>
      <c r="E6" s="51"/>
    </row>
    <row r="8" spans="1:5" x14ac:dyDescent="0.25">
      <c r="A8" s="54" t="s">
        <v>182</v>
      </c>
      <c r="B8" s="72" t="s">
        <v>124</v>
      </c>
      <c r="C8" s="67">
        <v>3</v>
      </c>
      <c r="D8" s="67">
        <v>6</v>
      </c>
      <c r="E8" s="67">
        <v>12</v>
      </c>
    </row>
    <row r="9" spans="1:5" x14ac:dyDescent="0.25">
      <c r="A9" s="53"/>
      <c r="E9" s="51"/>
    </row>
    <row r="10" spans="1:5" x14ac:dyDescent="0.25">
      <c r="A10" s="54" t="s">
        <v>127</v>
      </c>
      <c r="B10" s="55" t="s">
        <v>103</v>
      </c>
      <c r="E10" s="51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F8" sqref="F8"/>
    </sheetView>
  </sheetViews>
  <sheetFormatPr defaultRowHeight="15" x14ac:dyDescent="0.25"/>
  <cols>
    <col min="1" max="1" width="10.7109375" style="35" bestFit="1" customWidth="1"/>
    <col min="2" max="2" width="14.85546875" style="37" customWidth="1"/>
    <col min="3" max="3" width="9" style="36" bestFit="1" customWidth="1"/>
    <col min="4" max="4" width="9" customWidth="1"/>
    <col min="5" max="5" width="12.5703125" bestFit="1" customWidth="1"/>
    <col min="6" max="6" width="17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1" spans="1:6" x14ac:dyDescent="0.25">
      <c r="A1"/>
      <c r="B1"/>
      <c r="C1" s="16" t="s">
        <v>133</v>
      </c>
    </row>
    <row r="2" spans="1:6" x14ac:dyDescent="0.25">
      <c r="A2" s="1" t="s">
        <v>185</v>
      </c>
      <c r="B2" s="1" t="s">
        <v>186</v>
      </c>
      <c r="C2" s="9" t="s">
        <v>116</v>
      </c>
      <c r="E2" s="54" t="s">
        <v>127</v>
      </c>
      <c r="F2" s="55" t="s">
        <v>103</v>
      </c>
    </row>
    <row r="3" spans="1:6" x14ac:dyDescent="0.25">
      <c r="A3" s="35">
        <v>1</v>
      </c>
      <c r="B3" s="37" t="s">
        <v>187</v>
      </c>
      <c r="C3" s="36">
        <v>2000</v>
      </c>
      <c r="E3" s="51"/>
    </row>
    <row r="4" spans="1:6" x14ac:dyDescent="0.25">
      <c r="E4" s="51"/>
    </row>
    <row r="5" spans="1:6" x14ac:dyDescent="0.25">
      <c r="E5" s="51"/>
    </row>
    <row r="6" spans="1:6" x14ac:dyDescent="0.25">
      <c r="E6" s="51"/>
    </row>
    <row r="7" spans="1:6" x14ac:dyDescent="0.25">
      <c r="E7" s="51"/>
    </row>
    <row r="8" spans="1:6" x14ac:dyDescent="0.25">
      <c r="E8" s="51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6"/>
  <sheetViews>
    <sheetView workbookViewId="0">
      <selection activeCell="B2" sqref="B2:B4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188</v>
      </c>
      <c r="B2" s="62" t="s">
        <v>133</v>
      </c>
      <c r="C2" s="25">
        <v>50000</v>
      </c>
      <c r="E2" s="51"/>
    </row>
    <row r="3" spans="1:5" x14ac:dyDescent="0.25">
      <c r="A3" s="4" t="s">
        <v>66</v>
      </c>
      <c r="B3" s="62"/>
      <c r="C3" s="67">
        <v>4</v>
      </c>
      <c r="E3" s="51"/>
    </row>
    <row r="4" spans="1:5" x14ac:dyDescent="0.25">
      <c r="A4" s="4" t="s">
        <v>64</v>
      </c>
      <c r="B4" s="62" t="s">
        <v>134</v>
      </c>
      <c r="C4" s="67">
        <v>5</v>
      </c>
      <c r="E4" s="51"/>
    </row>
    <row r="5" spans="1:5" x14ac:dyDescent="0.25">
      <c r="A5" s="53"/>
      <c r="E5" s="51"/>
    </row>
    <row r="6" spans="1:5" x14ac:dyDescent="0.25">
      <c r="A6" s="54" t="s">
        <v>127</v>
      </c>
      <c r="B6" s="55" t="s">
        <v>105</v>
      </c>
      <c r="E6" s="51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F74F-5A15-4070-ABC2-DBD9F47CD0B1}">
  <sheetPr>
    <tabColor theme="5" tint="0.59999389629810485"/>
  </sheetPr>
  <dimension ref="A1:M8"/>
  <sheetViews>
    <sheetView tabSelected="1" workbookViewId="0">
      <selection activeCell="I14" sqref="I14"/>
    </sheetView>
  </sheetViews>
  <sheetFormatPr defaultRowHeight="15" x14ac:dyDescent="0.25"/>
  <cols>
    <col min="1" max="1" width="17" style="50" bestFit="1" customWidth="1"/>
    <col min="2" max="2" width="9" style="50" bestFit="1" customWidth="1"/>
    <col min="3" max="3" width="9.28515625" style="50" bestFit="1" customWidth="1"/>
    <col min="4" max="4" width="14.85546875" style="77" bestFit="1" customWidth="1"/>
    <col min="5" max="6" width="12.5703125" style="77" bestFit="1" customWidth="1"/>
    <col min="7" max="7" width="12.42578125" style="77" bestFit="1" customWidth="1"/>
    <col min="9" max="9" width="17" style="53" bestFit="1" customWidth="1"/>
    <col min="10" max="10" width="21.140625" bestFit="1" customWidth="1"/>
    <col min="13" max="13" width="9.140625" style="51"/>
  </cols>
  <sheetData>
    <row r="1" spans="1:13" x14ac:dyDescent="0.25">
      <c r="A1"/>
      <c r="B1"/>
      <c r="C1"/>
      <c r="D1" s="75" t="s">
        <v>123</v>
      </c>
      <c r="E1" s="75" t="s">
        <v>123</v>
      </c>
      <c r="F1" s="75" t="s">
        <v>134</v>
      </c>
      <c r="G1" s="75" t="s">
        <v>123</v>
      </c>
      <c r="J1" s="53"/>
    </row>
    <row r="2" spans="1:13" x14ac:dyDescent="0.25">
      <c r="A2" s="1" t="s">
        <v>117</v>
      </c>
      <c r="B2" s="1" t="s">
        <v>115</v>
      </c>
      <c r="C2" s="9" t="s">
        <v>116</v>
      </c>
      <c r="D2" s="1" t="s">
        <v>114</v>
      </c>
      <c r="E2" s="1" t="s">
        <v>118</v>
      </c>
      <c r="F2" s="1" t="s">
        <v>119</v>
      </c>
      <c r="G2" s="1" t="s">
        <v>120</v>
      </c>
      <c r="I2" s="4" t="s">
        <v>126</v>
      </c>
      <c r="J2" s="74"/>
      <c r="K2" s="25">
        <v>0</v>
      </c>
      <c r="L2" s="52"/>
    </row>
    <row r="3" spans="1:13" x14ac:dyDescent="0.25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5</v>
      </c>
      <c r="G3" s="7">
        <v>1.9E-2</v>
      </c>
      <c r="I3" s="4" t="s">
        <v>121</v>
      </c>
      <c r="J3" s="72" t="s">
        <v>8</v>
      </c>
      <c r="K3" s="25">
        <f>110+120</f>
        <v>230</v>
      </c>
    </row>
    <row r="4" spans="1:13" x14ac:dyDescent="0.25">
      <c r="A4" s="35">
        <v>-2</v>
      </c>
      <c r="B4" s="37">
        <f>A4+8</f>
        <v>6</v>
      </c>
      <c r="C4" s="36">
        <v>23500</v>
      </c>
      <c r="D4" s="56">
        <v>0.2</v>
      </c>
      <c r="E4" s="56">
        <v>-0.15</v>
      </c>
      <c r="F4" s="59">
        <v>5</v>
      </c>
      <c r="G4" s="60">
        <v>1.9E-2</v>
      </c>
      <c r="I4" s="4" t="s">
        <v>122</v>
      </c>
      <c r="J4" s="72" t="s">
        <v>125</v>
      </c>
      <c r="K4" s="25">
        <v>25</v>
      </c>
      <c r="L4" s="25">
        <v>75</v>
      </c>
      <c r="M4" s="25">
        <v>400</v>
      </c>
    </row>
    <row r="5" spans="1:13" x14ac:dyDescent="0.25">
      <c r="A5" s="35">
        <f>B3+1</f>
        <v>6</v>
      </c>
      <c r="B5" s="37">
        <f>A5+7</f>
        <v>13</v>
      </c>
      <c r="C5" s="36">
        <v>25000</v>
      </c>
      <c r="D5" s="56">
        <v>0.2</v>
      </c>
      <c r="E5" s="56">
        <v>-0.15</v>
      </c>
      <c r="F5" s="59">
        <v>5</v>
      </c>
      <c r="G5" s="60">
        <v>1.9E-2</v>
      </c>
      <c r="I5" s="4" t="s">
        <v>7</v>
      </c>
      <c r="J5" s="72" t="s">
        <v>8</v>
      </c>
      <c r="K5" s="25">
        <v>100</v>
      </c>
    </row>
    <row r="6" spans="1:13" x14ac:dyDescent="0.25">
      <c r="A6" s="35">
        <f>B4+1</f>
        <v>7</v>
      </c>
      <c r="B6" s="37">
        <f>A6+8</f>
        <v>15</v>
      </c>
      <c r="C6" s="36">
        <v>30000</v>
      </c>
      <c r="D6" s="56">
        <v>0.2</v>
      </c>
      <c r="E6" s="56">
        <v>-0.15</v>
      </c>
      <c r="F6" s="59">
        <v>5</v>
      </c>
      <c r="G6" s="60">
        <v>1.9E-2</v>
      </c>
      <c r="I6" s="4" t="s">
        <v>9</v>
      </c>
      <c r="J6" s="72" t="s">
        <v>8</v>
      </c>
      <c r="K6" s="49">
        <v>70</v>
      </c>
    </row>
    <row r="7" spans="1:13" x14ac:dyDescent="0.25">
      <c r="A7" s="35">
        <f>B5+1</f>
        <v>14</v>
      </c>
      <c r="B7" s="37">
        <f>A7+7</f>
        <v>21</v>
      </c>
      <c r="C7" s="36">
        <v>30000</v>
      </c>
      <c r="D7" s="56">
        <v>0.2</v>
      </c>
      <c r="E7" s="56">
        <v>-0.15</v>
      </c>
      <c r="F7" s="59">
        <v>5</v>
      </c>
      <c r="G7" s="60">
        <v>1.9E-2</v>
      </c>
      <c r="J7" s="53"/>
    </row>
    <row r="8" spans="1:13" x14ac:dyDescent="0.25">
      <c r="A8" s="35">
        <f>B6+1</f>
        <v>16</v>
      </c>
      <c r="B8" s="37">
        <f>A8+8</f>
        <v>24</v>
      </c>
      <c r="C8" s="36">
        <v>35000</v>
      </c>
      <c r="D8" s="56">
        <v>0.2</v>
      </c>
      <c r="E8" s="56">
        <v>-0.15</v>
      </c>
      <c r="F8" s="59">
        <v>5</v>
      </c>
      <c r="G8" s="60">
        <v>1.9E-2</v>
      </c>
      <c r="I8" s="54" t="s">
        <v>127</v>
      </c>
      <c r="J8" s="55" t="s">
        <v>105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D13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</cols>
  <sheetData>
    <row r="1" spans="1:4" x14ac:dyDescent="0.25">
      <c r="A1" s="48" t="s">
        <v>75</v>
      </c>
      <c r="B1" s="27" t="s">
        <v>106</v>
      </c>
    </row>
    <row r="2" spans="1:4" x14ac:dyDescent="0.25">
      <c r="A2" s="48"/>
      <c r="B2" s="41" t="s">
        <v>107</v>
      </c>
      <c r="C2" s="41" t="s">
        <v>108</v>
      </c>
      <c r="D2" s="41" t="s">
        <v>109</v>
      </c>
    </row>
    <row r="3" spans="1:4" x14ac:dyDescent="0.25">
      <c r="A3" s="45" t="s">
        <v>95</v>
      </c>
      <c r="B3" s="47">
        <v>10000</v>
      </c>
      <c r="C3" s="40" t="s">
        <v>110</v>
      </c>
      <c r="D3" s="40" t="s">
        <v>113</v>
      </c>
    </row>
    <row r="4" spans="1:4" x14ac:dyDescent="0.25">
      <c r="A4" s="45" t="s">
        <v>96</v>
      </c>
      <c r="B4" s="47">
        <v>10000</v>
      </c>
      <c r="C4" s="40" t="s">
        <v>110</v>
      </c>
      <c r="D4" s="40" t="s">
        <v>113</v>
      </c>
    </row>
    <row r="5" spans="1:4" x14ac:dyDescent="0.25">
      <c r="A5" s="45" t="s">
        <v>97</v>
      </c>
      <c r="B5" s="47">
        <v>10000</v>
      </c>
      <c r="C5" s="40" t="s">
        <v>110</v>
      </c>
      <c r="D5" s="40" t="s">
        <v>113</v>
      </c>
    </row>
    <row r="6" spans="1:4" x14ac:dyDescent="0.25">
      <c r="A6" s="45" t="s">
        <v>98</v>
      </c>
      <c r="B6" s="47">
        <v>10000</v>
      </c>
      <c r="C6" s="40" t="s">
        <v>111</v>
      </c>
      <c r="D6" s="40" t="s">
        <v>113</v>
      </c>
    </row>
    <row r="7" spans="1:4" x14ac:dyDescent="0.25">
      <c r="A7" s="45" t="s">
        <v>99</v>
      </c>
      <c r="B7" s="47">
        <v>10000</v>
      </c>
      <c r="C7" s="40" t="s">
        <v>111</v>
      </c>
      <c r="D7" s="40" t="s">
        <v>113</v>
      </c>
    </row>
    <row r="8" spans="1:4" x14ac:dyDescent="0.25">
      <c r="A8" s="45" t="s">
        <v>101</v>
      </c>
      <c r="B8" s="47">
        <v>10000</v>
      </c>
      <c r="C8" s="40" t="s">
        <v>112</v>
      </c>
      <c r="D8" s="40" t="s">
        <v>113</v>
      </c>
    </row>
    <row r="9" spans="1:4" x14ac:dyDescent="0.25">
      <c r="A9" s="45" t="s">
        <v>100</v>
      </c>
      <c r="B9" s="47">
        <v>10000</v>
      </c>
      <c r="C9" s="40" t="s">
        <v>110</v>
      </c>
      <c r="D9" s="40" t="s">
        <v>113</v>
      </c>
    </row>
    <row r="10" spans="1:4" x14ac:dyDescent="0.25">
      <c r="A10" s="45" t="s">
        <v>102</v>
      </c>
      <c r="B10" s="47">
        <v>10000</v>
      </c>
      <c r="C10" s="40" t="s">
        <v>112</v>
      </c>
      <c r="D10" s="40" t="s">
        <v>113</v>
      </c>
    </row>
    <row r="11" spans="1:4" x14ac:dyDescent="0.25">
      <c r="A11" s="45" t="s">
        <v>104</v>
      </c>
      <c r="B11" s="47">
        <v>10000</v>
      </c>
      <c r="C11" s="40" t="s">
        <v>112</v>
      </c>
      <c r="D11" s="40" t="s">
        <v>74</v>
      </c>
    </row>
    <row r="12" spans="1:4" x14ac:dyDescent="0.25">
      <c r="A12" s="45" t="s">
        <v>103</v>
      </c>
      <c r="B12" s="47">
        <v>10000</v>
      </c>
      <c r="C12" s="40" t="s">
        <v>112</v>
      </c>
      <c r="D12" s="40" t="s">
        <v>74</v>
      </c>
    </row>
    <row r="13" spans="1:4" x14ac:dyDescent="0.25">
      <c r="A13" s="45" t="s">
        <v>105</v>
      </c>
      <c r="B13" s="47">
        <v>10000</v>
      </c>
      <c r="C13" s="40" t="s">
        <v>112</v>
      </c>
      <c r="D13" s="40" t="s">
        <v>74</v>
      </c>
    </row>
  </sheetData>
  <mergeCells count="1">
    <mergeCell ref="A1: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2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27" t="s">
        <v>75</v>
      </c>
      <c r="B1" s="27" t="s">
        <v>94</v>
      </c>
      <c r="C1" s="28"/>
      <c r="D1" s="28"/>
      <c r="E1" s="28"/>
      <c r="F1" s="28"/>
    </row>
    <row r="2" spans="1:6" x14ac:dyDescent="0.25">
      <c r="A2" s="45" t="s">
        <v>95</v>
      </c>
      <c r="B2" s="42">
        <v>1</v>
      </c>
      <c r="C2" s="42">
        <v>1</v>
      </c>
      <c r="D2" s="42">
        <v>2</v>
      </c>
      <c r="E2" s="43">
        <v>3</v>
      </c>
      <c r="F2" s="43">
        <v>3</v>
      </c>
    </row>
    <row r="3" spans="1:6" x14ac:dyDescent="0.25">
      <c r="A3" s="45" t="s">
        <v>96</v>
      </c>
      <c r="B3" s="42">
        <v>1</v>
      </c>
      <c r="C3" s="42">
        <v>1</v>
      </c>
      <c r="D3" s="42">
        <v>2</v>
      </c>
      <c r="E3" s="43">
        <v>3</v>
      </c>
      <c r="F3" s="43">
        <v>3</v>
      </c>
    </row>
    <row r="4" spans="1:6" x14ac:dyDescent="0.25">
      <c r="A4" s="45" t="s">
        <v>97</v>
      </c>
      <c r="B4" s="42">
        <v>1</v>
      </c>
      <c r="C4" s="42">
        <v>2</v>
      </c>
      <c r="D4" s="42">
        <v>3</v>
      </c>
      <c r="E4" s="43">
        <v>1</v>
      </c>
      <c r="F4" s="43">
        <v>0</v>
      </c>
    </row>
    <row r="5" spans="1:6" x14ac:dyDescent="0.25">
      <c r="A5" s="45" t="s">
        <v>98</v>
      </c>
      <c r="B5" s="42">
        <v>1</v>
      </c>
      <c r="C5" s="42">
        <v>2</v>
      </c>
      <c r="D5" s="42">
        <v>2</v>
      </c>
      <c r="E5" s="43">
        <v>1</v>
      </c>
      <c r="F5" s="43">
        <v>0</v>
      </c>
    </row>
    <row r="6" spans="1:6" x14ac:dyDescent="0.25">
      <c r="A6" s="45" t="s">
        <v>99</v>
      </c>
      <c r="B6" s="42">
        <v>4</v>
      </c>
      <c r="C6" s="42">
        <v>2</v>
      </c>
      <c r="D6" s="42">
        <v>1</v>
      </c>
      <c r="E6" s="43">
        <v>0</v>
      </c>
      <c r="F6" s="43">
        <v>0</v>
      </c>
    </row>
    <row r="7" spans="1:6" x14ac:dyDescent="0.25">
      <c r="A7" s="45" t="s">
        <v>101</v>
      </c>
      <c r="B7" s="42">
        <v>0</v>
      </c>
      <c r="C7" s="42">
        <v>0</v>
      </c>
      <c r="D7" s="42">
        <v>0</v>
      </c>
      <c r="E7" s="43">
        <v>0</v>
      </c>
      <c r="F7" s="43">
        <v>0</v>
      </c>
    </row>
    <row r="8" spans="1:6" x14ac:dyDescent="0.25">
      <c r="A8" s="45" t="s">
        <v>100</v>
      </c>
      <c r="B8" s="42">
        <v>0</v>
      </c>
      <c r="C8" s="42">
        <v>0</v>
      </c>
      <c r="D8" s="42">
        <v>0</v>
      </c>
      <c r="E8" s="43">
        <v>0</v>
      </c>
      <c r="F8" s="43">
        <v>0</v>
      </c>
    </row>
    <row r="9" spans="1:6" x14ac:dyDescent="0.25">
      <c r="A9" s="45" t="s">
        <v>102</v>
      </c>
      <c r="B9" s="42">
        <v>3</v>
      </c>
      <c r="C9" s="42">
        <v>8</v>
      </c>
      <c r="D9" s="42">
        <v>9</v>
      </c>
      <c r="E9" s="43">
        <v>0</v>
      </c>
      <c r="F9" s="43">
        <v>0</v>
      </c>
    </row>
    <row r="10" spans="1:6" x14ac:dyDescent="0.25">
      <c r="A10" s="45" t="s">
        <v>104</v>
      </c>
      <c r="B10" s="42">
        <v>3</v>
      </c>
      <c r="C10" s="42">
        <v>8</v>
      </c>
      <c r="D10" s="42">
        <v>9</v>
      </c>
      <c r="E10" s="43">
        <v>0</v>
      </c>
      <c r="F10" s="43">
        <v>0</v>
      </c>
    </row>
    <row r="11" spans="1:6" x14ac:dyDescent="0.25">
      <c r="A11" s="45" t="s">
        <v>103</v>
      </c>
      <c r="B11" s="42">
        <v>3</v>
      </c>
      <c r="C11" s="42">
        <v>5</v>
      </c>
      <c r="D11" s="42">
        <v>5</v>
      </c>
      <c r="E11" s="43">
        <v>3</v>
      </c>
      <c r="F11" s="43">
        <v>3</v>
      </c>
    </row>
    <row r="12" spans="1:6" x14ac:dyDescent="0.25">
      <c r="A12" s="45" t="s">
        <v>105</v>
      </c>
      <c r="B12" s="42">
        <v>10</v>
      </c>
      <c r="C12" s="42">
        <v>10</v>
      </c>
      <c r="D12" s="42">
        <v>10</v>
      </c>
      <c r="E12" s="43">
        <v>10</v>
      </c>
      <c r="F12" s="4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5" width="11.85546875" customWidth="1"/>
  </cols>
  <sheetData>
    <row r="1" spans="1:5" x14ac:dyDescent="0.25">
      <c r="A1" s="48" t="s">
        <v>75</v>
      </c>
      <c r="B1" s="27" t="s">
        <v>89</v>
      </c>
      <c r="C1" s="40"/>
      <c r="D1" s="40"/>
      <c r="E1" s="40"/>
    </row>
    <row r="2" spans="1:5" x14ac:dyDescent="0.25">
      <c r="A2" s="48"/>
      <c r="B2" s="41" t="s">
        <v>90</v>
      </c>
      <c r="C2" s="41" t="s">
        <v>91</v>
      </c>
      <c r="D2" s="41" t="s">
        <v>92</v>
      </c>
      <c r="E2" s="41" t="s">
        <v>93</v>
      </c>
    </row>
    <row r="3" spans="1:5" x14ac:dyDescent="0.25">
      <c r="A3" s="45" t="s">
        <v>95</v>
      </c>
      <c r="B3" s="44">
        <v>0.04</v>
      </c>
      <c r="C3" s="44">
        <v>5.0000000000000001E-3</v>
      </c>
      <c r="D3" s="46"/>
      <c r="E3" s="46"/>
    </row>
    <row r="4" spans="1:5" x14ac:dyDescent="0.25">
      <c r="A4" s="45" t="s">
        <v>96</v>
      </c>
      <c r="B4" s="44">
        <v>0.08</v>
      </c>
      <c r="C4" s="44">
        <v>2.5000000000000001E-2</v>
      </c>
      <c r="D4" s="46"/>
      <c r="E4" s="46"/>
    </row>
    <row r="5" spans="1:5" x14ac:dyDescent="0.25">
      <c r="A5" s="45" t="s">
        <v>97</v>
      </c>
      <c r="B5" s="44">
        <v>0.1</v>
      </c>
      <c r="C5" s="44">
        <v>0.03</v>
      </c>
      <c r="D5" s="46"/>
      <c r="E5" s="46"/>
    </row>
    <row r="6" spans="1:5" x14ac:dyDescent="0.25">
      <c r="A6" s="45" t="s">
        <v>98</v>
      </c>
      <c r="B6" s="44">
        <v>0.1</v>
      </c>
      <c r="C6" s="44">
        <v>0.15</v>
      </c>
      <c r="D6" s="46"/>
      <c r="E6" s="46"/>
    </row>
    <row r="7" spans="1:5" x14ac:dyDescent="0.25">
      <c r="A7" s="45" t="s">
        <v>99</v>
      </c>
      <c r="B7" s="44">
        <v>0.3</v>
      </c>
      <c r="C7" s="44">
        <v>0.3</v>
      </c>
      <c r="D7" s="46"/>
      <c r="E7" s="46"/>
    </row>
    <row r="8" spans="1:5" x14ac:dyDescent="0.25">
      <c r="A8" s="45" t="s">
        <v>101</v>
      </c>
      <c r="B8" s="44">
        <v>0.1</v>
      </c>
      <c r="C8" s="44">
        <v>0.03</v>
      </c>
      <c r="D8" s="46">
        <v>0.04</v>
      </c>
      <c r="E8" s="46">
        <v>0.01</v>
      </c>
    </row>
    <row r="9" spans="1:5" x14ac:dyDescent="0.25">
      <c r="A9" s="45" t="s">
        <v>100</v>
      </c>
      <c r="B9" s="44">
        <v>0.08</v>
      </c>
      <c r="C9" s="44">
        <v>0.03</v>
      </c>
      <c r="D9" s="46">
        <v>0.05</v>
      </c>
      <c r="E9" s="46">
        <v>0.02</v>
      </c>
    </row>
    <row r="10" spans="1:5" x14ac:dyDescent="0.25">
      <c r="A10" s="45" t="s">
        <v>102</v>
      </c>
      <c r="B10" s="44">
        <v>0.06</v>
      </c>
      <c r="C10" s="44">
        <v>0.02</v>
      </c>
      <c r="D10" s="46"/>
      <c r="E10" s="46"/>
    </row>
    <row r="11" spans="1:5" x14ac:dyDescent="0.25">
      <c r="A11" s="45" t="s">
        <v>104</v>
      </c>
      <c r="B11" s="44">
        <v>0.03</v>
      </c>
      <c r="C11" s="44">
        <v>0.01</v>
      </c>
      <c r="D11" s="46"/>
      <c r="E11" s="46"/>
    </row>
    <row r="12" spans="1:5" x14ac:dyDescent="0.25">
      <c r="A12" s="45" t="s">
        <v>103</v>
      </c>
      <c r="B12" s="44">
        <v>0.03</v>
      </c>
      <c r="C12" s="44">
        <v>0.01</v>
      </c>
      <c r="D12" s="46"/>
      <c r="E12" s="46"/>
    </row>
    <row r="13" spans="1:5" x14ac:dyDescent="0.25">
      <c r="A13" s="45" t="s">
        <v>105</v>
      </c>
      <c r="B13" s="44">
        <v>0.03</v>
      </c>
      <c r="C13" s="44">
        <v>0.01</v>
      </c>
      <c r="D13" s="46"/>
      <c r="E13" s="46"/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D1" sqref="D1:G1"/>
    </sheetView>
  </sheetViews>
  <sheetFormatPr defaultRowHeight="15" x14ac:dyDescent="0.25"/>
  <cols>
    <col min="1" max="1" width="14.28515625" style="50" bestFit="1" customWidth="1"/>
    <col min="2" max="2" width="9.28515625" style="50" bestFit="1" customWidth="1"/>
    <col min="3" max="3" width="13.42578125" style="50" customWidth="1"/>
    <col min="4" max="4" width="14.85546875" style="57" bestFit="1" customWidth="1"/>
    <col min="5" max="5" width="12.5703125" style="61" bestFit="1" customWidth="1"/>
    <col min="6" max="6" width="12.5703125" style="57" bestFit="1" customWidth="1"/>
    <col min="7" max="7" width="12.42578125" style="57" bestFit="1" customWidth="1"/>
    <col min="9" max="9" width="17" style="53" bestFit="1" customWidth="1"/>
    <col min="10" max="10" width="20.140625" bestFit="1" customWidth="1"/>
    <col min="13" max="13" width="9.140625" style="51"/>
  </cols>
  <sheetData>
    <row r="1" spans="1:14" x14ac:dyDescent="0.25">
      <c r="A1"/>
      <c r="B1"/>
      <c r="C1"/>
      <c r="D1" s="75" t="s">
        <v>123</v>
      </c>
      <c r="E1" s="75" t="s">
        <v>123</v>
      </c>
      <c r="F1" s="75" t="s">
        <v>134</v>
      </c>
      <c r="G1" s="75" t="s">
        <v>123</v>
      </c>
    </row>
    <row r="2" spans="1:14" x14ac:dyDescent="0.25">
      <c r="A2" s="1" t="s">
        <v>117</v>
      </c>
      <c r="B2" s="1" t="s">
        <v>115</v>
      </c>
      <c r="C2" s="9" t="s">
        <v>116</v>
      </c>
      <c r="D2" s="1" t="s">
        <v>114</v>
      </c>
      <c r="E2" s="1" t="s">
        <v>118</v>
      </c>
      <c r="F2" s="1" t="s">
        <v>119</v>
      </c>
      <c r="G2" s="1" t="s">
        <v>120</v>
      </c>
      <c r="I2" s="4" t="s">
        <v>126</v>
      </c>
      <c r="J2" s="71"/>
      <c r="K2" s="25">
        <v>0</v>
      </c>
      <c r="L2" s="52"/>
      <c r="M2"/>
      <c r="N2" s="51"/>
    </row>
    <row r="3" spans="1:14" x14ac:dyDescent="0.25">
      <c r="A3" s="35">
        <v>-2</v>
      </c>
      <c r="B3" s="37">
        <v>5</v>
      </c>
      <c r="C3" s="36">
        <v>562000</v>
      </c>
      <c r="D3" s="12">
        <v>0.2</v>
      </c>
      <c r="E3" s="7">
        <v>1.4999999999999999E-2</v>
      </c>
      <c r="F3" s="13">
        <v>30</v>
      </c>
      <c r="G3" s="7">
        <v>2.7E-2</v>
      </c>
      <c r="I3" s="4" t="s">
        <v>128</v>
      </c>
      <c r="J3" s="71"/>
      <c r="K3" s="20">
        <v>1.7000000000000001E-2</v>
      </c>
      <c r="L3" s="52"/>
      <c r="M3"/>
      <c r="N3" s="51"/>
    </row>
    <row r="4" spans="1:14" x14ac:dyDescent="0.25">
      <c r="A4" s="35">
        <v>18</v>
      </c>
      <c r="B4" s="37">
        <f>A4+8</f>
        <v>26</v>
      </c>
      <c r="C4" s="36">
        <v>850000</v>
      </c>
      <c r="D4" s="56">
        <v>0.2</v>
      </c>
      <c r="E4" s="60">
        <v>0.02</v>
      </c>
      <c r="F4" s="59">
        <v>30</v>
      </c>
      <c r="G4" s="60">
        <v>3.5000000000000003E-2</v>
      </c>
      <c r="I4" s="4" t="s">
        <v>122</v>
      </c>
      <c r="J4" s="72" t="s">
        <v>132</v>
      </c>
      <c r="K4" s="25">
        <v>500</v>
      </c>
      <c r="L4" s="25">
        <v>3000</v>
      </c>
      <c r="M4" s="25">
        <v>15000</v>
      </c>
    </row>
    <row r="5" spans="1:14" x14ac:dyDescent="0.25">
      <c r="A5" s="35">
        <v>33</v>
      </c>
      <c r="B5" s="37">
        <f>A5+7</f>
        <v>40</v>
      </c>
      <c r="C5" s="36">
        <v>1250000</v>
      </c>
      <c r="D5" s="56">
        <v>0.2</v>
      </c>
      <c r="E5" s="60">
        <v>0.02</v>
      </c>
      <c r="F5" s="59">
        <v>20</v>
      </c>
      <c r="G5" s="60">
        <v>0.03</v>
      </c>
      <c r="I5" s="4" t="s">
        <v>121</v>
      </c>
      <c r="J5" s="72" t="s">
        <v>133</v>
      </c>
      <c r="K5" s="25">
        <v>1000</v>
      </c>
      <c r="M5"/>
      <c r="N5" s="51"/>
    </row>
    <row r="6" spans="1:14" x14ac:dyDescent="0.25">
      <c r="A6" s="35"/>
      <c r="B6" s="37"/>
      <c r="C6" s="36"/>
      <c r="D6" s="56"/>
      <c r="E6" s="60"/>
      <c r="F6" s="59"/>
      <c r="G6" s="60"/>
      <c r="I6" s="4" t="s">
        <v>129</v>
      </c>
      <c r="J6" s="72" t="s">
        <v>8</v>
      </c>
      <c r="K6" s="49">
        <v>50</v>
      </c>
      <c r="M6"/>
      <c r="N6" s="51"/>
    </row>
    <row r="7" spans="1:14" x14ac:dyDescent="0.25">
      <c r="A7" s="35"/>
      <c r="B7" s="37"/>
      <c r="C7" s="36"/>
      <c r="D7" s="56"/>
      <c r="E7" s="60"/>
      <c r="F7" s="59"/>
      <c r="G7" s="60"/>
      <c r="I7" s="54" t="s">
        <v>130</v>
      </c>
      <c r="J7" s="72" t="s">
        <v>8</v>
      </c>
      <c r="K7" s="49">
        <v>125</v>
      </c>
      <c r="M7"/>
      <c r="N7" s="51"/>
    </row>
    <row r="8" spans="1:14" x14ac:dyDescent="0.25">
      <c r="A8" s="35"/>
      <c r="B8" s="37"/>
      <c r="C8" s="36"/>
      <c r="D8" s="56"/>
      <c r="E8" s="60"/>
      <c r="F8" s="59"/>
      <c r="G8" s="60"/>
      <c r="I8" s="54" t="s">
        <v>131</v>
      </c>
      <c r="J8" s="72" t="s">
        <v>8</v>
      </c>
      <c r="K8" s="49">
        <v>50</v>
      </c>
      <c r="M8"/>
      <c r="N8" s="51"/>
    </row>
    <row r="9" spans="1:14" x14ac:dyDescent="0.25">
      <c r="A9" s="35"/>
      <c r="B9" s="37"/>
      <c r="C9" s="36"/>
      <c r="D9" s="56"/>
      <c r="E9" s="60"/>
      <c r="F9" s="59"/>
      <c r="G9" s="60"/>
    </row>
    <row r="10" spans="1:14" x14ac:dyDescent="0.25">
      <c r="A10" s="35"/>
      <c r="B10" s="37"/>
      <c r="C10" s="36"/>
      <c r="D10" s="56"/>
      <c r="E10" s="60"/>
      <c r="F10" s="59"/>
      <c r="G10" s="60"/>
      <c r="I10" s="54" t="s">
        <v>127</v>
      </c>
      <c r="J10" s="55" t="s">
        <v>104</v>
      </c>
    </row>
    <row r="11" spans="1:14" x14ac:dyDescent="0.25">
      <c r="A11" s="35"/>
      <c r="B11" s="37"/>
      <c r="C11" s="36"/>
      <c r="D11" s="56"/>
      <c r="E11" s="60"/>
      <c r="F11" s="59"/>
      <c r="G11" s="60"/>
    </row>
    <row r="12" spans="1:14" x14ac:dyDescent="0.25">
      <c r="A12" s="35"/>
      <c r="B12" s="37"/>
      <c r="C12" s="36"/>
      <c r="D12" s="56"/>
      <c r="E12" s="60"/>
      <c r="F12" s="59"/>
      <c r="G12" s="60"/>
    </row>
    <row r="13" spans="1:14" x14ac:dyDescent="0.25">
      <c r="A13" s="35"/>
      <c r="B13" s="37"/>
      <c r="C13" s="36"/>
      <c r="D13" s="56"/>
      <c r="E13" s="60"/>
      <c r="F13" s="59"/>
      <c r="G13" s="60"/>
    </row>
    <row r="14" spans="1:14" x14ac:dyDescent="0.25">
      <c r="A14" s="35"/>
      <c r="B14" s="37"/>
      <c r="C14" s="36"/>
      <c r="D14" s="56"/>
      <c r="E14" s="60"/>
      <c r="F14" s="59"/>
      <c r="G14" s="60"/>
    </row>
    <row r="15" spans="1:14" x14ac:dyDescent="0.25">
      <c r="G15" s="58"/>
    </row>
    <row r="16" spans="1:14" x14ac:dyDescent="0.25">
      <c r="G16" s="58"/>
    </row>
    <row r="17" spans="7:7" x14ac:dyDescent="0.25">
      <c r="G17" s="58"/>
    </row>
    <row r="18" spans="7:7" x14ac:dyDescent="0.25">
      <c r="G18" s="5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M18"/>
  <sheetViews>
    <sheetView workbookViewId="0">
      <selection activeCell="D1" sqref="D1:G1"/>
    </sheetView>
  </sheetViews>
  <sheetFormatPr defaultRowHeight="15" x14ac:dyDescent="0.25"/>
  <cols>
    <col min="1" max="1" width="14.28515625" style="50" bestFit="1" customWidth="1"/>
    <col min="2" max="2" width="9.28515625" style="50" bestFit="1" customWidth="1"/>
    <col min="3" max="3" width="9" style="50" bestFit="1" customWidth="1"/>
    <col min="4" max="4" width="14.85546875" style="57" bestFit="1" customWidth="1"/>
    <col min="5" max="6" width="12.5703125" style="57" bestFit="1" customWidth="1"/>
    <col min="7" max="7" width="12.42578125" style="57" bestFit="1" customWidth="1"/>
    <col min="9" max="9" width="17" style="53" bestFit="1" customWidth="1"/>
    <col min="10" max="10" width="21.140625" bestFit="1" customWidth="1"/>
    <col min="13" max="13" width="9.140625" style="51"/>
  </cols>
  <sheetData>
    <row r="1" spans="1:13" x14ac:dyDescent="0.25">
      <c r="A1"/>
      <c r="B1"/>
      <c r="C1"/>
      <c r="D1" s="75" t="s">
        <v>123</v>
      </c>
      <c r="E1" s="75" t="s">
        <v>123</v>
      </c>
      <c r="F1" s="75" t="s">
        <v>6</v>
      </c>
      <c r="G1" s="75" t="s">
        <v>123</v>
      </c>
    </row>
    <row r="2" spans="1:13" x14ac:dyDescent="0.25">
      <c r="A2" s="1" t="s">
        <v>117</v>
      </c>
      <c r="B2" s="1" t="s">
        <v>115</v>
      </c>
      <c r="C2" s="9" t="s">
        <v>116</v>
      </c>
      <c r="D2" s="1" t="s">
        <v>114</v>
      </c>
      <c r="E2" s="1" t="s">
        <v>118</v>
      </c>
      <c r="F2" s="1" t="s">
        <v>119</v>
      </c>
      <c r="G2" s="1" t="s">
        <v>120</v>
      </c>
      <c r="I2" s="4" t="s">
        <v>126</v>
      </c>
      <c r="J2" s="71"/>
      <c r="K2" s="25">
        <v>0</v>
      </c>
      <c r="L2" s="52"/>
    </row>
    <row r="3" spans="1:13" x14ac:dyDescent="0.25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60</v>
      </c>
      <c r="G3" s="7">
        <v>1.9E-2</v>
      </c>
      <c r="I3" s="4" t="s">
        <v>121</v>
      </c>
      <c r="J3" s="73" t="s">
        <v>8</v>
      </c>
      <c r="K3" s="25">
        <f>110+120</f>
        <v>230</v>
      </c>
    </row>
    <row r="4" spans="1:13" x14ac:dyDescent="0.25">
      <c r="A4" s="35">
        <v>-2</v>
      </c>
      <c r="B4" s="37">
        <f>A4+8</f>
        <v>6</v>
      </c>
      <c r="C4" s="36">
        <v>23500</v>
      </c>
      <c r="D4" s="56">
        <v>0.2</v>
      </c>
      <c r="E4" s="56">
        <v>-0.15</v>
      </c>
      <c r="F4" s="59">
        <v>60</v>
      </c>
      <c r="G4" s="60">
        <v>1.9E-2</v>
      </c>
      <c r="I4" s="4" t="s">
        <v>122</v>
      </c>
      <c r="J4" s="73" t="s">
        <v>125</v>
      </c>
      <c r="K4" s="25">
        <v>25</v>
      </c>
      <c r="L4" s="25">
        <v>75</v>
      </c>
      <c r="M4" s="25">
        <v>400</v>
      </c>
    </row>
    <row r="5" spans="1:13" x14ac:dyDescent="0.25">
      <c r="A5" s="35">
        <f>B3+1</f>
        <v>6</v>
      </c>
      <c r="B5" s="37">
        <f>A5+7</f>
        <v>13</v>
      </c>
      <c r="C5" s="36">
        <v>25000</v>
      </c>
      <c r="D5" s="56">
        <v>0.2</v>
      </c>
      <c r="E5" s="56">
        <v>-0.15</v>
      </c>
      <c r="F5" s="59">
        <v>60</v>
      </c>
      <c r="G5" s="60">
        <v>1.9E-2</v>
      </c>
      <c r="I5" s="4" t="s">
        <v>7</v>
      </c>
      <c r="J5" s="73" t="s">
        <v>8</v>
      </c>
      <c r="K5" s="25">
        <v>100</v>
      </c>
    </row>
    <row r="6" spans="1:13" x14ac:dyDescent="0.25">
      <c r="A6" s="35">
        <f>B4+1</f>
        <v>7</v>
      </c>
      <c r="B6" s="37">
        <f>A6+8</f>
        <v>15</v>
      </c>
      <c r="C6" s="36">
        <v>30000</v>
      </c>
      <c r="D6" s="56">
        <v>0.2</v>
      </c>
      <c r="E6" s="56">
        <v>-0.15</v>
      </c>
      <c r="F6" s="59">
        <v>60</v>
      </c>
      <c r="G6" s="60">
        <v>1.9E-2</v>
      </c>
      <c r="I6" s="4" t="s">
        <v>9</v>
      </c>
      <c r="J6" s="73" t="s">
        <v>8</v>
      </c>
      <c r="K6" s="49">
        <v>70</v>
      </c>
    </row>
    <row r="7" spans="1:13" x14ac:dyDescent="0.25">
      <c r="A7" s="35">
        <f>B5+1</f>
        <v>14</v>
      </c>
      <c r="B7" s="37">
        <f>A7+7</f>
        <v>21</v>
      </c>
      <c r="C7" s="36">
        <v>30000</v>
      </c>
      <c r="D7" s="56">
        <v>0.2</v>
      </c>
      <c r="E7" s="56">
        <v>-0.15</v>
      </c>
      <c r="F7" s="59">
        <v>60</v>
      </c>
      <c r="G7" s="60">
        <v>1.9E-2</v>
      </c>
    </row>
    <row r="8" spans="1:13" x14ac:dyDescent="0.25">
      <c r="A8" s="35">
        <f>B6+1</f>
        <v>16</v>
      </c>
      <c r="B8" s="37">
        <f>A8+8</f>
        <v>24</v>
      </c>
      <c r="C8" s="36">
        <v>35000</v>
      </c>
      <c r="D8" s="56">
        <v>0.2</v>
      </c>
      <c r="E8" s="56">
        <v>-0.15</v>
      </c>
      <c r="F8" s="59">
        <v>60</v>
      </c>
      <c r="G8" s="60">
        <v>1.9E-2</v>
      </c>
      <c r="I8" s="54" t="s">
        <v>127</v>
      </c>
      <c r="J8" s="55" t="s">
        <v>105</v>
      </c>
    </row>
    <row r="9" spans="1:13" x14ac:dyDescent="0.25">
      <c r="A9" s="35">
        <v>21</v>
      </c>
      <c r="B9" s="37">
        <f>A9+6</f>
        <v>27</v>
      </c>
      <c r="C9" s="36">
        <v>22500</v>
      </c>
      <c r="D9" s="56">
        <v>0.2</v>
      </c>
      <c r="E9" s="56">
        <v>-0.15</v>
      </c>
      <c r="F9" s="59">
        <v>60</v>
      </c>
      <c r="G9" s="60">
        <v>1.9E-2</v>
      </c>
    </row>
    <row r="10" spans="1:13" x14ac:dyDescent="0.25">
      <c r="A10" s="35">
        <f>B7+1</f>
        <v>22</v>
      </c>
      <c r="B10" s="37">
        <f>A10+8</f>
        <v>30</v>
      </c>
      <c r="C10" s="36">
        <v>40000</v>
      </c>
      <c r="D10" s="56">
        <v>0.2</v>
      </c>
      <c r="E10" s="56">
        <v>-0.15</v>
      </c>
      <c r="F10" s="59">
        <v>60</v>
      </c>
      <c r="G10" s="60">
        <v>1.9E-2</v>
      </c>
    </row>
    <row r="11" spans="1:13" x14ac:dyDescent="0.25">
      <c r="A11" s="35">
        <v>23</v>
      </c>
      <c r="B11" s="37">
        <f>A11+6</f>
        <v>29</v>
      </c>
      <c r="C11" s="36">
        <v>22500</v>
      </c>
      <c r="D11" s="56">
        <v>0.2</v>
      </c>
      <c r="E11" s="56">
        <v>-0.15</v>
      </c>
      <c r="F11" s="59">
        <v>60</v>
      </c>
      <c r="G11" s="60">
        <v>1.9E-2</v>
      </c>
    </row>
    <row r="12" spans="1:13" x14ac:dyDescent="0.25">
      <c r="A12" s="35">
        <f>B8+1</f>
        <v>25</v>
      </c>
      <c r="B12" s="37">
        <f>A12+8</f>
        <v>33</v>
      </c>
      <c r="C12" s="36">
        <v>40000</v>
      </c>
      <c r="D12" s="56">
        <v>0.2</v>
      </c>
      <c r="E12" s="56">
        <v>-0.15</v>
      </c>
      <c r="F12" s="59">
        <v>60</v>
      </c>
      <c r="G12" s="60">
        <v>1.9E-2</v>
      </c>
    </row>
    <row r="13" spans="1:13" x14ac:dyDescent="0.25">
      <c r="A13" s="35">
        <f>B10+1</f>
        <v>31</v>
      </c>
      <c r="B13" s="37">
        <f>A13+8</f>
        <v>39</v>
      </c>
      <c r="C13" s="36">
        <v>45000</v>
      </c>
      <c r="D13" s="56">
        <v>0.2</v>
      </c>
      <c r="E13" s="56">
        <v>-0.15</v>
      </c>
      <c r="F13" s="59">
        <v>60</v>
      </c>
      <c r="G13" s="60">
        <v>1.9E-2</v>
      </c>
    </row>
    <row r="14" spans="1:13" x14ac:dyDescent="0.25">
      <c r="A14" s="35">
        <f>B12+1</f>
        <v>34</v>
      </c>
      <c r="B14" s="37">
        <f>A14+8</f>
        <v>42</v>
      </c>
      <c r="C14" s="36">
        <v>45000</v>
      </c>
      <c r="D14" s="56">
        <v>0.2</v>
      </c>
      <c r="E14" s="56">
        <v>-0.15</v>
      </c>
      <c r="F14" s="59">
        <v>60</v>
      </c>
      <c r="G14" s="60">
        <v>1.9E-2</v>
      </c>
    </row>
    <row r="15" spans="1:13" x14ac:dyDescent="0.25">
      <c r="G15" s="58"/>
    </row>
    <row r="16" spans="1:13" x14ac:dyDescent="0.25">
      <c r="G16" s="58"/>
    </row>
    <row r="17" spans="7:7" x14ac:dyDescent="0.25">
      <c r="G17" s="58"/>
    </row>
    <row r="18" spans="7:7" x14ac:dyDescent="0.25">
      <c r="G18" s="58"/>
    </row>
  </sheetData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18"/>
  <sheetViews>
    <sheetView workbookViewId="0">
      <selection sqref="A1:M8"/>
    </sheetView>
  </sheetViews>
  <sheetFormatPr defaultRowHeight="15" x14ac:dyDescent="0.25"/>
  <cols>
    <col min="1" max="1" width="14.28515625" style="50" bestFit="1" customWidth="1"/>
    <col min="2" max="2" width="9.28515625" style="50" bestFit="1" customWidth="1"/>
    <col min="3" max="3" width="9" style="50" bestFit="1" customWidth="1"/>
    <col min="4" max="4" width="14.85546875" style="57" bestFit="1" customWidth="1"/>
    <col min="5" max="6" width="12.5703125" style="57" bestFit="1" customWidth="1"/>
    <col min="7" max="7" width="12.42578125" style="57" bestFit="1" customWidth="1"/>
    <col min="9" max="9" width="17" style="53" bestFit="1" customWidth="1"/>
    <col min="10" max="10" width="21.140625" style="53" bestFit="1" customWidth="1"/>
    <col min="13" max="13" width="9.140625" style="51"/>
  </cols>
  <sheetData>
    <row r="1" spans="1:13" x14ac:dyDescent="0.25">
      <c r="A1"/>
      <c r="B1"/>
      <c r="C1"/>
      <c r="D1" s="75" t="s">
        <v>123</v>
      </c>
      <c r="E1" s="75" t="s">
        <v>123</v>
      </c>
      <c r="F1" s="75" t="s">
        <v>134</v>
      </c>
      <c r="G1" s="75" t="s">
        <v>123</v>
      </c>
    </row>
    <row r="2" spans="1:13" x14ac:dyDescent="0.25">
      <c r="A2" s="1" t="s">
        <v>117</v>
      </c>
      <c r="B2" s="1" t="s">
        <v>115</v>
      </c>
      <c r="C2" s="9" t="s">
        <v>116</v>
      </c>
      <c r="D2" s="1" t="s">
        <v>114</v>
      </c>
      <c r="E2" s="1" t="s">
        <v>118</v>
      </c>
      <c r="F2" s="1" t="s">
        <v>119</v>
      </c>
      <c r="G2" s="1" t="s">
        <v>120</v>
      </c>
      <c r="I2" s="4" t="s">
        <v>126</v>
      </c>
      <c r="J2" s="74"/>
      <c r="K2" s="25">
        <v>0</v>
      </c>
      <c r="L2" s="52"/>
    </row>
    <row r="3" spans="1:13" x14ac:dyDescent="0.25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5</v>
      </c>
      <c r="G3" s="7">
        <v>1.9E-2</v>
      </c>
      <c r="I3" s="4" t="s">
        <v>121</v>
      </c>
      <c r="J3" s="72" t="s">
        <v>8</v>
      </c>
      <c r="K3" s="25">
        <f>110+120</f>
        <v>230</v>
      </c>
    </row>
    <row r="4" spans="1:13" x14ac:dyDescent="0.25">
      <c r="A4" s="35">
        <v>-2</v>
      </c>
      <c r="B4" s="37">
        <f>A4+8</f>
        <v>6</v>
      </c>
      <c r="C4" s="36">
        <v>23500</v>
      </c>
      <c r="D4" s="56">
        <v>0.2</v>
      </c>
      <c r="E4" s="56">
        <v>-0.15</v>
      </c>
      <c r="F4" s="59">
        <v>5</v>
      </c>
      <c r="G4" s="60">
        <v>1.9E-2</v>
      </c>
      <c r="I4" s="4" t="s">
        <v>122</v>
      </c>
      <c r="J4" s="72" t="s">
        <v>125</v>
      </c>
      <c r="K4" s="25">
        <v>25</v>
      </c>
      <c r="L4" s="25">
        <v>75</v>
      </c>
      <c r="M4" s="25">
        <v>400</v>
      </c>
    </row>
    <row r="5" spans="1:13" x14ac:dyDescent="0.25">
      <c r="A5" s="35">
        <f>B3+1</f>
        <v>6</v>
      </c>
      <c r="B5" s="37">
        <f>A5+7</f>
        <v>13</v>
      </c>
      <c r="C5" s="36">
        <v>25000</v>
      </c>
      <c r="D5" s="56">
        <v>0.2</v>
      </c>
      <c r="E5" s="56">
        <v>-0.15</v>
      </c>
      <c r="F5" s="59">
        <v>5</v>
      </c>
      <c r="G5" s="60">
        <v>1.9E-2</v>
      </c>
      <c r="I5" s="4" t="s">
        <v>7</v>
      </c>
      <c r="J5" s="72" t="s">
        <v>8</v>
      </c>
      <c r="K5" s="25">
        <v>100</v>
      </c>
    </row>
    <row r="6" spans="1:13" x14ac:dyDescent="0.25">
      <c r="A6" s="35">
        <f>B4+1</f>
        <v>7</v>
      </c>
      <c r="B6" s="37">
        <f>A6+8</f>
        <v>15</v>
      </c>
      <c r="C6" s="36">
        <v>30000</v>
      </c>
      <c r="D6" s="56">
        <v>0.2</v>
      </c>
      <c r="E6" s="56">
        <v>-0.15</v>
      </c>
      <c r="F6" s="59">
        <v>5</v>
      </c>
      <c r="G6" s="60">
        <v>1.9E-2</v>
      </c>
      <c r="I6" s="4" t="s">
        <v>9</v>
      </c>
      <c r="J6" s="72" t="s">
        <v>8</v>
      </c>
      <c r="K6" s="49">
        <v>70</v>
      </c>
    </row>
    <row r="7" spans="1:13" x14ac:dyDescent="0.25">
      <c r="A7" s="35">
        <f>B5+1</f>
        <v>14</v>
      </c>
      <c r="B7" s="37">
        <f>A7+7</f>
        <v>21</v>
      </c>
      <c r="C7" s="36">
        <v>30000</v>
      </c>
      <c r="D7" s="56">
        <v>0.2</v>
      </c>
      <c r="E7" s="56">
        <v>-0.15</v>
      </c>
      <c r="F7" s="59">
        <v>5</v>
      </c>
      <c r="G7" s="60">
        <v>1.9E-2</v>
      </c>
    </row>
    <row r="8" spans="1:13" x14ac:dyDescent="0.25">
      <c r="A8" s="35">
        <f>B6+1</f>
        <v>16</v>
      </c>
      <c r="B8" s="37">
        <f>A8+8</f>
        <v>24</v>
      </c>
      <c r="C8" s="36">
        <v>35000</v>
      </c>
      <c r="D8" s="56">
        <v>0.2</v>
      </c>
      <c r="E8" s="56">
        <v>-0.15</v>
      </c>
      <c r="F8" s="59">
        <v>5</v>
      </c>
      <c r="G8" s="60">
        <v>1.9E-2</v>
      </c>
      <c r="I8" s="54" t="s">
        <v>127</v>
      </c>
      <c r="J8" s="55" t="s">
        <v>105</v>
      </c>
    </row>
    <row r="9" spans="1:13" x14ac:dyDescent="0.25">
      <c r="A9" s="35">
        <v>21</v>
      </c>
      <c r="B9" s="37">
        <f>A9+6</f>
        <v>27</v>
      </c>
      <c r="C9" s="36">
        <v>22500</v>
      </c>
      <c r="D9" s="56">
        <v>0.2</v>
      </c>
      <c r="E9" s="56">
        <v>-0.15</v>
      </c>
      <c r="F9" s="59">
        <v>5</v>
      </c>
      <c r="G9" s="60">
        <v>1.9E-2</v>
      </c>
    </row>
    <row r="10" spans="1:13" x14ac:dyDescent="0.25">
      <c r="A10" s="35">
        <f>B7+1</f>
        <v>22</v>
      </c>
      <c r="B10" s="37">
        <f>A10+8</f>
        <v>30</v>
      </c>
      <c r="C10" s="36">
        <v>40000</v>
      </c>
      <c r="D10" s="56">
        <v>0.2</v>
      </c>
      <c r="E10" s="56">
        <v>-0.15</v>
      </c>
      <c r="F10" s="59">
        <v>5</v>
      </c>
      <c r="G10" s="60">
        <v>1.9E-2</v>
      </c>
    </row>
    <row r="11" spans="1:13" x14ac:dyDescent="0.25">
      <c r="A11" s="35">
        <v>23</v>
      </c>
      <c r="B11" s="37">
        <f>A11+6</f>
        <v>29</v>
      </c>
      <c r="C11" s="36">
        <v>22500</v>
      </c>
      <c r="D11" s="56">
        <v>0.2</v>
      </c>
      <c r="E11" s="56">
        <v>-0.15</v>
      </c>
      <c r="F11" s="59">
        <v>5</v>
      </c>
      <c r="G11" s="60">
        <v>1.9E-2</v>
      </c>
    </row>
    <row r="12" spans="1:13" x14ac:dyDescent="0.25">
      <c r="A12" s="35">
        <f>B8+1</f>
        <v>25</v>
      </c>
      <c r="B12" s="37">
        <f>A12+8</f>
        <v>33</v>
      </c>
      <c r="C12" s="36">
        <v>40000</v>
      </c>
      <c r="D12" s="56">
        <v>0.2</v>
      </c>
      <c r="E12" s="56">
        <v>-0.15</v>
      </c>
      <c r="F12" s="59">
        <v>5</v>
      </c>
      <c r="G12" s="60">
        <v>1.9E-2</v>
      </c>
    </row>
    <row r="13" spans="1:13" x14ac:dyDescent="0.25">
      <c r="A13" s="35">
        <f>B10+1</f>
        <v>31</v>
      </c>
      <c r="B13" s="37">
        <f>A13+8</f>
        <v>39</v>
      </c>
      <c r="C13" s="36">
        <v>45000</v>
      </c>
      <c r="D13" s="56">
        <v>0.2</v>
      </c>
      <c r="E13" s="56">
        <v>-0.15</v>
      </c>
      <c r="F13" s="59">
        <v>5</v>
      </c>
      <c r="G13" s="60">
        <v>1.9E-2</v>
      </c>
    </row>
    <row r="14" spans="1:13" x14ac:dyDescent="0.25">
      <c r="A14" s="35">
        <f>B12+1</f>
        <v>34</v>
      </c>
      <c r="B14" s="37">
        <f>A14+8</f>
        <v>42</v>
      </c>
      <c r="C14" s="36">
        <v>45000</v>
      </c>
      <c r="D14" s="56">
        <v>0.2</v>
      </c>
      <c r="E14" s="56">
        <v>-0.15</v>
      </c>
      <c r="F14" s="59">
        <v>5</v>
      </c>
      <c r="G14" s="60">
        <v>1.9E-2</v>
      </c>
    </row>
    <row r="15" spans="1:13" x14ac:dyDescent="0.25">
      <c r="G15" s="58"/>
    </row>
    <row r="16" spans="1:13" x14ac:dyDescent="0.25">
      <c r="G16" s="58"/>
    </row>
    <row r="17" spans="7:7" x14ac:dyDescent="0.25">
      <c r="G17" s="58"/>
    </row>
    <row r="18" spans="7:7" x14ac:dyDescent="0.25">
      <c r="G18" s="58"/>
    </row>
  </sheetData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8"/>
  <sheetViews>
    <sheetView workbookViewId="0">
      <selection activeCell="B2" sqref="B2:B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36</v>
      </c>
      <c r="B2" s="72" t="s">
        <v>8</v>
      </c>
      <c r="C2" s="25">
        <v>700</v>
      </c>
      <c r="E2" s="51"/>
    </row>
    <row r="3" spans="1:5" x14ac:dyDescent="0.25">
      <c r="A3" s="4" t="s">
        <v>38</v>
      </c>
      <c r="B3" s="72" t="s">
        <v>8</v>
      </c>
      <c r="C3" s="25">
        <v>200</v>
      </c>
      <c r="E3" s="51"/>
    </row>
    <row r="4" spans="1:5" x14ac:dyDescent="0.25">
      <c r="A4" s="4" t="s">
        <v>135</v>
      </c>
      <c r="B4" s="72" t="s">
        <v>8</v>
      </c>
      <c r="C4" s="25">
        <v>25</v>
      </c>
      <c r="E4" s="51"/>
    </row>
    <row r="5" spans="1:5" x14ac:dyDescent="0.25">
      <c r="A5" s="4" t="s">
        <v>136</v>
      </c>
      <c r="B5" s="72" t="s">
        <v>8</v>
      </c>
      <c r="C5" s="25">
        <v>20</v>
      </c>
      <c r="E5" s="51"/>
    </row>
    <row r="6" spans="1:5" x14ac:dyDescent="0.25">
      <c r="A6" s="4" t="s">
        <v>137</v>
      </c>
      <c r="B6" s="72" t="s">
        <v>8</v>
      </c>
      <c r="C6" s="49">
        <v>50</v>
      </c>
      <c r="E6" s="51"/>
    </row>
    <row r="7" spans="1:5" x14ac:dyDescent="0.25">
      <c r="A7" s="53"/>
      <c r="E7" s="51"/>
    </row>
    <row r="8" spans="1:5" x14ac:dyDescent="0.25">
      <c r="A8" s="54" t="s">
        <v>127</v>
      </c>
      <c r="B8" s="55" t="s">
        <v>105</v>
      </c>
      <c r="E8" s="51"/>
    </row>
  </sheetData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B2" sqref="B2:B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10" bestFit="1" customWidth="1"/>
    <col min="4" max="4" width="1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13" x14ac:dyDescent="0.25">
      <c r="A2" s="4" t="s">
        <v>138</v>
      </c>
      <c r="B2" s="72" t="s">
        <v>8</v>
      </c>
      <c r="C2" s="25">
        <v>65</v>
      </c>
      <c r="E2" s="51"/>
    </row>
    <row r="3" spans="1:13" x14ac:dyDescent="0.25">
      <c r="A3" s="4" t="s">
        <v>139</v>
      </c>
      <c r="B3" s="72" t="s">
        <v>8</v>
      </c>
      <c r="C3" s="25">
        <v>50</v>
      </c>
      <c r="E3" s="51"/>
    </row>
    <row r="4" spans="1:13" s="64" customFormat="1" x14ac:dyDescent="0.25">
      <c r="A4" s="4" t="s">
        <v>140</v>
      </c>
      <c r="B4" s="72" t="s">
        <v>8</v>
      </c>
      <c r="C4" s="36">
        <v>20</v>
      </c>
      <c r="D4" s="64">
        <f>80/12</f>
        <v>6.666666666666667</v>
      </c>
      <c r="E4" s="65"/>
      <c r="M4" s="65"/>
    </row>
    <row r="5" spans="1:13" s="64" customFormat="1" x14ac:dyDescent="0.25">
      <c r="A5" s="4" t="s">
        <v>147</v>
      </c>
      <c r="B5" s="72" t="s">
        <v>8</v>
      </c>
      <c r="C5" s="36">
        <v>5</v>
      </c>
      <c r="D5" s="64">
        <v>5.833333333333333</v>
      </c>
      <c r="E5" s="65">
        <v>10</v>
      </c>
      <c r="M5" s="65"/>
    </row>
    <row r="6" spans="1:13" s="64" customFormat="1" x14ac:dyDescent="0.25">
      <c r="A6" s="4" t="s">
        <v>148</v>
      </c>
      <c r="B6" s="72" t="s">
        <v>8</v>
      </c>
      <c r="C6" s="36">
        <v>18.333333333333332</v>
      </c>
      <c r="D6" s="64">
        <v>12.5</v>
      </c>
      <c r="E6" s="65">
        <v>52.083333333333336</v>
      </c>
      <c r="M6" s="65"/>
    </row>
    <row r="7" spans="1:13" s="63" customFormat="1" x14ac:dyDescent="0.25">
      <c r="C7" s="66" t="s">
        <v>149</v>
      </c>
      <c r="D7" s="66" t="s">
        <v>150</v>
      </c>
      <c r="E7" s="66"/>
    </row>
    <row r="8" spans="1:13" x14ac:dyDescent="0.25">
      <c r="A8" s="54" t="s">
        <v>127</v>
      </c>
      <c r="B8" s="55" t="s">
        <v>105</v>
      </c>
      <c r="C8" s="66" t="s">
        <v>142</v>
      </c>
      <c r="D8" s="66" t="s">
        <v>145</v>
      </c>
      <c r="E8" s="66" t="s">
        <v>146</v>
      </c>
    </row>
    <row r="9" spans="1:13" x14ac:dyDescent="0.25">
      <c r="C9" s="66" t="s">
        <v>143</v>
      </c>
      <c r="D9" s="66" t="s">
        <v>141</v>
      </c>
      <c r="E9" s="66" t="s">
        <v>144</v>
      </c>
    </row>
  </sheetData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activeCell="B2" sqref="B2:B6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9.5703125" customWidth="1"/>
    <col min="6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151</v>
      </c>
      <c r="B2" s="72" t="s">
        <v>8</v>
      </c>
      <c r="C2" s="25">
        <v>100</v>
      </c>
      <c r="E2" s="51"/>
    </row>
    <row r="3" spans="1:5" x14ac:dyDescent="0.25">
      <c r="A3" s="4" t="s">
        <v>152</v>
      </c>
      <c r="B3" s="72" t="s">
        <v>8</v>
      </c>
      <c r="C3" s="25">
        <v>50</v>
      </c>
      <c r="E3" s="51"/>
    </row>
    <row r="4" spans="1:5" x14ac:dyDescent="0.25">
      <c r="A4" s="4" t="s">
        <v>153</v>
      </c>
      <c r="B4" s="72" t="s">
        <v>8</v>
      </c>
      <c r="C4" s="25">
        <v>60</v>
      </c>
      <c r="E4" s="51"/>
    </row>
    <row r="5" spans="1:5" x14ac:dyDescent="0.25">
      <c r="A5" s="4" t="s">
        <v>154</v>
      </c>
      <c r="B5" s="72" t="s">
        <v>8</v>
      </c>
      <c r="C5" s="25">
        <v>30</v>
      </c>
      <c r="E5" s="51"/>
    </row>
    <row r="6" spans="1:5" x14ac:dyDescent="0.25">
      <c r="A6" s="4" t="s">
        <v>155</v>
      </c>
      <c r="B6" s="72" t="s">
        <v>8</v>
      </c>
      <c r="C6" s="25">
        <v>30</v>
      </c>
    </row>
    <row r="7" spans="1:5" x14ac:dyDescent="0.25">
      <c r="A7" s="4"/>
      <c r="B7" s="68"/>
    </row>
    <row r="8" spans="1:5" x14ac:dyDescent="0.25">
      <c r="A8" s="54" t="s">
        <v>127</v>
      </c>
      <c r="B8" s="55" t="s">
        <v>105</v>
      </c>
      <c r="E8" s="51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B10" activeCellId="2" sqref="B2:B4 B6:B8 B10"/>
    </sheetView>
  </sheetViews>
  <sheetFormatPr defaultRowHeight="15" x14ac:dyDescent="0.25"/>
  <cols>
    <col min="1" max="1" width="17" bestFit="1" customWidth="1"/>
    <col min="2" max="2" width="12.710937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157</v>
      </c>
      <c r="B2" s="72" t="s">
        <v>133</v>
      </c>
      <c r="C2" s="25">
        <v>3000</v>
      </c>
      <c r="D2" s="69"/>
      <c r="E2" s="51"/>
    </row>
    <row r="3" spans="1:5" x14ac:dyDescent="0.25">
      <c r="A3" s="4" t="s">
        <v>158</v>
      </c>
      <c r="B3" s="72"/>
      <c r="C3" s="12">
        <v>0.3</v>
      </c>
      <c r="D3" s="70"/>
      <c r="E3" s="51"/>
    </row>
    <row r="4" spans="1:5" x14ac:dyDescent="0.25">
      <c r="A4" s="4" t="s">
        <v>159</v>
      </c>
      <c r="B4" s="72" t="s">
        <v>133</v>
      </c>
      <c r="C4" s="25">
        <v>9100</v>
      </c>
      <c r="D4" s="69"/>
      <c r="E4" s="51"/>
    </row>
    <row r="5" spans="1:5" x14ac:dyDescent="0.25">
      <c r="A5" s="4"/>
      <c r="B5" s="62"/>
      <c r="E5" s="51"/>
    </row>
    <row r="6" spans="1:5" x14ac:dyDescent="0.25">
      <c r="A6" s="4" t="s">
        <v>160</v>
      </c>
      <c r="B6" s="76" t="s">
        <v>124</v>
      </c>
      <c r="C6" s="67">
        <v>0</v>
      </c>
      <c r="D6" s="67">
        <v>2</v>
      </c>
      <c r="E6" s="67">
        <v>5</v>
      </c>
    </row>
    <row r="7" spans="1:5" x14ac:dyDescent="0.25">
      <c r="A7" s="4" t="s">
        <v>161</v>
      </c>
      <c r="B7" s="76" t="s">
        <v>124</v>
      </c>
      <c r="C7" s="25">
        <v>50</v>
      </c>
      <c r="D7" s="25">
        <v>250</v>
      </c>
      <c r="E7" s="25">
        <v>10000</v>
      </c>
    </row>
    <row r="8" spans="1:5" x14ac:dyDescent="0.25">
      <c r="A8" s="4" t="s">
        <v>156</v>
      </c>
      <c r="B8" s="72" t="s">
        <v>8</v>
      </c>
      <c r="C8" s="25">
        <v>30</v>
      </c>
      <c r="E8" s="51"/>
    </row>
    <row r="9" spans="1:5" x14ac:dyDescent="0.25">
      <c r="A9" s="4"/>
      <c r="B9" s="62"/>
      <c r="E9" s="51"/>
    </row>
    <row r="10" spans="1:5" x14ac:dyDescent="0.25">
      <c r="A10" s="4" t="s">
        <v>163</v>
      </c>
      <c r="B10" s="72" t="s">
        <v>162</v>
      </c>
      <c r="C10" s="67" t="b">
        <v>1</v>
      </c>
      <c r="E10" s="51"/>
    </row>
    <row r="11" spans="1:5" x14ac:dyDescent="0.25">
      <c r="A11" s="53"/>
      <c r="E11" s="51"/>
    </row>
    <row r="12" spans="1:5" x14ac:dyDescent="0.25">
      <c r="A12" s="54" t="s">
        <v>127</v>
      </c>
      <c r="B12" s="55" t="s">
        <v>105</v>
      </c>
      <c r="E12" s="51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3" bestFit="1" customWidth="1"/>
    <col min="10" max="10" width="9.5703125" bestFit="1" customWidth="1"/>
    <col min="13" max="13" width="9.140625" style="51"/>
  </cols>
  <sheetData>
    <row r="2" spans="1:5" x14ac:dyDescent="0.25">
      <c r="A2" s="4" t="s">
        <v>164</v>
      </c>
      <c r="B2" s="72" t="s">
        <v>8</v>
      </c>
      <c r="C2" s="25">
        <v>400</v>
      </c>
      <c r="E2" s="51"/>
    </row>
    <row r="3" spans="1:5" x14ac:dyDescent="0.25">
      <c r="A3" s="4" t="s">
        <v>165</v>
      </c>
      <c r="B3" s="72" t="s">
        <v>8</v>
      </c>
      <c r="C3" s="25">
        <v>80</v>
      </c>
      <c r="E3" s="51"/>
    </row>
    <row r="4" spans="1:5" x14ac:dyDescent="0.25">
      <c r="A4" s="4" t="s">
        <v>166</v>
      </c>
      <c r="B4" s="72" t="s">
        <v>8</v>
      </c>
      <c r="C4" s="25">
        <v>25</v>
      </c>
      <c r="E4" s="51"/>
    </row>
    <row r="5" spans="1:5" x14ac:dyDescent="0.25">
      <c r="A5" s="4" t="s">
        <v>167</v>
      </c>
      <c r="B5" s="72" t="s">
        <v>8</v>
      </c>
      <c r="C5" s="25">
        <v>0</v>
      </c>
      <c r="E5" s="51"/>
    </row>
    <row r="6" spans="1:5" x14ac:dyDescent="0.25">
      <c r="A6" s="4" t="s">
        <v>54</v>
      </c>
      <c r="B6" s="72" t="s">
        <v>8</v>
      </c>
      <c r="C6" s="49">
        <f>(250*4+800)/12</f>
        <v>150</v>
      </c>
      <c r="E6" s="51"/>
    </row>
    <row r="7" spans="1:5" x14ac:dyDescent="0.25">
      <c r="A7" s="53"/>
      <c r="E7" s="51"/>
    </row>
    <row r="8" spans="1:5" x14ac:dyDescent="0.25">
      <c r="A8" s="54" t="s">
        <v>127</v>
      </c>
      <c r="B8" s="55" t="s">
        <v>105</v>
      </c>
      <c r="E8" s="51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Inputs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  <vt:lpstr>Other</vt:lpstr>
      <vt:lpstr>Accounts</vt:lpstr>
      <vt:lpstr>Allocations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2023-09-24T20:25:40Z</dcterms:modified>
</cp:coreProperties>
</file>