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 (2)\Desktop\Projects\personalFinances\python\"/>
    </mc:Choice>
  </mc:AlternateContent>
  <xr:revisionPtr revIDLastSave="0" documentId="13_ncr:1_{BEF5C821-CDC2-4725-A63E-38F41AFF99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puts" sheetId="1" r:id="rId1"/>
    <sheet name="Sheet4" sheetId="5" r:id="rId2"/>
    <sheet name="Accounts" sheetId="4" r:id="rId3"/>
    <sheet name="Allocations" sheetId="2" r:id="rId4"/>
    <sheet name="Earnings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C87" i="1"/>
  <c r="C82" i="1"/>
  <c r="C79" i="1"/>
  <c r="C73" i="1"/>
  <c r="C74" i="1" s="1"/>
  <c r="K9" i="1"/>
  <c r="I9" i="1"/>
  <c r="D9" i="1"/>
  <c r="F6" i="1" s="1"/>
  <c r="F9" i="1" s="1"/>
  <c r="H6" i="1" s="1"/>
  <c r="H9" i="1" s="1"/>
  <c r="L6" i="1" s="1"/>
  <c r="L9" i="1" s="1"/>
  <c r="N6" i="1" s="1"/>
  <c r="N9" i="1" s="1"/>
  <c r="E6" i="1"/>
  <c r="E9" i="1" s="1"/>
  <c r="G6" i="1" s="1"/>
  <c r="G9" i="1" s="1"/>
  <c r="J6" i="1" s="1"/>
  <c r="J9" i="1" s="1"/>
  <c r="M6" i="1" s="1"/>
  <c r="M9" i="1" s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<sst xmlns="http://schemas.openxmlformats.org/spreadsheetml/2006/main" count="209" uniqueCount="124">
  <si>
    <t>BASIC</t>
  </si>
  <si>
    <t>Years</t>
  </si>
  <si>
    <t>Children</t>
  </si>
  <si>
    <t>Salary Growth</t>
  </si>
  <si>
    <t>low, mode, high</t>
  </si>
  <si>
    <t>Car Purchase Year</t>
  </si>
  <si>
    <t>Car Down Payment</t>
  </si>
  <si>
    <t>Car Sell Year</t>
  </si>
  <si>
    <t>Car Depreciation</t>
  </si>
  <si>
    <t>% of Worth</t>
  </si>
  <si>
    <t>Car Term Length</t>
  </si>
  <si>
    <t>months</t>
  </si>
  <si>
    <t>Car Interest Rate</t>
  </si>
  <si>
    <t>% of Balance</t>
  </si>
  <si>
    <t>Car Insurance</t>
  </si>
  <si>
    <t>Car Repairs</t>
  </si>
  <si>
    <t>Fuel</t>
  </si>
  <si>
    <t>monthly</t>
  </si>
  <si>
    <t>EZ Pass</t>
  </si>
  <si>
    <t>RENT</t>
  </si>
  <si>
    <t>Base Rent</t>
  </si>
  <si>
    <t>Rent Fees</t>
  </si>
  <si>
    <t>Rent Increase</t>
  </si>
  <si>
    <t>% of Rent</t>
  </si>
  <si>
    <t>Rent Length</t>
  </si>
  <si>
    <t>years</t>
  </si>
  <si>
    <t>Rent Insurance</t>
  </si>
  <si>
    <t>% of Payment</t>
  </si>
  <si>
    <t>Apartment Repairs</t>
  </si>
  <si>
    <t>Apartment Electricity</t>
  </si>
  <si>
    <t>Apartment Gas</t>
  </si>
  <si>
    <t>Apartment Water</t>
  </si>
  <si>
    <t>HOME</t>
  </si>
  <si>
    <t>Home Purchase Year</t>
  </si>
  <si>
    <t>Mortgage Term Length</t>
  </si>
  <si>
    <t>Mortgage Interest Rate</t>
  </si>
  <si>
    <t>Mortgage Down Payment</t>
  </si>
  <si>
    <t>Home Appreciation</t>
  </si>
  <si>
    <t>Property Taxes</t>
  </si>
  <si>
    <t>Home Insurance</t>
  </si>
  <si>
    <t>Home Repairs</t>
  </si>
  <si>
    <t>Home Electricity</t>
  </si>
  <si>
    <t>Home Gas</t>
  </si>
  <si>
    <t>Home Water</t>
  </si>
  <si>
    <t>FOOD</t>
  </si>
  <si>
    <t>Groceries</t>
  </si>
  <si>
    <t>monthly, growth-factor, child-factor</t>
  </si>
  <si>
    <t>Restaurants</t>
  </si>
  <si>
    <t>ENTERTAINMENT</t>
  </si>
  <si>
    <t>Wifi/Cable</t>
  </si>
  <si>
    <t>Cellular</t>
  </si>
  <si>
    <t>Subscriptions</t>
  </si>
  <si>
    <t>Vacation</t>
  </si>
  <si>
    <t>yearly, growth-factor, child-factor</t>
  </si>
  <si>
    <t>PERSONAL CARE</t>
  </si>
  <si>
    <t>Medical</t>
  </si>
  <si>
    <t>Clothing/Shoes</t>
  </si>
  <si>
    <t>Hair/Makeup</t>
  </si>
  <si>
    <t>PET</t>
  </si>
  <si>
    <t>Pet Food</t>
  </si>
  <si>
    <t>Pet Essentials</t>
  </si>
  <si>
    <t>Pet Toys</t>
  </si>
  <si>
    <t>Pet Care-Taker</t>
  </si>
  <si>
    <t>Vet</t>
  </si>
  <si>
    <t>EDUCATION</t>
  </si>
  <si>
    <t>Tuition</t>
  </si>
  <si>
    <t>yearly per child</t>
  </si>
  <si>
    <t>Housing</t>
  </si>
  <si>
    <t>Dining</t>
  </si>
  <si>
    <t>Books</t>
  </si>
  <si>
    <t>Gifts</t>
  </si>
  <si>
    <t>Charity</t>
  </si>
  <si>
    <t>RANDOM</t>
  </si>
  <si>
    <t>Bin Width</t>
  </si>
  <si>
    <t>Bin Range</t>
  </si>
  <si>
    <t>Decay Factor</t>
  </si>
  <si>
    <t>Max Expense</t>
  </si>
  <si>
    <t>MAJOR EXPENSES</t>
  </si>
  <si>
    <t>EVENT NAME</t>
  </si>
  <si>
    <t>VALUE ($)</t>
  </si>
  <si>
    <t>YEAR</t>
  </si>
  <si>
    <t>Wedding (1/2)</t>
  </si>
  <si>
    <t>Wedding (2/2)</t>
  </si>
  <si>
    <t>SAVINGS</t>
  </si>
  <si>
    <t>ACCOUNT NAME</t>
  </si>
  <si>
    <t>High Dividend</t>
  </si>
  <si>
    <t>Low Volatility</t>
  </si>
  <si>
    <t>Value/Growth</t>
  </si>
  <si>
    <t>Sector/Industry</t>
  </si>
  <si>
    <t>Swing/Day</t>
  </si>
  <si>
    <t>Retirement (Roth)</t>
  </si>
  <si>
    <t>Retirement (Trad)</t>
  </si>
  <si>
    <t>College 529</t>
  </si>
  <si>
    <t>Long Term</t>
  </si>
  <si>
    <t>Short Term</t>
  </si>
  <si>
    <t>Spending</t>
  </si>
  <si>
    <t>ALLOCATION (%)</t>
  </si>
  <si>
    <t>Car Cost</t>
  </si>
  <si>
    <t>Home Cost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</si>
  <si>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</si>
  <si>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</si>
  <si>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</si>
  <si>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</si>
  <si>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</si>
  <si>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</si>
  <si>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</si>
  <si>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</si>
  <si>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valueGrowth</t>
  </si>
  <si>
    <t>indexFund</t>
  </si>
  <si>
    <t>leverageFund</t>
  </si>
  <si>
    <t>trad401k</t>
  </si>
  <si>
    <t>roth401k</t>
  </si>
  <si>
    <t>college529</t>
  </si>
  <si>
    <t>shortTermSavings</t>
  </si>
  <si>
    <t>longTermSavings</t>
  </si>
  <si>
    <t>spending</t>
  </si>
  <si>
    <t>SUMMARY</t>
  </si>
  <si>
    <t>Current Value</t>
  </si>
  <si>
    <t>Capital Gains Tax</t>
  </si>
  <si>
    <t>Account Type</t>
  </si>
  <si>
    <t>LONG</t>
  </si>
  <si>
    <t>SHORT</t>
  </si>
  <si>
    <t>NONE</t>
  </si>
  <si>
    <t>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</si>
</sst>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11"/>
      <name val="Calibri"/>
      <family val="2"/>
      <scheme val="minor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64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18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164" fontId="0" fillId="35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18" fillId="0" borderId="0" xfId="2" applyFont="1" applyAlignment="1">
      <alignment horizontal="center"/>
    </xf>
    <xf numFmtId="9" fontId="18" fillId="0" borderId="0" xfId="2" applyFont="1" applyAlignment="1">
      <alignment horizontal="right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6" fontId="0" fillId="33" borderId="0" xfId="2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10" applyFont="1" applyFill="1" applyAlignment="1">
      <alignment horizontal="right"/>
    </xf>
    <xf numFmtId="165" fontId="0" fillId="33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right"/>
    </xf>
    <xf numFmtId="164" fontId="0" fillId="0" borderId="0" xfId="2" applyNumberFormat="1" applyFont="1" applyFill="1" applyAlignment="1">
      <alignment horizontal="center" vertical="center"/>
    </xf>
    <xf numFmtId="164" fontId="20" fillId="0" borderId="0" xfId="2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0" fontId="0" fillId="36" borderId="0" xfId="1" applyNumberFormat="1" applyFont="1" applyFill="1" applyAlignment="1">
      <alignment horizontal="center" vertical="center"/>
    </xf>
    <xf numFmtId="10" fontId="0" fillId="36" borderId="0" xfId="2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164" fontId="23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25" fillId="0" borderId="0" xfId="2" applyNumberFormat="1" applyFont="1" applyAlignment="1">
      <alignment horizontal="center" vertical="center"/>
    </xf>
    <xf numFmtId="1" fontId="0" fillId="36" borderId="0" xfId="2" applyNumberFormat="1" applyFont="1" applyFill="1" applyAlignment="1">
      <alignment horizontal="center" vertical="center"/>
    </xf>
    <xf numFmtId="1" fontId="20" fillId="36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6" fillId="0" borderId="0" xfId="0" applyFont="1" applyAlignment="1">
      <alignment horizontal="right"/>
    </xf>
    <xf numFmtId="164" fontId="0" fillId="37" borderId="0" xfId="2" applyNumberFormat="1" applyFont="1" applyFill="1"/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hor/Desktop/Projects/personalFinances/Budget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Budget"/>
      <sheetName val="INPUTS"/>
      <sheetName val="Extended Expenses"/>
      <sheetName val="Extended Savings"/>
      <sheetName val="Extended Investments"/>
      <sheetName val="Housing Expenses"/>
      <sheetName val="Auto Expenses"/>
      <sheetName val="Food Expenses"/>
      <sheetName val="Entertainment Expenses"/>
      <sheetName val="Personal Care Expenses"/>
      <sheetName val="Pet Expenses"/>
      <sheetName val="Education Expenses"/>
      <sheetName val="Gift Expenses"/>
      <sheetName val="Major Expenses"/>
      <sheetName val="Federal Tax"/>
      <sheetName val="FICA Tax"/>
      <sheetName val="NJ Tax"/>
      <sheetName val="Budget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opLeftCell="B1" workbookViewId="0">
      <selection activeCell="E86" sqref="E86"/>
    </sheetView>
  </sheetViews>
  <sheetFormatPr defaultColWidth="9.140625" defaultRowHeight="15" x14ac:dyDescent="0.2"/>
  <cols>
    <col min="1" max="1" width="20.140625" style="1" customWidth="1"/>
    <col min="2" max="2" width="24.28515625" style="31" bestFit="1" customWidth="1"/>
    <col min="3" max="3" width="15.5703125" style="11" customWidth="1"/>
    <col min="4" max="14" width="15.5703125" style="30" customWidth="1"/>
    <col min="15" max="16384" width="9.140625" style="30"/>
  </cols>
  <sheetData>
    <row r="1" spans="1:16" s="3" customFormat="1" x14ac:dyDescent="0.2">
      <c r="A1" s="1"/>
      <c r="B1" s="2"/>
    </row>
    <row r="2" spans="1:16" s="3" customFormat="1" x14ac:dyDescent="0.2">
      <c r="A2" s="1" t="s">
        <v>0</v>
      </c>
      <c r="B2" s="4" t="s">
        <v>1</v>
      </c>
      <c r="C2" s="5">
        <v>36</v>
      </c>
    </row>
    <row r="3" spans="1:16" s="3" customFormat="1" x14ac:dyDescent="0.25">
      <c r="A3" s="1"/>
      <c r="B3" s="4" t="s">
        <v>2</v>
      </c>
      <c r="C3" s="6">
        <v>4</v>
      </c>
      <c r="D3" s="6">
        <v>6</v>
      </c>
      <c r="E3"/>
    </row>
    <row r="4" spans="1:16" s="3" customFormat="1" x14ac:dyDescent="0.2">
      <c r="A4" s="1"/>
      <c r="B4" s="4" t="s">
        <v>3</v>
      </c>
      <c r="C4" s="7">
        <v>1.4999999999999999E-2</v>
      </c>
      <c r="D4" s="7">
        <v>2.8000000000000001E-2</v>
      </c>
      <c r="E4" s="7">
        <v>0.05</v>
      </c>
      <c r="F4" s="8" t="s">
        <v>4</v>
      </c>
    </row>
    <row r="5" spans="1:16" s="3" customFormat="1" x14ac:dyDescent="0.2">
      <c r="A5" s="1"/>
      <c r="B5" s="4"/>
    </row>
    <row r="6" spans="1:16" s="3" customFormat="1" x14ac:dyDescent="0.25">
      <c r="A6" s="1"/>
      <c r="B6" s="4" t="s">
        <v>5</v>
      </c>
      <c r="C6" s="36">
        <v>-2</v>
      </c>
      <c r="D6" s="36">
        <v>-2</v>
      </c>
      <c r="E6" s="36">
        <f>C9+1</f>
        <v>6</v>
      </c>
      <c r="F6" s="36">
        <f>D9+1</f>
        <v>7</v>
      </c>
      <c r="G6" s="36">
        <f>E9+1</f>
        <v>14</v>
      </c>
      <c r="H6" s="36">
        <f>F9+1</f>
        <v>16</v>
      </c>
      <c r="I6" s="36">
        <v>21</v>
      </c>
      <c r="J6" s="36">
        <f>G9+1</f>
        <v>22</v>
      </c>
      <c r="K6" s="36">
        <v>23</v>
      </c>
      <c r="L6" s="36">
        <f>H9+1</f>
        <v>25</v>
      </c>
      <c r="M6" s="36">
        <f>J9+1</f>
        <v>31</v>
      </c>
      <c r="N6" s="36">
        <f>L9+1</f>
        <v>34</v>
      </c>
      <c r="O6"/>
      <c r="P6"/>
    </row>
    <row r="7" spans="1:16" s="11" customFormat="1" x14ac:dyDescent="0.25">
      <c r="A7" s="9"/>
      <c r="B7" s="10" t="s">
        <v>97</v>
      </c>
      <c r="C7" s="37">
        <v>19500</v>
      </c>
      <c r="D7" s="37">
        <v>23500</v>
      </c>
      <c r="E7" s="37">
        <v>25000</v>
      </c>
      <c r="F7" s="37">
        <v>30000</v>
      </c>
      <c r="G7" s="37">
        <v>30000</v>
      </c>
      <c r="H7" s="37">
        <v>35000</v>
      </c>
      <c r="I7" s="37">
        <v>22500</v>
      </c>
      <c r="J7" s="37">
        <v>40000</v>
      </c>
      <c r="K7" s="37">
        <v>22500</v>
      </c>
      <c r="L7" s="37">
        <v>40000</v>
      </c>
      <c r="M7" s="37">
        <v>45000</v>
      </c>
      <c r="N7" s="37">
        <v>45000</v>
      </c>
      <c r="O7"/>
      <c r="P7"/>
    </row>
    <row r="8" spans="1:16" s="11" customFormat="1" x14ac:dyDescent="0.25">
      <c r="A8" s="9"/>
      <c r="B8" s="4" t="s">
        <v>6</v>
      </c>
      <c r="C8" s="37">
        <v>2000</v>
      </c>
      <c r="D8" s="37">
        <v>5000</v>
      </c>
      <c r="E8" s="37">
        <f t="shared" ref="E8:N8" si="0">E7*0.25</f>
        <v>6250</v>
      </c>
      <c r="F8" s="37">
        <f t="shared" si="0"/>
        <v>7500</v>
      </c>
      <c r="G8" s="37">
        <f t="shared" si="0"/>
        <v>7500</v>
      </c>
      <c r="H8" s="37">
        <f t="shared" si="0"/>
        <v>8750</v>
      </c>
      <c r="I8" s="37">
        <f t="shared" si="0"/>
        <v>5625</v>
      </c>
      <c r="J8" s="37">
        <f t="shared" si="0"/>
        <v>10000</v>
      </c>
      <c r="K8" s="37">
        <f t="shared" si="0"/>
        <v>5625</v>
      </c>
      <c r="L8" s="37">
        <f t="shared" si="0"/>
        <v>10000</v>
      </c>
      <c r="M8" s="37">
        <f t="shared" si="0"/>
        <v>11250</v>
      </c>
      <c r="N8" s="37">
        <f t="shared" si="0"/>
        <v>11250</v>
      </c>
      <c r="O8"/>
      <c r="P8"/>
    </row>
    <row r="9" spans="1:16" s="11" customFormat="1" x14ac:dyDescent="0.25">
      <c r="A9" s="9"/>
      <c r="B9" s="4" t="s">
        <v>7</v>
      </c>
      <c r="C9" s="38">
        <v>5</v>
      </c>
      <c r="D9" s="38">
        <f>D6+8</f>
        <v>6</v>
      </c>
      <c r="E9" s="38">
        <f>E6+7</f>
        <v>13</v>
      </c>
      <c r="F9" s="38">
        <f>F6+8</f>
        <v>15</v>
      </c>
      <c r="G9" s="38">
        <f>G6+7</f>
        <v>21</v>
      </c>
      <c r="H9" s="38">
        <f>H6+8</f>
        <v>24</v>
      </c>
      <c r="I9" s="38">
        <f>I6+6</f>
        <v>27</v>
      </c>
      <c r="J9" s="38">
        <f>J6+8</f>
        <v>30</v>
      </c>
      <c r="K9" s="38">
        <f>K6+6</f>
        <v>29</v>
      </c>
      <c r="L9" s="38">
        <f>L6+8</f>
        <v>33</v>
      </c>
      <c r="M9" s="38">
        <f>M6+8</f>
        <v>39</v>
      </c>
      <c r="N9" s="38">
        <f>N6+8</f>
        <v>42</v>
      </c>
      <c r="O9"/>
      <c r="P9"/>
    </row>
    <row r="10" spans="1:16" s="11" customFormat="1" x14ac:dyDescent="0.25">
      <c r="A10" s="9"/>
      <c r="B10" s="4" t="s">
        <v>8</v>
      </c>
      <c r="C10" s="12">
        <v>0.15</v>
      </c>
      <c r="D10" s="8" t="s">
        <v>9</v>
      </c>
      <c r="E10"/>
      <c r="F10"/>
      <c r="G10"/>
      <c r="H10"/>
      <c r="I10"/>
      <c r="J10"/>
      <c r="K10"/>
      <c r="L10"/>
      <c r="M10"/>
      <c r="N10"/>
    </row>
    <row r="11" spans="1:16" s="11" customFormat="1" x14ac:dyDescent="0.25">
      <c r="A11" s="9"/>
      <c r="B11" s="4" t="s">
        <v>10</v>
      </c>
      <c r="C11" s="13">
        <v>60</v>
      </c>
      <c r="D11" s="8" t="s">
        <v>11</v>
      </c>
      <c r="E11"/>
      <c r="F11"/>
      <c r="G11"/>
      <c r="H11"/>
      <c r="I11"/>
      <c r="J11"/>
      <c r="K11"/>
      <c r="L11"/>
      <c r="M11"/>
      <c r="N11"/>
    </row>
    <row r="12" spans="1:16" s="11" customFormat="1" x14ac:dyDescent="0.25">
      <c r="A12" s="9"/>
      <c r="B12" s="4" t="s">
        <v>12</v>
      </c>
      <c r="C12" s="7">
        <v>1.9E-2</v>
      </c>
      <c r="D12" s="8" t="s">
        <v>13</v>
      </c>
      <c r="E12"/>
      <c r="F12"/>
      <c r="G12"/>
      <c r="H12"/>
      <c r="I12"/>
      <c r="J12"/>
      <c r="K12"/>
      <c r="L12"/>
      <c r="M12"/>
      <c r="N12"/>
    </row>
    <row r="13" spans="1:16" s="3" customFormat="1" x14ac:dyDescent="0.2">
      <c r="A13" s="1"/>
      <c r="B13" s="4" t="s">
        <v>14</v>
      </c>
      <c r="C13" s="7">
        <v>0.15</v>
      </c>
      <c r="D13" s="8" t="s">
        <v>9</v>
      </c>
    </row>
    <row r="14" spans="1:16" s="3" customFormat="1" x14ac:dyDescent="0.2">
      <c r="A14" s="1"/>
      <c r="B14" s="4" t="s">
        <v>15</v>
      </c>
      <c r="C14" s="7">
        <v>2.5000000000000001E-2</v>
      </c>
      <c r="D14" s="8" t="s">
        <v>9</v>
      </c>
    </row>
    <row r="15" spans="1:16" s="3" customFormat="1" x14ac:dyDescent="0.2">
      <c r="A15" s="1"/>
      <c r="B15" s="4" t="s">
        <v>16</v>
      </c>
      <c r="C15" s="14">
        <v>100</v>
      </c>
      <c r="D15" s="8" t="s">
        <v>17</v>
      </c>
    </row>
    <row r="16" spans="1:16" s="3" customFormat="1" x14ac:dyDescent="0.2">
      <c r="A16" s="1"/>
      <c r="B16" s="4" t="s">
        <v>18</v>
      </c>
      <c r="C16" s="15">
        <v>70</v>
      </c>
      <c r="D16" s="8" t="s">
        <v>17</v>
      </c>
    </row>
    <row r="17" spans="1:14" s="3" customFormat="1" x14ac:dyDescent="0.25">
      <c r="A17" s="1"/>
      <c r="B17" s="4"/>
      <c r="D17"/>
      <c r="E17"/>
      <c r="F17"/>
      <c r="G17"/>
      <c r="H17"/>
      <c r="I17"/>
      <c r="J17"/>
      <c r="K17"/>
      <c r="L17"/>
      <c r="M17"/>
      <c r="N17"/>
    </row>
    <row r="18" spans="1:14" s="3" customFormat="1" x14ac:dyDescent="0.2">
      <c r="A18" s="1" t="s">
        <v>19</v>
      </c>
      <c r="B18" s="4" t="s">
        <v>20</v>
      </c>
      <c r="C18" s="14">
        <v>2100</v>
      </c>
      <c r="D18" s="8" t="s">
        <v>17</v>
      </c>
    </row>
    <row r="19" spans="1:14" s="3" customFormat="1" x14ac:dyDescent="0.2">
      <c r="A19" s="1"/>
      <c r="B19" s="4" t="s">
        <v>21</v>
      </c>
      <c r="C19" s="14">
        <v>125</v>
      </c>
      <c r="D19" s="8" t="s">
        <v>17</v>
      </c>
    </row>
    <row r="20" spans="1:14" s="3" customFormat="1" x14ac:dyDescent="0.2">
      <c r="A20" s="1"/>
      <c r="B20" s="4" t="s">
        <v>22</v>
      </c>
      <c r="C20" s="12">
        <v>0.05</v>
      </c>
      <c r="D20" s="8" t="s">
        <v>23</v>
      </c>
    </row>
    <row r="21" spans="1:14" s="3" customFormat="1" x14ac:dyDescent="0.2">
      <c r="A21" s="1"/>
      <c r="B21" s="4" t="s">
        <v>24</v>
      </c>
      <c r="C21" s="5">
        <v>3</v>
      </c>
      <c r="D21" s="8" t="s">
        <v>25</v>
      </c>
    </row>
    <row r="22" spans="1:14" s="3" customFormat="1" x14ac:dyDescent="0.2">
      <c r="A22" s="1"/>
      <c r="B22" s="4" t="s">
        <v>26</v>
      </c>
      <c r="C22" s="16">
        <v>8.5714285714285719E-3</v>
      </c>
      <c r="D22" s="8" t="s">
        <v>27</v>
      </c>
    </row>
    <row r="23" spans="1:14" s="3" customFormat="1" x14ac:dyDescent="0.2">
      <c r="A23" s="1"/>
      <c r="B23" s="4" t="s">
        <v>28</v>
      </c>
      <c r="C23" s="16">
        <v>2.3809523809523808E-2</v>
      </c>
      <c r="D23" s="8" t="s">
        <v>27</v>
      </c>
      <c r="E23" s="17"/>
    </row>
    <row r="24" spans="1:14" s="3" customFormat="1" x14ac:dyDescent="0.2">
      <c r="A24" s="1"/>
      <c r="B24" s="4" t="s">
        <v>29</v>
      </c>
      <c r="C24" s="16">
        <v>6.1904761904761907E-2</v>
      </c>
      <c r="D24" s="8" t="s">
        <v>27</v>
      </c>
    </row>
    <row r="25" spans="1:14" s="3" customFormat="1" x14ac:dyDescent="0.2">
      <c r="A25" s="1"/>
      <c r="B25" s="4" t="s">
        <v>30</v>
      </c>
      <c r="C25" s="16">
        <v>1.1904761904761904E-2</v>
      </c>
      <c r="D25" s="8" t="s">
        <v>27</v>
      </c>
    </row>
    <row r="26" spans="1:14" s="3" customFormat="1" x14ac:dyDescent="0.2">
      <c r="A26" s="1"/>
      <c r="B26" s="4" t="s">
        <v>31</v>
      </c>
      <c r="C26" s="16">
        <v>1.4285714285714285E-2</v>
      </c>
      <c r="D26" s="8" t="s">
        <v>27</v>
      </c>
    </row>
    <row r="27" spans="1:14" s="3" customFormat="1" x14ac:dyDescent="0.2">
      <c r="A27" s="1"/>
      <c r="B27" s="4"/>
    </row>
    <row r="28" spans="1:14" s="3" customFormat="1" x14ac:dyDescent="0.25">
      <c r="A28" s="1" t="s">
        <v>32</v>
      </c>
      <c r="B28" s="4" t="s">
        <v>33</v>
      </c>
      <c r="C28" s="36">
        <v>4</v>
      </c>
      <c r="D28" s="36">
        <v>18</v>
      </c>
      <c r="E28" s="36">
        <v>33</v>
      </c>
      <c r="G28"/>
      <c r="H28"/>
      <c r="I28"/>
    </row>
    <row r="29" spans="1:14" s="11" customFormat="1" x14ac:dyDescent="0.25">
      <c r="A29" s="9"/>
      <c r="B29" s="10" t="s">
        <v>98</v>
      </c>
      <c r="C29" s="37">
        <v>450000</v>
      </c>
      <c r="D29" s="37">
        <v>750000</v>
      </c>
      <c r="E29" s="37">
        <v>3000000</v>
      </c>
      <c r="G29"/>
      <c r="H29"/>
      <c r="I29"/>
    </row>
    <row r="30" spans="1:14" s="3" customFormat="1" x14ac:dyDescent="0.25">
      <c r="A30" s="1"/>
      <c r="B30" s="4" t="s">
        <v>34</v>
      </c>
      <c r="C30" s="36">
        <v>30</v>
      </c>
      <c r="D30" s="36">
        <v>20</v>
      </c>
      <c r="E30" s="36">
        <v>15</v>
      </c>
      <c r="F30" s="17"/>
      <c r="G30"/>
      <c r="H30"/>
      <c r="I30"/>
    </row>
    <row r="31" spans="1:14" s="3" customFormat="1" x14ac:dyDescent="0.25">
      <c r="A31" s="1"/>
      <c r="B31" s="4" t="s">
        <v>35</v>
      </c>
      <c r="C31" s="39">
        <v>4.2500000000000003E-2</v>
      </c>
      <c r="D31" s="39">
        <v>0.04</v>
      </c>
      <c r="E31" s="39">
        <v>3.2500000000000001E-2</v>
      </c>
      <c r="G31"/>
      <c r="H31"/>
      <c r="I31"/>
    </row>
    <row r="32" spans="1:14" s="20" customFormat="1" x14ac:dyDescent="0.25">
      <c r="A32" s="18"/>
      <c r="B32" s="19" t="s">
        <v>36</v>
      </c>
      <c r="C32" s="40">
        <v>0.2</v>
      </c>
      <c r="D32" s="40">
        <v>0.2</v>
      </c>
      <c r="E32" s="40">
        <v>0.2</v>
      </c>
      <c r="G32"/>
      <c r="H32"/>
      <c r="I32"/>
    </row>
    <row r="33" spans="1:6" customFormat="1" x14ac:dyDescent="0.25">
      <c r="B33" s="4" t="s">
        <v>37</v>
      </c>
      <c r="C33" s="21">
        <v>2.75E-2</v>
      </c>
      <c r="D33" s="8" t="s">
        <v>9</v>
      </c>
    </row>
    <row r="34" spans="1:6" customFormat="1" x14ac:dyDescent="0.25">
      <c r="B34" s="4" t="s">
        <v>38</v>
      </c>
      <c r="C34" s="21">
        <v>1.4999999999999999E-2</v>
      </c>
      <c r="D34" s="8" t="s">
        <v>9</v>
      </c>
    </row>
    <row r="35" spans="1:6" s="3" customFormat="1" x14ac:dyDescent="0.2">
      <c r="A35" s="1"/>
      <c r="B35" s="4" t="s">
        <v>39</v>
      </c>
      <c r="C35" s="7">
        <v>5.0000000000000001E-3</v>
      </c>
      <c r="D35" s="8" t="s">
        <v>9</v>
      </c>
    </row>
    <row r="36" spans="1:6" s="3" customFormat="1" x14ac:dyDescent="0.2">
      <c r="A36" s="1"/>
      <c r="B36" s="4" t="s">
        <v>40</v>
      </c>
      <c r="C36" s="7">
        <v>0.02</v>
      </c>
      <c r="D36" s="8" t="s">
        <v>9</v>
      </c>
      <c r="E36" s="17"/>
    </row>
    <row r="37" spans="1:6" s="3" customFormat="1" x14ac:dyDescent="0.2">
      <c r="A37" s="1"/>
      <c r="B37" s="4" t="s">
        <v>41</v>
      </c>
      <c r="C37" s="21">
        <v>3.5000000000000001E-3</v>
      </c>
      <c r="D37" s="8" t="s">
        <v>9</v>
      </c>
    </row>
    <row r="38" spans="1:6" s="3" customFormat="1" x14ac:dyDescent="0.2">
      <c r="A38" s="1"/>
      <c r="B38" s="4" t="s">
        <v>42</v>
      </c>
      <c r="C38" s="21">
        <v>1E-3</v>
      </c>
      <c r="D38" s="8" t="s">
        <v>9</v>
      </c>
    </row>
    <row r="39" spans="1:6" s="3" customFormat="1" x14ac:dyDescent="0.2">
      <c r="A39" s="1"/>
      <c r="B39" s="4" t="s">
        <v>43</v>
      </c>
      <c r="C39" s="22">
        <v>7.5000000000000002E-4</v>
      </c>
      <c r="D39" s="8" t="s">
        <v>9</v>
      </c>
    </row>
    <row r="40" spans="1:6" s="3" customFormat="1" x14ac:dyDescent="0.2">
      <c r="A40" s="1"/>
      <c r="B40" s="4"/>
    </row>
    <row r="41" spans="1:6" s="3" customFormat="1" x14ac:dyDescent="0.2">
      <c r="A41" s="1" t="s">
        <v>44</v>
      </c>
      <c r="B41" s="4" t="s">
        <v>45</v>
      </c>
      <c r="C41" s="14">
        <v>600</v>
      </c>
      <c r="D41" s="12">
        <v>0.25</v>
      </c>
      <c r="E41" s="12">
        <v>0.3</v>
      </c>
      <c r="F41" s="8" t="s">
        <v>46</v>
      </c>
    </row>
    <row r="42" spans="1:6" s="3" customFormat="1" x14ac:dyDescent="0.2">
      <c r="A42" s="1"/>
      <c r="B42" s="4" t="s">
        <v>47</v>
      </c>
      <c r="C42" s="14">
        <v>200</v>
      </c>
      <c r="D42" s="12">
        <v>0.5</v>
      </c>
      <c r="E42" s="12">
        <v>0.2</v>
      </c>
      <c r="F42" s="8" t="s">
        <v>46</v>
      </c>
    </row>
    <row r="43" spans="1:6" s="3" customFormat="1" x14ac:dyDescent="0.2">
      <c r="A43" s="1"/>
      <c r="B43" s="4"/>
    </row>
    <row r="44" spans="1:6" s="3" customFormat="1" x14ac:dyDescent="0.2">
      <c r="A44" s="1" t="s">
        <v>48</v>
      </c>
      <c r="B44" s="4" t="s">
        <v>49</v>
      </c>
      <c r="C44" s="14">
        <v>55</v>
      </c>
      <c r="D44" s="12">
        <v>0.25</v>
      </c>
      <c r="E44" s="12">
        <v>0</v>
      </c>
      <c r="F44" s="8" t="s">
        <v>46</v>
      </c>
    </row>
    <row r="45" spans="1:6" s="3" customFormat="1" x14ac:dyDescent="0.2">
      <c r="A45" s="1"/>
      <c r="B45" s="4" t="s">
        <v>50</v>
      </c>
      <c r="C45" s="14">
        <v>80</v>
      </c>
      <c r="D45" s="12">
        <v>0.25</v>
      </c>
      <c r="E45" s="12">
        <v>0.3</v>
      </c>
      <c r="F45" s="8" t="s">
        <v>46</v>
      </c>
    </row>
    <row r="46" spans="1:6" s="3" customFormat="1" x14ac:dyDescent="0.2">
      <c r="A46" s="1"/>
      <c r="B46" s="4" t="s">
        <v>51</v>
      </c>
      <c r="C46" s="14">
        <v>33.25</v>
      </c>
      <c r="D46" s="12">
        <v>0.25</v>
      </c>
      <c r="E46" s="12">
        <v>0</v>
      </c>
      <c r="F46" s="8" t="s">
        <v>46</v>
      </c>
    </row>
    <row r="47" spans="1:6" s="3" customFormat="1" x14ac:dyDescent="0.2">
      <c r="A47" s="1"/>
      <c r="B47" s="4" t="s">
        <v>52</v>
      </c>
      <c r="C47" s="14">
        <v>4200</v>
      </c>
      <c r="D47" s="12">
        <v>0.5</v>
      </c>
      <c r="E47" s="12">
        <v>0.3</v>
      </c>
      <c r="F47" s="8" t="s">
        <v>53</v>
      </c>
    </row>
    <row r="48" spans="1:6" s="3" customFormat="1" x14ac:dyDescent="0.2">
      <c r="A48" s="1"/>
      <c r="B48" s="4"/>
      <c r="C48" s="23"/>
      <c r="D48" s="24"/>
    </row>
    <row r="49" spans="1:6" s="3" customFormat="1" x14ac:dyDescent="0.25">
      <c r="A49" s="1" t="s">
        <v>54</v>
      </c>
      <c r="B49" s="25" t="s">
        <v>55</v>
      </c>
      <c r="C49" s="14">
        <v>65</v>
      </c>
      <c r="D49" s="12">
        <v>0.3</v>
      </c>
      <c r="E49" s="12">
        <v>0.2</v>
      </c>
      <c r="F49" s="8" t="s">
        <v>46</v>
      </c>
    </row>
    <row r="50" spans="1:6" s="3" customFormat="1" x14ac:dyDescent="0.25">
      <c r="A50" s="1"/>
      <c r="B50" s="25" t="s">
        <v>56</v>
      </c>
      <c r="C50" s="14">
        <v>70</v>
      </c>
      <c r="D50" s="12">
        <v>0.2</v>
      </c>
      <c r="E50" s="12">
        <v>0.3</v>
      </c>
      <c r="F50" s="8" t="s">
        <v>46</v>
      </c>
    </row>
    <row r="51" spans="1:6" s="3" customFormat="1" x14ac:dyDescent="0.25">
      <c r="A51" s="1"/>
      <c r="B51" s="25" t="s">
        <v>57</v>
      </c>
      <c r="C51" s="14">
        <v>80</v>
      </c>
      <c r="D51" s="12">
        <v>0.15</v>
      </c>
      <c r="E51" s="12">
        <v>0.3</v>
      </c>
      <c r="F51" s="8" t="s">
        <v>46</v>
      </c>
    </row>
    <row r="52" spans="1:6" s="3" customFormat="1" x14ac:dyDescent="0.25">
      <c r="A52" s="1"/>
      <c r="B52"/>
      <c r="C52"/>
      <c r="D52"/>
      <c r="E52"/>
      <c r="F52"/>
    </row>
    <row r="53" spans="1:6" s="3" customFormat="1" x14ac:dyDescent="0.25">
      <c r="A53" s="1" t="s">
        <v>58</v>
      </c>
      <c r="B53" s="25" t="s">
        <v>59</v>
      </c>
      <c r="C53" s="14">
        <v>75</v>
      </c>
      <c r="D53" s="8" t="s">
        <v>17</v>
      </c>
      <c r="E53"/>
      <c r="F53" s="8"/>
    </row>
    <row r="54" spans="1:6" s="3" customFormat="1" x14ac:dyDescent="0.25">
      <c r="A54" s="1"/>
      <c r="B54" s="25" t="s">
        <v>60</v>
      </c>
      <c r="C54" s="14">
        <v>20</v>
      </c>
      <c r="D54" s="8" t="s">
        <v>17</v>
      </c>
      <c r="E54"/>
      <c r="F54" s="8"/>
    </row>
    <row r="55" spans="1:6" s="3" customFormat="1" x14ac:dyDescent="0.25">
      <c r="A55" s="1"/>
      <c r="B55" s="25" t="s">
        <v>61</v>
      </c>
      <c r="C55" s="14">
        <v>15</v>
      </c>
      <c r="D55" s="8" t="s">
        <v>17</v>
      </c>
      <c r="E55"/>
      <c r="F55" s="8"/>
    </row>
    <row r="56" spans="1:6" s="3" customFormat="1" x14ac:dyDescent="0.25">
      <c r="A56" s="1"/>
      <c r="B56" s="25" t="s">
        <v>62</v>
      </c>
      <c r="C56" s="14">
        <v>0</v>
      </c>
      <c r="D56" s="8" t="s">
        <v>17</v>
      </c>
      <c r="E56"/>
      <c r="F56" s="8"/>
    </row>
    <row r="57" spans="1:6" s="3" customFormat="1" x14ac:dyDescent="0.25">
      <c r="A57" s="1"/>
      <c r="B57" s="25" t="s">
        <v>63</v>
      </c>
      <c r="C57" s="14">
        <v>33.333333333333336</v>
      </c>
      <c r="D57" s="8" t="s">
        <v>17</v>
      </c>
      <c r="E57"/>
      <c r="F57" s="8"/>
    </row>
    <row r="58" spans="1:6" s="3" customFormat="1" x14ac:dyDescent="0.25">
      <c r="A58" s="1"/>
      <c r="B58" s="25"/>
      <c r="C58"/>
      <c r="D58" s="8"/>
      <c r="E58"/>
      <c r="F58" s="8"/>
    </row>
    <row r="59" spans="1:6" s="3" customFormat="1" x14ac:dyDescent="0.25">
      <c r="A59" s="1" t="s">
        <v>64</v>
      </c>
      <c r="B59" s="25" t="s">
        <v>65</v>
      </c>
      <c r="C59" s="26">
        <v>50000</v>
      </c>
      <c r="D59" s="8" t="s">
        <v>66</v>
      </c>
      <c r="E59"/>
      <c r="F59" s="8"/>
    </row>
    <row r="60" spans="1:6" s="3" customFormat="1" x14ac:dyDescent="0.25">
      <c r="A60" s="1"/>
      <c r="B60" s="25" t="s">
        <v>67</v>
      </c>
      <c r="C60" s="26">
        <v>12000</v>
      </c>
      <c r="D60" s="8" t="s">
        <v>66</v>
      </c>
      <c r="E60"/>
      <c r="F60" s="8"/>
    </row>
    <row r="61" spans="1:6" s="3" customFormat="1" x14ac:dyDescent="0.25">
      <c r="A61" s="1"/>
      <c r="B61" s="25" t="s">
        <v>68</v>
      </c>
      <c r="C61" s="26">
        <v>3000</v>
      </c>
      <c r="D61" s="8" t="s">
        <v>66</v>
      </c>
      <c r="E61"/>
      <c r="F61" s="8"/>
    </row>
    <row r="62" spans="1:6" s="3" customFormat="1" x14ac:dyDescent="0.25">
      <c r="A62" s="1"/>
      <c r="B62" s="25" t="s">
        <v>69</v>
      </c>
      <c r="C62" s="26">
        <v>1500</v>
      </c>
      <c r="D62" s="8" t="s">
        <v>66</v>
      </c>
      <c r="E62"/>
      <c r="F62" s="8"/>
    </row>
    <row r="63" spans="1:6" s="3" customFormat="1" x14ac:dyDescent="0.25">
      <c r="A63" s="1"/>
      <c r="B63" s="25"/>
      <c r="C63"/>
      <c r="D63" s="8"/>
      <c r="E63"/>
      <c r="F63" s="8"/>
    </row>
    <row r="64" spans="1:6" s="3" customFormat="1" x14ac:dyDescent="0.25">
      <c r="A64" s="1" t="s">
        <v>70</v>
      </c>
      <c r="B64" s="25" t="s">
        <v>70</v>
      </c>
      <c r="C64" s="14">
        <v>200</v>
      </c>
      <c r="D64" s="12">
        <v>0.25</v>
      </c>
      <c r="E64" s="12">
        <v>0.3</v>
      </c>
      <c r="F64" s="8" t="s">
        <v>46</v>
      </c>
    </row>
    <row r="65" spans="1:12" s="3" customFormat="1" x14ac:dyDescent="0.25">
      <c r="A65" s="1"/>
      <c r="B65" s="25" t="s">
        <v>71</v>
      </c>
      <c r="C65" s="14">
        <v>100</v>
      </c>
      <c r="D65" s="8" t="s">
        <v>17</v>
      </c>
      <c r="E65"/>
      <c r="F65" s="8"/>
    </row>
    <row r="66" spans="1:12" s="3" customFormat="1" x14ac:dyDescent="0.2">
      <c r="A66" s="1"/>
      <c r="B66" s="4"/>
    </row>
    <row r="67" spans="1:12" s="3" customFormat="1" x14ac:dyDescent="0.25">
      <c r="A67" s="1" t="s">
        <v>72</v>
      </c>
      <c r="B67" s="25" t="s">
        <v>73</v>
      </c>
      <c r="C67" s="5">
        <v>5</v>
      </c>
      <c r="D67" s="8" t="s">
        <v>25</v>
      </c>
    </row>
    <row r="68" spans="1:12" s="3" customFormat="1" x14ac:dyDescent="0.25">
      <c r="A68" s="1"/>
      <c r="B68" s="25" t="s">
        <v>74</v>
      </c>
      <c r="C68" s="5">
        <v>4</v>
      </c>
      <c r="D68" s="8"/>
    </row>
    <row r="69" spans="1:12" s="3" customFormat="1" x14ac:dyDescent="0.2">
      <c r="A69" s="1"/>
      <c r="B69" s="4" t="s">
        <v>75</v>
      </c>
      <c r="C69" s="5">
        <v>3</v>
      </c>
      <c r="D69" s="8"/>
    </row>
    <row r="70" spans="1:12" s="3" customFormat="1" x14ac:dyDescent="0.2">
      <c r="A70" s="1"/>
      <c r="B70" s="4" t="s">
        <v>76</v>
      </c>
      <c r="C70" s="26">
        <v>30000</v>
      </c>
      <c r="D70" s="8"/>
    </row>
    <row r="71" spans="1:12" s="3" customFormat="1" x14ac:dyDescent="0.2">
      <c r="A71" s="1"/>
      <c r="B71" s="4"/>
    </row>
    <row r="72" spans="1:12" s="3" customFormat="1" x14ac:dyDescent="0.25">
      <c r="A72" s="27" t="s">
        <v>77</v>
      </c>
      <c r="B72" s="28" t="s">
        <v>78</v>
      </c>
      <c r="C72" s="28" t="s">
        <v>79</v>
      </c>
      <c r="D72" s="28" t="s">
        <v>80</v>
      </c>
    </row>
    <row r="73" spans="1:12" s="3" customFormat="1" x14ac:dyDescent="0.2">
      <c r="A73" s="1"/>
      <c r="B73" s="2" t="s">
        <v>81</v>
      </c>
      <c r="C73" s="11">
        <f>1100+3600+1800+2000+1000</f>
        <v>9500</v>
      </c>
      <c r="D73" s="3">
        <v>1</v>
      </c>
    </row>
    <row r="74" spans="1:12" s="3" customFormat="1" x14ac:dyDescent="0.2">
      <c r="A74" s="1"/>
      <c r="B74" s="2" t="s">
        <v>82</v>
      </c>
      <c r="C74" s="11">
        <f>51000-C73</f>
        <v>41500</v>
      </c>
      <c r="D74" s="3">
        <v>2</v>
      </c>
    </row>
    <row r="75" spans="1:12" s="3" customFormat="1" x14ac:dyDescent="0.2">
      <c r="A75" s="1"/>
      <c r="B75" s="4"/>
    </row>
    <row r="76" spans="1:12" x14ac:dyDescent="0.2">
      <c r="A76" s="1" t="s">
        <v>83</v>
      </c>
      <c r="B76" s="28" t="s">
        <v>84</v>
      </c>
      <c r="C76" s="28" t="s">
        <v>79</v>
      </c>
      <c r="D76" s="28"/>
      <c r="E76" s="29"/>
      <c r="F76" s="29"/>
      <c r="G76" s="29"/>
      <c r="H76" s="29"/>
      <c r="K76" s="3"/>
      <c r="L76" s="3"/>
    </row>
    <row r="77" spans="1:12" x14ac:dyDescent="0.2">
      <c r="B77" s="31" t="s">
        <v>85</v>
      </c>
      <c r="C77" s="23">
        <v>1700</v>
      </c>
      <c r="D77" s="32"/>
      <c r="E77" s="32"/>
      <c r="F77" s="32"/>
      <c r="G77" s="33"/>
      <c r="H77" s="33"/>
      <c r="K77" s="3"/>
      <c r="L77" s="3"/>
    </row>
    <row r="78" spans="1:12" x14ac:dyDescent="0.2">
      <c r="B78" s="31" t="s">
        <v>86</v>
      </c>
      <c r="C78" s="23">
        <v>800</v>
      </c>
      <c r="D78" s="32"/>
      <c r="E78" s="32"/>
      <c r="F78" s="32"/>
      <c r="G78" s="33"/>
      <c r="H78" s="33"/>
    </row>
    <row r="79" spans="1:12" x14ac:dyDescent="0.2">
      <c r="B79" s="31" t="s">
        <v>87</v>
      </c>
      <c r="C79" s="23">
        <f>500+1100</f>
        <v>1600</v>
      </c>
      <c r="D79" s="32"/>
      <c r="E79" s="32"/>
      <c r="F79" s="32"/>
      <c r="G79" s="33"/>
      <c r="H79" s="33"/>
    </row>
    <row r="80" spans="1:12" x14ac:dyDescent="0.2">
      <c r="B80" s="31" t="s">
        <v>88</v>
      </c>
      <c r="C80" s="23">
        <v>8000</v>
      </c>
      <c r="D80" s="32"/>
      <c r="E80" s="32"/>
      <c r="F80" s="32"/>
      <c r="G80" s="33"/>
      <c r="H80" s="33"/>
    </row>
    <row r="81" spans="2:8" x14ac:dyDescent="0.2">
      <c r="B81" s="31" t="s">
        <v>89</v>
      </c>
      <c r="C81" s="23">
        <v>8001</v>
      </c>
      <c r="D81" s="32"/>
      <c r="E81" s="32"/>
      <c r="F81" s="32"/>
      <c r="G81" s="33"/>
      <c r="H81" s="33"/>
    </row>
    <row r="82" spans="2:8" x14ac:dyDescent="0.2">
      <c r="B82" s="31" t="s">
        <v>90</v>
      </c>
      <c r="C82" s="23">
        <f>17500+5800</f>
        <v>23300</v>
      </c>
      <c r="D82" s="32"/>
      <c r="E82" s="32"/>
      <c r="F82" s="32"/>
      <c r="G82" s="33"/>
      <c r="H82" s="33"/>
    </row>
    <row r="83" spans="2:8" x14ac:dyDescent="0.2">
      <c r="B83" s="31" t="s">
        <v>91</v>
      </c>
      <c r="C83" s="23">
        <v>25000</v>
      </c>
      <c r="D83" s="32"/>
      <c r="E83" s="32"/>
      <c r="F83" s="32"/>
      <c r="G83" s="33"/>
      <c r="H83" s="33"/>
    </row>
    <row r="84" spans="2:8" x14ac:dyDescent="0.2">
      <c r="B84" s="31" t="s">
        <v>92</v>
      </c>
      <c r="C84" s="23">
        <v>1000</v>
      </c>
      <c r="D84" s="32"/>
      <c r="E84" s="32"/>
      <c r="F84" s="32"/>
      <c r="G84" s="33"/>
      <c r="H84" s="33"/>
    </row>
    <row r="85" spans="2:8" x14ac:dyDescent="0.2">
      <c r="B85" s="31" t="s">
        <v>93</v>
      </c>
      <c r="C85" s="23">
        <v>45000</v>
      </c>
      <c r="D85" s="32"/>
      <c r="E85" s="32"/>
      <c r="F85" s="32"/>
      <c r="G85" s="33"/>
      <c r="H85" s="33"/>
    </row>
    <row r="86" spans="2:8" x14ac:dyDescent="0.2">
      <c r="B86" s="31" t="s">
        <v>94</v>
      </c>
      <c r="C86" s="23">
        <v>3300</v>
      </c>
      <c r="D86" s="32"/>
      <c r="E86" s="32"/>
      <c r="F86" s="32"/>
      <c r="G86" s="33"/>
      <c r="H86" s="33"/>
    </row>
    <row r="87" spans="2:8" x14ac:dyDescent="0.2">
      <c r="B87" s="31" t="s">
        <v>95</v>
      </c>
      <c r="C87" s="23">
        <f>12000+6000</f>
        <v>18000</v>
      </c>
      <c r="D87" s="32"/>
      <c r="E87" s="32"/>
      <c r="F87" s="32"/>
      <c r="G87" s="33"/>
      <c r="H87" s="33"/>
    </row>
    <row r="88" spans="2:8" x14ac:dyDescent="0.2">
      <c r="C88" s="34"/>
      <c r="D88" s="35"/>
      <c r="E88" s="35"/>
      <c r="F88" s="35"/>
      <c r="G88" s="35"/>
      <c r="H88" s="35"/>
    </row>
    <row r="90" spans="2:8" x14ac:dyDescent="0.2">
      <c r="B90" s="28" t="s">
        <v>84</v>
      </c>
      <c r="C90" s="28" t="s">
        <v>96</v>
      </c>
      <c r="D90" s="29"/>
      <c r="E90" s="29"/>
      <c r="F90" s="29"/>
      <c r="G90" s="29"/>
    </row>
    <row r="91" spans="2:8" x14ac:dyDescent="0.2">
      <c r="B91" s="31" t="s">
        <v>85</v>
      </c>
      <c r="C91" s="32">
        <v>0.15</v>
      </c>
      <c r="D91" s="32" t="e">
        <f>[1]!Table325[[#This Row],[Column2]]</f>
        <v>#REF!</v>
      </c>
      <c r="E91" s="32" t="e">
        <f>[1]!Table325[[#This Row],[Column2]]</f>
        <v>#REF!</v>
      </c>
      <c r="F91" s="32" t="e">
        <f>[1]!Table325[[#This Row],[Column2]]</f>
        <v>#REF!</v>
      </c>
      <c r="G91" s="32" t="e">
        <f>[1]!Table325[[#This Row],[Column2]]</f>
        <v>#REF!</v>
      </c>
    </row>
    <row r="92" spans="2:8" x14ac:dyDescent="0.2">
      <c r="B92" s="31" t="s">
        <v>86</v>
      </c>
      <c r="C92" s="32">
        <v>0</v>
      </c>
      <c r="D92" s="32" t="e">
        <f>[1]!Table325[[#This Row],[Column2]]</f>
        <v>#REF!</v>
      </c>
      <c r="E92" s="32" t="e">
        <f>[1]!Table325[[#This Row],[Column2]]</f>
        <v>#REF!</v>
      </c>
      <c r="F92" s="32" t="e">
        <f>[1]!Table325[[#This Row],[Column2]]</f>
        <v>#REF!</v>
      </c>
      <c r="G92" s="32" t="e">
        <f>[1]!Table325[[#This Row],[Column2]]</f>
        <v>#REF!</v>
      </c>
    </row>
    <row r="93" spans="2:8" x14ac:dyDescent="0.2">
      <c r="B93" s="31" t="s">
        <v>87</v>
      </c>
      <c r="C93" s="32">
        <v>0</v>
      </c>
      <c r="D93" s="32" t="e">
        <f>[1]!Table325[[#This Row],[Column2]]</f>
        <v>#REF!</v>
      </c>
      <c r="E93" s="32" t="e">
        <f>[1]!Table325[[#This Row],[Column2]]</f>
        <v>#REF!</v>
      </c>
      <c r="F93" s="32" t="e">
        <f>[1]!Table325[[#This Row],[Column2]]</f>
        <v>#REF!</v>
      </c>
      <c r="G93" s="32" t="e">
        <f>[1]!Table325[[#This Row],[Column2]]</f>
        <v>#REF!</v>
      </c>
    </row>
    <row r="94" spans="2:8" x14ac:dyDescent="0.2">
      <c r="B94" s="31" t="s">
        <v>88</v>
      </c>
      <c r="C94" s="32">
        <v>0</v>
      </c>
      <c r="D94" s="32" t="e">
        <f>[1]!Table325[[#This Row],[Column2]]</f>
        <v>#REF!</v>
      </c>
      <c r="E94" s="32" t="e">
        <f>[1]!Table325[[#This Row],[Column2]]</f>
        <v>#REF!</v>
      </c>
      <c r="F94" s="32" t="e">
        <f>[1]!Table325[[#This Row],[Column2]]</f>
        <v>#REF!</v>
      </c>
      <c r="G94" s="32" t="e">
        <f>[1]!Table325[[#This Row],[Column2]]</f>
        <v>#REF!</v>
      </c>
    </row>
    <row r="95" spans="2:8" x14ac:dyDescent="0.2">
      <c r="B95" s="31" t="s">
        <v>89</v>
      </c>
      <c r="C95" s="32">
        <v>0.85</v>
      </c>
      <c r="D95" s="32" t="e">
        <f>[1]!Table325[[#This Row],[Column2]]</f>
        <v>#REF!</v>
      </c>
      <c r="E95" s="32" t="e">
        <f>[1]!Table325[[#This Row],[Column2]]</f>
        <v>#REF!</v>
      </c>
      <c r="F95" s="32" t="e">
        <f>[1]!Table325[[#This Row],[Column2]]</f>
        <v>#REF!</v>
      </c>
      <c r="G95" s="32" t="e">
        <f>[1]!Table325[[#This Row],[Column2]]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D13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3" width="15.7109375" bestFit="1" customWidth="1"/>
    <col min="4" max="4" width="12.140625" bestFit="1" customWidth="1"/>
  </cols>
  <sheetData>
    <row r="1" spans="1:4" x14ac:dyDescent="0.25">
      <c r="A1" s="41" t="s">
        <v>84</v>
      </c>
      <c r="B1" s="28" t="s">
        <v>116</v>
      </c>
    </row>
    <row r="2" spans="1:4" x14ac:dyDescent="0.25">
      <c r="A2" s="41"/>
      <c r="B2" s="43" t="s">
        <v>117</v>
      </c>
      <c r="C2" s="43" t="s">
        <v>118</v>
      </c>
      <c r="D2" s="43" t="s">
        <v>119</v>
      </c>
    </row>
    <row r="3" spans="1:4" x14ac:dyDescent="0.25">
      <c r="A3" s="47" t="s">
        <v>105</v>
      </c>
      <c r="B3" s="49">
        <v>10000</v>
      </c>
      <c r="C3" s="42" t="s">
        <v>120</v>
      </c>
      <c r="D3" s="42" t="s">
        <v>123</v>
      </c>
    </row>
    <row r="4" spans="1:4" x14ac:dyDescent="0.25">
      <c r="A4" s="47" t="s">
        <v>106</v>
      </c>
      <c r="B4" s="49">
        <v>10000</v>
      </c>
      <c r="C4" s="42" t="s">
        <v>120</v>
      </c>
      <c r="D4" s="42" t="s">
        <v>123</v>
      </c>
    </row>
    <row r="5" spans="1:4" x14ac:dyDescent="0.25">
      <c r="A5" s="47" t="s">
        <v>107</v>
      </c>
      <c r="B5" s="49">
        <v>10000</v>
      </c>
      <c r="C5" s="42" t="s">
        <v>120</v>
      </c>
      <c r="D5" s="42" t="s">
        <v>123</v>
      </c>
    </row>
    <row r="6" spans="1:4" x14ac:dyDescent="0.25">
      <c r="A6" s="47" t="s">
        <v>108</v>
      </c>
      <c r="B6" s="49">
        <v>10000</v>
      </c>
      <c r="C6" s="42" t="s">
        <v>121</v>
      </c>
      <c r="D6" s="42" t="s">
        <v>123</v>
      </c>
    </row>
    <row r="7" spans="1:4" x14ac:dyDescent="0.25">
      <c r="A7" s="47" t="s">
        <v>109</v>
      </c>
      <c r="B7" s="49">
        <v>10000</v>
      </c>
      <c r="C7" s="42" t="s">
        <v>121</v>
      </c>
      <c r="D7" s="42" t="s">
        <v>123</v>
      </c>
    </row>
    <row r="8" spans="1:4" x14ac:dyDescent="0.25">
      <c r="A8" s="47" t="s">
        <v>111</v>
      </c>
      <c r="B8" s="49">
        <v>10000</v>
      </c>
      <c r="C8" s="42" t="s">
        <v>122</v>
      </c>
      <c r="D8" s="42" t="s">
        <v>123</v>
      </c>
    </row>
    <row r="9" spans="1:4" x14ac:dyDescent="0.25">
      <c r="A9" s="47" t="s">
        <v>110</v>
      </c>
      <c r="B9" s="49">
        <v>10000</v>
      </c>
      <c r="C9" s="42" t="s">
        <v>120</v>
      </c>
      <c r="D9" s="42" t="s">
        <v>123</v>
      </c>
    </row>
    <row r="10" spans="1:4" x14ac:dyDescent="0.25">
      <c r="A10" s="47" t="s">
        <v>112</v>
      </c>
      <c r="B10" s="49">
        <v>10000</v>
      </c>
      <c r="C10" s="42" t="s">
        <v>122</v>
      </c>
      <c r="D10" s="42" t="s">
        <v>123</v>
      </c>
    </row>
    <row r="11" spans="1:4" x14ac:dyDescent="0.25">
      <c r="A11" s="47" t="s">
        <v>114</v>
      </c>
      <c r="B11" s="49">
        <v>10000</v>
      </c>
      <c r="C11" s="42" t="s">
        <v>122</v>
      </c>
      <c r="D11" s="42" t="s">
        <v>83</v>
      </c>
    </row>
    <row r="12" spans="1:4" x14ac:dyDescent="0.25">
      <c r="A12" s="47" t="s">
        <v>113</v>
      </c>
      <c r="B12" s="49">
        <v>10000</v>
      </c>
      <c r="C12" s="42" t="s">
        <v>122</v>
      </c>
      <c r="D12" s="42" t="s">
        <v>83</v>
      </c>
    </row>
    <row r="13" spans="1:4" x14ac:dyDescent="0.25">
      <c r="A13" s="47" t="s">
        <v>115</v>
      </c>
      <c r="B13" s="49">
        <v>10000</v>
      </c>
      <c r="C13" s="42" t="s">
        <v>122</v>
      </c>
      <c r="D13" s="42" t="s">
        <v>83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2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6" width="15.42578125" customWidth="1"/>
  </cols>
  <sheetData>
    <row r="1" spans="1:6" x14ac:dyDescent="0.25">
      <c r="A1" s="28" t="s">
        <v>84</v>
      </c>
      <c r="B1" s="28" t="s">
        <v>104</v>
      </c>
      <c r="C1" s="29"/>
      <c r="D1" s="29"/>
      <c r="E1" s="29"/>
      <c r="F1" s="29"/>
    </row>
    <row r="2" spans="1:6" x14ac:dyDescent="0.25">
      <c r="A2" s="47" t="s">
        <v>105</v>
      </c>
      <c r="B2" s="44">
        <v>1</v>
      </c>
      <c r="C2" s="44">
        <v>1</v>
      </c>
      <c r="D2" s="44">
        <v>2</v>
      </c>
      <c r="E2" s="45">
        <v>3</v>
      </c>
      <c r="F2" s="45">
        <v>3</v>
      </c>
    </row>
    <row r="3" spans="1:6" x14ac:dyDescent="0.25">
      <c r="A3" s="47" t="s">
        <v>106</v>
      </c>
      <c r="B3" s="44">
        <v>1</v>
      </c>
      <c r="C3" s="44">
        <v>1</v>
      </c>
      <c r="D3" s="44">
        <v>2</v>
      </c>
      <c r="E3" s="45">
        <v>3</v>
      </c>
      <c r="F3" s="45">
        <v>3</v>
      </c>
    </row>
    <row r="4" spans="1:6" x14ac:dyDescent="0.25">
      <c r="A4" s="47" t="s">
        <v>107</v>
      </c>
      <c r="B4" s="44">
        <v>1</v>
      </c>
      <c r="C4" s="44">
        <v>2</v>
      </c>
      <c r="D4" s="44">
        <v>3</v>
      </c>
      <c r="E4" s="45">
        <v>1</v>
      </c>
      <c r="F4" s="45">
        <v>0</v>
      </c>
    </row>
    <row r="5" spans="1:6" x14ac:dyDescent="0.25">
      <c r="A5" s="47" t="s">
        <v>108</v>
      </c>
      <c r="B5" s="44">
        <v>1</v>
      </c>
      <c r="C5" s="44">
        <v>2</v>
      </c>
      <c r="D5" s="44">
        <v>2</v>
      </c>
      <c r="E5" s="45">
        <v>1</v>
      </c>
      <c r="F5" s="45">
        <v>0</v>
      </c>
    </row>
    <row r="6" spans="1:6" x14ac:dyDescent="0.25">
      <c r="A6" s="47" t="s">
        <v>109</v>
      </c>
      <c r="B6" s="44">
        <v>4</v>
      </c>
      <c r="C6" s="44">
        <v>2</v>
      </c>
      <c r="D6" s="44">
        <v>1</v>
      </c>
      <c r="E6" s="45">
        <v>0</v>
      </c>
      <c r="F6" s="45">
        <v>0</v>
      </c>
    </row>
    <row r="7" spans="1:6" x14ac:dyDescent="0.25">
      <c r="A7" s="47" t="s">
        <v>111</v>
      </c>
      <c r="B7" s="44">
        <v>0</v>
      </c>
      <c r="C7" s="44">
        <v>0</v>
      </c>
      <c r="D7" s="44">
        <v>0</v>
      </c>
      <c r="E7" s="45">
        <v>0</v>
      </c>
      <c r="F7" s="45">
        <v>0</v>
      </c>
    </row>
    <row r="8" spans="1:6" x14ac:dyDescent="0.25">
      <c r="A8" s="47" t="s">
        <v>110</v>
      </c>
      <c r="B8" s="44">
        <v>0</v>
      </c>
      <c r="C8" s="44">
        <v>0</v>
      </c>
      <c r="D8" s="44">
        <v>0</v>
      </c>
      <c r="E8" s="45">
        <v>0</v>
      </c>
      <c r="F8" s="45">
        <v>0</v>
      </c>
    </row>
    <row r="9" spans="1:6" x14ac:dyDescent="0.25">
      <c r="A9" s="47" t="s">
        <v>112</v>
      </c>
      <c r="B9" s="44">
        <v>3</v>
      </c>
      <c r="C9" s="44">
        <v>8</v>
      </c>
      <c r="D9" s="44">
        <v>9</v>
      </c>
      <c r="E9" s="45">
        <v>0</v>
      </c>
      <c r="F9" s="45">
        <v>0</v>
      </c>
    </row>
    <row r="10" spans="1:6" x14ac:dyDescent="0.25">
      <c r="A10" s="47" t="s">
        <v>114</v>
      </c>
      <c r="B10" s="44">
        <v>3</v>
      </c>
      <c r="C10" s="44">
        <v>8</v>
      </c>
      <c r="D10" s="44">
        <v>9</v>
      </c>
      <c r="E10" s="45">
        <v>0</v>
      </c>
      <c r="F10" s="45">
        <v>0</v>
      </c>
    </row>
    <row r="11" spans="1:6" x14ac:dyDescent="0.25">
      <c r="A11" s="47" t="s">
        <v>113</v>
      </c>
      <c r="B11" s="44">
        <v>3</v>
      </c>
      <c r="C11" s="44">
        <v>5</v>
      </c>
      <c r="D11" s="44">
        <v>5</v>
      </c>
      <c r="E11" s="45">
        <v>3</v>
      </c>
      <c r="F11" s="45">
        <v>3</v>
      </c>
    </row>
    <row r="12" spans="1:6" x14ac:dyDescent="0.25">
      <c r="A12" s="47" t="s">
        <v>115</v>
      </c>
      <c r="B12" s="44">
        <v>10</v>
      </c>
      <c r="C12" s="44">
        <v>10</v>
      </c>
      <c r="D12" s="44">
        <v>10</v>
      </c>
      <c r="E12" s="45">
        <v>10</v>
      </c>
      <c r="F12" s="4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I35" sqref="I35"/>
    </sheetView>
  </sheetViews>
  <sheetFormatPr defaultRowHeight="15" x14ac:dyDescent="0.25"/>
  <cols>
    <col min="1" max="1" width="17.5703125" bestFit="1" customWidth="1"/>
    <col min="2" max="5" width="11.85546875" customWidth="1"/>
  </cols>
  <sheetData>
    <row r="1" spans="1:5" x14ac:dyDescent="0.25">
      <c r="A1" s="41" t="s">
        <v>84</v>
      </c>
      <c r="B1" s="28" t="s">
        <v>99</v>
      </c>
      <c r="C1" s="42"/>
      <c r="D1" s="42"/>
      <c r="E1" s="42"/>
    </row>
    <row r="2" spans="1:5" x14ac:dyDescent="0.25">
      <c r="A2" s="41"/>
      <c r="B2" s="43" t="s">
        <v>100</v>
      </c>
      <c r="C2" s="43" t="s">
        <v>101</v>
      </c>
      <c r="D2" s="43" t="s">
        <v>102</v>
      </c>
      <c r="E2" s="43" t="s">
        <v>103</v>
      </c>
    </row>
    <row r="3" spans="1:5" x14ac:dyDescent="0.25">
      <c r="A3" s="47" t="s">
        <v>105</v>
      </c>
      <c r="B3" s="46">
        <v>0.04</v>
      </c>
      <c r="C3" s="46">
        <v>5.0000000000000001E-3</v>
      </c>
      <c r="D3" s="48"/>
      <c r="E3" s="48"/>
    </row>
    <row r="4" spans="1:5" x14ac:dyDescent="0.25">
      <c r="A4" s="47" t="s">
        <v>106</v>
      </c>
      <c r="B4" s="46">
        <v>0.08</v>
      </c>
      <c r="C4" s="46">
        <v>2.5000000000000001E-2</v>
      </c>
      <c r="D4" s="48"/>
      <c r="E4" s="48"/>
    </row>
    <row r="5" spans="1:5" x14ac:dyDescent="0.25">
      <c r="A5" s="47" t="s">
        <v>107</v>
      </c>
      <c r="B5" s="46">
        <v>0.1</v>
      </c>
      <c r="C5" s="46">
        <v>0.03</v>
      </c>
      <c r="D5" s="48"/>
      <c r="E5" s="48"/>
    </row>
    <row r="6" spans="1:5" x14ac:dyDescent="0.25">
      <c r="A6" s="47" t="s">
        <v>108</v>
      </c>
      <c r="B6" s="46">
        <v>0.1</v>
      </c>
      <c r="C6" s="46">
        <v>0.15</v>
      </c>
      <c r="D6" s="48"/>
      <c r="E6" s="48"/>
    </row>
    <row r="7" spans="1:5" x14ac:dyDescent="0.25">
      <c r="A7" s="47" t="s">
        <v>109</v>
      </c>
      <c r="B7" s="46">
        <v>0.3</v>
      </c>
      <c r="C7" s="46">
        <v>0.3</v>
      </c>
      <c r="D7" s="48"/>
      <c r="E7" s="48"/>
    </row>
    <row r="8" spans="1:5" x14ac:dyDescent="0.25">
      <c r="A8" s="47" t="s">
        <v>111</v>
      </c>
      <c r="B8" s="46">
        <v>0.1</v>
      </c>
      <c r="C8" s="46">
        <v>0.03</v>
      </c>
      <c r="D8" s="48">
        <v>0.04</v>
      </c>
      <c r="E8" s="48">
        <v>0.01</v>
      </c>
    </row>
    <row r="9" spans="1:5" x14ac:dyDescent="0.25">
      <c r="A9" s="47" t="s">
        <v>110</v>
      </c>
      <c r="B9" s="46">
        <v>0.08</v>
      </c>
      <c r="C9" s="46">
        <v>0.03</v>
      </c>
      <c r="D9" s="48">
        <v>0.05</v>
      </c>
      <c r="E9" s="48">
        <v>0.02</v>
      </c>
    </row>
    <row r="10" spans="1:5" x14ac:dyDescent="0.25">
      <c r="A10" s="47" t="s">
        <v>112</v>
      </c>
      <c r="B10" s="46">
        <v>0.06</v>
      </c>
      <c r="C10" s="46">
        <v>0.02</v>
      </c>
      <c r="D10" s="48"/>
      <c r="E10" s="48"/>
    </row>
    <row r="11" spans="1:5" x14ac:dyDescent="0.25">
      <c r="A11" s="47" t="s">
        <v>114</v>
      </c>
      <c r="B11" s="46">
        <v>0.03</v>
      </c>
      <c r="C11" s="46">
        <v>0.01</v>
      </c>
      <c r="D11" s="48"/>
      <c r="E11" s="48"/>
    </row>
    <row r="12" spans="1:5" x14ac:dyDescent="0.25">
      <c r="A12" s="47" t="s">
        <v>113</v>
      </c>
      <c r="B12" s="46">
        <v>0.03</v>
      </c>
      <c r="C12" s="46">
        <v>0.01</v>
      </c>
      <c r="D12" s="48"/>
      <c r="E12" s="48"/>
    </row>
    <row r="13" spans="1:5" x14ac:dyDescent="0.25">
      <c r="A13" s="47" t="s">
        <v>115</v>
      </c>
      <c r="B13" s="46">
        <v>0.03</v>
      </c>
      <c r="C13" s="46">
        <v>0.01</v>
      </c>
      <c r="D13" s="48"/>
      <c r="E13" s="48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Sheet4</vt:lpstr>
      <vt:lpstr>Accounts</vt:lpstr>
      <vt:lpstr>Allocations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2023-09-23T02:43:04Z</dcterms:modified>
</cp:coreProperties>
</file>