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or\Dropbox\PC\Desktop\Projects\personalFinances\python\Inputs\"/>
    </mc:Choice>
  </mc:AlternateContent>
  <xr:revisionPtr revIDLastSave="0" documentId="13_ncr:1_{EC3DFD49-7FD4-4465-B87F-A6258CFBC055}" xr6:coauthVersionLast="47" xr6:coauthVersionMax="47" xr10:uidLastSave="{00000000-0000-0000-0000-000000000000}"/>
  <bookViews>
    <workbookView xWindow="22932" yWindow="-108" windowWidth="23256" windowHeight="12456" tabRatio="786" xr2:uid="{00000000-000D-0000-FFFF-FFFF00000000}"/>
  </bookViews>
  <sheets>
    <sheet name="Inputs" sheetId="1" r:id="rId1"/>
    <sheet name="Salary" sheetId="20" r:id="rId2"/>
    <sheet name="Social Security" sheetId="26" r:id="rId3"/>
    <sheet name="Accounts" sheetId="4" r:id="rId4"/>
    <sheet name="Allocations" sheetId="2" r:id="rId5"/>
    <sheet name="Earnings" sheetId="3" r:id="rId6"/>
    <sheet name="Loans" sheetId="21" r:id="rId7"/>
    <sheet name="Home" sheetId="6" r:id="rId8"/>
    <sheet name="Rent" sheetId="7" r:id="rId9"/>
    <sheet name="Car" sheetId="5" r:id="rId10"/>
    <sheet name="Food" sheetId="8" r:id="rId11"/>
    <sheet name="Shopping" sheetId="23" r:id="rId12"/>
    <sheet name="Activities" sheetId="24" r:id="rId13"/>
    <sheet name="Subscriptions" sheetId="11" r:id="rId14"/>
    <sheet name="Personal Care" sheetId="10" r:id="rId15"/>
    <sheet name="Gifts" sheetId="13" r:id="rId16"/>
    <sheet name="Health Care" sheetId="9" r:id="rId17"/>
    <sheet name="Pet" sheetId="12" r:id="rId18"/>
    <sheet name="Education" sheetId="15" r:id="rId19"/>
    <sheet name="Vacation" sheetId="16" r:id="rId20"/>
    <sheet name="Major" sheetId="25" r:id="rId21"/>
    <sheet name="Random" sheetId="18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6" l="1"/>
  <c r="B8" i="4"/>
  <c r="H12" i="4" l="1"/>
  <c r="F12" i="4"/>
  <c r="A4" i="3"/>
  <c r="A5" i="3"/>
  <c r="A6" i="3"/>
  <c r="A7" i="3"/>
  <c r="A8" i="3"/>
  <c r="A9" i="3"/>
  <c r="A10" i="3"/>
  <c r="A11" i="3"/>
  <c r="A12" i="3"/>
  <c r="A13" i="3"/>
  <c r="A3" i="3"/>
  <c r="D11" i="2"/>
  <c r="C11" i="2"/>
  <c r="A11" i="2"/>
  <c r="A12" i="2"/>
  <c r="A3" i="2"/>
  <c r="A4" i="2"/>
  <c r="A5" i="2"/>
  <c r="A6" i="2"/>
  <c r="A7" i="2"/>
  <c r="A8" i="2"/>
  <c r="A9" i="2"/>
  <c r="A10" i="2"/>
  <c r="A2" i="2"/>
  <c r="H3" i="4"/>
  <c r="H13" i="4"/>
  <c r="F13" i="4"/>
  <c r="A3" i="26"/>
  <c r="A4" i="26" s="1"/>
  <c r="A5" i="26" s="1"/>
  <c r="A6" i="26" s="1"/>
  <c r="H4" i="4"/>
  <c r="H6" i="4"/>
  <c r="H7" i="4"/>
  <c r="F7" i="4"/>
  <c r="F6" i="4"/>
  <c r="F4" i="4"/>
  <c r="B13" i="20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A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3" i="20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G5" i="5"/>
  <c r="F5" i="5"/>
  <c r="E5" i="5"/>
  <c r="D5" i="5"/>
  <c r="B5" i="6" l="1"/>
  <c r="B4" i="6"/>
  <c r="A5" i="6" s="1"/>
  <c r="A4" i="6"/>
  <c r="B4" i="5"/>
  <c r="B3" i="5"/>
  <c r="D4" i="5"/>
  <c r="A5" i="5" l="1"/>
  <c r="B5" i="5" s="1"/>
  <c r="A6" i="5"/>
  <c r="B6" i="5" s="1"/>
  <c r="D4" i="11"/>
  <c r="A8" i="5" l="1"/>
  <c r="B8" i="5" s="1"/>
  <c r="A7" i="5"/>
  <c r="B7" i="5" s="1"/>
  <c r="A9" i="5" s="1"/>
  <c r="B9" i="5" s="1"/>
  <c r="A11" i="5" s="1"/>
  <c r="A10" i="5" l="1"/>
  <c r="B10" i="5" s="1"/>
  <c r="A12" i="5" s="1"/>
  <c r="B12" i="5" s="1"/>
  <c r="C12" i="5" s="1"/>
  <c r="D12" i="5" s="1"/>
  <c r="E12" i="5" s="1"/>
  <c r="F12" i="5" s="1"/>
  <c r="G12" i="5" s="1"/>
  <c r="B11" i="5"/>
  <c r="A13" i="5" l="1"/>
  <c r="B13" i="5" s="1"/>
  <c r="C11" i="5"/>
  <c r="D11" i="5" s="1"/>
  <c r="E11" i="5" s="1"/>
  <c r="F11" i="5" s="1"/>
  <c r="G11" i="5" s="1"/>
  <c r="A14" i="5"/>
  <c r="A15" i="5" l="1"/>
  <c r="B15" i="5" s="1"/>
  <c r="A17" i="5" s="1"/>
  <c r="C13" i="5"/>
  <c r="D13" i="5" s="1"/>
  <c r="E13" i="5" s="1"/>
  <c r="F13" i="5" s="1"/>
  <c r="G13" i="5" s="1"/>
  <c r="B14" i="5"/>
  <c r="A16" i="5" l="1"/>
  <c r="B16" i="5" s="1"/>
  <c r="C14" i="5"/>
  <c r="D14" i="5" s="1"/>
  <c r="E14" i="5" s="1"/>
  <c r="F14" i="5" s="1"/>
  <c r="G14" i="5" s="1"/>
  <c r="B17" i="5"/>
  <c r="C15" i="5"/>
  <c r="D15" i="5" s="1"/>
  <c r="E15" i="5" s="1"/>
  <c r="F15" i="5" s="1"/>
  <c r="G15" i="5" s="1"/>
  <c r="C17" i="5" l="1"/>
  <c r="D17" i="5" s="1"/>
  <c r="E17" i="5" s="1"/>
  <c r="F17" i="5" s="1"/>
  <c r="G17" i="5" s="1"/>
  <c r="A19" i="5"/>
  <c r="B19" i="5" s="1"/>
  <c r="C16" i="5"/>
  <c r="D16" i="5" s="1"/>
  <c r="E16" i="5" s="1"/>
  <c r="F16" i="5" s="1"/>
  <c r="G16" i="5" s="1"/>
  <c r="A18" i="5"/>
  <c r="B18" i="5" s="1"/>
  <c r="A20" i="5" s="1"/>
  <c r="B20" i="5" s="1"/>
  <c r="C20" i="5" l="1"/>
  <c r="D20" i="5" s="1"/>
  <c r="E20" i="5" s="1"/>
  <c r="F20" i="5" s="1"/>
  <c r="G20" i="5" s="1"/>
  <c r="A22" i="5"/>
  <c r="B22" i="5" s="1"/>
  <c r="C19" i="5"/>
  <c r="D19" i="5" s="1"/>
  <c r="E19" i="5" s="1"/>
  <c r="F19" i="5" s="1"/>
  <c r="G19" i="5" s="1"/>
  <c r="A21" i="5"/>
  <c r="B21" i="5" s="1"/>
  <c r="C18" i="5"/>
  <c r="D18" i="5" s="1"/>
  <c r="E18" i="5" s="1"/>
  <c r="F18" i="5" s="1"/>
  <c r="G18" i="5" s="1"/>
  <c r="C22" i="5" l="1"/>
  <c r="D22" i="5" s="1"/>
  <c r="E22" i="5" s="1"/>
  <c r="F22" i="5" s="1"/>
  <c r="G22" i="5" s="1"/>
  <c r="A24" i="5"/>
  <c r="B24" i="5" s="1"/>
  <c r="C24" i="5" s="1"/>
  <c r="D24" i="5" s="1"/>
  <c r="E24" i="5" s="1"/>
  <c r="F24" i="5" s="1"/>
  <c r="G24" i="5" s="1"/>
  <c r="A23" i="5"/>
  <c r="B23" i="5" s="1"/>
  <c r="C21" i="5"/>
  <c r="D21" i="5" s="1"/>
  <c r="E21" i="5" s="1"/>
  <c r="F21" i="5" s="1"/>
  <c r="G21" i="5" s="1"/>
  <c r="C23" i="5" l="1"/>
  <c r="D23" i="5" s="1"/>
  <c r="E23" i="5" s="1"/>
  <c r="F23" i="5" s="1"/>
  <c r="G23" i="5" s="1"/>
  <c r="A25" i="5"/>
  <c r="B25" i="5" s="1"/>
  <c r="C25" i="5" s="1"/>
  <c r="D25" i="5" s="1"/>
  <c r="E25" i="5" s="1"/>
  <c r="F25" i="5" s="1"/>
  <c r="G25" i="5" s="1"/>
</calcChain>
</file>

<file path=xl/sharedStrings.xml><?xml version="1.0" encoding="utf-8"?>
<sst xmlns="http://schemas.openxmlformats.org/spreadsheetml/2006/main" count="316" uniqueCount="168">
  <si>
    <t>Years</t>
  </si>
  <si>
    <t>Salary Growth</t>
  </si>
  <si>
    <t>Fuel</t>
  </si>
  <si>
    <t>monthly</t>
  </si>
  <si>
    <t>EZ Pass</t>
  </si>
  <si>
    <t>Groceries</t>
  </si>
  <si>
    <t>Restaurants</t>
  </si>
  <si>
    <t>Vet</t>
  </si>
  <si>
    <t>Tuition</t>
  </si>
  <si>
    <t>Housing</t>
  </si>
  <si>
    <t>Dining</t>
  </si>
  <si>
    <t>Books</t>
  </si>
  <si>
    <t>Decay Factor</t>
  </si>
  <si>
    <t>SAVINGS</t>
  </si>
  <si>
    <t>ACCOUNT NAME</t>
  </si>
  <si>
    <t>EARNINGS</t>
  </si>
  <si>
    <t>Mean</t>
  </si>
  <si>
    <t>Std Dev</t>
  </si>
  <si>
    <t>[OPT] Mean</t>
  </si>
  <si>
    <t>[OPT] Std Dev</t>
  </si>
  <si>
    <t>CONTRIBUTION</t>
  </si>
  <si>
    <t>highDividend</t>
  </si>
  <si>
    <t>lowVolatility</t>
  </si>
  <si>
    <t>indexFund</t>
  </si>
  <si>
    <t>college529</t>
  </si>
  <si>
    <t>SUMMARY</t>
  </si>
  <si>
    <t>Current Value</t>
  </si>
  <si>
    <t>Capital Gains Tax</t>
  </si>
  <si>
    <t>Account Type</t>
  </si>
  <si>
    <t>LONG</t>
  </si>
  <si>
    <t>SHORT</t>
  </si>
  <si>
    <t>NONE</t>
  </si>
  <si>
    <t>Down Payment</t>
  </si>
  <si>
    <t>Sell Year</t>
  </si>
  <si>
    <t>Cost</t>
  </si>
  <si>
    <t>Purchase Year</t>
  </si>
  <si>
    <t>Appreciation</t>
  </si>
  <si>
    <t>Term Length</t>
  </si>
  <si>
    <t>Interest Rate</t>
  </si>
  <si>
    <t>Insurance</t>
  </si>
  <si>
    <t>Repairs</t>
  </si>
  <si>
    <t>%</t>
  </si>
  <si>
    <t>low, avg, high</t>
  </si>
  <si>
    <t>monthly (low, avg, high)</t>
  </si>
  <si>
    <t>Allocation</t>
  </si>
  <si>
    <t>Property Tax</t>
  </si>
  <si>
    <t>Electricity</t>
  </si>
  <si>
    <t>Gas</t>
  </si>
  <si>
    <t>Water</t>
  </si>
  <si>
    <t>annual (low, avg, high)</t>
  </si>
  <si>
    <t>annual</t>
  </si>
  <si>
    <t>yrs</t>
  </si>
  <si>
    <t>Work Food</t>
  </si>
  <si>
    <t>Internet</t>
  </si>
  <si>
    <t>Phone</t>
  </si>
  <si>
    <t>Amazon</t>
  </si>
  <si>
    <t>Nest</t>
  </si>
  <si>
    <t>Beach</t>
  </si>
  <si>
    <t>Microsoft</t>
  </si>
  <si>
    <t>Dropbox</t>
  </si>
  <si>
    <t>Software</t>
  </si>
  <si>
    <t>Memberships</t>
  </si>
  <si>
    <t>Hulu</t>
  </si>
  <si>
    <t>F1</t>
  </si>
  <si>
    <t>Clothing</t>
  </si>
  <si>
    <t>Shoes</t>
  </si>
  <si>
    <t>Hair</t>
  </si>
  <si>
    <t>Makeup</t>
  </si>
  <si>
    <t>Products</t>
  </si>
  <si>
    <t>Pharmacy</t>
  </si>
  <si>
    <t>Deductible</t>
  </si>
  <si>
    <t>Coinsurance</t>
  </si>
  <si>
    <t>Max Out-of-Pocket</t>
  </si>
  <si>
    <t># of Visits</t>
  </si>
  <si>
    <t>Cost per Visit</t>
  </si>
  <si>
    <t>bool</t>
  </si>
  <si>
    <t>HSA</t>
  </si>
  <si>
    <t>Food</t>
  </si>
  <si>
    <t>Essentials</t>
  </si>
  <si>
    <t>Toys</t>
  </si>
  <si>
    <t>annually</t>
  </si>
  <si>
    <t>annual per child</t>
  </si>
  <si>
    <t>Travel</t>
  </si>
  <si>
    <t>Events</t>
  </si>
  <si>
    <t>Hotel</t>
  </si>
  <si>
    <t>Rental</t>
  </si>
  <si>
    <t># of Days</t>
  </si>
  <si>
    <t>per day</t>
  </si>
  <si>
    <t>Donations</t>
  </si>
  <si>
    <t>Event Year</t>
  </si>
  <si>
    <t>Event Name</t>
  </si>
  <si>
    <t>Max Cost</t>
  </si>
  <si>
    <t>INVEST</t>
  </si>
  <si>
    <t>ROTH</t>
  </si>
  <si>
    <t>TRAD</t>
  </si>
  <si>
    <t>Ages</t>
  </si>
  <si>
    <t>Iterations</t>
  </si>
  <si>
    <t>Child Ages</t>
  </si>
  <si>
    <t>Filing</t>
  </si>
  <si>
    <t>Filing State</t>
  </si>
  <si>
    <t>Salary</t>
  </si>
  <si>
    <t>JOINT</t>
  </si>
  <si>
    <t>NJ</t>
  </si>
  <si>
    <t>Bonus</t>
  </si>
  <si>
    <t>Chance of Promotion</t>
  </si>
  <si>
    <t>Promotion Wait Period</t>
  </si>
  <si>
    <t>Promotion Growth</t>
  </si>
  <si>
    <t>Inflation Average</t>
  </si>
  <si>
    <t>Inflation Std Dev</t>
  </si>
  <si>
    <t>Child Inflation</t>
  </si>
  <si>
    <t>% per child</t>
  </si>
  <si>
    <t>Max Age of Childcare</t>
  </si>
  <si>
    <t>Retirement Age</t>
  </si>
  <si>
    <t>Peacock</t>
  </si>
  <si>
    <t>per person</t>
  </si>
  <si>
    <t>Sewage</t>
  </si>
  <si>
    <t>etfFund</t>
  </si>
  <si>
    <t>% salary</t>
  </si>
  <si>
    <t>cdBond</t>
  </si>
  <si>
    <t>savings</t>
  </si>
  <si>
    <t>SS Collection Age</t>
  </si>
  <si>
    <t>Salary Option</t>
  </si>
  <si>
    <t>Loan Year</t>
  </si>
  <si>
    <t>Loan Amount</t>
  </si>
  <si>
    <t>STANDARD</t>
  </si>
  <si>
    <t>Rent Years</t>
  </si>
  <si>
    <t>start,end</t>
  </si>
  <si>
    <t>Base Rent</t>
  </si>
  <si>
    <t>Rent Fees</t>
  </si>
  <si>
    <t>Parking</t>
  </si>
  <si>
    <t>Pet</t>
  </si>
  <si>
    <t>Trash</t>
  </si>
  <si>
    <t>Overflow</t>
  </si>
  <si>
    <t>Overflow Amount</t>
  </si>
  <si>
    <t>Underflow</t>
  </si>
  <si>
    <t>Birthdays</t>
  </si>
  <si>
    <t>Holidays</t>
  </si>
  <si>
    <t>Rich</t>
  </si>
  <si>
    <t>Becca</t>
  </si>
  <si>
    <t>Friends</t>
  </si>
  <si>
    <t>Family</t>
  </si>
  <si>
    <t>Social Events</t>
  </si>
  <si>
    <t>Hobbies</t>
  </si>
  <si>
    <t>Sports</t>
  </si>
  <si>
    <t>Books &amp; Movies</t>
  </si>
  <si>
    <t>Electronics &amp; Software</t>
  </si>
  <si>
    <t>General Merchandise</t>
  </si>
  <si>
    <t>Decorations &amp; Furnishing</t>
  </si>
  <si>
    <t>Tools &amp; Appliances</t>
  </si>
  <si>
    <t>Television</t>
  </si>
  <si>
    <t>Lawn &amp; Garden</t>
  </si>
  <si>
    <t>Laundry</t>
  </si>
  <si>
    <t>Home Improvement</t>
  </si>
  <si>
    <t>Repeats</t>
  </si>
  <si>
    <t>Premium</t>
  </si>
  <si>
    <t>Chase</t>
  </si>
  <si>
    <t>Owner</t>
  </si>
  <si>
    <t>Previous Salary</t>
  </si>
  <si>
    <t>DIVIDEND</t>
  </si>
  <si>
    <t>roth401k_rich</t>
  </si>
  <si>
    <t>trad401k_rich</t>
  </si>
  <si>
    <t>roth401k_becca</t>
  </si>
  <si>
    <t>trad401k_becca</t>
  </si>
  <si>
    <t>IND-1</t>
  </si>
  <si>
    <t>IND-2</t>
  </si>
  <si>
    <t>Traditional 401k</t>
  </si>
  <si>
    <t>Roth 401k</t>
  </si>
  <si>
    <t>Match 401k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</si>
</sst>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_(&quot;$&quot;* #,##0.000_);_(&quot;$&quot;* \(#,##0.000\);_(&quot;$&quot;* &quot;-&quot;?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theme="0" tint="-0.499984740745262"/>
      <name val="Arial"/>
      <family val="2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b/>
      <i/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8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/>
    </xf>
    <xf numFmtId="164" fontId="0" fillId="33" borderId="0" xfId="2" applyNumberFormat="1" applyFont="1" applyFill="1" applyAlignment="1">
      <alignment horizontal="center" vertical="center"/>
    </xf>
    <xf numFmtId="165" fontId="18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9" fontId="0" fillId="33" borderId="0" xfId="2" applyFont="1" applyFill="1" applyAlignment="1">
      <alignment horizontal="center" vertical="center"/>
    </xf>
    <xf numFmtId="1" fontId="0" fillId="33" borderId="0" xfId="2" applyNumberFormat="1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33" borderId="0" xfId="2" applyNumberFormat="1" applyFont="1" applyFill="1" applyAlignment="1">
      <alignment horizontal="center" vertical="center"/>
    </xf>
    <xf numFmtId="165" fontId="0" fillId="33" borderId="0" xfId="1" applyNumberFormat="1" applyFont="1" applyFill="1" applyAlignment="1">
      <alignment horizontal="center" vertical="center"/>
    </xf>
    <xf numFmtId="164" fontId="22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3" fillId="0" borderId="0" xfId="0" applyFont="1" applyAlignment="1">
      <alignment horizontal="right"/>
    </xf>
    <xf numFmtId="0" fontId="0" fillId="34" borderId="0" xfId="0" applyFill="1" applyAlignment="1">
      <alignment horizontal="center" vertical="center"/>
    </xf>
    <xf numFmtId="165" fontId="0" fillId="34" borderId="0" xfId="1" applyNumberFormat="1" applyFont="1" applyFill="1" applyAlignment="1">
      <alignment horizontal="center" vertical="center"/>
    </xf>
    <xf numFmtId="0" fontId="0" fillId="34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24" fillId="0" borderId="0" xfId="2" applyNumberFormat="1" applyFont="1" applyAlignment="1">
      <alignment horizontal="center" vertical="center"/>
    </xf>
    <xf numFmtId="1" fontId="0" fillId="34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0" fontId="25" fillId="0" borderId="0" xfId="0" applyFont="1" applyAlignment="1">
      <alignment horizontal="right"/>
    </xf>
    <xf numFmtId="165" fontId="0" fillId="0" borderId="0" xfId="1" applyNumberFormat="1" applyFont="1"/>
    <xf numFmtId="165" fontId="0" fillId="33" borderId="0" xfId="1" applyNumberFormat="1" applyFont="1" applyFill="1" applyAlignment="1">
      <alignment vertical="center"/>
    </xf>
    <xf numFmtId="0" fontId="0" fillId="34" borderId="0" xfId="0" applyFill="1"/>
    <xf numFmtId="0" fontId="0" fillId="0" borderId="0" xfId="0" applyAlignment="1">
      <alignment horizontal="left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9" fontId="0" fillId="35" borderId="0" xfId="2" applyFont="1" applyFill="1" applyAlignment="1">
      <alignment horizontal="center" vertical="center"/>
    </xf>
    <xf numFmtId="0" fontId="0" fillId="35" borderId="0" xfId="0" applyFill="1"/>
    <xf numFmtId="10" fontId="0" fillId="35" borderId="0" xfId="2" applyNumberFormat="1" applyFont="1" applyFill="1"/>
    <xf numFmtId="1" fontId="0" fillId="35" borderId="0" xfId="2" applyNumberFormat="1" applyFont="1" applyFill="1" applyAlignment="1">
      <alignment horizontal="center" vertical="center"/>
    </xf>
    <xf numFmtId="164" fontId="0" fillId="35" borderId="0" xfId="2" applyNumberFormat="1" applyFont="1" applyFill="1" applyAlignment="1">
      <alignment horizontal="center" vertical="center"/>
    </xf>
    <xf numFmtId="164" fontId="0" fillId="35" borderId="0" xfId="0" applyNumberFormat="1" applyFill="1"/>
    <xf numFmtId="0" fontId="21" fillId="0" borderId="0" xfId="0" applyFont="1" applyAlignment="1">
      <alignment horizontal="right" vertical="center"/>
    </xf>
    <xf numFmtId="0" fontId="26" fillId="0" borderId="0" xfId="0" applyFont="1" applyAlignment="1">
      <alignment horizontal="center"/>
    </xf>
    <xf numFmtId="165" fontId="0" fillId="34" borderId="0" xfId="1" applyNumberFormat="1" applyFont="1" applyFill="1"/>
    <xf numFmtId="165" fontId="0" fillId="34" borderId="0" xfId="1" applyNumberFormat="1" applyFont="1" applyFill="1" applyAlignment="1">
      <alignment horizontal="left"/>
    </xf>
    <xf numFmtId="0" fontId="27" fillId="0" borderId="0" xfId="0" applyFont="1" applyAlignment="1">
      <alignment horizontal="center"/>
    </xf>
    <xf numFmtId="0" fontId="0" fillId="33" borderId="0" xfId="1" applyNumberFormat="1" applyFont="1" applyFill="1" applyAlignment="1">
      <alignment horizontal="center" vertical="center"/>
    </xf>
    <xf numFmtId="165" fontId="0" fillId="36" borderId="0" xfId="1" applyNumberFormat="1" applyFont="1" applyFill="1" applyAlignment="1">
      <alignment horizontal="center" vertical="center"/>
    </xf>
    <xf numFmtId="9" fontId="0" fillId="36" borderId="0" xfId="2" applyFont="1" applyFill="1" applyAlignment="1">
      <alignment horizontal="center" vertical="center"/>
    </xf>
    <xf numFmtId="0" fontId="0" fillId="37" borderId="0" xfId="0" applyFill="1"/>
    <xf numFmtId="0" fontId="21" fillId="37" borderId="0" xfId="0" applyFont="1" applyFill="1" applyAlignment="1">
      <alignment horizontal="right" vertical="center"/>
    </xf>
    <xf numFmtId="0" fontId="21" fillId="37" borderId="0" xfId="0" applyFont="1" applyFill="1" applyAlignment="1">
      <alignment horizontal="center" vertical="center"/>
    </xf>
    <xf numFmtId="164" fontId="0" fillId="35" borderId="0" xfId="2" applyNumberFormat="1" applyFont="1" applyFill="1"/>
    <xf numFmtId="0" fontId="0" fillId="0" borderId="0" xfId="2" applyNumberFormat="1" applyFont="1" applyAlignment="1">
      <alignment horizontal="center" vertical="center"/>
    </xf>
    <xf numFmtId="0" fontId="0" fillId="34" borderId="0" xfId="0" applyFill="1" applyAlignment="1">
      <alignment horizontal="center"/>
    </xf>
    <xf numFmtId="9" fontId="0" fillId="0" borderId="0" xfId="2" applyFont="1" applyAlignment="1">
      <alignment horizontal="center"/>
    </xf>
    <xf numFmtId="164" fontId="28" fillId="0" borderId="0" xfId="2" applyNumberFormat="1" applyFont="1" applyAlignment="1">
      <alignment horizontal="center"/>
    </xf>
    <xf numFmtId="0" fontId="28" fillId="0" borderId="0" xfId="2" applyNumberFormat="1" applyFont="1" applyAlignment="1">
      <alignment horizontal="center"/>
    </xf>
    <xf numFmtId="166" fontId="0" fillId="0" borderId="0" xfId="0" applyNumberFormat="1"/>
    <xf numFmtId="0" fontId="18" fillId="34" borderId="0" xfId="0" applyFont="1" applyFill="1" applyAlignment="1">
      <alignment horizontal="right"/>
    </xf>
    <xf numFmtId="165" fontId="0" fillId="35" borderId="0" xfId="1" applyNumberFormat="1" applyFont="1" applyFill="1" applyAlignment="1">
      <alignment horizontal="center" vertical="center"/>
    </xf>
    <xf numFmtId="165" fontId="0" fillId="35" borderId="0" xfId="1" applyNumberFormat="1" applyFont="1" applyFill="1" applyAlignment="1">
      <alignment vertical="center"/>
    </xf>
    <xf numFmtId="0" fontId="0" fillId="35" borderId="0" xfId="2" applyNumberFormat="1" applyFont="1" applyFill="1" applyAlignment="1">
      <alignment horizontal="center" vertical="center"/>
    </xf>
    <xf numFmtId="164" fontId="29" fillId="0" borderId="0" xfId="2" applyNumberFormat="1" applyFont="1" applyAlignment="1">
      <alignment horizontal="center" vertical="center"/>
    </xf>
    <xf numFmtId="0" fontId="16" fillId="33" borderId="0" xfId="1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165" fontId="0" fillId="35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16" fillId="34" borderId="0" xfId="0" applyFont="1" applyFill="1" applyAlignment="1">
      <alignment horizontal="center"/>
    </xf>
    <xf numFmtId="0" fontId="25" fillId="33" borderId="0" xfId="1" applyNumberFormat="1" applyFont="1" applyFill="1" applyAlignment="1">
      <alignment horizontal="center" vertical="center"/>
    </xf>
    <xf numFmtId="0" fontId="25" fillId="34" borderId="0" xfId="1" applyNumberFormat="1" applyFont="1" applyFill="1" applyAlignment="1">
      <alignment horizontal="center" vertical="center"/>
    </xf>
    <xf numFmtId="1" fontId="0" fillId="33" borderId="0" xfId="1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25" fillId="0" borderId="0" xfId="0" applyFont="1"/>
    <xf numFmtId="165" fontId="24" fillId="0" borderId="0" xfId="1" applyNumberFormat="1" applyFont="1" applyAlignment="1">
      <alignment horizontal="center" vertical="center"/>
    </xf>
    <xf numFmtId="165" fontId="25" fillId="34" borderId="0" xfId="1" applyNumberFormat="1" applyFont="1" applyFill="1"/>
    <xf numFmtId="165" fontId="0" fillId="34" borderId="0" xfId="1" applyNumberFormat="1" applyFont="1" applyFill="1" applyAlignment="1">
      <alignment horizontal="center"/>
    </xf>
    <xf numFmtId="1" fontId="20" fillId="35" borderId="0" xfId="2" applyNumberFormat="1" applyFont="1" applyFill="1" applyAlignment="1">
      <alignment horizontal="center" vertical="center"/>
    </xf>
    <xf numFmtId="9" fontId="0" fillId="34" borderId="0" xfId="2" applyFont="1" applyFill="1" applyAlignment="1">
      <alignment horizontal="center" vertical="center"/>
    </xf>
    <xf numFmtId="164" fontId="22" fillId="0" borderId="0" xfId="2" applyNumberFormat="1" applyFont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M110"/>
  <sheetViews>
    <sheetView tabSelected="1" zoomScale="85" zoomScaleNormal="85" workbookViewId="0">
      <selection activeCell="C3" sqref="C3"/>
    </sheetView>
  </sheetViews>
  <sheetFormatPr defaultColWidth="8.33203125" defaultRowHeight="14.4" x14ac:dyDescent="0.25"/>
  <cols>
    <col min="1" max="1" width="24.33203125" style="16" bestFit="1" customWidth="1"/>
    <col min="2" max="2" width="12.6640625" style="6" bestFit="1" customWidth="1"/>
    <col min="3" max="3" width="11.33203125" style="51" customWidth="1"/>
    <col min="4" max="4" width="11.33203125" style="15" customWidth="1"/>
    <col min="5" max="5" width="13.33203125" style="15" bestFit="1" customWidth="1"/>
    <col min="6" max="6" width="11.33203125" style="15" customWidth="1"/>
    <col min="7" max="7" width="10.88671875" style="15" bestFit="1" customWidth="1"/>
    <col min="8" max="16384" width="8.33203125" style="15"/>
  </cols>
  <sheetData>
    <row r="1" spans="1:13" s="2" customFormat="1" x14ac:dyDescent="0.3">
      <c r="A1"/>
      <c r="B1"/>
      <c r="C1" s="20"/>
    </row>
    <row r="2" spans="1:13" s="2" customFormat="1" x14ac:dyDescent="0.25">
      <c r="A2" s="3" t="s">
        <v>96</v>
      </c>
      <c r="B2" s="48"/>
      <c r="C2" s="44">
        <v>1</v>
      </c>
    </row>
    <row r="3" spans="1:13" s="2" customFormat="1" x14ac:dyDescent="0.3">
      <c r="A3" s="3" t="s">
        <v>0</v>
      </c>
      <c r="B3" s="48"/>
      <c r="C3" s="44">
        <v>40</v>
      </c>
      <c r="D3" s="20"/>
    </row>
    <row r="4" spans="1:13" customFormat="1" x14ac:dyDescent="0.3"/>
    <row r="5" spans="1:13" s="2" customFormat="1" x14ac:dyDescent="0.25">
      <c r="A5" s="3" t="s">
        <v>95</v>
      </c>
      <c r="B5" s="48"/>
      <c r="C5" s="44">
        <v>29</v>
      </c>
      <c r="D5" s="17">
        <v>29</v>
      </c>
    </row>
    <row r="6" spans="1:13" s="17" customFormat="1" x14ac:dyDescent="0.3">
      <c r="A6" s="3" t="s">
        <v>97</v>
      </c>
      <c r="B6" s="48"/>
      <c r="C6" s="19">
        <v>-1</v>
      </c>
      <c r="D6" s="52">
        <v>-3</v>
      </c>
      <c r="E6" s="27"/>
      <c r="F6" s="27"/>
      <c r="G6" s="27"/>
      <c r="H6" s="27"/>
      <c r="I6" s="27"/>
      <c r="J6" s="27"/>
      <c r="K6" s="27"/>
      <c r="L6" s="27"/>
      <c r="M6" s="27"/>
    </row>
    <row r="7" spans="1:13" s="2" customFormat="1" x14ac:dyDescent="0.3">
      <c r="A7" s="3" t="s">
        <v>112</v>
      </c>
      <c r="B7" s="48"/>
      <c r="C7" s="44">
        <v>60</v>
      </c>
      <c r="D7" s="19">
        <v>60</v>
      </c>
      <c r="E7"/>
      <c r="F7"/>
      <c r="G7"/>
      <c r="H7"/>
      <c r="I7"/>
      <c r="J7"/>
      <c r="K7"/>
      <c r="L7"/>
      <c r="M7"/>
    </row>
    <row r="8" spans="1:13" s="2" customFormat="1" x14ac:dyDescent="0.3">
      <c r="A8" s="3" t="s">
        <v>120</v>
      </c>
      <c r="B8" s="48"/>
      <c r="C8" s="44">
        <v>62</v>
      </c>
      <c r="D8" s="19">
        <v>62</v>
      </c>
      <c r="E8"/>
      <c r="F8"/>
      <c r="G8"/>
      <c r="H8"/>
      <c r="I8"/>
      <c r="J8"/>
      <c r="K8"/>
      <c r="L8"/>
      <c r="M8"/>
    </row>
    <row r="9" spans="1:13" s="2" customFormat="1" x14ac:dyDescent="0.3">
      <c r="A9" s="3" t="s">
        <v>111</v>
      </c>
      <c r="B9" s="48"/>
      <c r="C9" s="44">
        <v>22</v>
      </c>
      <c r="D9"/>
      <c r="E9"/>
      <c r="F9"/>
      <c r="G9"/>
      <c r="H9"/>
      <c r="I9"/>
      <c r="J9"/>
      <c r="K9"/>
      <c r="L9"/>
      <c r="M9"/>
    </row>
    <row r="10" spans="1:13" customFormat="1" x14ac:dyDescent="0.3"/>
    <row r="11" spans="1:13" s="2" customFormat="1" x14ac:dyDescent="0.3">
      <c r="A11" s="3" t="s">
        <v>98</v>
      </c>
      <c r="B11" s="48"/>
      <c r="C11" s="44" t="s">
        <v>101</v>
      </c>
      <c r="D11" s="20"/>
      <c r="E11"/>
      <c r="F11"/>
      <c r="G11"/>
      <c r="H11"/>
      <c r="I11"/>
      <c r="J11"/>
      <c r="K11"/>
      <c r="L11"/>
      <c r="M11"/>
    </row>
    <row r="12" spans="1:13" s="2" customFormat="1" x14ac:dyDescent="0.3">
      <c r="A12" s="3" t="s">
        <v>99</v>
      </c>
      <c r="B12" s="48"/>
      <c r="C12" s="44" t="s">
        <v>102</v>
      </c>
      <c r="D12"/>
      <c r="E12"/>
      <c r="F12"/>
      <c r="G12"/>
      <c r="H12"/>
      <c r="I12"/>
      <c r="J12"/>
      <c r="K12"/>
      <c r="L12"/>
      <c r="M12"/>
    </row>
    <row r="13" spans="1:13" customFormat="1" x14ac:dyDescent="0.3"/>
    <row r="14" spans="1:13" customFormat="1" x14ac:dyDescent="0.3">
      <c r="A14" s="3" t="s">
        <v>121</v>
      </c>
      <c r="B14" s="48"/>
      <c r="C14" s="67" t="s">
        <v>124</v>
      </c>
      <c r="D14" s="68" t="s">
        <v>124</v>
      </c>
    </row>
    <row r="15" spans="1:13" s="2" customFormat="1" x14ac:dyDescent="0.3">
      <c r="A15" s="3" t="s">
        <v>100</v>
      </c>
      <c r="B15" s="48"/>
      <c r="C15" s="12">
        <v>132000</v>
      </c>
      <c r="D15" s="18">
        <v>111435</v>
      </c>
      <c r="E15" s="56"/>
      <c r="F15"/>
      <c r="G15"/>
      <c r="H15"/>
      <c r="I15"/>
      <c r="J15"/>
      <c r="K15"/>
      <c r="L15"/>
      <c r="M15"/>
    </row>
    <row r="16" spans="1:13" s="55" customFormat="1" x14ac:dyDescent="0.3">
      <c r="A16"/>
      <c r="B16"/>
    </row>
    <row r="17" spans="1:8" s="2" customFormat="1" x14ac:dyDescent="0.25">
      <c r="A17" s="3" t="s">
        <v>1</v>
      </c>
      <c r="B17" s="48" t="s">
        <v>42</v>
      </c>
      <c r="C17" s="4">
        <v>-0.02</v>
      </c>
      <c r="D17" s="4">
        <v>0.01</v>
      </c>
      <c r="E17" s="4">
        <v>2.5000000000000001E-2</v>
      </c>
      <c r="F17" s="61">
        <v>0.03</v>
      </c>
      <c r="G17" s="61">
        <v>3.5000000000000003E-2</v>
      </c>
      <c r="H17" s="61">
        <v>0.05</v>
      </c>
    </row>
    <row r="18" spans="1:8" s="2" customFormat="1" x14ac:dyDescent="0.25">
      <c r="A18" s="3" t="s">
        <v>103</v>
      </c>
      <c r="B18" s="48" t="s">
        <v>42</v>
      </c>
      <c r="C18" s="4">
        <v>0.02</v>
      </c>
      <c r="D18" s="4">
        <v>0.04</v>
      </c>
      <c r="E18" s="4">
        <v>0.05</v>
      </c>
    </row>
    <row r="19" spans="1:8" s="2" customFormat="1" x14ac:dyDescent="0.3">
      <c r="A19" s="3" t="s">
        <v>104</v>
      </c>
      <c r="B19" s="48"/>
      <c r="C19" s="7">
        <v>0.33</v>
      </c>
      <c r="D19" s="53"/>
      <c r="E19" s="10"/>
    </row>
    <row r="20" spans="1:8" s="2" customFormat="1" x14ac:dyDescent="0.3">
      <c r="A20" s="3" t="s">
        <v>105</v>
      </c>
      <c r="B20" s="48"/>
      <c r="C20" s="44">
        <v>4</v>
      </c>
      <c r="D20" s="53"/>
      <c r="E20" s="10"/>
    </row>
    <row r="21" spans="1:8" s="2" customFormat="1" x14ac:dyDescent="0.25">
      <c r="A21" s="3" t="s">
        <v>106</v>
      </c>
      <c r="B21" s="48" t="s">
        <v>42</v>
      </c>
      <c r="C21" s="4">
        <v>0.04</v>
      </c>
      <c r="D21" s="4">
        <v>0.06</v>
      </c>
      <c r="E21" s="4">
        <v>0.1</v>
      </c>
    </row>
    <row r="22" spans="1:8" customFormat="1" x14ac:dyDescent="0.3"/>
    <row r="23" spans="1:8" s="2" customFormat="1" x14ac:dyDescent="0.25">
      <c r="A23" s="3" t="s">
        <v>165</v>
      </c>
      <c r="B23" s="48" t="s">
        <v>41</v>
      </c>
      <c r="C23" s="7">
        <v>0.13</v>
      </c>
      <c r="D23" s="76">
        <v>0.13</v>
      </c>
      <c r="E23" s="10"/>
    </row>
    <row r="24" spans="1:8" s="2" customFormat="1" x14ac:dyDescent="0.25">
      <c r="A24" s="3" t="s">
        <v>166</v>
      </c>
      <c r="B24" s="48" t="s">
        <v>41</v>
      </c>
      <c r="C24" s="7">
        <v>0</v>
      </c>
      <c r="D24" s="76">
        <v>0</v>
      </c>
      <c r="E24" s="10"/>
    </row>
    <row r="25" spans="1:8" s="2" customFormat="1" x14ac:dyDescent="0.25">
      <c r="A25" s="3" t="s">
        <v>167</v>
      </c>
      <c r="B25" s="48" t="s">
        <v>41</v>
      </c>
      <c r="C25" s="7">
        <v>0.04</v>
      </c>
      <c r="D25" s="76">
        <v>0.04</v>
      </c>
    </row>
    <row r="26" spans="1:8" customFormat="1" x14ac:dyDescent="0.3"/>
    <row r="27" spans="1:8" customFormat="1" x14ac:dyDescent="0.3">
      <c r="A27" s="3" t="s">
        <v>107</v>
      </c>
      <c r="B27" s="48"/>
      <c r="C27" s="4">
        <v>0</v>
      </c>
      <c r="D27" s="54">
        <v>3.5000000000000003E-2</v>
      </c>
    </row>
    <row r="28" spans="1:8" customFormat="1" x14ac:dyDescent="0.3">
      <c r="A28" s="3" t="s">
        <v>108</v>
      </c>
      <c r="B28" s="48"/>
      <c r="C28" s="4">
        <v>0</v>
      </c>
      <c r="D28" s="54">
        <v>2.3E-2</v>
      </c>
    </row>
    <row r="29" spans="1:8" customFormat="1" x14ac:dyDescent="0.3">
      <c r="A29" s="3" t="s">
        <v>109</v>
      </c>
      <c r="B29" s="48" t="s">
        <v>110</v>
      </c>
      <c r="C29" s="4">
        <v>0.35</v>
      </c>
      <c r="D29" s="2"/>
    </row>
    <row r="30" spans="1:8" customFormat="1" x14ac:dyDescent="0.3">
      <c r="C30" s="20"/>
      <c r="D30" s="20"/>
    </row>
    <row r="31" spans="1:8" customFormat="1" x14ac:dyDescent="0.3">
      <c r="C31" s="20"/>
      <c r="D31" s="20"/>
    </row>
    <row r="32" spans="1:8" customFormat="1" x14ac:dyDescent="0.3">
      <c r="C32" s="20"/>
      <c r="D32" s="20"/>
    </row>
    <row r="33" spans="3:4" customFormat="1" x14ac:dyDescent="0.3">
      <c r="C33" s="20"/>
      <c r="D33" s="20"/>
    </row>
    <row r="34" spans="3:4" customFormat="1" x14ac:dyDescent="0.3">
      <c r="C34" s="20"/>
      <c r="D34" s="20"/>
    </row>
    <row r="35" spans="3:4" customFormat="1" x14ac:dyDescent="0.3">
      <c r="C35" s="20"/>
      <c r="D35" s="20"/>
    </row>
    <row r="36" spans="3:4" customFormat="1" x14ac:dyDescent="0.3">
      <c r="C36" s="20"/>
      <c r="D36" s="20"/>
    </row>
    <row r="37" spans="3:4" customFormat="1" x14ac:dyDescent="0.3">
      <c r="C37" s="20"/>
      <c r="D37" s="20"/>
    </row>
    <row r="38" spans="3:4" customFormat="1" x14ac:dyDescent="0.3">
      <c r="C38" s="20"/>
      <c r="D38" s="20"/>
    </row>
    <row r="39" spans="3:4" customFormat="1" x14ac:dyDescent="0.3">
      <c r="C39" s="20"/>
      <c r="D39" s="20"/>
    </row>
    <row r="40" spans="3:4" customFormat="1" x14ac:dyDescent="0.3">
      <c r="C40" s="20"/>
      <c r="D40" s="20"/>
    </row>
    <row r="41" spans="3:4" customFormat="1" x14ac:dyDescent="0.3">
      <c r="C41" s="20"/>
      <c r="D41" s="20"/>
    </row>
    <row r="42" spans="3:4" customFormat="1" x14ac:dyDescent="0.3">
      <c r="C42" s="20"/>
      <c r="D42" s="20"/>
    </row>
    <row r="43" spans="3:4" customFormat="1" x14ac:dyDescent="0.3">
      <c r="C43" s="20"/>
      <c r="D43" s="20"/>
    </row>
    <row r="44" spans="3:4" customFormat="1" x14ac:dyDescent="0.3">
      <c r="C44" s="20"/>
      <c r="D44" s="20"/>
    </row>
    <row r="45" spans="3:4" customFormat="1" x14ac:dyDescent="0.3">
      <c r="C45" s="20"/>
      <c r="D45" s="20"/>
    </row>
    <row r="46" spans="3:4" customFormat="1" x14ac:dyDescent="0.3">
      <c r="C46" s="20"/>
      <c r="D46" s="20"/>
    </row>
    <row r="47" spans="3:4" customFormat="1" x14ac:dyDescent="0.3">
      <c r="C47" s="20"/>
      <c r="D47" s="20"/>
    </row>
    <row r="48" spans="3:4" customFormat="1" x14ac:dyDescent="0.3">
      <c r="C48" s="20"/>
      <c r="D48" s="20"/>
    </row>
    <row r="49" spans="3:4" customFormat="1" x14ac:dyDescent="0.3">
      <c r="C49" s="20"/>
      <c r="D49" s="20"/>
    </row>
    <row r="50" spans="3:4" customFormat="1" x14ac:dyDescent="0.3">
      <c r="C50" s="20"/>
      <c r="D50" s="20"/>
    </row>
    <row r="51" spans="3:4" customFormat="1" x14ac:dyDescent="0.3">
      <c r="C51" s="20"/>
      <c r="D51" s="20"/>
    </row>
    <row r="52" spans="3:4" customFormat="1" x14ac:dyDescent="0.3">
      <c r="C52" s="20"/>
      <c r="D52" s="20"/>
    </row>
    <row r="53" spans="3:4" customFormat="1" x14ac:dyDescent="0.3">
      <c r="C53" s="20"/>
      <c r="D53" s="20"/>
    </row>
    <row r="54" spans="3:4" customFormat="1" x14ac:dyDescent="0.3">
      <c r="C54" s="20"/>
      <c r="D54" s="20"/>
    </row>
    <row r="55" spans="3:4" customFormat="1" x14ac:dyDescent="0.3">
      <c r="C55" s="20"/>
      <c r="D55" s="20"/>
    </row>
    <row r="56" spans="3:4" customFormat="1" x14ac:dyDescent="0.3">
      <c r="C56" s="20"/>
      <c r="D56" s="20"/>
    </row>
    <row r="57" spans="3:4" customFormat="1" x14ac:dyDescent="0.3">
      <c r="C57" s="20"/>
      <c r="D57" s="20"/>
    </row>
    <row r="58" spans="3:4" customFormat="1" x14ac:dyDescent="0.3">
      <c r="C58" s="20"/>
      <c r="D58" s="20"/>
    </row>
    <row r="59" spans="3:4" customFormat="1" x14ac:dyDescent="0.3">
      <c r="C59" s="20"/>
      <c r="D59" s="20"/>
    </row>
    <row r="60" spans="3:4" customFormat="1" x14ac:dyDescent="0.3">
      <c r="C60" s="20"/>
      <c r="D60" s="20"/>
    </row>
    <row r="61" spans="3:4" customFormat="1" x14ac:dyDescent="0.3">
      <c r="C61" s="20"/>
      <c r="D61" s="20"/>
    </row>
    <row r="62" spans="3:4" customFormat="1" x14ac:dyDescent="0.3">
      <c r="C62" s="20"/>
      <c r="D62" s="20"/>
    </row>
    <row r="63" spans="3:4" customFormat="1" x14ac:dyDescent="0.3">
      <c r="C63" s="20"/>
      <c r="D63" s="20"/>
    </row>
    <row r="64" spans="3:4" customFormat="1" x14ac:dyDescent="0.3">
      <c r="C64" s="20"/>
      <c r="D64" s="20"/>
    </row>
    <row r="65" spans="3:4" customFormat="1" x14ac:dyDescent="0.3">
      <c r="C65" s="20"/>
      <c r="D65" s="20"/>
    </row>
    <row r="66" spans="3:4" customFormat="1" x14ac:dyDescent="0.3">
      <c r="C66" s="20"/>
      <c r="D66" s="20"/>
    </row>
    <row r="67" spans="3:4" customFormat="1" x14ac:dyDescent="0.3">
      <c r="C67" s="20"/>
      <c r="D67" s="20"/>
    </row>
    <row r="68" spans="3:4" customFormat="1" x14ac:dyDescent="0.3">
      <c r="C68" s="20"/>
      <c r="D68" s="20"/>
    </row>
    <row r="69" spans="3:4" customFormat="1" x14ac:dyDescent="0.3">
      <c r="C69" s="20"/>
      <c r="D69" s="20"/>
    </row>
    <row r="70" spans="3:4" customFormat="1" x14ac:dyDescent="0.3">
      <c r="C70" s="20"/>
      <c r="D70" s="20"/>
    </row>
    <row r="71" spans="3:4" customFormat="1" x14ac:dyDescent="0.3">
      <c r="C71" s="20"/>
      <c r="D71" s="20"/>
    </row>
    <row r="72" spans="3:4" customFormat="1" x14ac:dyDescent="0.3">
      <c r="C72" s="20"/>
      <c r="D72" s="20"/>
    </row>
    <row r="73" spans="3:4" customFormat="1" x14ac:dyDescent="0.3">
      <c r="C73" s="20"/>
      <c r="D73" s="20"/>
    </row>
    <row r="74" spans="3:4" customFormat="1" x14ac:dyDescent="0.3">
      <c r="C74" s="20"/>
      <c r="D74" s="20"/>
    </row>
    <row r="75" spans="3:4" customFormat="1" x14ac:dyDescent="0.3">
      <c r="C75" s="20"/>
      <c r="D75" s="20"/>
    </row>
    <row r="76" spans="3:4" customFormat="1" x14ac:dyDescent="0.3">
      <c r="C76" s="20"/>
      <c r="D76" s="20"/>
    </row>
    <row r="77" spans="3:4" customFormat="1" x14ac:dyDescent="0.3">
      <c r="C77" s="20"/>
      <c r="D77" s="20"/>
    </row>
    <row r="78" spans="3:4" customFormat="1" x14ac:dyDescent="0.3">
      <c r="C78" s="20"/>
      <c r="D78" s="20"/>
    </row>
    <row r="79" spans="3:4" customFormat="1" x14ac:dyDescent="0.3">
      <c r="C79" s="20"/>
      <c r="D79" s="20"/>
    </row>
    <row r="80" spans="3:4" customFormat="1" x14ac:dyDescent="0.3">
      <c r="C80" s="20"/>
      <c r="D80" s="20"/>
    </row>
    <row r="81" spans="3:4" customFormat="1" x14ac:dyDescent="0.3">
      <c r="C81" s="20"/>
      <c r="D81" s="20"/>
    </row>
    <row r="82" spans="3:4" customFormat="1" x14ac:dyDescent="0.3">
      <c r="C82" s="20"/>
      <c r="D82" s="20"/>
    </row>
    <row r="83" spans="3:4" customFormat="1" x14ac:dyDescent="0.3">
      <c r="C83" s="20"/>
      <c r="D83" s="20"/>
    </row>
    <row r="84" spans="3:4" customFormat="1" x14ac:dyDescent="0.3">
      <c r="C84" s="20"/>
      <c r="D84" s="20"/>
    </row>
    <row r="85" spans="3:4" customFormat="1" x14ac:dyDescent="0.3">
      <c r="C85" s="20"/>
      <c r="D85" s="20"/>
    </row>
    <row r="86" spans="3:4" customFormat="1" x14ac:dyDescent="0.3">
      <c r="C86" s="20"/>
      <c r="D86" s="20"/>
    </row>
    <row r="87" spans="3:4" customFormat="1" x14ac:dyDescent="0.3">
      <c r="C87" s="20"/>
      <c r="D87" s="20"/>
    </row>
    <row r="88" spans="3:4" customFormat="1" x14ac:dyDescent="0.3">
      <c r="C88" s="20"/>
      <c r="D88" s="20"/>
    </row>
    <row r="89" spans="3:4" customFormat="1" x14ac:dyDescent="0.3">
      <c r="C89" s="20"/>
      <c r="D89" s="20"/>
    </row>
    <row r="90" spans="3:4" customFormat="1" x14ac:dyDescent="0.3">
      <c r="C90" s="20"/>
      <c r="D90" s="20"/>
    </row>
    <row r="91" spans="3:4" customFormat="1" x14ac:dyDescent="0.3">
      <c r="C91" s="20"/>
      <c r="D91" s="20"/>
    </row>
    <row r="92" spans="3:4" customFormat="1" x14ac:dyDescent="0.3">
      <c r="C92" s="20"/>
      <c r="D92" s="20"/>
    </row>
    <row r="93" spans="3:4" customFormat="1" x14ac:dyDescent="0.3">
      <c r="C93" s="20"/>
      <c r="D93" s="20"/>
    </row>
    <row r="94" spans="3:4" customFormat="1" x14ac:dyDescent="0.3">
      <c r="C94" s="20"/>
      <c r="D94" s="20"/>
    </row>
    <row r="95" spans="3:4" customFormat="1" x14ac:dyDescent="0.3">
      <c r="C95" s="20"/>
      <c r="D95" s="20"/>
    </row>
    <row r="96" spans="3:4" customFormat="1" x14ac:dyDescent="0.3">
      <c r="C96" s="20"/>
      <c r="D96" s="20"/>
    </row>
    <row r="97" spans="1:4" customFormat="1" x14ac:dyDescent="0.3">
      <c r="C97" s="20"/>
      <c r="D97" s="20"/>
    </row>
    <row r="98" spans="1:4" customFormat="1" x14ac:dyDescent="0.3">
      <c r="C98" s="20"/>
      <c r="D98" s="20"/>
    </row>
    <row r="99" spans="1:4" customFormat="1" x14ac:dyDescent="0.3">
      <c r="C99" s="20"/>
      <c r="D99" s="20"/>
    </row>
    <row r="100" spans="1:4" customFormat="1" x14ac:dyDescent="0.3">
      <c r="C100" s="20"/>
      <c r="D100" s="20"/>
    </row>
    <row r="101" spans="1:4" customFormat="1" x14ac:dyDescent="0.3">
      <c r="C101" s="20"/>
      <c r="D101" s="20"/>
    </row>
    <row r="102" spans="1:4" customFormat="1" x14ac:dyDescent="0.3">
      <c r="C102" s="20"/>
      <c r="D102" s="20"/>
    </row>
    <row r="103" spans="1:4" customFormat="1" x14ac:dyDescent="0.3">
      <c r="C103" s="20"/>
      <c r="D103" s="20"/>
    </row>
    <row r="104" spans="1:4" customFormat="1" x14ac:dyDescent="0.3">
      <c r="C104" s="20"/>
      <c r="D104" s="20"/>
    </row>
    <row r="105" spans="1:4" customFormat="1" x14ac:dyDescent="0.3">
      <c r="C105" s="20"/>
      <c r="D105" s="20"/>
    </row>
    <row r="106" spans="1:4" customFormat="1" x14ac:dyDescent="0.3">
      <c r="C106" s="20"/>
      <c r="D106" s="20"/>
    </row>
    <row r="107" spans="1:4" customFormat="1" x14ac:dyDescent="0.3">
      <c r="C107" s="20"/>
      <c r="D107" s="20"/>
    </row>
    <row r="108" spans="1:4" x14ac:dyDescent="0.3">
      <c r="A108"/>
      <c r="B108"/>
      <c r="C108" s="20"/>
      <c r="D108" s="20"/>
    </row>
    <row r="109" spans="1:4" x14ac:dyDescent="0.3">
      <c r="A109"/>
      <c r="B109"/>
      <c r="C109" s="20"/>
      <c r="D109" s="20"/>
    </row>
    <row r="110" spans="1:4" x14ac:dyDescent="0.3">
      <c r="A110"/>
      <c r="B110"/>
      <c r="C110" s="20"/>
      <c r="D110" s="20"/>
    </row>
  </sheetData>
  <dataValidations count="2">
    <dataValidation type="list" allowBlank="1" showInputMessage="1" showErrorMessage="1" sqref="C11" xr:uid="{26BAD9AE-5AFA-4434-8864-CD6555BD2211}">
      <formula1>"SINGLE,SEPARATE,JOINT"</formula1>
    </dataValidation>
    <dataValidation type="list" allowBlank="1" showInputMessage="1" showErrorMessage="1" sqref="C14:D14" xr:uid="{C53BA712-B7F8-46BD-9066-F9EA45049022}">
      <formula1>"CUSTOM,STANDARD"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ECF-4906-4EF5-BFE7-0830CAF2B342}">
  <sheetPr>
    <tabColor theme="5" tint="0.59999389629810485"/>
  </sheetPr>
  <dimension ref="A1:M25"/>
  <sheetViews>
    <sheetView workbookViewId="0">
      <selection activeCell="G23" sqref="G23"/>
    </sheetView>
  </sheetViews>
  <sheetFormatPr defaultRowHeight="14.4" x14ac:dyDescent="0.3"/>
  <cols>
    <col min="1" max="1" width="14.33203125" style="27" bestFit="1" customWidth="1"/>
    <col min="2" max="2" width="9.33203125" style="27" bestFit="1" customWidth="1"/>
    <col min="3" max="3" width="9" style="27" bestFit="1" customWidth="1"/>
    <col min="4" max="4" width="14.88671875" style="34" bestFit="1" customWidth="1"/>
    <col min="5" max="6" width="12.5546875" style="34" bestFit="1" customWidth="1"/>
    <col min="7" max="7" width="12.44140625" style="34" bestFit="1" customWidth="1"/>
    <col min="9" max="9" width="17" style="30" bestFit="1" customWidth="1"/>
    <col min="10" max="10" width="21.109375" style="30" bestFit="1" customWidth="1"/>
    <col min="13" max="13" width="9.109375" style="28"/>
  </cols>
  <sheetData>
    <row r="1" spans="1:13" x14ac:dyDescent="0.3">
      <c r="A1"/>
      <c r="B1"/>
      <c r="C1"/>
      <c r="D1" s="49" t="s">
        <v>41</v>
      </c>
      <c r="E1" s="49" t="s">
        <v>41</v>
      </c>
      <c r="F1" s="49" t="s">
        <v>51</v>
      </c>
      <c r="G1" s="49" t="s">
        <v>41</v>
      </c>
    </row>
    <row r="2" spans="1:13" x14ac:dyDescent="0.3">
      <c r="A2" s="1" t="s">
        <v>35</v>
      </c>
      <c r="B2" s="1" t="s">
        <v>33</v>
      </c>
      <c r="C2" s="5" t="s">
        <v>34</v>
      </c>
      <c r="D2" s="1" t="s">
        <v>32</v>
      </c>
      <c r="E2" s="1" t="s">
        <v>36</v>
      </c>
      <c r="F2" s="1" t="s">
        <v>37</v>
      </c>
      <c r="G2" s="1" t="s">
        <v>38</v>
      </c>
      <c r="I2" s="3" t="s">
        <v>39</v>
      </c>
      <c r="J2" s="48" t="s">
        <v>3</v>
      </c>
      <c r="K2" s="12">
        <v>180</v>
      </c>
    </row>
    <row r="3" spans="1:13" x14ac:dyDescent="0.3">
      <c r="A3" s="17">
        <v>-5</v>
      </c>
      <c r="B3" s="19">
        <f ca="1">A3+RANDBETWEEN(5,9)</f>
        <v>2</v>
      </c>
      <c r="C3" s="18">
        <v>23500</v>
      </c>
      <c r="D3" s="7">
        <v>0.2</v>
      </c>
      <c r="E3" s="7">
        <v>-0.15</v>
      </c>
      <c r="F3" s="8">
        <v>5</v>
      </c>
      <c r="G3" s="4">
        <v>1.9E-2</v>
      </c>
      <c r="I3" s="3" t="s">
        <v>40</v>
      </c>
      <c r="J3" s="48" t="s">
        <v>43</v>
      </c>
      <c r="K3" s="12">
        <v>25</v>
      </c>
      <c r="L3" s="12">
        <v>75</v>
      </c>
      <c r="M3" s="12">
        <v>400</v>
      </c>
    </row>
    <row r="4" spans="1:13" x14ac:dyDescent="0.3">
      <c r="A4" s="17">
        <v>-1</v>
      </c>
      <c r="B4" s="19">
        <f t="shared" ref="B4:B13" ca="1" si="0">A4+RANDBETWEEN(5,9)</f>
        <v>7</v>
      </c>
      <c r="C4" s="18">
        <v>32000</v>
      </c>
      <c r="D4" s="33">
        <f>10000/C4</f>
        <v>0.3125</v>
      </c>
      <c r="E4" s="33">
        <v>-0.15</v>
      </c>
      <c r="F4" s="36">
        <v>4</v>
      </c>
      <c r="G4" s="37">
        <v>3.9899999999999998E-2</v>
      </c>
      <c r="I4" s="3" t="s">
        <v>2</v>
      </c>
      <c r="J4" s="48" t="s">
        <v>3</v>
      </c>
      <c r="K4" s="12">
        <v>300</v>
      </c>
    </row>
    <row r="5" spans="1:13" x14ac:dyDescent="0.3">
      <c r="A5" s="17">
        <f ca="1">IF(B3&lt;Inputs!$C$3,B3,"")</f>
        <v>2</v>
      </c>
      <c r="B5" s="19">
        <f t="shared" ca="1" si="0"/>
        <v>10</v>
      </c>
      <c r="C5" s="18">
        <v>30000</v>
      </c>
      <c r="D5" s="33">
        <f>IF(ISNUMBER(C5),20%,"")</f>
        <v>0.2</v>
      </c>
      <c r="E5" s="33">
        <f>IF(ISNUMBER(D5),-15%,"")</f>
        <v>-0.15</v>
      </c>
      <c r="F5" s="60">
        <f>IF(ISNUMBER(E5),5,"")</f>
        <v>5</v>
      </c>
      <c r="G5" s="37">
        <f>IF(ISNUMBER(F5),1.9%,"")</f>
        <v>1.9E-2</v>
      </c>
      <c r="I5" s="3" t="s">
        <v>4</v>
      </c>
      <c r="J5" s="48" t="s">
        <v>3</v>
      </c>
      <c r="K5" s="26">
        <v>300</v>
      </c>
    </row>
    <row r="6" spans="1:13" x14ac:dyDescent="0.3">
      <c r="A6" s="17">
        <f ca="1">IF(B4&lt;Inputs!$C$3,B4,"")</f>
        <v>7</v>
      </c>
      <c r="B6" s="19">
        <f t="shared" ca="1" si="0"/>
        <v>13</v>
      </c>
      <c r="C6" s="18">
        <v>30000</v>
      </c>
      <c r="D6" s="33">
        <f t="shared" ref="D6:D19" si="1">IF(ISNUMBER(C6),20%,"")</f>
        <v>0.2</v>
      </c>
      <c r="E6" s="33">
        <f t="shared" ref="E6:E19" si="2">IF(ISNUMBER(D6),-15%,"")</f>
        <v>-0.15</v>
      </c>
      <c r="F6" s="60">
        <f t="shared" ref="F6:F19" si="3">IF(ISNUMBER(E6),5,"")</f>
        <v>5</v>
      </c>
      <c r="G6" s="37">
        <f t="shared" ref="G6:G19" si="4">IF(ISNUMBER(F6),1.9%,"")</f>
        <v>1.9E-2</v>
      </c>
    </row>
    <row r="7" spans="1:13" x14ac:dyDescent="0.3">
      <c r="A7" s="17">
        <f ca="1">IF(B5&lt;Inputs!$C$3,B5,"")</f>
        <v>10</v>
      </c>
      <c r="B7" s="19">
        <f t="shared" ca="1" si="0"/>
        <v>17</v>
      </c>
      <c r="C7" s="18">
        <v>35000</v>
      </c>
      <c r="D7" s="33">
        <f t="shared" si="1"/>
        <v>0.2</v>
      </c>
      <c r="E7" s="33">
        <f t="shared" si="2"/>
        <v>-0.15</v>
      </c>
      <c r="F7" s="60">
        <f t="shared" si="3"/>
        <v>5</v>
      </c>
      <c r="G7" s="37">
        <f t="shared" si="4"/>
        <v>1.9E-2</v>
      </c>
      <c r="I7" s="31" t="s">
        <v>44</v>
      </c>
      <c r="J7" s="32" t="s">
        <v>119</v>
      </c>
    </row>
    <row r="8" spans="1:13" x14ac:dyDescent="0.3">
      <c r="A8" s="17">
        <f ca="1">IF(B6&lt;Inputs!$C$3,B6,"")</f>
        <v>13</v>
      </c>
      <c r="B8" s="19">
        <f t="shared" ca="1" si="0"/>
        <v>21</v>
      </c>
      <c r="C8" s="18">
        <v>22500</v>
      </c>
      <c r="D8" s="33">
        <f t="shared" si="1"/>
        <v>0.2</v>
      </c>
      <c r="E8" s="33">
        <f t="shared" si="2"/>
        <v>-0.15</v>
      </c>
      <c r="F8" s="60">
        <f t="shared" si="3"/>
        <v>5</v>
      </c>
      <c r="G8" s="37">
        <f t="shared" si="4"/>
        <v>1.9E-2</v>
      </c>
    </row>
    <row r="9" spans="1:13" x14ac:dyDescent="0.3">
      <c r="A9" s="17">
        <f ca="1">IF(B7&lt;Inputs!$C$3,B7,"")</f>
        <v>17</v>
      </c>
      <c r="B9" s="19">
        <f t="shared" ca="1" si="0"/>
        <v>25</v>
      </c>
      <c r="C9" s="18">
        <v>40000</v>
      </c>
      <c r="D9" s="33">
        <f t="shared" si="1"/>
        <v>0.2</v>
      </c>
      <c r="E9" s="33">
        <f t="shared" si="2"/>
        <v>-0.15</v>
      </c>
      <c r="F9" s="60">
        <f t="shared" si="3"/>
        <v>5</v>
      </c>
      <c r="G9" s="37">
        <f t="shared" si="4"/>
        <v>1.9E-2</v>
      </c>
    </row>
    <row r="10" spans="1:13" x14ac:dyDescent="0.3">
      <c r="A10" s="17">
        <f ca="1">IF(B8&lt;Inputs!$C$3,B8,"")</f>
        <v>21</v>
      </c>
      <c r="B10" s="19">
        <f t="shared" ca="1" si="0"/>
        <v>30</v>
      </c>
      <c r="C10" s="18">
        <v>22500</v>
      </c>
      <c r="D10" s="33">
        <f t="shared" si="1"/>
        <v>0.2</v>
      </c>
      <c r="E10" s="33">
        <f t="shared" si="2"/>
        <v>-0.15</v>
      </c>
      <c r="F10" s="60">
        <f t="shared" si="3"/>
        <v>5</v>
      </c>
      <c r="G10" s="37">
        <f t="shared" si="4"/>
        <v>1.9E-2</v>
      </c>
    </row>
    <row r="11" spans="1:13" x14ac:dyDescent="0.3">
      <c r="A11" s="17">
        <f ca="1">IF(B9&lt;Inputs!$C$3,B9,"")</f>
        <v>25</v>
      </c>
      <c r="B11" s="19">
        <f t="shared" ca="1" si="0"/>
        <v>34</v>
      </c>
      <c r="C11" s="18">
        <f ca="1">IF(ISNUMBER(B11),RANDBETWEEN(40000,60000),"")</f>
        <v>55417</v>
      </c>
      <c r="D11" s="33">
        <f t="shared" ca="1" si="1"/>
        <v>0.2</v>
      </c>
      <c r="E11" s="33">
        <f t="shared" ca="1" si="2"/>
        <v>-0.15</v>
      </c>
      <c r="F11" s="60">
        <f t="shared" ca="1" si="3"/>
        <v>5</v>
      </c>
      <c r="G11" s="37">
        <f t="shared" ca="1" si="4"/>
        <v>1.9E-2</v>
      </c>
    </row>
    <row r="12" spans="1:13" x14ac:dyDescent="0.3">
      <c r="A12" s="17">
        <f ca="1">IF(B10&lt;Inputs!$C$3,B10,"")</f>
        <v>30</v>
      </c>
      <c r="B12" s="19">
        <f t="shared" ca="1" si="0"/>
        <v>38</v>
      </c>
      <c r="C12" s="18">
        <f t="shared" ref="C12:C19" ca="1" si="5">IF(ISNUMBER(B12),RANDBETWEEN(40000,60000),"")</f>
        <v>47242</v>
      </c>
      <c r="D12" s="33">
        <f t="shared" ca="1" si="1"/>
        <v>0.2</v>
      </c>
      <c r="E12" s="33">
        <f t="shared" ca="1" si="2"/>
        <v>-0.15</v>
      </c>
      <c r="F12" s="60">
        <f t="shared" ca="1" si="3"/>
        <v>5</v>
      </c>
      <c r="G12" s="37">
        <f t="shared" ca="1" si="4"/>
        <v>1.9E-2</v>
      </c>
    </row>
    <row r="13" spans="1:13" x14ac:dyDescent="0.3">
      <c r="A13" s="17">
        <f ca="1">IF(B11&lt;Inputs!$C$3,B11,"")</f>
        <v>34</v>
      </c>
      <c r="B13" s="19">
        <f t="shared" ca="1" si="0"/>
        <v>43</v>
      </c>
      <c r="C13" s="18">
        <f t="shared" ca="1" si="5"/>
        <v>46528</v>
      </c>
      <c r="D13" s="33">
        <f t="shared" ca="1" si="1"/>
        <v>0.2</v>
      </c>
      <c r="E13" s="33">
        <f t="shared" ca="1" si="2"/>
        <v>-0.15</v>
      </c>
      <c r="F13" s="60">
        <f t="shared" ca="1" si="3"/>
        <v>5</v>
      </c>
      <c r="G13" s="37">
        <f t="shared" ca="1" si="4"/>
        <v>1.9E-2</v>
      </c>
    </row>
    <row r="14" spans="1:13" x14ac:dyDescent="0.3">
      <c r="A14" s="17">
        <f ca="1">IF(B12&lt;Inputs!$C$3,B12,"")</f>
        <v>38</v>
      </c>
      <c r="B14" s="19">
        <f t="shared" ref="B14:B19" ca="1" si="6">IF(ISNUMBER(A14),A14+RANDBETWEEN(5,9),"")</f>
        <v>47</v>
      </c>
      <c r="C14" s="18">
        <f t="shared" ca="1" si="5"/>
        <v>58442</v>
      </c>
      <c r="D14" s="33">
        <f t="shared" ca="1" si="1"/>
        <v>0.2</v>
      </c>
      <c r="E14" s="33">
        <f t="shared" ca="1" si="2"/>
        <v>-0.15</v>
      </c>
      <c r="F14" s="60">
        <f t="shared" ca="1" si="3"/>
        <v>5</v>
      </c>
      <c r="G14" s="37">
        <f t="shared" ca="1" si="4"/>
        <v>1.9E-2</v>
      </c>
    </row>
    <row r="15" spans="1:13" x14ac:dyDescent="0.3">
      <c r="A15" s="17" t="str">
        <f ca="1">IF(B13&lt;Inputs!$C$3,B13,"")</f>
        <v/>
      </c>
      <c r="B15" s="19" t="str">
        <f t="shared" ca="1" si="6"/>
        <v/>
      </c>
      <c r="C15" s="18" t="str">
        <f t="shared" ca="1" si="5"/>
        <v/>
      </c>
      <c r="D15" s="33" t="str">
        <f t="shared" ca="1" si="1"/>
        <v/>
      </c>
      <c r="E15" s="33" t="str">
        <f t="shared" ca="1" si="2"/>
        <v/>
      </c>
      <c r="F15" s="60" t="str">
        <f t="shared" ca="1" si="3"/>
        <v/>
      </c>
      <c r="G15" s="37" t="str">
        <f t="shared" ca="1" si="4"/>
        <v/>
      </c>
    </row>
    <row r="16" spans="1:13" x14ac:dyDescent="0.3">
      <c r="A16" s="17" t="str">
        <f ca="1">IF(B14&lt;Inputs!$C$3,B14,"")</f>
        <v/>
      </c>
      <c r="B16" s="19" t="str">
        <f t="shared" ca="1" si="6"/>
        <v/>
      </c>
      <c r="C16" s="18" t="str">
        <f t="shared" ca="1" si="5"/>
        <v/>
      </c>
      <c r="D16" s="33" t="str">
        <f t="shared" ca="1" si="1"/>
        <v/>
      </c>
      <c r="E16" s="33" t="str">
        <f t="shared" ca="1" si="2"/>
        <v/>
      </c>
      <c r="F16" s="60" t="str">
        <f t="shared" ca="1" si="3"/>
        <v/>
      </c>
      <c r="G16" s="37" t="str">
        <f t="shared" ca="1" si="4"/>
        <v/>
      </c>
    </row>
    <row r="17" spans="1:7" x14ac:dyDescent="0.3">
      <c r="A17" s="17" t="str">
        <f ca="1">IF(B15&lt;Inputs!$C$3,B15,"")</f>
        <v/>
      </c>
      <c r="B17" s="19" t="str">
        <f t="shared" ca="1" si="6"/>
        <v/>
      </c>
      <c r="C17" s="18" t="str">
        <f t="shared" ca="1" si="5"/>
        <v/>
      </c>
      <c r="D17" s="33" t="str">
        <f t="shared" ca="1" si="1"/>
        <v/>
      </c>
      <c r="E17" s="33" t="str">
        <f t="shared" ca="1" si="2"/>
        <v/>
      </c>
      <c r="F17" s="60" t="str">
        <f t="shared" ca="1" si="3"/>
        <v/>
      </c>
      <c r="G17" s="37" t="str">
        <f t="shared" ca="1" si="4"/>
        <v/>
      </c>
    </row>
    <row r="18" spans="1:7" x14ac:dyDescent="0.3">
      <c r="A18" s="17" t="str">
        <f ca="1">IF(B16&lt;Inputs!$C$3,B16,"")</f>
        <v/>
      </c>
      <c r="B18" s="19" t="str">
        <f t="shared" ca="1" si="6"/>
        <v/>
      </c>
      <c r="C18" s="18" t="str">
        <f t="shared" ca="1" si="5"/>
        <v/>
      </c>
      <c r="D18" s="33" t="str">
        <f t="shared" ca="1" si="1"/>
        <v/>
      </c>
      <c r="E18" s="33" t="str">
        <f t="shared" ca="1" si="2"/>
        <v/>
      </c>
      <c r="F18" s="60" t="str">
        <f t="shared" ca="1" si="3"/>
        <v/>
      </c>
      <c r="G18" s="37" t="str">
        <f t="shared" ca="1" si="4"/>
        <v/>
      </c>
    </row>
    <row r="19" spans="1:7" x14ac:dyDescent="0.3">
      <c r="A19" s="17" t="str">
        <f ca="1">IF(B17&lt;Inputs!$C$3,B17,"")</f>
        <v/>
      </c>
      <c r="B19" s="19" t="str">
        <f t="shared" ca="1" si="6"/>
        <v/>
      </c>
      <c r="C19" s="18" t="str">
        <f t="shared" ca="1" si="5"/>
        <v/>
      </c>
      <c r="D19" s="33" t="str">
        <f t="shared" ca="1" si="1"/>
        <v/>
      </c>
      <c r="E19" s="33" t="str">
        <f t="shared" ca="1" si="2"/>
        <v/>
      </c>
      <c r="F19" s="60" t="str">
        <f t="shared" ca="1" si="3"/>
        <v/>
      </c>
      <c r="G19" s="37" t="str">
        <f t="shared" ca="1" si="4"/>
        <v/>
      </c>
    </row>
    <row r="20" spans="1:7" x14ac:dyDescent="0.3">
      <c r="A20" s="17" t="str">
        <f ca="1">IF(B18&lt;Inputs!$C$3,B18,"")</f>
        <v/>
      </c>
      <c r="B20" s="19" t="str">
        <f t="shared" ref="B20:B25" ca="1" si="7">IF(ISNUMBER(A20),A20+RANDBETWEEN(5,9),"")</f>
        <v/>
      </c>
      <c r="C20" s="18" t="str">
        <f t="shared" ref="C20:C25" ca="1" si="8">IF(ISNUMBER(B20),RANDBETWEEN(40000,60000),"")</f>
        <v/>
      </c>
      <c r="D20" s="33" t="str">
        <f t="shared" ref="D20:D25" ca="1" si="9">IF(ISNUMBER(C20),20%,"")</f>
        <v/>
      </c>
      <c r="E20" s="33" t="str">
        <f t="shared" ref="E20:E25" ca="1" si="10">IF(ISNUMBER(D20),-15%,"")</f>
        <v/>
      </c>
      <c r="F20" s="60" t="str">
        <f t="shared" ref="F20:F25" ca="1" si="11">IF(ISNUMBER(E20),5,"")</f>
        <v/>
      </c>
      <c r="G20" s="37" t="str">
        <f t="shared" ref="G20:G25" ca="1" si="12">IF(ISNUMBER(F20),1.9%,"")</f>
        <v/>
      </c>
    </row>
    <row r="21" spans="1:7" x14ac:dyDescent="0.3">
      <c r="A21" s="17" t="str">
        <f ca="1">IF(B19&lt;Inputs!$C$3,B19,"")</f>
        <v/>
      </c>
      <c r="B21" s="19" t="str">
        <f t="shared" ca="1" si="7"/>
        <v/>
      </c>
      <c r="C21" s="18" t="str">
        <f t="shared" ca="1" si="8"/>
        <v/>
      </c>
      <c r="D21" s="33" t="str">
        <f t="shared" ca="1" si="9"/>
        <v/>
      </c>
      <c r="E21" s="33" t="str">
        <f t="shared" ca="1" si="10"/>
        <v/>
      </c>
      <c r="F21" s="60" t="str">
        <f t="shared" ca="1" si="11"/>
        <v/>
      </c>
      <c r="G21" s="37" t="str">
        <f t="shared" ca="1" si="12"/>
        <v/>
      </c>
    </row>
    <row r="22" spans="1:7" x14ac:dyDescent="0.3">
      <c r="A22" s="17" t="str">
        <f ca="1">IF(B20&lt;Inputs!$C$3,B20,"")</f>
        <v/>
      </c>
      <c r="B22" s="19" t="str">
        <f t="shared" ca="1" si="7"/>
        <v/>
      </c>
      <c r="C22" s="18" t="str">
        <f t="shared" ca="1" si="8"/>
        <v/>
      </c>
      <c r="D22" s="33" t="str">
        <f t="shared" ca="1" si="9"/>
        <v/>
      </c>
      <c r="E22" s="33" t="str">
        <f t="shared" ca="1" si="10"/>
        <v/>
      </c>
      <c r="F22" s="60" t="str">
        <f t="shared" ca="1" si="11"/>
        <v/>
      </c>
      <c r="G22" s="37" t="str">
        <f t="shared" ca="1" si="12"/>
        <v/>
      </c>
    </row>
    <row r="23" spans="1:7" x14ac:dyDescent="0.3">
      <c r="A23" s="17" t="str">
        <f ca="1">IF(B21&lt;Inputs!$C$3,B21,"")</f>
        <v/>
      </c>
      <c r="B23" s="19" t="str">
        <f t="shared" ca="1" si="7"/>
        <v/>
      </c>
      <c r="C23" s="18" t="str">
        <f t="shared" ca="1" si="8"/>
        <v/>
      </c>
      <c r="D23" s="33" t="str">
        <f t="shared" ca="1" si="9"/>
        <v/>
      </c>
      <c r="E23" s="33" t="str">
        <f t="shared" ca="1" si="10"/>
        <v/>
      </c>
      <c r="F23" s="60" t="str">
        <f t="shared" ca="1" si="11"/>
        <v/>
      </c>
      <c r="G23" s="37" t="str">
        <f t="shared" ca="1" si="12"/>
        <v/>
      </c>
    </row>
    <row r="24" spans="1:7" x14ac:dyDescent="0.3">
      <c r="A24" s="17" t="str">
        <f ca="1">IF(B22&lt;Inputs!$C$3,B22,"")</f>
        <v/>
      </c>
      <c r="B24" s="19" t="str">
        <f t="shared" ca="1" si="7"/>
        <v/>
      </c>
      <c r="C24" s="18" t="str">
        <f t="shared" ca="1" si="8"/>
        <v/>
      </c>
      <c r="D24" s="33" t="str">
        <f t="shared" ca="1" si="9"/>
        <v/>
      </c>
      <c r="E24" s="33" t="str">
        <f t="shared" ca="1" si="10"/>
        <v/>
      </c>
      <c r="F24" s="60" t="str">
        <f t="shared" ca="1" si="11"/>
        <v/>
      </c>
      <c r="G24" s="37" t="str">
        <f t="shared" ca="1" si="12"/>
        <v/>
      </c>
    </row>
    <row r="25" spans="1:7" x14ac:dyDescent="0.3">
      <c r="A25" s="17" t="str">
        <f ca="1">IF(B23&lt;Inputs!$C$3,B23,"")</f>
        <v/>
      </c>
      <c r="B25" s="19" t="str">
        <f t="shared" ca="1" si="7"/>
        <v/>
      </c>
      <c r="C25" s="18" t="str">
        <f t="shared" ca="1" si="8"/>
        <v/>
      </c>
      <c r="D25" s="33" t="str">
        <f t="shared" ca="1" si="9"/>
        <v/>
      </c>
      <c r="E25" s="33" t="str">
        <f t="shared" ca="1" si="10"/>
        <v/>
      </c>
      <c r="F25" s="60" t="str">
        <f t="shared" ca="1" si="11"/>
        <v/>
      </c>
      <c r="G25" s="37" t="str">
        <f t="shared" ca="1" si="12"/>
        <v/>
      </c>
    </row>
  </sheetData>
  <pageMargins left="0.7" right="0.7" top="0.75" bottom="0.75" header="0.3" footer="0.3"/>
  <pageSetup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8487-6DFC-49C1-8D36-5F31E0BAAB85}">
  <sheetPr>
    <tabColor theme="5" tint="0.59999389629810485"/>
  </sheetPr>
  <dimension ref="A2:M100"/>
  <sheetViews>
    <sheetView workbookViewId="0">
      <selection activeCell="A5" sqref="A5"/>
    </sheetView>
  </sheetViews>
  <sheetFormatPr defaultRowHeight="14.4" x14ac:dyDescent="0.3"/>
  <cols>
    <col min="1" max="1" width="17" bestFit="1" customWidth="1"/>
    <col min="2" max="2" width="9.5546875" bestFit="1" customWidth="1"/>
    <col min="3" max="3" width="9.33203125" bestFit="1" customWidth="1"/>
    <col min="4" max="4" width="7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5</v>
      </c>
      <c r="B2" s="48" t="s">
        <v>3</v>
      </c>
      <c r="C2" s="12">
        <v>700</v>
      </c>
      <c r="E2" s="31" t="s">
        <v>44</v>
      </c>
      <c r="F2" s="32" t="s">
        <v>119</v>
      </c>
    </row>
    <row r="3" spans="1:6" x14ac:dyDescent="0.3">
      <c r="A3" s="3" t="s">
        <v>6</v>
      </c>
      <c r="B3" s="48" t="s">
        <v>3</v>
      </c>
      <c r="C3" s="12">
        <v>350</v>
      </c>
      <c r="E3" s="28"/>
    </row>
    <row r="4" spans="1:6" x14ac:dyDescent="0.3">
      <c r="A4" s="57" t="s">
        <v>52</v>
      </c>
      <c r="B4" s="48" t="s">
        <v>3</v>
      </c>
      <c r="C4" s="59">
        <v>50</v>
      </c>
      <c r="E4" s="28"/>
    </row>
    <row r="5" spans="1:6" x14ac:dyDescent="0.3">
      <c r="A5" s="57"/>
      <c r="B5" s="48"/>
      <c r="C5" s="58"/>
      <c r="E5" s="28"/>
    </row>
    <row r="6" spans="1:6" x14ac:dyDescent="0.3">
      <c r="A6" s="57"/>
      <c r="B6" s="48"/>
      <c r="C6" s="59"/>
      <c r="E6" s="28"/>
    </row>
    <row r="7" spans="1:6" x14ac:dyDescent="0.3">
      <c r="A7" s="57"/>
      <c r="B7" s="48"/>
      <c r="C7" s="59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F971-9022-47EF-A46E-8DC0E4F5AA23}">
  <sheetPr>
    <tabColor theme="5" tint="0.59999389629810485"/>
  </sheetPr>
  <dimension ref="A2:F100"/>
  <sheetViews>
    <sheetView workbookViewId="0">
      <selection activeCell="C9" sqref="C9"/>
    </sheetView>
  </sheetViews>
  <sheetFormatPr defaultRowHeight="14.4" x14ac:dyDescent="0.3"/>
  <cols>
    <col min="1" max="1" width="23.5546875" customWidth="1"/>
  </cols>
  <sheetData>
    <row r="2" spans="1:6" x14ac:dyDescent="0.3">
      <c r="A2" s="3" t="s">
        <v>146</v>
      </c>
      <c r="B2" s="48" t="s">
        <v>3</v>
      </c>
      <c r="C2" s="12">
        <v>100</v>
      </c>
      <c r="E2" s="31" t="s">
        <v>44</v>
      </c>
      <c r="F2" s="32" t="s">
        <v>119</v>
      </c>
    </row>
    <row r="3" spans="1:6" x14ac:dyDescent="0.3">
      <c r="A3" s="57" t="s">
        <v>145</v>
      </c>
      <c r="B3" s="48" t="s">
        <v>3</v>
      </c>
      <c r="C3" s="58">
        <v>100</v>
      </c>
      <c r="E3" s="28"/>
    </row>
    <row r="4" spans="1:6" x14ac:dyDescent="0.3">
      <c r="A4" s="57" t="s">
        <v>144</v>
      </c>
      <c r="B4" s="48" t="s">
        <v>3</v>
      </c>
      <c r="C4" s="59">
        <v>30</v>
      </c>
      <c r="E4" s="28"/>
    </row>
    <row r="5" spans="1:6" x14ac:dyDescent="0.3">
      <c r="A5" s="57" t="s">
        <v>147</v>
      </c>
      <c r="B5" s="48" t="s">
        <v>3</v>
      </c>
      <c r="C5" s="58">
        <v>100</v>
      </c>
      <c r="E5" s="28"/>
    </row>
    <row r="6" spans="1:6" x14ac:dyDescent="0.3">
      <c r="A6" s="57" t="s">
        <v>148</v>
      </c>
      <c r="B6" s="48" t="s">
        <v>3</v>
      </c>
      <c r="C6" s="59">
        <v>50</v>
      </c>
      <c r="E6" s="28"/>
    </row>
    <row r="7" spans="1:6" x14ac:dyDescent="0.3">
      <c r="A7" s="57" t="s">
        <v>150</v>
      </c>
      <c r="B7" s="48" t="s">
        <v>3</v>
      </c>
      <c r="C7" s="59">
        <v>400</v>
      </c>
      <c r="E7" s="28"/>
    </row>
    <row r="8" spans="1:6" x14ac:dyDescent="0.3">
      <c r="A8" s="57" t="s">
        <v>152</v>
      </c>
      <c r="B8" s="48" t="s">
        <v>3</v>
      </c>
      <c r="C8" s="59">
        <v>400</v>
      </c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4382-030D-4D66-91A6-AD13ADE699AE}">
  <sheetPr>
    <tabColor theme="5" tint="0.59999389629810485"/>
  </sheetPr>
  <dimension ref="A2:F100"/>
  <sheetViews>
    <sheetView workbookViewId="0">
      <selection activeCell="C3" sqref="C3"/>
    </sheetView>
  </sheetViews>
  <sheetFormatPr defaultRowHeight="14.4" x14ac:dyDescent="0.3"/>
  <cols>
    <col min="1" max="1" width="17.44140625" customWidth="1"/>
  </cols>
  <sheetData>
    <row r="2" spans="1:6" x14ac:dyDescent="0.3">
      <c r="A2" s="3" t="s">
        <v>141</v>
      </c>
      <c r="B2" s="48" t="s">
        <v>3</v>
      </c>
      <c r="C2" s="12">
        <v>100</v>
      </c>
      <c r="E2" s="31" t="s">
        <v>44</v>
      </c>
      <c r="F2" s="32" t="s">
        <v>119</v>
      </c>
    </row>
    <row r="3" spans="1:6" x14ac:dyDescent="0.3">
      <c r="A3" s="3" t="s">
        <v>142</v>
      </c>
      <c r="B3" s="48" t="s">
        <v>3</v>
      </c>
      <c r="C3" s="12">
        <v>0</v>
      </c>
      <c r="E3" s="28"/>
    </row>
    <row r="4" spans="1:6" x14ac:dyDescent="0.3">
      <c r="A4" s="3" t="s">
        <v>143</v>
      </c>
      <c r="B4" s="48" t="s">
        <v>3</v>
      </c>
      <c r="C4" s="12">
        <v>100</v>
      </c>
      <c r="E4" s="28"/>
    </row>
    <row r="5" spans="1:6" x14ac:dyDescent="0.3">
      <c r="A5" s="57"/>
      <c r="B5" s="48"/>
      <c r="C5" s="58"/>
      <c r="E5" s="28"/>
    </row>
    <row r="6" spans="1:6" x14ac:dyDescent="0.3">
      <c r="A6" s="57"/>
      <c r="B6" s="48"/>
      <c r="C6" s="59"/>
      <c r="E6" s="28"/>
    </row>
    <row r="7" spans="1:6" x14ac:dyDescent="0.3">
      <c r="A7" s="57"/>
      <c r="B7" s="48"/>
      <c r="C7" s="59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17BD-3D74-4EC4-8440-AE3BD931E3E0}">
  <sheetPr>
    <tabColor theme="5" tint="0.59999389629810485"/>
  </sheetPr>
  <dimension ref="A2:M9"/>
  <sheetViews>
    <sheetView workbookViewId="0">
      <selection activeCell="D10" sqref="D10"/>
    </sheetView>
  </sheetViews>
  <sheetFormatPr defaultRowHeight="14.4" x14ac:dyDescent="0.3"/>
  <cols>
    <col min="1" max="1" width="17" bestFit="1" customWidth="1"/>
    <col min="2" max="2" width="9.5546875" bestFit="1" customWidth="1"/>
    <col min="3" max="8" width="9.6640625" customWidth="1"/>
    <col min="9" max="9" width="9.6640625" style="30" customWidth="1"/>
    <col min="10" max="12" width="9.6640625" customWidth="1"/>
    <col min="13" max="13" width="9.6640625" style="28" customWidth="1"/>
  </cols>
  <sheetData>
    <row r="2" spans="1:13" x14ac:dyDescent="0.3">
      <c r="A2" s="3" t="s">
        <v>53</v>
      </c>
      <c r="B2" s="48" t="s">
        <v>3</v>
      </c>
      <c r="C2" s="12">
        <v>65</v>
      </c>
      <c r="E2" s="28"/>
    </row>
    <row r="3" spans="1:13" x14ac:dyDescent="0.3">
      <c r="A3" s="3" t="s">
        <v>54</v>
      </c>
      <c r="B3" s="48" t="s">
        <v>3</v>
      </c>
      <c r="C3" s="12">
        <v>50</v>
      </c>
      <c r="E3" s="28"/>
    </row>
    <row r="4" spans="1:13" s="41" customFormat="1" x14ac:dyDescent="0.3">
      <c r="A4" s="3" t="s">
        <v>149</v>
      </c>
      <c r="B4" s="48" t="s">
        <v>3</v>
      </c>
      <c r="C4" s="18">
        <v>20</v>
      </c>
      <c r="D4" s="41">
        <f>80/12</f>
        <v>6.666666666666667</v>
      </c>
      <c r="E4" s="42">
        <v>2</v>
      </c>
      <c r="M4" s="42"/>
    </row>
    <row r="5" spans="1:13" s="41" customFormat="1" x14ac:dyDescent="0.3">
      <c r="A5" s="3" t="s">
        <v>60</v>
      </c>
      <c r="B5" s="48" t="s">
        <v>3</v>
      </c>
      <c r="C5" s="18">
        <v>5</v>
      </c>
      <c r="D5" s="41">
        <v>5.833333333333333</v>
      </c>
      <c r="E5" s="42">
        <v>10</v>
      </c>
      <c r="F5" s="41">
        <v>12.5</v>
      </c>
      <c r="M5" s="42"/>
    </row>
    <row r="6" spans="1:13" s="41" customFormat="1" x14ac:dyDescent="0.3">
      <c r="A6" s="3" t="s">
        <v>61</v>
      </c>
      <c r="B6" s="48" t="s">
        <v>3</v>
      </c>
      <c r="C6" s="18">
        <v>18.333333333333332</v>
      </c>
      <c r="D6" s="42">
        <v>52.083333333333336</v>
      </c>
      <c r="E6" s="42"/>
      <c r="M6" s="42"/>
    </row>
    <row r="7" spans="1:13" s="40" customFormat="1" x14ac:dyDescent="0.3">
      <c r="C7" s="43" t="s">
        <v>62</v>
      </c>
      <c r="D7" s="43" t="s">
        <v>63</v>
      </c>
      <c r="E7" s="43" t="s">
        <v>113</v>
      </c>
    </row>
    <row r="8" spans="1:13" x14ac:dyDescent="0.3">
      <c r="A8" s="31" t="s">
        <v>44</v>
      </c>
      <c r="B8" s="32" t="s">
        <v>119</v>
      </c>
      <c r="C8" s="43" t="s">
        <v>56</v>
      </c>
      <c r="D8" s="43" t="s">
        <v>58</v>
      </c>
      <c r="E8" s="43" t="s">
        <v>59</v>
      </c>
      <c r="F8" s="43" t="s">
        <v>55</v>
      </c>
    </row>
    <row r="9" spans="1:13" x14ac:dyDescent="0.3">
      <c r="C9" s="43" t="s">
        <v>57</v>
      </c>
      <c r="D9" s="43" t="s">
        <v>155</v>
      </c>
      <c r="E9" s="43"/>
    </row>
  </sheetData>
  <pageMargins left="0.7" right="0.7" top="0.75" bottom="0.75" header="0.3" footer="0.3"/>
  <pageSetup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A56B-A8E7-4876-AA03-58B13EB97F16}">
  <sheetPr>
    <tabColor theme="5" tint="0.59999389629810485"/>
  </sheetPr>
  <dimension ref="A2:M102"/>
  <sheetViews>
    <sheetView workbookViewId="0">
      <selection activeCell="C5" sqref="C5"/>
    </sheetView>
  </sheetViews>
  <sheetFormatPr defaultRowHeight="14.4" x14ac:dyDescent="0.3"/>
  <cols>
    <col min="1" max="1" width="17.88671875" bestFit="1" customWidth="1"/>
    <col min="2" max="2" width="12.6640625" bestFit="1" customWidth="1"/>
    <col min="3" max="3" width="9" bestFit="1" customWidth="1"/>
    <col min="4" max="4" width="8.5546875" customWidth="1"/>
    <col min="5" max="5" width="10.88671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64</v>
      </c>
      <c r="B2" s="48" t="s">
        <v>3</v>
      </c>
      <c r="C2" s="12">
        <v>50</v>
      </c>
      <c r="E2" s="31" t="s">
        <v>44</v>
      </c>
      <c r="F2" s="32" t="s">
        <v>119</v>
      </c>
    </row>
    <row r="3" spans="1:6" x14ac:dyDescent="0.3">
      <c r="A3" s="3" t="s">
        <v>65</v>
      </c>
      <c r="B3" s="48" t="s">
        <v>3</v>
      </c>
      <c r="C3" s="12">
        <v>30</v>
      </c>
      <c r="E3" s="28"/>
    </row>
    <row r="4" spans="1:6" x14ac:dyDescent="0.3">
      <c r="A4" s="3" t="s">
        <v>151</v>
      </c>
      <c r="B4" s="48" t="s">
        <v>3</v>
      </c>
      <c r="C4" s="12">
        <v>20</v>
      </c>
      <c r="E4" s="28"/>
    </row>
    <row r="5" spans="1:6" x14ac:dyDescent="0.3">
      <c r="A5" s="3" t="s">
        <v>66</v>
      </c>
      <c r="B5" s="48" t="s">
        <v>3</v>
      </c>
      <c r="C5" s="12">
        <v>70</v>
      </c>
      <c r="E5" s="28"/>
    </row>
    <row r="6" spans="1:6" x14ac:dyDescent="0.3">
      <c r="A6" s="57" t="s">
        <v>67</v>
      </c>
      <c r="B6" s="48" t="s">
        <v>3</v>
      </c>
      <c r="C6" s="58">
        <v>30</v>
      </c>
      <c r="E6" s="28"/>
    </row>
    <row r="7" spans="1:6" x14ac:dyDescent="0.3">
      <c r="A7" s="57" t="s">
        <v>68</v>
      </c>
      <c r="B7" s="48" t="s">
        <v>3</v>
      </c>
      <c r="C7" s="58">
        <v>30</v>
      </c>
    </row>
    <row r="8" spans="1:6" x14ac:dyDescent="0.3">
      <c r="A8" s="57"/>
      <c r="B8" s="48"/>
      <c r="C8" s="59"/>
    </row>
    <row r="9" spans="1:6" x14ac:dyDescent="0.3">
      <c r="A9" s="57"/>
      <c r="B9" s="48"/>
      <c r="C9" s="59"/>
      <c r="E9" s="28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  <row r="101" spans="1:3" x14ac:dyDescent="0.3">
      <c r="A101" s="57"/>
      <c r="B101" s="48"/>
      <c r="C101" s="59"/>
    </row>
    <row r="102" spans="1:3" x14ac:dyDescent="0.3">
      <c r="A102" s="57"/>
      <c r="B102" s="48"/>
      <c r="C102" s="59"/>
    </row>
  </sheetData>
  <pageMargins left="0.7" right="0.7" top="0.75" bottom="0.75" header="0.3" footer="0.3"/>
  <pageSetup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4594-BD38-45FF-80A6-CFC24DC4475F}">
  <sheetPr>
    <tabColor theme="5" tint="0.59999389629810485"/>
  </sheetPr>
  <dimension ref="A2:M7"/>
  <sheetViews>
    <sheetView workbookViewId="0">
      <selection activeCell="F5" sqref="F5"/>
    </sheetView>
  </sheetViews>
  <sheetFormatPr defaultRowHeight="14.4" x14ac:dyDescent="0.3"/>
  <cols>
    <col min="1" max="1" width="20.5546875" bestFit="1" customWidth="1"/>
    <col min="2" max="2" width="9.5546875" bestFit="1" customWidth="1"/>
    <col min="3" max="3" width="9.33203125" bestFit="1" customWidth="1"/>
    <col min="4" max="8" width="8.6640625" customWidth="1"/>
    <col min="9" max="9" width="8.6640625" style="30" customWidth="1"/>
    <col min="10" max="12" width="8.6640625" customWidth="1"/>
    <col min="13" max="13" width="9.109375" style="28"/>
  </cols>
  <sheetData>
    <row r="2" spans="1:6" x14ac:dyDescent="0.3">
      <c r="A2" s="3" t="s">
        <v>88</v>
      </c>
      <c r="B2" s="48" t="s">
        <v>117</v>
      </c>
      <c r="C2" s="4">
        <v>0.01</v>
      </c>
      <c r="E2" s="28"/>
    </row>
    <row r="3" spans="1:6" s="43" customFormat="1" x14ac:dyDescent="0.3"/>
    <row r="4" spans="1:6" s="18" customFormat="1" x14ac:dyDescent="0.25">
      <c r="A4" s="3" t="s">
        <v>135</v>
      </c>
      <c r="B4" s="48" t="s">
        <v>80</v>
      </c>
      <c r="C4" s="18">
        <v>200</v>
      </c>
      <c r="D4" s="18">
        <v>200</v>
      </c>
      <c r="E4" s="18">
        <v>300</v>
      </c>
      <c r="F4" s="18">
        <v>500</v>
      </c>
    </row>
    <row r="5" spans="1:6" s="18" customFormat="1" x14ac:dyDescent="0.25">
      <c r="A5" s="3" t="s">
        <v>136</v>
      </c>
      <c r="B5" s="48" t="s">
        <v>80</v>
      </c>
      <c r="C5" s="18">
        <v>300</v>
      </c>
      <c r="D5" s="18">
        <v>300</v>
      </c>
      <c r="E5" s="18">
        <v>300</v>
      </c>
      <c r="F5" s="18">
        <v>1000</v>
      </c>
    </row>
    <row r="6" spans="1:6" s="43" customFormat="1" x14ac:dyDescent="0.3">
      <c r="C6" s="43" t="s">
        <v>137</v>
      </c>
      <c r="D6" s="43" t="s">
        <v>138</v>
      </c>
      <c r="E6" s="43" t="s">
        <v>139</v>
      </c>
      <c r="F6" s="43" t="s">
        <v>140</v>
      </c>
    </row>
    <row r="7" spans="1:6" x14ac:dyDescent="0.3">
      <c r="A7" s="31" t="s">
        <v>44</v>
      </c>
      <c r="B7" s="32" t="s">
        <v>119</v>
      </c>
      <c r="E7" s="28"/>
    </row>
  </sheetData>
  <pageMargins left="0.7" right="0.7" top="0.75" bottom="0.75" header="0.3" footer="0.3"/>
  <pageSetup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95F-7E98-400F-8F9A-C5237BD03C09}">
  <sheetPr>
    <tabColor theme="5" tint="0.59999389629810485"/>
  </sheetPr>
  <dimension ref="A2:M13"/>
  <sheetViews>
    <sheetView workbookViewId="0">
      <selection activeCell="A12" sqref="A12:XFD12"/>
    </sheetView>
  </sheetViews>
  <sheetFormatPr defaultRowHeight="14.4" x14ac:dyDescent="0.3"/>
  <cols>
    <col min="1" max="1" width="17" bestFit="1" customWidth="1"/>
    <col min="2" max="2" width="17.5546875" bestFit="1" customWidth="1"/>
    <col min="3" max="4" width="8.44140625" customWidth="1"/>
    <col min="5" max="5" width="12.5546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154</v>
      </c>
      <c r="B2" s="48" t="s">
        <v>3</v>
      </c>
      <c r="C2" s="12">
        <v>150</v>
      </c>
      <c r="D2" s="45"/>
    </row>
    <row r="3" spans="1:5" x14ac:dyDescent="0.3">
      <c r="A3" s="3" t="s">
        <v>70</v>
      </c>
      <c r="B3" s="48" t="s">
        <v>50</v>
      </c>
      <c r="C3" s="12">
        <v>3250</v>
      </c>
      <c r="D3" s="45"/>
      <c r="E3" s="28"/>
    </row>
    <row r="4" spans="1:5" x14ac:dyDescent="0.3">
      <c r="A4" s="3" t="s">
        <v>71</v>
      </c>
      <c r="B4" s="48"/>
      <c r="C4" s="7">
        <v>0.25</v>
      </c>
      <c r="D4" s="46"/>
      <c r="E4" s="28"/>
    </row>
    <row r="5" spans="1:5" x14ac:dyDescent="0.3">
      <c r="A5" s="3" t="s">
        <v>72</v>
      </c>
      <c r="B5" s="48" t="s">
        <v>50</v>
      </c>
      <c r="C5" s="12">
        <v>9800</v>
      </c>
      <c r="D5" s="45"/>
      <c r="E5" s="28"/>
    </row>
    <row r="6" spans="1:5" x14ac:dyDescent="0.3">
      <c r="A6" s="3"/>
      <c r="B6" s="39"/>
      <c r="E6" s="28"/>
    </row>
    <row r="7" spans="1:5" x14ac:dyDescent="0.3">
      <c r="A7" s="3" t="s">
        <v>73</v>
      </c>
      <c r="B7" s="48" t="s">
        <v>42</v>
      </c>
      <c r="C7" s="44">
        <v>0</v>
      </c>
      <c r="D7" s="44">
        <v>5</v>
      </c>
      <c r="E7" s="44">
        <v>10</v>
      </c>
    </row>
    <row r="8" spans="1:5" x14ac:dyDescent="0.3">
      <c r="A8" s="3" t="s">
        <v>74</v>
      </c>
      <c r="B8" s="48" t="s">
        <v>42</v>
      </c>
      <c r="C8" s="12">
        <v>50</v>
      </c>
      <c r="D8" s="12">
        <v>250</v>
      </c>
      <c r="E8" s="12">
        <v>5000</v>
      </c>
    </row>
    <row r="9" spans="1:5" x14ac:dyDescent="0.3">
      <c r="A9" s="3" t="s">
        <v>69</v>
      </c>
      <c r="B9" s="48" t="s">
        <v>3</v>
      </c>
      <c r="C9" s="12">
        <v>25</v>
      </c>
      <c r="E9" s="28"/>
    </row>
    <row r="10" spans="1:5" x14ac:dyDescent="0.3">
      <c r="A10" s="3"/>
      <c r="B10" s="39"/>
      <c r="E10" s="28"/>
    </row>
    <row r="11" spans="1:5" x14ac:dyDescent="0.3">
      <c r="A11" s="3" t="s">
        <v>76</v>
      </c>
      <c r="B11" s="48" t="s">
        <v>75</v>
      </c>
      <c r="C11" s="44" t="b">
        <v>1</v>
      </c>
      <c r="D11" s="45"/>
      <c r="E11" s="28"/>
    </row>
    <row r="12" spans="1:5" x14ac:dyDescent="0.3">
      <c r="A12" s="30"/>
      <c r="E12" s="28"/>
    </row>
    <row r="13" spans="1:5" x14ac:dyDescent="0.3">
      <c r="A13" s="31" t="s">
        <v>44</v>
      </c>
      <c r="B13" s="32" t="s">
        <v>119</v>
      </c>
      <c r="E13" s="28"/>
    </row>
  </sheetData>
  <pageMargins left="0.7" right="0.7" top="0.75" bottom="0.75" header="0.3" footer="0.3"/>
  <pageSetup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8FB3-02FD-435D-B914-7C2BC091879C}">
  <sheetPr>
    <tabColor theme="5" tint="0.59999389629810485"/>
  </sheetPr>
  <dimension ref="A2:M102"/>
  <sheetViews>
    <sheetView workbookViewId="0">
      <selection activeCell="C5" sqref="C5"/>
    </sheetView>
  </sheetViews>
  <sheetFormatPr defaultRowHeight="14.4" x14ac:dyDescent="0.3"/>
  <cols>
    <col min="1" max="1" width="17" bestFit="1" customWidth="1"/>
    <col min="2" max="2" width="9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77</v>
      </c>
      <c r="B2" s="48" t="s">
        <v>3</v>
      </c>
      <c r="C2" s="12">
        <v>300</v>
      </c>
      <c r="E2" s="31" t="s">
        <v>44</v>
      </c>
      <c r="F2" s="32" t="s">
        <v>119</v>
      </c>
    </row>
    <row r="3" spans="1:6" x14ac:dyDescent="0.3">
      <c r="A3" s="3" t="s">
        <v>78</v>
      </c>
      <c r="B3" s="48" t="s">
        <v>3</v>
      </c>
      <c r="C3" s="12">
        <v>75</v>
      </c>
      <c r="E3" s="28"/>
    </row>
    <row r="4" spans="1:6" x14ac:dyDescent="0.3">
      <c r="A4" s="3" t="s">
        <v>79</v>
      </c>
      <c r="B4" s="48" t="s">
        <v>3</v>
      </c>
      <c r="C4" s="12">
        <v>25</v>
      </c>
      <c r="E4" s="28"/>
    </row>
    <row r="5" spans="1:6" x14ac:dyDescent="0.3">
      <c r="A5" s="3" t="s">
        <v>7</v>
      </c>
      <c r="B5" s="48" t="s">
        <v>3</v>
      </c>
      <c r="C5" s="26">
        <v>100</v>
      </c>
      <c r="E5" s="28"/>
    </row>
    <row r="6" spans="1:6" x14ac:dyDescent="0.3">
      <c r="A6" s="57"/>
      <c r="B6" s="48"/>
      <c r="C6" s="58"/>
      <c r="E6" s="28"/>
    </row>
    <row r="7" spans="1:6" x14ac:dyDescent="0.3">
      <c r="A7" s="57"/>
      <c r="B7" s="48"/>
      <c r="C7" s="58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  <row r="101" spans="1:3" x14ac:dyDescent="0.3">
      <c r="A101" s="57"/>
      <c r="B101" s="48"/>
      <c r="C101" s="59"/>
    </row>
    <row r="102" spans="1:3" x14ac:dyDescent="0.3">
      <c r="A102" s="57"/>
      <c r="B102" s="48"/>
      <c r="C102" s="59"/>
    </row>
  </sheetData>
  <pageMargins left="0.7" right="0.7" top="0.75" bottom="0.75" header="0.3" footer="0.3"/>
  <pageSetup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5979-A930-400D-9247-8AA007EF54B0}">
  <sheetPr>
    <tabColor theme="5" tint="0.59999389629810485"/>
  </sheetPr>
  <dimension ref="A2:M11"/>
  <sheetViews>
    <sheetView workbookViewId="0">
      <selection activeCell="B8" sqref="B8"/>
    </sheetView>
  </sheetViews>
  <sheetFormatPr defaultRowHeight="14.4" x14ac:dyDescent="0.3"/>
  <cols>
    <col min="1" max="1" width="17" bestFit="1" customWidth="1"/>
    <col min="2" max="2" width="17.5546875" bestFit="1" customWidth="1"/>
    <col min="3" max="5" width="9.5546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8</v>
      </c>
      <c r="B2" s="48" t="s">
        <v>81</v>
      </c>
      <c r="C2" s="12">
        <v>50000</v>
      </c>
      <c r="E2" s="28"/>
    </row>
    <row r="3" spans="1:5" x14ac:dyDescent="0.3">
      <c r="A3" s="31" t="s">
        <v>9</v>
      </c>
      <c r="B3" s="48" t="s">
        <v>81</v>
      </c>
      <c r="C3" s="12">
        <v>12000</v>
      </c>
      <c r="E3" s="28"/>
    </row>
    <row r="4" spans="1:5" x14ac:dyDescent="0.3">
      <c r="A4" s="31" t="s">
        <v>10</v>
      </c>
      <c r="B4" s="48" t="s">
        <v>81</v>
      </c>
      <c r="C4" s="12">
        <v>2000</v>
      </c>
      <c r="E4" s="28"/>
    </row>
    <row r="5" spans="1:5" x14ac:dyDescent="0.3">
      <c r="A5" s="31" t="s">
        <v>11</v>
      </c>
      <c r="B5" s="48" t="s">
        <v>81</v>
      </c>
      <c r="C5" s="12">
        <v>1500</v>
      </c>
      <c r="E5" s="28"/>
    </row>
    <row r="6" spans="1:5" x14ac:dyDescent="0.3">
      <c r="A6" s="30"/>
      <c r="E6" s="28"/>
    </row>
    <row r="7" spans="1:5" x14ac:dyDescent="0.3">
      <c r="A7" s="31" t="s">
        <v>44</v>
      </c>
      <c r="B7" s="32" t="s">
        <v>24</v>
      </c>
      <c r="E7" s="28"/>
    </row>
    <row r="8" spans="1:5" x14ac:dyDescent="0.3">
      <c r="E8" s="28"/>
    </row>
    <row r="9" spans="1:5" x14ac:dyDescent="0.3">
      <c r="E9" s="28"/>
    </row>
    <row r="10" spans="1:5" x14ac:dyDescent="0.3">
      <c r="E10" s="28"/>
    </row>
    <row r="11" spans="1:5" x14ac:dyDescent="0.3">
      <c r="E11" s="28"/>
    </row>
  </sheetData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A922-E8A8-48FA-A1B5-573C5ADA2096}">
  <sheetPr>
    <tabColor theme="4" tint="0.79998168889431442"/>
  </sheetPr>
  <dimension ref="A1:C100"/>
  <sheetViews>
    <sheetView workbookViewId="0">
      <selection sqref="A1:C2"/>
    </sheetView>
  </sheetViews>
  <sheetFormatPr defaultRowHeight="14.4" x14ac:dyDescent="0.3"/>
  <cols>
    <col min="1" max="1" width="9.109375" style="63"/>
    <col min="2" max="2" width="11.5546875" style="65" bestFit="1" customWidth="1"/>
    <col min="3" max="3" width="9.109375" style="65"/>
  </cols>
  <sheetData>
    <row r="1" spans="1:3" x14ac:dyDescent="0.3">
      <c r="A1" s="1" t="s">
        <v>0</v>
      </c>
      <c r="B1" s="5" t="s">
        <v>100</v>
      </c>
      <c r="C1" s="5"/>
    </row>
    <row r="2" spans="1:3" x14ac:dyDescent="0.3">
      <c r="A2" s="62">
        <v>0</v>
      </c>
      <c r="B2" s="12">
        <v>0</v>
      </c>
      <c r="C2" s="18"/>
    </row>
    <row r="3" spans="1:3" x14ac:dyDescent="0.3">
      <c r="A3" s="66">
        <f>A2+1</f>
        <v>1</v>
      </c>
      <c r="B3" s="64">
        <v>0</v>
      </c>
      <c r="C3" s="64"/>
    </row>
    <row r="4" spans="1:3" x14ac:dyDescent="0.3">
      <c r="A4" s="66">
        <f t="shared" ref="A4:A26" si="0">A3+1</f>
        <v>2</v>
      </c>
      <c r="B4" s="64">
        <v>0</v>
      </c>
      <c r="C4" s="64"/>
    </row>
    <row r="5" spans="1:3" x14ac:dyDescent="0.3">
      <c r="A5" s="66">
        <f t="shared" si="0"/>
        <v>3</v>
      </c>
      <c r="B5" s="64">
        <v>0</v>
      </c>
      <c r="C5" s="64"/>
    </row>
    <row r="6" spans="1:3" x14ac:dyDescent="0.3">
      <c r="A6" s="66">
        <f t="shared" si="0"/>
        <v>4</v>
      </c>
      <c r="B6" s="64">
        <v>70000</v>
      </c>
      <c r="C6" s="64"/>
    </row>
    <row r="7" spans="1:3" x14ac:dyDescent="0.3">
      <c r="A7" s="66">
        <f t="shared" si="0"/>
        <v>5</v>
      </c>
      <c r="B7" s="64">
        <v>75000</v>
      </c>
      <c r="C7" s="64"/>
    </row>
    <row r="8" spans="1:3" x14ac:dyDescent="0.3">
      <c r="A8" s="66">
        <f t="shared" si="0"/>
        <v>6</v>
      </c>
      <c r="B8" s="64">
        <v>80000</v>
      </c>
      <c r="C8" s="64"/>
    </row>
    <row r="9" spans="1:3" x14ac:dyDescent="0.3">
      <c r="A9" s="66">
        <f t="shared" si="0"/>
        <v>7</v>
      </c>
      <c r="B9" s="64">
        <v>85000</v>
      </c>
      <c r="C9" s="64"/>
    </row>
    <row r="10" spans="1:3" x14ac:dyDescent="0.3">
      <c r="A10" s="66">
        <f t="shared" si="0"/>
        <v>8</v>
      </c>
      <c r="B10" s="64">
        <v>90000</v>
      </c>
      <c r="C10" s="64"/>
    </row>
    <row r="11" spans="1:3" x14ac:dyDescent="0.3">
      <c r="A11" s="66">
        <f t="shared" si="0"/>
        <v>9</v>
      </c>
      <c r="B11" s="64">
        <v>95000</v>
      </c>
      <c r="C11" s="64"/>
    </row>
    <row r="12" spans="1:3" x14ac:dyDescent="0.3">
      <c r="A12" s="66">
        <f t="shared" si="0"/>
        <v>10</v>
      </c>
      <c r="B12" s="64">
        <v>400000</v>
      </c>
      <c r="C12" s="64"/>
    </row>
    <row r="13" spans="1:3" x14ac:dyDescent="0.3">
      <c r="A13" s="66">
        <f t="shared" si="0"/>
        <v>11</v>
      </c>
      <c r="B13" s="64">
        <f ca="1">(1+(RANDBETWEEN(2,10)/100))*B12</f>
        <v>424000</v>
      </c>
      <c r="C13" s="64"/>
    </row>
    <row r="14" spans="1:3" x14ac:dyDescent="0.3">
      <c r="A14" s="66">
        <f t="shared" si="0"/>
        <v>12</v>
      </c>
      <c r="B14" s="64">
        <f t="shared" ref="B14:B26" ca="1" si="1">(1+(RANDBETWEEN(2,10)/100))*B13</f>
        <v>432480</v>
      </c>
      <c r="C14" s="64"/>
    </row>
    <row r="15" spans="1:3" x14ac:dyDescent="0.3">
      <c r="A15" s="66">
        <f t="shared" si="0"/>
        <v>13</v>
      </c>
      <c r="B15" s="64">
        <f t="shared" ca="1" si="1"/>
        <v>471403.2</v>
      </c>
      <c r="C15" s="64"/>
    </row>
    <row r="16" spans="1:3" x14ac:dyDescent="0.3">
      <c r="A16" s="66">
        <f t="shared" si="0"/>
        <v>14</v>
      </c>
      <c r="B16" s="64">
        <f t="shared" ca="1" si="1"/>
        <v>490259.32800000004</v>
      </c>
      <c r="C16" s="64"/>
    </row>
    <row r="17" spans="1:3" x14ac:dyDescent="0.3">
      <c r="A17" s="66">
        <f t="shared" si="0"/>
        <v>15</v>
      </c>
      <c r="B17" s="64">
        <f t="shared" ca="1" si="1"/>
        <v>504967.10784000007</v>
      </c>
      <c r="C17" s="64"/>
    </row>
    <row r="18" spans="1:3" x14ac:dyDescent="0.3">
      <c r="A18" s="66">
        <f t="shared" si="0"/>
        <v>16</v>
      </c>
      <c r="B18" s="64">
        <f t="shared" ca="1" si="1"/>
        <v>555463.81862400007</v>
      </c>
      <c r="C18" s="64"/>
    </row>
    <row r="19" spans="1:3" x14ac:dyDescent="0.3">
      <c r="A19" s="66">
        <f t="shared" si="0"/>
        <v>17</v>
      </c>
      <c r="B19" s="64">
        <f t="shared" ca="1" si="1"/>
        <v>611010.20048640016</v>
      </c>
      <c r="C19" s="64"/>
    </row>
    <row r="20" spans="1:3" x14ac:dyDescent="0.3">
      <c r="A20" s="66">
        <f t="shared" si="0"/>
        <v>18</v>
      </c>
      <c r="B20" s="64">
        <f t="shared" ca="1" si="1"/>
        <v>635450.60850585625</v>
      </c>
      <c r="C20" s="64"/>
    </row>
    <row r="21" spans="1:3" x14ac:dyDescent="0.3">
      <c r="A21" s="66">
        <f t="shared" si="0"/>
        <v>19</v>
      </c>
      <c r="B21" s="64">
        <f t="shared" ca="1" si="1"/>
        <v>692641.16327138338</v>
      </c>
      <c r="C21" s="64"/>
    </row>
    <row r="22" spans="1:3" x14ac:dyDescent="0.3">
      <c r="A22" s="66">
        <f t="shared" si="0"/>
        <v>20</v>
      </c>
      <c r="B22" s="64">
        <f t="shared" ca="1" si="1"/>
        <v>720346.80980223871</v>
      </c>
      <c r="C22" s="64"/>
    </row>
    <row r="23" spans="1:3" x14ac:dyDescent="0.3">
      <c r="A23" s="66">
        <f t="shared" si="0"/>
        <v>21</v>
      </c>
      <c r="B23" s="64">
        <f t="shared" ca="1" si="1"/>
        <v>749160.68219432828</v>
      </c>
      <c r="C23" s="64"/>
    </row>
    <row r="24" spans="1:3" x14ac:dyDescent="0.3">
      <c r="A24" s="66">
        <f t="shared" si="0"/>
        <v>22</v>
      </c>
      <c r="B24" s="64">
        <f t="shared" ca="1" si="1"/>
        <v>824076.75041376112</v>
      </c>
      <c r="C24" s="64"/>
    </row>
    <row r="25" spans="1:3" x14ac:dyDescent="0.3">
      <c r="A25" s="66">
        <f t="shared" si="0"/>
        <v>23</v>
      </c>
      <c r="B25" s="64">
        <f t="shared" ca="1" si="1"/>
        <v>906484.42545513727</v>
      </c>
      <c r="C25" s="64"/>
    </row>
    <row r="26" spans="1:3" x14ac:dyDescent="0.3">
      <c r="A26" s="66">
        <f t="shared" si="0"/>
        <v>24</v>
      </c>
      <c r="B26" s="64">
        <f t="shared" ca="1" si="1"/>
        <v>951808.6467278942</v>
      </c>
      <c r="C26" s="64"/>
    </row>
    <row r="27" spans="1:3" x14ac:dyDescent="0.3">
      <c r="A27" s="66"/>
      <c r="B27" s="64"/>
      <c r="C27" s="64"/>
    </row>
    <row r="28" spans="1:3" x14ac:dyDescent="0.3">
      <c r="A28" s="66"/>
      <c r="B28" s="64"/>
      <c r="C28" s="64"/>
    </row>
    <row r="29" spans="1:3" x14ac:dyDescent="0.3">
      <c r="A29" s="66"/>
      <c r="B29" s="64"/>
      <c r="C29" s="64"/>
    </row>
    <row r="30" spans="1:3" x14ac:dyDescent="0.3">
      <c r="A30" s="66"/>
      <c r="B30" s="64"/>
      <c r="C30" s="64"/>
    </row>
    <row r="31" spans="1:3" x14ac:dyDescent="0.3">
      <c r="A31" s="66"/>
      <c r="B31" s="64"/>
      <c r="C31" s="64"/>
    </row>
    <row r="32" spans="1:3" x14ac:dyDescent="0.3">
      <c r="A32" s="66"/>
      <c r="B32" s="64"/>
      <c r="C32" s="64"/>
    </row>
    <row r="33" spans="1:3" x14ac:dyDescent="0.3">
      <c r="A33" s="66"/>
      <c r="B33" s="64"/>
      <c r="C33" s="64"/>
    </row>
    <row r="34" spans="1:3" x14ac:dyDescent="0.3">
      <c r="A34" s="66"/>
      <c r="B34" s="64"/>
      <c r="C34" s="64"/>
    </row>
    <row r="35" spans="1:3" x14ac:dyDescent="0.3">
      <c r="A35" s="66"/>
      <c r="B35" s="64"/>
      <c r="C35" s="64"/>
    </row>
    <row r="36" spans="1:3" x14ac:dyDescent="0.3">
      <c r="A36" s="66"/>
      <c r="B36" s="64"/>
      <c r="C36" s="64"/>
    </row>
    <row r="37" spans="1:3" x14ac:dyDescent="0.3">
      <c r="A37" s="66"/>
      <c r="B37" s="64"/>
      <c r="C37" s="64"/>
    </row>
    <row r="38" spans="1:3" x14ac:dyDescent="0.3">
      <c r="A38" s="66"/>
      <c r="B38" s="64"/>
      <c r="C38" s="64"/>
    </row>
    <row r="39" spans="1:3" x14ac:dyDescent="0.3">
      <c r="A39" s="66"/>
      <c r="B39" s="64"/>
      <c r="C39" s="64"/>
    </row>
    <row r="40" spans="1:3" x14ac:dyDescent="0.3">
      <c r="A40" s="66"/>
      <c r="B40" s="64"/>
      <c r="C40" s="64"/>
    </row>
    <row r="41" spans="1:3" x14ac:dyDescent="0.3">
      <c r="A41" s="66"/>
      <c r="B41" s="64"/>
      <c r="C41" s="64"/>
    </row>
    <row r="42" spans="1:3" x14ac:dyDescent="0.3">
      <c r="A42" s="66"/>
      <c r="B42" s="64"/>
      <c r="C42" s="64"/>
    </row>
    <row r="43" spans="1:3" x14ac:dyDescent="0.3">
      <c r="A43" s="66"/>
      <c r="B43" s="64"/>
      <c r="C43" s="64"/>
    </row>
    <row r="44" spans="1:3" x14ac:dyDescent="0.3">
      <c r="A44" s="66"/>
      <c r="B44" s="64"/>
      <c r="C44" s="64"/>
    </row>
    <row r="45" spans="1:3" x14ac:dyDescent="0.3">
      <c r="A45" s="66"/>
      <c r="B45" s="64"/>
      <c r="C45" s="64"/>
    </row>
    <row r="46" spans="1:3" x14ac:dyDescent="0.3">
      <c r="A46" s="66"/>
      <c r="B46" s="64"/>
      <c r="C46" s="64"/>
    </row>
    <row r="47" spans="1:3" x14ac:dyDescent="0.3">
      <c r="A47" s="66"/>
      <c r="B47" s="64"/>
      <c r="C47" s="64"/>
    </row>
    <row r="48" spans="1:3" x14ac:dyDescent="0.3">
      <c r="A48" s="66"/>
      <c r="B48" s="64"/>
      <c r="C48" s="64"/>
    </row>
    <row r="49" spans="1:3" x14ac:dyDescent="0.3">
      <c r="A49" s="66"/>
      <c r="B49" s="64"/>
      <c r="C49" s="64"/>
    </row>
    <row r="50" spans="1:3" x14ac:dyDescent="0.3">
      <c r="A50" s="66"/>
      <c r="B50" s="64"/>
      <c r="C50" s="64"/>
    </row>
    <row r="51" spans="1:3" x14ac:dyDescent="0.3">
      <c r="A51" s="66"/>
      <c r="B51" s="64"/>
      <c r="C51" s="64"/>
    </row>
    <row r="52" spans="1:3" x14ac:dyDescent="0.3">
      <c r="A52" s="66"/>
      <c r="B52" s="64"/>
      <c r="C52" s="64"/>
    </row>
    <row r="53" spans="1:3" x14ac:dyDescent="0.3">
      <c r="A53" s="66"/>
      <c r="B53" s="64"/>
      <c r="C53" s="64"/>
    </row>
    <row r="54" spans="1:3" x14ac:dyDescent="0.3">
      <c r="A54" s="66"/>
      <c r="B54" s="64"/>
      <c r="C54" s="64"/>
    </row>
    <row r="55" spans="1:3" x14ac:dyDescent="0.3">
      <c r="A55" s="66"/>
      <c r="B55" s="64"/>
      <c r="C55" s="64"/>
    </row>
    <row r="56" spans="1:3" x14ac:dyDescent="0.3">
      <c r="A56" s="66"/>
      <c r="B56" s="64"/>
      <c r="C56" s="64"/>
    </row>
    <row r="57" spans="1:3" x14ac:dyDescent="0.3">
      <c r="A57" s="66"/>
      <c r="B57" s="64"/>
      <c r="C57" s="64"/>
    </row>
    <row r="58" spans="1:3" x14ac:dyDescent="0.3">
      <c r="A58" s="66"/>
      <c r="B58" s="64"/>
      <c r="C58" s="64"/>
    </row>
    <row r="59" spans="1:3" x14ac:dyDescent="0.3">
      <c r="A59" s="66"/>
      <c r="B59" s="64"/>
      <c r="C59" s="64"/>
    </row>
    <row r="60" spans="1:3" x14ac:dyDescent="0.3">
      <c r="A60" s="66"/>
      <c r="B60" s="64"/>
      <c r="C60" s="64"/>
    </row>
    <row r="61" spans="1:3" x14ac:dyDescent="0.3">
      <c r="A61" s="66"/>
      <c r="B61" s="64"/>
      <c r="C61" s="64"/>
    </row>
    <row r="62" spans="1:3" x14ac:dyDescent="0.3">
      <c r="A62" s="66"/>
      <c r="B62" s="64"/>
      <c r="C62" s="64"/>
    </row>
    <row r="63" spans="1:3" x14ac:dyDescent="0.3">
      <c r="A63" s="66"/>
      <c r="B63" s="64"/>
      <c r="C63" s="64"/>
    </row>
    <row r="64" spans="1:3" x14ac:dyDescent="0.3">
      <c r="A64" s="66"/>
      <c r="B64" s="64"/>
      <c r="C64" s="64"/>
    </row>
    <row r="65" spans="1:3" x14ac:dyDescent="0.3">
      <c r="A65" s="66"/>
      <c r="B65" s="64"/>
      <c r="C65" s="64"/>
    </row>
    <row r="66" spans="1:3" x14ac:dyDescent="0.3">
      <c r="A66" s="66"/>
      <c r="B66" s="64"/>
      <c r="C66" s="64"/>
    </row>
    <row r="67" spans="1:3" x14ac:dyDescent="0.3">
      <c r="A67" s="66"/>
      <c r="B67" s="64"/>
      <c r="C67" s="64"/>
    </row>
    <row r="68" spans="1:3" x14ac:dyDescent="0.3">
      <c r="A68" s="66"/>
      <c r="B68" s="64"/>
      <c r="C68" s="64"/>
    </row>
    <row r="69" spans="1:3" x14ac:dyDescent="0.3">
      <c r="A69" s="66"/>
      <c r="B69" s="64"/>
      <c r="C69" s="64"/>
    </row>
    <row r="70" spans="1:3" x14ac:dyDescent="0.3">
      <c r="A70" s="66"/>
      <c r="B70" s="64"/>
      <c r="C70" s="64"/>
    </row>
    <row r="71" spans="1:3" x14ac:dyDescent="0.3">
      <c r="A71" s="66"/>
      <c r="B71" s="64"/>
      <c r="C71" s="64"/>
    </row>
    <row r="72" spans="1:3" x14ac:dyDescent="0.3">
      <c r="A72" s="66"/>
      <c r="B72" s="64"/>
      <c r="C72" s="64"/>
    </row>
    <row r="73" spans="1:3" x14ac:dyDescent="0.3">
      <c r="A73" s="66"/>
      <c r="B73" s="64"/>
      <c r="C73" s="64"/>
    </row>
    <row r="74" spans="1:3" x14ac:dyDescent="0.3">
      <c r="A74" s="66"/>
      <c r="B74" s="64"/>
      <c r="C74" s="64"/>
    </row>
    <row r="75" spans="1:3" x14ac:dyDescent="0.3">
      <c r="A75" s="66"/>
      <c r="B75" s="64"/>
      <c r="C75" s="64"/>
    </row>
    <row r="76" spans="1:3" x14ac:dyDescent="0.3">
      <c r="A76" s="66"/>
      <c r="B76" s="64"/>
      <c r="C76" s="64"/>
    </row>
    <row r="77" spans="1:3" x14ac:dyDescent="0.3">
      <c r="A77" s="66"/>
      <c r="B77" s="64"/>
      <c r="C77" s="64"/>
    </row>
    <row r="78" spans="1:3" x14ac:dyDescent="0.3">
      <c r="A78" s="66"/>
      <c r="B78" s="64"/>
      <c r="C78" s="64"/>
    </row>
    <row r="79" spans="1:3" x14ac:dyDescent="0.3">
      <c r="A79" s="66"/>
      <c r="B79" s="64"/>
      <c r="C79" s="64"/>
    </row>
    <row r="80" spans="1:3" x14ac:dyDescent="0.3">
      <c r="A80" s="66"/>
      <c r="B80" s="64"/>
      <c r="C80" s="64"/>
    </row>
    <row r="81" spans="1:3" x14ac:dyDescent="0.3">
      <c r="A81" s="66"/>
      <c r="B81" s="64"/>
      <c r="C81" s="64"/>
    </row>
    <row r="82" spans="1:3" x14ac:dyDescent="0.3">
      <c r="A82" s="66"/>
      <c r="B82" s="64"/>
      <c r="C82" s="64"/>
    </row>
    <row r="83" spans="1:3" x14ac:dyDescent="0.3">
      <c r="A83" s="66"/>
      <c r="B83" s="64"/>
      <c r="C83" s="64"/>
    </row>
    <row r="84" spans="1:3" x14ac:dyDescent="0.3">
      <c r="A84" s="66"/>
      <c r="B84" s="64"/>
      <c r="C84" s="64"/>
    </row>
    <row r="85" spans="1:3" x14ac:dyDescent="0.3">
      <c r="A85" s="66"/>
      <c r="B85" s="64"/>
      <c r="C85" s="64"/>
    </row>
    <row r="86" spans="1:3" x14ac:dyDescent="0.3">
      <c r="A86" s="66"/>
      <c r="B86" s="64"/>
      <c r="C86" s="64"/>
    </row>
    <row r="87" spans="1:3" x14ac:dyDescent="0.3">
      <c r="A87" s="66"/>
      <c r="B87" s="64"/>
      <c r="C87" s="64"/>
    </row>
    <row r="88" spans="1:3" x14ac:dyDescent="0.3">
      <c r="A88" s="66"/>
      <c r="B88" s="64"/>
      <c r="C88" s="64"/>
    </row>
    <row r="89" spans="1:3" x14ac:dyDescent="0.3">
      <c r="A89" s="66"/>
      <c r="B89" s="64"/>
      <c r="C89" s="64"/>
    </row>
    <row r="90" spans="1:3" x14ac:dyDescent="0.3">
      <c r="A90" s="66"/>
      <c r="B90" s="64"/>
      <c r="C90" s="64"/>
    </row>
    <row r="91" spans="1:3" x14ac:dyDescent="0.3">
      <c r="A91" s="66"/>
      <c r="B91" s="64"/>
      <c r="C91" s="64"/>
    </row>
    <row r="92" spans="1:3" x14ac:dyDescent="0.3">
      <c r="A92" s="66"/>
      <c r="B92" s="64"/>
      <c r="C92" s="64"/>
    </row>
    <row r="93" spans="1:3" x14ac:dyDescent="0.3">
      <c r="A93" s="66"/>
      <c r="B93" s="64"/>
      <c r="C93" s="64"/>
    </row>
    <row r="94" spans="1:3" x14ac:dyDescent="0.3">
      <c r="A94" s="66"/>
      <c r="B94" s="64"/>
      <c r="C94" s="64"/>
    </row>
    <row r="95" spans="1:3" x14ac:dyDescent="0.3">
      <c r="A95" s="66"/>
      <c r="B95" s="64"/>
      <c r="C95" s="64"/>
    </row>
    <row r="96" spans="1:3" x14ac:dyDescent="0.3">
      <c r="A96" s="66"/>
      <c r="B96" s="64"/>
      <c r="C96" s="64"/>
    </row>
    <row r="97" spans="1:3" x14ac:dyDescent="0.3">
      <c r="A97" s="66"/>
      <c r="B97" s="64"/>
      <c r="C97" s="64"/>
    </row>
    <row r="98" spans="1:3" x14ac:dyDescent="0.3">
      <c r="A98" s="66"/>
      <c r="B98" s="64"/>
      <c r="C98" s="64"/>
    </row>
    <row r="99" spans="1:3" x14ac:dyDescent="0.3">
      <c r="A99" s="66"/>
      <c r="B99" s="64"/>
      <c r="C99" s="64"/>
    </row>
    <row r="100" spans="1:3" x14ac:dyDescent="0.3">
      <c r="A100" s="66"/>
      <c r="B100" s="64"/>
      <c r="C100" s="6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23E-739B-4E92-BD1F-A85E8AE93729}">
  <sheetPr>
    <tabColor theme="5" tint="0.59999389629810485"/>
  </sheetPr>
  <dimension ref="A2:M10"/>
  <sheetViews>
    <sheetView workbookViewId="0">
      <selection activeCell="E8" sqref="E8"/>
    </sheetView>
  </sheetViews>
  <sheetFormatPr defaultRowHeight="14.4" x14ac:dyDescent="0.3"/>
  <cols>
    <col min="1" max="1" width="17" bestFit="1" customWidth="1"/>
    <col min="2" max="2" width="16.109375" bestFit="1" customWidth="1"/>
    <col min="3" max="5" width="9.88671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82</v>
      </c>
      <c r="B2" s="48" t="s">
        <v>114</v>
      </c>
      <c r="C2" s="12">
        <v>300</v>
      </c>
      <c r="D2" s="12">
        <v>800</v>
      </c>
      <c r="E2" s="12">
        <v>1600</v>
      </c>
    </row>
    <row r="3" spans="1:5" x14ac:dyDescent="0.3">
      <c r="A3" s="31" t="s">
        <v>84</v>
      </c>
      <c r="B3" s="48" t="s">
        <v>87</v>
      </c>
      <c r="C3" s="12">
        <v>175</v>
      </c>
      <c r="D3" s="12">
        <v>300</v>
      </c>
      <c r="E3" s="12">
        <v>700</v>
      </c>
    </row>
    <row r="4" spans="1:5" x14ac:dyDescent="0.3">
      <c r="A4" s="31" t="s">
        <v>77</v>
      </c>
      <c r="B4" s="48" t="s">
        <v>87</v>
      </c>
      <c r="C4" s="12">
        <v>200</v>
      </c>
      <c r="E4" s="28"/>
    </row>
    <row r="5" spans="1:5" x14ac:dyDescent="0.3">
      <c r="A5" s="31" t="s">
        <v>83</v>
      </c>
      <c r="B5" s="48" t="s">
        <v>87</v>
      </c>
      <c r="C5" s="12">
        <v>50</v>
      </c>
      <c r="E5" s="28"/>
    </row>
    <row r="6" spans="1:5" x14ac:dyDescent="0.3">
      <c r="A6" s="31" t="s">
        <v>85</v>
      </c>
      <c r="B6" s="48" t="s">
        <v>87</v>
      </c>
      <c r="C6" s="12">
        <v>60</v>
      </c>
      <c r="E6" s="28"/>
    </row>
    <row r="8" spans="1:5" x14ac:dyDescent="0.3">
      <c r="A8" s="31" t="s">
        <v>86</v>
      </c>
      <c r="B8" s="48" t="s">
        <v>42</v>
      </c>
      <c r="C8" s="44">
        <v>3</v>
      </c>
      <c r="D8" s="44">
        <v>6</v>
      </c>
      <c r="E8" s="44">
        <v>12</v>
      </c>
    </row>
    <row r="9" spans="1:5" x14ac:dyDescent="0.3">
      <c r="A9" s="30"/>
      <c r="E9" s="28"/>
    </row>
    <row r="10" spans="1:5" x14ac:dyDescent="0.3">
      <c r="A10" s="31" t="s">
        <v>44</v>
      </c>
      <c r="B10" s="32" t="s">
        <v>119</v>
      </c>
      <c r="E10" s="28"/>
    </row>
  </sheetData>
  <pageMargins left="0.7" right="0.7" top="0.75" bottom="0.75" header="0.3" footer="0.3"/>
  <pageSetup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E758-0D5B-42FD-99EA-05A20ACE7083}">
  <sheetPr>
    <tabColor theme="5" tint="0.59999389629810485"/>
  </sheetPr>
  <dimension ref="A1:N8"/>
  <sheetViews>
    <sheetView workbookViewId="0">
      <selection activeCell="A3" sqref="A3"/>
    </sheetView>
  </sheetViews>
  <sheetFormatPr defaultRowHeight="14.4" x14ac:dyDescent="0.3"/>
  <cols>
    <col min="1" max="1" width="10.6640625" style="17" bestFit="1" customWidth="1"/>
    <col min="2" max="2" width="14.88671875" style="19" customWidth="1"/>
    <col min="3" max="4" width="9" style="18" bestFit="1" customWidth="1"/>
    <col min="5" max="5" width="9" customWidth="1"/>
    <col min="6" max="6" width="12.5546875" bestFit="1" customWidth="1"/>
    <col min="7" max="7" width="17.5546875" bestFit="1" customWidth="1"/>
    <col min="8" max="8" width="12.44140625" bestFit="1" customWidth="1"/>
    <col min="10" max="10" width="17" style="30" bestFit="1" customWidth="1"/>
    <col min="11" max="11" width="9.5546875" bestFit="1" customWidth="1"/>
    <col min="14" max="14" width="8.88671875" style="28"/>
  </cols>
  <sheetData>
    <row r="1" spans="1:7" x14ac:dyDescent="0.3">
      <c r="A1"/>
      <c r="B1"/>
      <c r="C1" s="9" t="s">
        <v>50</v>
      </c>
      <c r="D1" s="9" t="s">
        <v>75</v>
      </c>
    </row>
    <row r="2" spans="1:7" x14ac:dyDescent="0.3">
      <c r="A2" s="1" t="s">
        <v>89</v>
      </c>
      <c r="B2" s="1" t="s">
        <v>90</v>
      </c>
      <c r="C2" s="5" t="s">
        <v>34</v>
      </c>
      <c r="D2" s="5" t="s">
        <v>153</v>
      </c>
      <c r="F2" s="31" t="s">
        <v>44</v>
      </c>
      <c r="G2" s="32" t="s">
        <v>119</v>
      </c>
    </row>
    <row r="3" spans="1:7" x14ac:dyDescent="0.3">
      <c r="F3" s="28"/>
    </row>
    <row r="4" spans="1:7" x14ac:dyDescent="0.3">
      <c r="F4" s="28"/>
    </row>
    <row r="5" spans="1:7" x14ac:dyDescent="0.3">
      <c r="F5" s="28"/>
    </row>
    <row r="6" spans="1:7" x14ac:dyDescent="0.3">
      <c r="F6" s="28"/>
    </row>
    <row r="7" spans="1:7" x14ac:dyDescent="0.3">
      <c r="F7" s="28"/>
    </row>
    <row r="8" spans="1:7" x14ac:dyDescent="0.3">
      <c r="F8" s="28"/>
    </row>
  </sheetData>
  <pageMargins left="0.7" right="0.7" top="0.75" bottom="0.75" header="0.3" footer="0.3"/>
  <pageSetup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977A-EA5F-4BA3-9B84-B620814A1B9D}">
  <sheetPr>
    <tabColor theme="5" tint="0.59999389629810485"/>
  </sheetPr>
  <dimension ref="A2:M5"/>
  <sheetViews>
    <sheetView workbookViewId="0">
      <selection activeCell="C3" sqref="C3"/>
    </sheetView>
  </sheetViews>
  <sheetFormatPr defaultRowHeight="14.4" x14ac:dyDescent="0.3"/>
  <cols>
    <col min="1" max="1" width="17" bestFit="1" customWidth="1"/>
    <col min="2" max="2" width="8.109375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91</v>
      </c>
      <c r="B2" s="48" t="s">
        <v>50</v>
      </c>
      <c r="C2" s="12">
        <v>20000</v>
      </c>
      <c r="E2" s="28"/>
    </row>
    <row r="3" spans="1:5" x14ac:dyDescent="0.3">
      <c r="A3" s="3" t="s">
        <v>12</v>
      </c>
      <c r="B3" s="48"/>
      <c r="C3" s="44">
        <v>4</v>
      </c>
      <c r="E3" s="28"/>
    </row>
    <row r="4" spans="1:5" x14ac:dyDescent="0.3">
      <c r="A4" s="30"/>
      <c r="E4" s="28"/>
    </row>
    <row r="5" spans="1:5" x14ac:dyDescent="0.3">
      <c r="A5" s="31" t="s">
        <v>44</v>
      </c>
      <c r="B5" s="32" t="s">
        <v>119</v>
      </c>
      <c r="E5" s="28"/>
    </row>
  </sheetData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304C-331C-4AAE-B30A-A79C47FFD291}">
  <sheetPr>
    <tabColor theme="4" tint="0.79998168889431442"/>
  </sheetPr>
  <dimension ref="A1:C100"/>
  <sheetViews>
    <sheetView workbookViewId="0">
      <selection activeCell="C6" sqref="C6"/>
    </sheetView>
  </sheetViews>
  <sheetFormatPr defaultRowHeight="14.4" x14ac:dyDescent="0.3"/>
  <cols>
    <col min="1" max="1" width="8.88671875" style="63"/>
    <col min="2" max="3" width="17.109375" style="65" customWidth="1"/>
  </cols>
  <sheetData>
    <row r="1" spans="1:3" x14ac:dyDescent="0.3">
      <c r="A1" s="1" t="s">
        <v>0</v>
      </c>
      <c r="B1" s="5" t="s">
        <v>157</v>
      </c>
      <c r="C1" s="5"/>
    </row>
    <row r="2" spans="1:3" x14ac:dyDescent="0.3">
      <c r="A2" s="66">
        <v>-5</v>
      </c>
      <c r="B2" s="41">
        <v>98049</v>
      </c>
      <c r="C2" s="41">
        <v>88428</v>
      </c>
    </row>
    <row r="3" spans="1:3" x14ac:dyDescent="0.3">
      <c r="A3" s="66">
        <f>A2+1</f>
        <v>-4</v>
      </c>
      <c r="B3" s="41">
        <v>99027</v>
      </c>
      <c r="C3" s="41">
        <v>80354</v>
      </c>
    </row>
    <row r="4" spans="1:3" x14ac:dyDescent="0.3">
      <c r="A4" s="66">
        <f>A3+1</f>
        <v>-3</v>
      </c>
      <c r="B4" s="41">
        <v>114805</v>
      </c>
      <c r="C4" s="41">
        <v>94175</v>
      </c>
    </row>
    <row r="5" spans="1:3" x14ac:dyDescent="0.3">
      <c r="A5" s="66">
        <f>A4+1</f>
        <v>-2</v>
      </c>
      <c r="B5" s="41">
        <v>109016</v>
      </c>
      <c r="C5" s="41">
        <v>93107</v>
      </c>
    </row>
    <row r="6" spans="1:3" x14ac:dyDescent="0.3">
      <c r="A6" s="66">
        <f>A5+1</f>
        <v>-1</v>
      </c>
      <c r="B6" s="41">
        <v>124403</v>
      </c>
      <c r="C6" s="41">
        <v>100000</v>
      </c>
    </row>
    <row r="7" spans="1:3" x14ac:dyDescent="0.3">
      <c r="A7" s="66"/>
      <c r="B7" s="41"/>
      <c r="C7" s="41"/>
    </row>
    <row r="8" spans="1:3" x14ac:dyDescent="0.3">
      <c r="A8" s="66"/>
      <c r="B8" s="41"/>
      <c r="C8" s="41"/>
    </row>
    <row r="9" spans="1:3" x14ac:dyDescent="0.3">
      <c r="A9" s="66"/>
      <c r="B9" s="41"/>
      <c r="C9" s="41"/>
    </row>
    <row r="10" spans="1:3" x14ac:dyDescent="0.3">
      <c r="A10" s="66"/>
      <c r="B10" s="41"/>
      <c r="C10" s="41"/>
    </row>
    <row r="11" spans="1:3" x14ac:dyDescent="0.3">
      <c r="A11" s="66"/>
      <c r="B11" s="41"/>
      <c r="C11" s="41"/>
    </row>
    <row r="12" spans="1:3" x14ac:dyDescent="0.3">
      <c r="A12" s="66"/>
      <c r="B12" s="41"/>
      <c r="C12" s="41"/>
    </row>
    <row r="13" spans="1:3" x14ac:dyDescent="0.3">
      <c r="A13" s="66"/>
      <c r="B13" s="41"/>
      <c r="C13" s="41"/>
    </row>
    <row r="14" spans="1:3" x14ac:dyDescent="0.3">
      <c r="A14" s="66"/>
      <c r="B14" s="41"/>
      <c r="C14" s="41"/>
    </row>
    <row r="15" spans="1:3" x14ac:dyDescent="0.3">
      <c r="A15" s="66"/>
      <c r="B15" s="41"/>
      <c r="C15" s="41"/>
    </row>
    <row r="16" spans="1:3" x14ac:dyDescent="0.3">
      <c r="A16" s="66"/>
      <c r="B16" s="41"/>
      <c r="C16" s="41"/>
    </row>
    <row r="17" spans="1:3" x14ac:dyDescent="0.3">
      <c r="A17" s="66"/>
      <c r="B17" s="41"/>
      <c r="C17" s="41"/>
    </row>
    <row r="18" spans="1:3" x14ac:dyDescent="0.3">
      <c r="A18" s="66"/>
      <c r="B18" s="41"/>
      <c r="C18" s="41"/>
    </row>
    <row r="19" spans="1:3" x14ac:dyDescent="0.3">
      <c r="A19" s="66"/>
      <c r="B19" s="41"/>
      <c r="C19" s="41"/>
    </row>
    <row r="20" spans="1:3" x14ac:dyDescent="0.3">
      <c r="A20" s="66"/>
      <c r="B20" s="41"/>
      <c r="C20" s="41"/>
    </row>
    <row r="21" spans="1:3" x14ac:dyDescent="0.3">
      <c r="A21" s="66"/>
      <c r="B21" s="41"/>
      <c r="C21" s="41"/>
    </row>
    <row r="22" spans="1:3" x14ac:dyDescent="0.3">
      <c r="A22" s="66"/>
      <c r="B22" s="41"/>
      <c r="C22" s="41"/>
    </row>
    <row r="23" spans="1:3" x14ac:dyDescent="0.3">
      <c r="A23" s="66"/>
      <c r="B23" s="41"/>
      <c r="C23" s="41"/>
    </row>
    <row r="24" spans="1:3" x14ac:dyDescent="0.3">
      <c r="A24" s="66"/>
      <c r="B24" s="41"/>
      <c r="C24" s="41"/>
    </row>
    <row r="25" spans="1:3" x14ac:dyDescent="0.3">
      <c r="A25" s="66"/>
      <c r="B25" s="41"/>
      <c r="C25" s="41"/>
    </row>
    <row r="26" spans="1:3" x14ac:dyDescent="0.3">
      <c r="A26" s="66"/>
      <c r="B26" s="41"/>
      <c r="C26" s="41"/>
    </row>
    <row r="27" spans="1:3" x14ac:dyDescent="0.3">
      <c r="A27" s="66"/>
      <c r="B27" s="41"/>
      <c r="C27" s="41"/>
    </row>
    <row r="28" spans="1:3" x14ac:dyDescent="0.3">
      <c r="A28" s="66"/>
      <c r="B28" s="41"/>
      <c r="C28" s="41"/>
    </row>
    <row r="29" spans="1:3" x14ac:dyDescent="0.3">
      <c r="A29" s="66"/>
      <c r="B29" s="41"/>
      <c r="C29" s="41"/>
    </row>
    <row r="30" spans="1:3" x14ac:dyDescent="0.3">
      <c r="A30" s="66"/>
      <c r="B30" s="41"/>
      <c r="C30" s="41"/>
    </row>
    <row r="31" spans="1:3" x14ac:dyDescent="0.3">
      <c r="A31" s="66"/>
      <c r="B31" s="41"/>
      <c r="C31" s="41"/>
    </row>
    <row r="32" spans="1:3" x14ac:dyDescent="0.3">
      <c r="A32" s="66"/>
      <c r="B32" s="41"/>
      <c r="C32" s="41"/>
    </row>
    <row r="33" spans="1:3" x14ac:dyDescent="0.3">
      <c r="A33" s="66"/>
      <c r="B33" s="41"/>
      <c r="C33" s="41"/>
    </row>
    <row r="34" spans="1:3" x14ac:dyDescent="0.3">
      <c r="A34" s="66"/>
      <c r="B34" s="41"/>
      <c r="C34" s="41"/>
    </row>
    <row r="35" spans="1:3" x14ac:dyDescent="0.3">
      <c r="A35" s="66"/>
      <c r="B35" s="41"/>
      <c r="C35" s="41"/>
    </row>
    <row r="36" spans="1:3" x14ac:dyDescent="0.3">
      <c r="A36" s="66"/>
      <c r="B36" s="41"/>
      <c r="C36" s="41"/>
    </row>
    <row r="37" spans="1:3" x14ac:dyDescent="0.3">
      <c r="A37" s="66"/>
      <c r="B37" s="41"/>
      <c r="C37" s="41"/>
    </row>
    <row r="38" spans="1:3" x14ac:dyDescent="0.3">
      <c r="A38" s="66"/>
      <c r="B38" s="41"/>
      <c r="C38" s="41"/>
    </row>
    <row r="39" spans="1:3" x14ac:dyDescent="0.3">
      <c r="A39" s="66"/>
      <c r="B39" s="41"/>
      <c r="C39" s="41"/>
    </row>
    <row r="40" spans="1:3" x14ac:dyDescent="0.3">
      <c r="A40" s="66"/>
      <c r="B40" s="41"/>
      <c r="C40" s="41"/>
    </row>
    <row r="41" spans="1:3" x14ac:dyDescent="0.3">
      <c r="A41" s="66"/>
      <c r="B41" s="41"/>
      <c r="C41" s="41"/>
    </row>
    <row r="42" spans="1:3" x14ac:dyDescent="0.3">
      <c r="A42" s="66"/>
      <c r="B42" s="41"/>
      <c r="C42" s="41"/>
    </row>
    <row r="43" spans="1:3" x14ac:dyDescent="0.3">
      <c r="A43" s="66"/>
      <c r="B43" s="41"/>
      <c r="C43" s="41"/>
    </row>
    <row r="44" spans="1:3" x14ac:dyDescent="0.3">
      <c r="A44" s="66"/>
      <c r="B44" s="41"/>
      <c r="C44" s="41"/>
    </row>
    <row r="45" spans="1:3" x14ac:dyDescent="0.3">
      <c r="A45" s="66"/>
      <c r="B45" s="41"/>
      <c r="C45" s="41"/>
    </row>
    <row r="46" spans="1:3" x14ac:dyDescent="0.3">
      <c r="A46" s="66"/>
      <c r="B46" s="41"/>
      <c r="C46" s="41"/>
    </row>
    <row r="47" spans="1:3" x14ac:dyDescent="0.3">
      <c r="A47" s="66"/>
      <c r="B47" s="41"/>
      <c r="C47" s="41"/>
    </row>
    <row r="48" spans="1:3" x14ac:dyDescent="0.3">
      <c r="A48" s="66"/>
      <c r="B48" s="41"/>
      <c r="C48" s="41"/>
    </row>
    <row r="49" spans="1:3" x14ac:dyDescent="0.3">
      <c r="A49" s="66"/>
      <c r="B49" s="74"/>
      <c r="C49" s="74"/>
    </row>
    <row r="50" spans="1:3" x14ac:dyDescent="0.3">
      <c r="A50" s="66"/>
      <c r="B50" s="74"/>
      <c r="C50" s="74"/>
    </row>
    <row r="51" spans="1:3" x14ac:dyDescent="0.3">
      <c r="A51" s="66"/>
      <c r="B51" s="74"/>
      <c r="C51" s="74"/>
    </row>
    <row r="52" spans="1:3" x14ac:dyDescent="0.3">
      <c r="A52" s="66"/>
      <c r="B52" s="74"/>
      <c r="C52" s="74"/>
    </row>
    <row r="53" spans="1:3" x14ac:dyDescent="0.3">
      <c r="A53" s="66"/>
      <c r="B53" s="74"/>
      <c r="C53" s="74"/>
    </row>
    <row r="54" spans="1:3" x14ac:dyDescent="0.3">
      <c r="A54" s="66"/>
      <c r="B54" s="74"/>
      <c r="C54" s="74"/>
    </row>
    <row r="55" spans="1:3" x14ac:dyDescent="0.3">
      <c r="A55" s="66"/>
      <c r="B55" s="74"/>
      <c r="C55" s="74"/>
    </row>
    <row r="56" spans="1:3" x14ac:dyDescent="0.3">
      <c r="A56" s="66"/>
      <c r="B56" s="74"/>
      <c r="C56" s="74"/>
    </row>
    <row r="57" spans="1:3" x14ac:dyDescent="0.3">
      <c r="A57" s="66"/>
      <c r="B57" s="74"/>
      <c r="C57" s="74"/>
    </row>
    <row r="58" spans="1:3" x14ac:dyDescent="0.3">
      <c r="A58" s="66"/>
      <c r="B58" s="74"/>
      <c r="C58" s="74"/>
    </row>
    <row r="59" spans="1:3" x14ac:dyDescent="0.3">
      <c r="A59" s="66"/>
      <c r="B59" s="74"/>
      <c r="C59" s="74"/>
    </row>
    <row r="60" spans="1:3" x14ac:dyDescent="0.3">
      <c r="A60" s="66"/>
      <c r="B60" s="74"/>
      <c r="C60" s="74"/>
    </row>
    <row r="61" spans="1:3" x14ac:dyDescent="0.3">
      <c r="A61" s="66"/>
      <c r="B61" s="74"/>
      <c r="C61" s="74"/>
    </row>
    <row r="62" spans="1:3" x14ac:dyDescent="0.3">
      <c r="A62" s="66"/>
      <c r="B62" s="74"/>
      <c r="C62" s="74"/>
    </row>
    <row r="63" spans="1:3" x14ac:dyDescent="0.3">
      <c r="A63" s="66"/>
      <c r="B63" s="74"/>
      <c r="C63" s="74"/>
    </row>
    <row r="64" spans="1:3" x14ac:dyDescent="0.3">
      <c r="A64" s="66"/>
      <c r="B64" s="74"/>
      <c r="C64" s="74"/>
    </row>
    <row r="65" spans="1:3" x14ac:dyDescent="0.3">
      <c r="A65" s="66"/>
      <c r="B65" s="74"/>
      <c r="C65" s="74"/>
    </row>
    <row r="66" spans="1:3" x14ac:dyDescent="0.3">
      <c r="A66" s="66"/>
      <c r="B66" s="74"/>
      <c r="C66" s="74"/>
    </row>
    <row r="67" spans="1:3" x14ac:dyDescent="0.3">
      <c r="A67" s="66"/>
      <c r="B67" s="74"/>
      <c r="C67" s="74"/>
    </row>
    <row r="68" spans="1:3" x14ac:dyDescent="0.3">
      <c r="A68" s="66"/>
      <c r="B68" s="74"/>
      <c r="C68" s="74"/>
    </row>
    <row r="69" spans="1:3" x14ac:dyDescent="0.3">
      <c r="A69" s="66"/>
      <c r="B69" s="74"/>
      <c r="C69" s="74"/>
    </row>
    <row r="70" spans="1:3" x14ac:dyDescent="0.3">
      <c r="A70" s="66"/>
      <c r="B70" s="74"/>
      <c r="C70" s="74"/>
    </row>
    <row r="71" spans="1:3" x14ac:dyDescent="0.3">
      <c r="A71" s="66"/>
      <c r="B71" s="74"/>
      <c r="C71" s="74"/>
    </row>
    <row r="72" spans="1:3" x14ac:dyDescent="0.3">
      <c r="A72" s="66"/>
      <c r="B72" s="74"/>
      <c r="C72" s="74"/>
    </row>
    <row r="73" spans="1:3" x14ac:dyDescent="0.3">
      <c r="A73" s="66"/>
      <c r="B73" s="74"/>
      <c r="C73" s="74"/>
    </row>
    <row r="74" spans="1:3" x14ac:dyDescent="0.3">
      <c r="A74" s="66"/>
      <c r="B74" s="74"/>
      <c r="C74" s="74"/>
    </row>
    <row r="75" spans="1:3" x14ac:dyDescent="0.3">
      <c r="A75" s="66"/>
      <c r="B75" s="74"/>
      <c r="C75" s="74"/>
    </row>
    <row r="76" spans="1:3" x14ac:dyDescent="0.3">
      <c r="A76" s="66"/>
      <c r="B76" s="74"/>
      <c r="C76" s="74"/>
    </row>
    <row r="77" spans="1:3" x14ac:dyDescent="0.3">
      <c r="A77" s="66"/>
      <c r="B77" s="74"/>
      <c r="C77" s="74"/>
    </row>
    <row r="78" spans="1:3" x14ac:dyDescent="0.3">
      <c r="A78" s="66"/>
      <c r="B78" s="74"/>
      <c r="C78" s="74"/>
    </row>
    <row r="79" spans="1:3" x14ac:dyDescent="0.3">
      <c r="A79" s="66"/>
      <c r="B79" s="74"/>
      <c r="C79" s="74"/>
    </row>
    <row r="80" spans="1:3" x14ac:dyDescent="0.3">
      <c r="A80" s="66"/>
      <c r="B80" s="74"/>
      <c r="C80" s="74"/>
    </row>
    <row r="81" spans="1:3" x14ac:dyDescent="0.3">
      <c r="A81" s="66"/>
      <c r="B81" s="74"/>
      <c r="C81" s="74"/>
    </row>
    <row r="82" spans="1:3" x14ac:dyDescent="0.3">
      <c r="A82" s="66"/>
      <c r="B82" s="74"/>
      <c r="C82" s="74"/>
    </row>
    <row r="83" spans="1:3" x14ac:dyDescent="0.3">
      <c r="A83" s="66"/>
      <c r="B83" s="74"/>
      <c r="C83" s="74"/>
    </row>
    <row r="84" spans="1:3" x14ac:dyDescent="0.3">
      <c r="A84" s="66"/>
      <c r="B84" s="74"/>
      <c r="C84" s="74"/>
    </row>
    <row r="85" spans="1:3" x14ac:dyDescent="0.3">
      <c r="A85" s="66"/>
      <c r="B85" s="74"/>
      <c r="C85" s="74"/>
    </row>
    <row r="86" spans="1:3" x14ac:dyDescent="0.3">
      <c r="A86" s="66"/>
      <c r="B86" s="74"/>
      <c r="C86" s="74"/>
    </row>
    <row r="87" spans="1:3" x14ac:dyDescent="0.3">
      <c r="A87" s="66"/>
      <c r="B87" s="74"/>
      <c r="C87" s="74"/>
    </row>
    <row r="88" spans="1:3" x14ac:dyDescent="0.3">
      <c r="A88" s="66"/>
      <c r="B88" s="74"/>
      <c r="C88" s="74"/>
    </row>
    <row r="89" spans="1:3" x14ac:dyDescent="0.3">
      <c r="A89" s="66"/>
      <c r="B89" s="74"/>
      <c r="C89" s="74"/>
    </row>
    <row r="90" spans="1:3" x14ac:dyDescent="0.3">
      <c r="A90" s="66"/>
      <c r="B90" s="74"/>
      <c r="C90" s="74"/>
    </row>
    <row r="91" spans="1:3" x14ac:dyDescent="0.3">
      <c r="A91" s="66"/>
      <c r="B91" s="74"/>
      <c r="C91" s="74"/>
    </row>
    <row r="92" spans="1:3" x14ac:dyDescent="0.3">
      <c r="A92" s="66"/>
      <c r="B92" s="74"/>
      <c r="C92" s="74"/>
    </row>
    <row r="93" spans="1:3" x14ac:dyDescent="0.3">
      <c r="A93" s="66"/>
      <c r="B93" s="74"/>
      <c r="C93" s="74"/>
    </row>
    <row r="94" spans="1:3" x14ac:dyDescent="0.3">
      <c r="A94" s="66"/>
      <c r="B94" s="74"/>
      <c r="C94" s="74"/>
    </row>
    <row r="95" spans="1:3" x14ac:dyDescent="0.3">
      <c r="A95" s="66"/>
      <c r="B95" s="74"/>
      <c r="C95" s="74"/>
    </row>
    <row r="96" spans="1:3" x14ac:dyDescent="0.3">
      <c r="A96" s="66"/>
      <c r="B96" s="74"/>
      <c r="C96" s="74"/>
    </row>
    <row r="97" spans="1:3" x14ac:dyDescent="0.3">
      <c r="A97" s="66"/>
      <c r="B97" s="74"/>
      <c r="C97" s="74"/>
    </row>
    <row r="98" spans="1:3" x14ac:dyDescent="0.3">
      <c r="A98" s="66"/>
      <c r="B98" s="74"/>
      <c r="C98" s="74"/>
    </row>
    <row r="99" spans="1:3" x14ac:dyDescent="0.3">
      <c r="A99" s="66"/>
      <c r="B99" s="74"/>
      <c r="C99" s="74"/>
    </row>
    <row r="100" spans="1:3" x14ac:dyDescent="0.3">
      <c r="A100" s="66"/>
      <c r="B100" s="74"/>
      <c r="C100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A5D-4944-4CAF-B436-E7E5AFCEF148}">
  <sheetPr>
    <tabColor theme="9" tint="0.59999389629810485"/>
  </sheetPr>
  <dimension ref="A1:H100"/>
  <sheetViews>
    <sheetView workbookViewId="0">
      <selection activeCell="E11" sqref="E11"/>
    </sheetView>
  </sheetViews>
  <sheetFormatPr defaultRowHeight="14.4" x14ac:dyDescent="0.3"/>
  <cols>
    <col min="1" max="1" width="17.5546875" bestFit="1" customWidth="1"/>
    <col min="2" max="2" width="12.44140625" bestFit="1" customWidth="1"/>
    <col min="3" max="3" width="8.109375" style="65" customWidth="1"/>
    <col min="4" max="4" width="15.6640625" style="20" bestFit="1" customWidth="1"/>
    <col min="5" max="5" width="12.109375" bestFit="1" customWidth="1"/>
    <col min="6" max="6" width="14.44140625" style="71" bestFit="1" customWidth="1"/>
    <col min="7" max="7" width="16.44140625" style="25" bestFit="1" customWidth="1"/>
    <col min="8" max="8" width="14.5546875" style="71" bestFit="1" customWidth="1"/>
  </cols>
  <sheetData>
    <row r="1" spans="1:8" x14ac:dyDescent="0.3">
      <c r="A1" s="77" t="s">
        <v>14</v>
      </c>
      <c r="B1" s="13" t="s">
        <v>25</v>
      </c>
      <c r="C1" s="13"/>
      <c r="D1"/>
    </row>
    <row r="2" spans="1:8" x14ac:dyDescent="0.3">
      <c r="A2" s="77"/>
      <c r="B2" s="21" t="s">
        <v>26</v>
      </c>
      <c r="C2" s="21" t="s">
        <v>156</v>
      </c>
      <c r="D2" s="21" t="s">
        <v>27</v>
      </c>
      <c r="E2" s="21" t="s">
        <v>28</v>
      </c>
      <c r="F2" s="21" t="s">
        <v>132</v>
      </c>
      <c r="G2" s="72" t="s">
        <v>133</v>
      </c>
      <c r="H2" s="21" t="s">
        <v>134</v>
      </c>
    </row>
    <row r="3" spans="1:8" x14ac:dyDescent="0.3">
      <c r="A3" s="24" t="s">
        <v>21</v>
      </c>
      <c r="B3" s="25">
        <v>6000</v>
      </c>
      <c r="C3" s="65" t="s">
        <v>101</v>
      </c>
      <c r="D3" s="20" t="s">
        <v>29</v>
      </c>
      <c r="E3" s="20" t="s">
        <v>158</v>
      </c>
      <c r="F3" s="73"/>
      <c r="G3" s="41"/>
      <c r="H3" s="73" t="str">
        <f>A5</f>
        <v>cdBond</v>
      </c>
    </row>
    <row r="4" spans="1:8" x14ac:dyDescent="0.3">
      <c r="A4" s="24" t="s">
        <v>22</v>
      </c>
      <c r="B4" s="25">
        <v>4000</v>
      </c>
      <c r="C4" s="65" t="s">
        <v>101</v>
      </c>
      <c r="D4" s="20" t="s">
        <v>29</v>
      </c>
      <c r="E4" s="20" t="s">
        <v>92</v>
      </c>
      <c r="F4" s="73" t="str">
        <f>A3</f>
        <v>highDividend</v>
      </c>
      <c r="G4" s="41">
        <v>5000000</v>
      </c>
      <c r="H4" s="73" t="str">
        <f>A3</f>
        <v>highDividend</v>
      </c>
    </row>
    <row r="5" spans="1:8" x14ac:dyDescent="0.3">
      <c r="A5" s="24" t="s">
        <v>118</v>
      </c>
      <c r="B5" s="25">
        <v>30000</v>
      </c>
      <c r="C5" s="65" t="s">
        <v>101</v>
      </c>
      <c r="D5" s="20" t="s">
        <v>30</v>
      </c>
      <c r="E5" s="20" t="s">
        <v>13</v>
      </c>
      <c r="F5" s="73"/>
      <c r="G5" s="41"/>
      <c r="H5" s="73"/>
    </row>
    <row r="6" spans="1:8" x14ac:dyDescent="0.3">
      <c r="A6" s="24" t="s">
        <v>23</v>
      </c>
      <c r="B6" s="25">
        <v>16000</v>
      </c>
      <c r="C6" s="65" t="s">
        <v>101</v>
      </c>
      <c r="D6" s="20" t="s">
        <v>30</v>
      </c>
      <c r="E6" s="20" t="s">
        <v>92</v>
      </c>
      <c r="F6" s="73" t="str">
        <f>A4</f>
        <v>lowVolatility</v>
      </c>
      <c r="G6" s="41">
        <v>2500000</v>
      </c>
      <c r="H6" s="73" t="str">
        <f>A4</f>
        <v>lowVolatility</v>
      </c>
    </row>
    <row r="7" spans="1:8" x14ac:dyDescent="0.3">
      <c r="A7" s="24" t="s">
        <v>116</v>
      </c>
      <c r="B7" s="25">
        <v>14000</v>
      </c>
      <c r="C7" s="65" t="s">
        <v>101</v>
      </c>
      <c r="D7" s="20" t="s">
        <v>30</v>
      </c>
      <c r="E7" s="20" t="s">
        <v>92</v>
      </c>
      <c r="F7" s="73" t="str">
        <f>A6</f>
        <v>indexFund</v>
      </c>
      <c r="G7" s="41">
        <v>2500000</v>
      </c>
      <c r="H7" s="73" t="str">
        <f>A6</f>
        <v>indexFund</v>
      </c>
    </row>
    <row r="8" spans="1:8" x14ac:dyDescent="0.3">
      <c r="A8" s="24" t="s">
        <v>159</v>
      </c>
      <c r="B8" s="25">
        <f>130000-B9</f>
        <v>85000</v>
      </c>
      <c r="C8" s="65" t="s">
        <v>163</v>
      </c>
      <c r="D8" s="20" t="s">
        <v>31</v>
      </c>
      <c r="E8" s="20" t="s">
        <v>93</v>
      </c>
      <c r="F8" s="73"/>
      <c r="G8" s="41"/>
      <c r="H8" s="73"/>
    </row>
    <row r="9" spans="1:8" x14ac:dyDescent="0.3">
      <c r="A9" s="24" t="s">
        <v>160</v>
      </c>
      <c r="B9" s="25">
        <v>45000</v>
      </c>
      <c r="C9" s="65" t="s">
        <v>163</v>
      </c>
      <c r="D9" s="20" t="s">
        <v>30</v>
      </c>
      <c r="E9" s="20" t="s">
        <v>94</v>
      </c>
      <c r="F9" s="73"/>
      <c r="G9" s="41"/>
      <c r="H9" s="73"/>
    </row>
    <row r="10" spans="1:8" x14ac:dyDescent="0.3">
      <c r="A10" s="24" t="s">
        <v>161</v>
      </c>
      <c r="B10" s="25">
        <v>75000</v>
      </c>
      <c r="C10" s="65" t="s">
        <v>164</v>
      </c>
      <c r="D10" s="20" t="s">
        <v>31</v>
      </c>
      <c r="E10" s="20" t="s">
        <v>93</v>
      </c>
      <c r="F10" s="73"/>
      <c r="G10" s="41"/>
      <c r="H10" s="73"/>
    </row>
    <row r="11" spans="1:8" x14ac:dyDescent="0.3">
      <c r="A11" s="24" t="s">
        <v>162</v>
      </c>
      <c r="B11" s="25">
        <v>15000</v>
      </c>
      <c r="C11" s="65" t="s">
        <v>164</v>
      </c>
      <c r="D11" s="20" t="s">
        <v>30</v>
      </c>
      <c r="E11" s="20" t="s">
        <v>94</v>
      </c>
      <c r="F11" s="73"/>
      <c r="G11" s="41"/>
      <c r="H11" s="73"/>
    </row>
    <row r="12" spans="1:8" x14ac:dyDescent="0.3">
      <c r="A12" s="24" t="s">
        <v>24</v>
      </c>
      <c r="B12" s="25">
        <v>14000</v>
      </c>
      <c r="C12" s="65" t="s">
        <v>101</v>
      </c>
      <c r="D12" s="20" t="s">
        <v>31</v>
      </c>
      <c r="E12" s="20">
        <v>529</v>
      </c>
      <c r="F12" s="73" t="str">
        <f>A13</f>
        <v>savings</v>
      </c>
      <c r="G12" s="41"/>
      <c r="H12" s="73" t="str">
        <f>A13</f>
        <v>savings</v>
      </c>
    </row>
    <row r="13" spans="1:8" x14ac:dyDescent="0.3">
      <c r="A13" s="24" t="s">
        <v>119</v>
      </c>
      <c r="B13" s="25">
        <v>70000</v>
      </c>
      <c r="C13" s="65" t="s">
        <v>101</v>
      </c>
      <c r="D13" s="20" t="s">
        <v>31</v>
      </c>
      <c r="E13" s="20" t="s">
        <v>13</v>
      </c>
      <c r="F13" s="73" t="str">
        <f>A7</f>
        <v>etfFund</v>
      </c>
      <c r="G13" s="41">
        <v>100000</v>
      </c>
      <c r="H13" s="73" t="str">
        <f>A7</f>
        <v>etfFund</v>
      </c>
    </row>
    <row r="14" spans="1:8" x14ac:dyDescent="0.3">
      <c r="E14" s="20"/>
      <c r="F14" s="73"/>
      <c r="G14" s="41"/>
      <c r="H14" s="73"/>
    </row>
    <row r="15" spans="1:8" x14ac:dyDescent="0.3">
      <c r="E15" s="20"/>
      <c r="F15" s="73"/>
      <c r="G15" s="41"/>
      <c r="H15" s="73"/>
    </row>
    <row r="16" spans="1:8" x14ac:dyDescent="0.3">
      <c r="E16" s="20"/>
      <c r="F16" s="73"/>
      <c r="G16" s="41"/>
      <c r="H16" s="73"/>
    </row>
    <row r="17" spans="5:8" x14ac:dyDescent="0.3">
      <c r="E17" s="20"/>
      <c r="F17" s="73"/>
      <c r="G17" s="41"/>
      <c r="H17" s="73"/>
    </row>
    <row r="18" spans="5:8" x14ac:dyDescent="0.3">
      <c r="E18" s="20"/>
      <c r="F18" s="73"/>
      <c r="G18" s="41"/>
      <c r="H18" s="73"/>
    </row>
    <row r="19" spans="5:8" x14ac:dyDescent="0.3">
      <c r="E19" s="20"/>
      <c r="F19" s="73"/>
      <c r="G19" s="41"/>
      <c r="H19" s="73"/>
    </row>
    <row r="20" spans="5:8" x14ac:dyDescent="0.3">
      <c r="E20" s="20"/>
      <c r="F20" s="73"/>
      <c r="G20" s="41"/>
      <c r="H20" s="73"/>
    </row>
    <row r="21" spans="5:8" x14ac:dyDescent="0.3">
      <c r="E21" s="20"/>
      <c r="F21" s="73"/>
      <c r="G21" s="41"/>
      <c r="H21" s="73"/>
    </row>
    <row r="22" spans="5:8" x14ac:dyDescent="0.3">
      <c r="E22" s="20"/>
      <c r="F22" s="73"/>
      <c r="G22" s="41"/>
      <c r="H22" s="73"/>
    </row>
    <row r="23" spans="5:8" x14ac:dyDescent="0.3">
      <c r="E23" s="20"/>
      <c r="F23" s="73"/>
      <c r="G23" s="41"/>
      <c r="H23" s="73"/>
    </row>
    <row r="24" spans="5:8" x14ac:dyDescent="0.3">
      <c r="E24" s="20"/>
      <c r="F24" s="73"/>
      <c r="G24" s="41"/>
      <c r="H24" s="73"/>
    </row>
    <row r="25" spans="5:8" x14ac:dyDescent="0.3">
      <c r="E25" s="20"/>
      <c r="F25" s="73"/>
      <c r="G25" s="41"/>
      <c r="H25" s="73"/>
    </row>
    <row r="26" spans="5:8" x14ac:dyDescent="0.3">
      <c r="E26" s="20"/>
      <c r="F26" s="73"/>
      <c r="G26" s="41"/>
      <c r="H26" s="73"/>
    </row>
    <row r="27" spans="5:8" x14ac:dyDescent="0.3">
      <c r="E27" s="20"/>
      <c r="F27" s="73"/>
      <c r="G27" s="41"/>
      <c r="H27" s="73"/>
    </row>
    <row r="28" spans="5:8" x14ac:dyDescent="0.3">
      <c r="E28" s="20"/>
      <c r="F28" s="73"/>
      <c r="G28" s="41"/>
      <c r="H28" s="73"/>
    </row>
    <row r="29" spans="5:8" x14ac:dyDescent="0.3">
      <c r="E29" s="20"/>
      <c r="F29" s="73"/>
      <c r="G29" s="41"/>
      <c r="H29" s="73"/>
    </row>
    <row r="30" spans="5:8" x14ac:dyDescent="0.3">
      <c r="E30" s="20"/>
      <c r="F30" s="73"/>
      <c r="G30" s="41"/>
      <c r="H30" s="73"/>
    </row>
    <row r="31" spans="5:8" x14ac:dyDescent="0.3">
      <c r="E31" s="20"/>
      <c r="F31" s="73"/>
      <c r="G31" s="41"/>
      <c r="H31" s="73"/>
    </row>
    <row r="32" spans="5:8" x14ac:dyDescent="0.3">
      <c r="E32" s="20"/>
      <c r="F32" s="73"/>
      <c r="G32" s="41"/>
      <c r="H32" s="73"/>
    </row>
    <row r="33" spans="5:8" x14ac:dyDescent="0.3">
      <c r="E33" s="20"/>
      <c r="F33" s="73"/>
      <c r="G33" s="41"/>
      <c r="H33" s="73"/>
    </row>
    <row r="34" spans="5:8" x14ac:dyDescent="0.3">
      <c r="E34" s="20"/>
      <c r="F34" s="73"/>
      <c r="G34" s="41"/>
      <c r="H34" s="73"/>
    </row>
    <row r="35" spans="5:8" x14ac:dyDescent="0.3">
      <c r="E35" s="20"/>
      <c r="F35" s="73"/>
      <c r="G35" s="41"/>
      <c r="H35" s="73"/>
    </row>
    <row r="36" spans="5:8" x14ac:dyDescent="0.3">
      <c r="E36" s="20"/>
      <c r="F36" s="73"/>
      <c r="G36" s="41"/>
      <c r="H36" s="73"/>
    </row>
    <row r="37" spans="5:8" x14ac:dyDescent="0.3">
      <c r="E37" s="20"/>
      <c r="F37" s="73"/>
      <c r="G37" s="41"/>
      <c r="H37" s="73"/>
    </row>
    <row r="38" spans="5:8" x14ac:dyDescent="0.3">
      <c r="E38" s="20"/>
      <c r="F38" s="73"/>
      <c r="G38" s="41"/>
      <c r="H38" s="73"/>
    </row>
    <row r="39" spans="5:8" x14ac:dyDescent="0.3">
      <c r="E39" s="20"/>
      <c r="F39" s="73"/>
      <c r="G39" s="41"/>
      <c r="H39" s="73"/>
    </row>
    <row r="40" spans="5:8" x14ac:dyDescent="0.3">
      <c r="E40" s="20"/>
      <c r="F40" s="73"/>
      <c r="G40" s="41"/>
      <c r="H40" s="73"/>
    </row>
    <row r="41" spans="5:8" x14ac:dyDescent="0.3">
      <c r="E41" s="20"/>
      <c r="F41" s="73"/>
      <c r="G41" s="41"/>
      <c r="H41" s="73"/>
    </row>
    <row r="42" spans="5:8" x14ac:dyDescent="0.3">
      <c r="E42" s="20"/>
      <c r="F42" s="73"/>
      <c r="G42" s="41"/>
      <c r="H42" s="73"/>
    </row>
    <row r="43" spans="5:8" x14ac:dyDescent="0.3">
      <c r="E43" s="20"/>
      <c r="F43" s="73"/>
      <c r="G43" s="41"/>
      <c r="H43" s="73"/>
    </row>
    <row r="44" spans="5:8" x14ac:dyDescent="0.3">
      <c r="E44" s="20"/>
      <c r="F44" s="73"/>
      <c r="G44" s="41"/>
      <c r="H44" s="73"/>
    </row>
    <row r="45" spans="5:8" x14ac:dyDescent="0.3">
      <c r="E45" s="20"/>
      <c r="F45" s="73"/>
      <c r="G45" s="41"/>
      <c r="H45" s="73"/>
    </row>
    <row r="46" spans="5:8" x14ac:dyDescent="0.3">
      <c r="E46" s="20"/>
      <c r="F46" s="73"/>
      <c r="G46" s="41"/>
      <c r="H46" s="73"/>
    </row>
    <row r="47" spans="5:8" x14ac:dyDescent="0.3">
      <c r="E47" s="20"/>
      <c r="F47" s="73"/>
      <c r="G47" s="41"/>
      <c r="H47" s="73"/>
    </row>
    <row r="48" spans="5:8" x14ac:dyDescent="0.3">
      <c r="E48" s="20"/>
      <c r="F48" s="73"/>
      <c r="G48" s="41"/>
      <c r="H48" s="73"/>
    </row>
    <row r="49" spans="5:8" x14ac:dyDescent="0.3">
      <c r="E49" s="20"/>
      <c r="F49" s="73"/>
      <c r="G49" s="41"/>
      <c r="H49" s="73"/>
    </row>
    <row r="50" spans="5:8" x14ac:dyDescent="0.3">
      <c r="E50" s="20"/>
      <c r="F50" s="73"/>
      <c r="G50" s="41"/>
      <c r="H50" s="73"/>
    </row>
    <row r="51" spans="5:8" x14ac:dyDescent="0.3">
      <c r="E51" s="20"/>
      <c r="F51" s="73"/>
      <c r="G51" s="41"/>
      <c r="H51" s="73"/>
    </row>
    <row r="52" spans="5:8" x14ac:dyDescent="0.3">
      <c r="E52" s="20"/>
      <c r="F52" s="73"/>
      <c r="G52" s="41"/>
      <c r="H52" s="73"/>
    </row>
    <row r="53" spans="5:8" x14ac:dyDescent="0.3">
      <c r="E53" s="20"/>
      <c r="F53" s="73"/>
      <c r="G53" s="41"/>
      <c r="H53" s="73"/>
    </row>
    <row r="54" spans="5:8" x14ac:dyDescent="0.3">
      <c r="E54" s="20"/>
      <c r="F54" s="73"/>
      <c r="G54" s="41"/>
      <c r="H54" s="73"/>
    </row>
    <row r="55" spans="5:8" x14ac:dyDescent="0.3">
      <c r="E55" s="20"/>
      <c r="F55" s="73"/>
      <c r="G55" s="41"/>
      <c r="H55" s="73"/>
    </row>
    <row r="56" spans="5:8" x14ac:dyDescent="0.3">
      <c r="E56" s="20"/>
      <c r="F56" s="73"/>
      <c r="G56" s="41"/>
      <c r="H56" s="73"/>
    </row>
    <row r="57" spans="5:8" x14ac:dyDescent="0.3">
      <c r="E57" s="20"/>
      <c r="F57" s="73"/>
      <c r="G57" s="41"/>
      <c r="H57" s="73"/>
    </row>
    <row r="58" spans="5:8" x14ac:dyDescent="0.3">
      <c r="E58" s="20"/>
      <c r="F58" s="73"/>
      <c r="G58" s="41"/>
      <c r="H58" s="73"/>
    </row>
    <row r="59" spans="5:8" x14ac:dyDescent="0.3">
      <c r="E59" s="20"/>
      <c r="F59" s="73"/>
      <c r="G59" s="41"/>
      <c r="H59" s="73"/>
    </row>
    <row r="60" spans="5:8" x14ac:dyDescent="0.3">
      <c r="E60" s="20"/>
      <c r="F60" s="73"/>
      <c r="G60" s="41"/>
      <c r="H60" s="73"/>
    </row>
    <row r="61" spans="5:8" x14ac:dyDescent="0.3">
      <c r="E61" s="20"/>
      <c r="F61" s="73"/>
      <c r="G61" s="41"/>
      <c r="H61" s="73"/>
    </row>
    <row r="62" spans="5:8" x14ac:dyDescent="0.3">
      <c r="E62" s="20"/>
      <c r="F62" s="73"/>
      <c r="G62" s="41"/>
      <c r="H62" s="73"/>
    </row>
    <row r="63" spans="5:8" x14ac:dyDescent="0.3">
      <c r="E63" s="20"/>
      <c r="F63" s="73"/>
      <c r="G63" s="41"/>
      <c r="H63" s="73"/>
    </row>
    <row r="64" spans="5:8" x14ac:dyDescent="0.3">
      <c r="E64" s="20"/>
      <c r="F64" s="73"/>
      <c r="G64" s="41"/>
      <c r="H64" s="73"/>
    </row>
    <row r="65" spans="5:8" x14ac:dyDescent="0.3">
      <c r="E65" s="20"/>
      <c r="F65" s="73"/>
      <c r="G65" s="41"/>
      <c r="H65" s="73"/>
    </row>
    <row r="66" spans="5:8" x14ac:dyDescent="0.3">
      <c r="E66" s="20"/>
      <c r="F66" s="73"/>
      <c r="G66" s="41"/>
      <c r="H66" s="73"/>
    </row>
    <row r="67" spans="5:8" x14ac:dyDescent="0.3">
      <c r="E67" s="20"/>
      <c r="F67" s="73"/>
      <c r="G67" s="41"/>
      <c r="H67" s="73"/>
    </row>
    <row r="68" spans="5:8" x14ac:dyDescent="0.3">
      <c r="E68" s="20"/>
      <c r="F68" s="73"/>
      <c r="G68" s="41"/>
      <c r="H68" s="73"/>
    </row>
    <row r="69" spans="5:8" x14ac:dyDescent="0.3">
      <c r="E69" s="20"/>
      <c r="F69" s="73"/>
      <c r="G69" s="41"/>
      <c r="H69" s="73"/>
    </row>
    <row r="70" spans="5:8" x14ac:dyDescent="0.3">
      <c r="E70" s="20"/>
      <c r="F70" s="73"/>
      <c r="G70" s="41"/>
      <c r="H70" s="73"/>
    </row>
    <row r="71" spans="5:8" x14ac:dyDescent="0.3">
      <c r="E71" s="20"/>
      <c r="F71" s="73"/>
      <c r="G71" s="41"/>
      <c r="H71" s="73"/>
    </row>
    <row r="72" spans="5:8" x14ac:dyDescent="0.3">
      <c r="E72" s="20"/>
      <c r="F72" s="73"/>
      <c r="G72" s="41"/>
      <c r="H72" s="73"/>
    </row>
    <row r="73" spans="5:8" x14ac:dyDescent="0.3">
      <c r="E73" s="20"/>
      <c r="F73" s="73"/>
      <c r="G73" s="41"/>
      <c r="H73" s="73"/>
    </row>
    <row r="74" spans="5:8" x14ac:dyDescent="0.3">
      <c r="E74" s="20"/>
      <c r="F74" s="73"/>
      <c r="G74" s="41"/>
      <c r="H74" s="73"/>
    </row>
    <row r="75" spans="5:8" x14ac:dyDescent="0.3">
      <c r="E75" s="20"/>
      <c r="F75" s="73"/>
      <c r="G75" s="41"/>
      <c r="H75" s="73"/>
    </row>
    <row r="76" spans="5:8" x14ac:dyDescent="0.3">
      <c r="E76" s="20"/>
      <c r="F76" s="73"/>
      <c r="G76" s="41"/>
      <c r="H76" s="73"/>
    </row>
    <row r="77" spans="5:8" x14ac:dyDescent="0.3">
      <c r="E77" s="20"/>
      <c r="F77" s="73"/>
      <c r="G77" s="41"/>
      <c r="H77" s="73"/>
    </row>
    <row r="78" spans="5:8" x14ac:dyDescent="0.3">
      <c r="E78" s="20"/>
      <c r="F78" s="73"/>
      <c r="G78" s="41"/>
      <c r="H78" s="73"/>
    </row>
    <row r="79" spans="5:8" x14ac:dyDescent="0.3">
      <c r="E79" s="20"/>
      <c r="F79" s="73"/>
      <c r="G79" s="41"/>
      <c r="H79" s="73"/>
    </row>
    <row r="80" spans="5:8" x14ac:dyDescent="0.3">
      <c r="E80" s="20"/>
      <c r="F80" s="73"/>
      <c r="G80" s="41"/>
      <c r="H80" s="73"/>
    </row>
    <row r="81" spans="5:8" x14ac:dyDescent="0.3">
      <c r="E81" s="20"/>
      <c r="F81" s="73"/>
      <c r="G81" s="41"/>
      <c r="H81" s="73"/>
    </row>
    <row r="82" spans="5:8" x14ac:dyDescent="0.3">
      <c r="E82" s="20"/>
      <c r="F82" s="73"/>
      <c r="G82" s="41"/>
      <c r="H82" s="73"/>
    </row>
    <row r="83" spans="5:8" x14ac:dyDescent="0.3">
      <c r="E83" s="20"/>
      <c r="F83" s="73"/>
      <c r="G83" s="41"/>
      <c r="H83" s="73"/>
    </row>
    <row r="84" spans="5:8" x14ac:dyDescent="0.3">
      <c r="E84" s="20"/>
      <c r="F84" s="73"/>
      <c r="G84" s="41"/>
      <c r="H84" s="73"/>
    </row>
    <row r="85" spans="5:8" x14ac:dyDescent="0.3">
      <c r="E85" s="20"/>
      <c r="F85" s="73"/>
      <c r="G85" s="41"/>
      <c r="H85" s="73"/>
    </row>
    <row r="86" spans="5:8" x14ac:dyDescent="0.3">
      <c r="E86" s="20"/>
      <c r="F86" s="73"/>
      <c r="G86" s="41"/>
      <c r="H86" s="73"/>
    </row>
    <row r="87" spans="5:8" x14ac:dyDescent="0.3">
      <c r="E87" s="20"/>
      <c r="F87" s="73"/>
      <c r="G87" s="41"/>
      <c r="H87" s="73"/>
    </row>
    <row r="88" spans="5:8" x14ac:dyDescent="0.3">
      <c r="E88" s="20"/>
      <c r="F88" s="73"/>
      <c r="G88" s="41"/>
      <c r="H88" s="73"/>
    </row>
    <row r="89" spans="5:8" x14ac:dyDescent="0.3">
      <c r="E89" s="20"/>
      <c r="F89" s="73"/>
      <c r="G89" s="41"/>
      <c r="H89" s="73"/>
    </row>
    <row r="90" spans="5:8" x14ac:dyDescent="0.3">
      <c r="E90" s="20"/>
      <c r="F90" s="73"/>
      <c r="G90" s="41"/>
      <c r="H90" s="73"/>
    </row>
    <row r="91" spans="5:8" x14ac:dyDescent="0.3">
      <c r="E91" s="20"/>
      <c r="F91" s="73"/>
      <c r="G91" s="41"/>
      <c r="H91" s="73"/>
    </row>
    <row r="92" spans="5:8" x14ac:dyDescent="0.3">
      <c r="E92" s="20"/>
      <c r="F92" s="73"/>
      <c r="G92" s="41"/>
      <c r="H92" s="73"/>
    </row>
    <row r="93" spans="5:8" x14ac:dyDescent="0.3">
      <c r="E93" s="20"/>
      <c r="F93" s="73"/>
      <c r="G93" s="41"/>
      <c r="H93" s="73"/>
    </row>
    <row r="94" spans="5:8" x14ac:dyDescent="0.3">
      <c r="E94" s="20"/>
      <c r="F94" s="73"/>
      <c r="G94" s="41"/>
      <c r="H94" s="73"/>
    </row>
    <row r="95" spans="5:8" x14ac:dyDescent="0.3">
      <c r="E95" s="20"/>
      <c r="F95" s="73"/>
      <c r="G95" s="41"/>
      <c r="H95" s="73"/>
    </row>
    <row r="96" spans="5:8" x14ac:dyDescent="0.3">
      <c r="E96" s="20"/>
      <c r="F96" s="73"/>
      <c r="G96" s="41"/>
      <c r="H96" s="73"/>
    </row>
    <row r="97" spans="5:8" x14ac:dyDescent="0.3">
      <c r="E97" s="20"/>
      <c r="F97" s="73"/>
      <c r="G97" s="41"/>
      <c r="H97" s="73"/>
    </row>
    <row r="98" spans="5:8" x14ac:dyDescent="0.3">
      <c r="E98" s="20"/>
      <c r="F98" s="73"/>
      <c r="G98" s="41"/>
      <c r="H98" s="73"/>
    </row>
    <row r="99" spans="5:8" x14ac:dyDescent="0.3">
      <c r="E99" s="20"/>
      <c r="F99" s="73"/>
      <c r="G99" s="41"/>
      <c r="H99" s="73"/>
    </row>
    <row r="100" spans="5:8" x14ac:dyDescent="0.3">
      <c r="E100" s="20"/>
      <c r="F100" s="73"/>
      <c r="G100" s="41"/>
      <c r="H100" s="73"/>
    </row>
  </sheetData>
  <mergeCells count="1">
    <mergeCell ref="A1:A2"/>
  </mergeCells>
  <dataValidations count="3">
    <dataValidation type="list" allowBlank="1" showInputMessage="1" showErrorMessage="1" sqref="E3:E100" xr:uid="{25D68C57-A2A9-4669-A699-AC8A59751346}">
      <formula1>"INVEST,DIVIDEND,SAVINGS,ROTH,TRAD,529"</formula1>
    </dataValidation>
    <dataValidation type="list" allowBlank="1" showInputMessage="1" showErrorMessage="1" sqref="C3:C1048576" xr:uid="{F3B1FBD3-F42B-431C-8FDE-18011F4FDCE1}">
      <formula1>"JOINT,IND-1,IND-2"</formula1>
    </dataValidation>
    <dataValidation type="list" allowBlank="1" showInputMessage="1" showErrorMessage="1" sqref="D3:D1048576" xr:uid="{9AA64B54-B152-4DEC-9FB4-9585C9531AC7}">
      <formula1>"LONG,SHORT,NONE"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992E-FAF4-40CB-8323-EE3FED99FC40}">
  <sheetPr>
    <tabColor theme="9" tint="0.59999389629810485"/>
  </sheetPr>
  <dimension ref="A1:F100"/>
  <sheetViews>
    <sheetView zoomScale="84" workbookViewId="0">
      <selection activeCell="F13" sqref="F13"/>
    </sheetView>
  </sheetViews>
  <sheetFormatPr defaultRowHeight="14.4" x14ac:dyDescent="0.3"/>
  <cols>
    <col min="1" max="1" width="17.5546875" bestFit="1" customWidth="1"/>
    <col min="2" max="6" width="15.44140625" customWidth="1"/>
  </cols>
  <sheetData>
    <row r="1" spans="1:6" x14ac:dyDescent="0.3">
      <c r="A1" s="13" t="s">
        <v>14</v>
      </c>
      <c r="B1" s="13" t="s">
        <v>20</v>
      </c>
      <c r="C1" s="14"/>
      <c r="D1" s="14"/>
      <c r="E1" s="14"/>
      <c r="F1" s="14"/>
    </row>
    <row r="2" spans="1:6" s="34" customFormat="1" x14ac:dyDescent="0.3">
      <c r="A2" s="24" t="str">
        <f>Accounts!A3</f>
        <v>highDividend</v>
      </c>
      <c r="B2" s="22">
        <v>15</v>
      </c>
      <c r="C2" s="22">
        <v>20</v>
      </c>
      <c r="D2" s="36">
        <v>35</v>
      </c>
      <c r="E2" s="36">
        <v>30</v>
      </c>
      <c r="F2" s="36">
        <v>25</v>
      </c>
    </row>
    <row r="3" spans="1:6" s="34" customFormat="1" x14ac:dyDescent="0.3">
      <c r="A3" s="24" t="str">
        <f>Accounts!A4</f>
        <v>lowVolatility</v>
      </c>
      <c r="B3" s="22">
        <v>10</v>
      </c>
      <c r="C3" s="22">
        <v>15</v>
      </c>
      <c r="D3" s="36">
        <v>20</v>
      </c>
      <c r="E3" s="36">
        <v>20</v>
      </c>
      <c r="F3" s="36">
        <v>20</v>
      </c>
    </row>
    <row r="4" spans="1:6" s="34" customFormat="1" x14ac:dyDescent="0.3">
      <c r="A4" s="24" t="str">
        <f>Accounts!A5</f>
        <v>cdBond</v>
      </c>
      <c r="B4" s="22">
        <v>10</v>
      </c>
      <c r="C4" s="22">
        <v>15</v>
      </c>
      <c r="D4" s="36">
        <v>15</v>
      </c>
      <c r="E4" s="36">
        <v>20</v>
      </c>
      <c r="F4" s="36">
        <v>40</v>
      </c>
    </row>
    <row r="5" spans="1:6" s="34" customFormat="1" x14ac:dyDescent="0.3">
      <c r="A5" s="24" t="str">
        <f>Accounts!A6</f>
        <v>indexFund</v>
      </c>
      <c r="B5" s="22">
        <v>35</v>
      </c>
      <c r="C5" s="22">
        <v>30</v>
      </c>
      <c r="D5" s="36">
        <v>20</v>
      </c>
      <c r="E5" s="36">
        <v>20</v>
      </c>
      <c r="F5" s="36">
        <v>10</v>
      </c>
    </row>
    <row r="6" spans="1:6" s="34" customFormat="1" x14ac:dyDescent="0.3">
      <c r="A6" s="24" t="str">
        <f>Accounts!A7</f>
        <v>etfFund</v>
      </c>
      <c r="B6" s="22">
        <v>30</v>
      </c>
      <c r="C6" s="22">
        <v>20</v>
      </c>
      <c r="D6" s="36">
        <v>10</v>
      </c>
      <c r="E6" s="36">
        <v>10</v>
      </c>
      <c r="F6" s="36">
        <v>5</v>
      </c>
    </row>
    <row r="7" spans="1:6" s="34" customFormat="1" x14ac:dyDescent="0.3">
      <c r="A7" s="24" t="str">
        <f>Accounts!A8</f>
        <v>roth401k_rich</v>
      </c>
      <c r="B7" s="22">
        <v>0</v>
      </c>
      <c r="C7" s="22">
        <v>0</v>
      </c>
      <c r="D7" s="36">
        <v>0</v>
      </c>
      <c r="E7" s="36">
        <v>0</v>
      </c>
      <c r="F7" s="36">
        <v>0</v>
      </c>
    </row>
    <row r="8" spans="1:6" s="34" customFormat="1" x14ac:dyDescent="0.3">
      <c r="A8" s="24" t="str">
        <f>Accounts!A9</f>
        <v>trad401k_rich</v>
      </c>
      <c r="B8" s="22">
        <v>0</v>
      </c>
      <c r="C8" s="22">
        <v>0</v>
      </c>
      <c r="D8" s="36">
        <v>0</v>
      </c>
      <c r="E8" s="75">
        <v>0</v>
      </c>
      <c r="F8" s="75">
        <v>0</v>
      </c>
    </row>
    <row r="9" spans="1:6" s="34" customFormat="1" x14ac:dyDescent="0.3">
      <c r="A9" s="24" t="str">
        <f>Accounts!A10</f>
        <v>roth401k_becca</v>
      </c>
      <c r="B9" s="22">
        <v>0</v>
      </c>
      <c r="C9" s="22">
        <v>0</v>
      </c>
      <c r="D9" s="36">
        <v>0</v>
      </c>
      <c r="E9" s="36">
        <v>0</v>
      </c>
      <c r="F9" s="36">
        <v>0</v>
      </c>
    </row>
    <row r="10" spans="1:6" s="34" customFormat="1" x14ac:dyDescent="0.3">
      <c r="A10" s="24" t="str">
        <f>Accounts!A11</f>
        <v>trad401k_becca</v>
      </c>
      <c r="B10" s="22">
        <v>0</v>
      </c>
      <c r="C10" s="22">
        <v>0</v>
      </c>
      <c r="D10" s="36">
        <v>0</v>
      </c>
      <c r="E10" s="75">
        <v>0</v>
      </c>
      <c r="F10" s="75">
        <v>0</v>
      </c>
    </row>
    <row r="11" spans="1:6" s="34" customFormat="1" x14ac:dyDescent="0.3">
      <c r="A11" s="24" t="str">
        <f>Accounts!A12</f>
        <v>college529</v>
      </c>
      <c r="B11" s="22">
        <v>10</v>
      </c>
      <c r="C11" s="22">
        <f>B11*1.25</f>
        <v>12.5</v>
      </c>
      <c r="D11" s="36">
        <f>C11*1.25</f>
        <v>15.625</v>
      </c>
      <c r="E11" s="36">
        <v>0</v>
      </c>
      <c r="F11" s="36">
        <v>0</v>
      </c>
    </row>
    <row r="12" spans="1:6" s="34" customFormat="1" x14ac:dyDescent="0.3">
      <c r="A12" s="24" t="str">
        <f>Accounts!A13</f>
        <v>savings</v>
      </c>
      <c r="B12" s="22">
        <v>10</v>
      </c>
      <c r="C12" s="22">
        <v>10</v>
      </c>
      <c r="D12" s="36">
        <v>10</v>
      </c>
      <c r="E12" s="36">
        <v>10</v>
      </c>
      <c r="F12" s="36">
        <v>10</v>
      </c>
    </row>
    <row r="13" spans="1:6" s="34" customFormat="1" x14ac:dyDescent="0.3">
      <c r="A13" s="24"/>
      <c r="B13" s="27"/>
      <c r="C13" s="27"/>
    </row>
    <row r="14" spans="1:6" s="34" customFormat="1" x14ac:dyDescent="0.3">
      <c r="A14"/>
      <c r="B14" s="27"/>
      <c r="C14" s="27"/>
    </row>
    <row r="15" spans="1:6" s="34" customFormat="1" x14ac:dyDescent="0.3">
      <c r="A15"/>
      <c r="B15" s="27"/>
      <c r="C15" s="27"/>
    </row>
    <row r="16" spans="1:6" s="34" customFormat="1" x14ac:dyDescent="0.3">
      <c r="A16"/>
      <c r="B16" s="27"/>
      <c r="C16" s="27"/>
    </row>
    <row r="17" spans="1:3" s="34" customFormat="1" x14ac:dyDescent="0.3">
      <c r="A17"/>
      <c r="B17" s="27"/>
      <c r="C17" s="27"/>
    </row>
    <row r="18" spans="1:3" s="34" customFormat="1" x14ac:dyDescent="0.3">
      <c r="A18"/>
      <c r="B18" s="27"/>
      <c r="C18" s="27"/>
    </row>
    <row r="19" spans="1:3" s="34" customFormat="1" x14ac:dyDescent="0.3">
      <c r="A19"/>
      <c r="B19" s="27"/>
      <c r="C19" s="27"/>
    </row>
    <row r="20" spans="1:3" s="34" customFormat="1" x14ac:dyDescent="0.3">
      <c r="A20"/>
      <c r="B20" s="27"/>
      <c r="C20" s="27"/>
    </row>
    <row r="21" spans="1:3" s="34" customFormat="1" x14ac:dyDescent="0.3">
      <c r="A21"/>
      <c r="B21" s="27"/>
      <c r="C21" s="27"/>
    </row>
    <row r="22" spans="1:3" s="34" customFormat="1" x14ac:dyDescent="0.3">
      <c r="A22"/>
      <c r="B22" s="27"/>
      <c r="C22" s="27"/>
    </row>
    <row r="23" spans="1:3" s="34" customFormat="1" x14ac:dyDescent="0.3">
      <c r="A23"/>
      <c r="B23" s="27"/>
      <c r="C23" s="27"/>
    </row>
    <row r="24" spans="1:3" s="34" customFormat="1" x14ac:dyDescent="0.3">
      <c r="A24"/>
      <c r="B24" s="27"/>
      <c r="C24" s="27"/>
    </row>
    <row r="25" spans="1:3" s="34" customFormat="1" x14ac:dyDescent="0.3">
      <c r="A25"/>
      <c r="B25" s="27"/>
      <c r="C25" s="27"/>
    </row>
    <row r="26" spans="1:3" s="34" customFormat="1" x14ac:dyDescent="0.3">
      <c r="A26"/>
      <c r="B26" s="27"/>
      <c r="C26" s="27"/>
    </row>
    <row r="27" spans="1:3" s="34" customFormat="1" x14ac:dyDescent="0.3">
      <c r="A27"/>
      <c r="B27" s="27"/>
      <c r="C27" s="27"/>
    </row>
    <row r="28" spans="1:3" s="34" customFormat="1" x14ac:dyDescent="0.3">
      <c r="A28"/>
      <c r="B28" s="27"/>
      <c r="C28" s="27"/>
    </row>
    <row r="29" spans="1:3" s="34" customFormat="1" x14ac:dyDescent="0.3">
      <c r="A29"/>
      <c r="B29" s="27"/>
      <c r="C29" s="27"/>
    </row>
    <row r="30" spans="1:3" s="34" customFormat="1" x14ac:dyDescent="0.3">
      <c r="A30"/>
      <c r="B30" s="27"/>
      <c r="C30" s="27"/>
    </row>
    <row r="31" spans="1:3" s="34" customFormat="1" x14ac:dyDescent="0.3">
      <c r="A31"/>
      <c r="B31" s="27"/>
      <c r="C31" s="27"/>
    </row>
    <row r="32" spans="1:3" s="34" customFormat="1" x14ac:dyDescent="0.3">
      <c r="A32"/>
      <c r="B32" s="27"/>
      <c r="C32" s="27"/>
    </row>
    <row r="33" spans="1:3" s="34" customFormat="1" x14ac:dyDescent="0.3">
      <c r="A33"/>
      <c r="B33" s="27"/>
      <c r="C33" s="27"/>
    </row>
    <row r="34" spans="1:3" s="34" customFormat="1" x14ac:dyDescent="0.3">
      <c r="A34"/>
      <c r="B34" s="27"/>
      <c r="C34" s="27"/>
    </row>
    <row r="35" spans="1:3" s="34" customFormat="1" x14ac:dyDescent="0.3">
      <c r="A35"/>
      <c r="B35" s="27"/>
      <c r="C35" s="27"/>
    </row>
    <row r="36" spans="1:3" s="34" customFormat="1" x14ac:dyDescent="0.3">
      <c r="A36"/>
      <c r="B36" s="27"/>
      <c r="C36" s="27"/>
    </row>
    <row r="37" spans="1:3" s="34" customFormat="1" x14ac:dyDescent="0.3">
      <c r="A37"/>
      <c r="B37" s="27"/>
      <c r="C37" s="27"/>
    </row>
    <row r="38" spans="1:3" s="34" customFormat="1" x14ac:dyDescent="0.3">
      <c r="A38"/>
      <c r="B38" s="27"/>
      <c r="C38" s="27"/>
    </row>
    <row r="39" spans="1:3" s="34" customFormat="1" x14ac:dyDescent="0.3">
      <c r="A39"/>
      <c r="B39" s="27"/>
      <c r="C39" s="27"/>
    </row>
    <row r="40" spans="1:3" s="34" customFormat="1" x14ac:dyDescent="0.3">
      <c r="A40"/>
      <c r="B40" s="27"/>
      <c r="C40" s="27"/>
    </row>
    <row r="41" spans="1:3" s="34" customFormat="1" x14ac:dyDescent="0.3">
      <c r="A41"/>
      <c r="B41" s="27"/>
      <c r="C41" s="27"/>
    </row>
    <row r="42" spans="1:3" s="34" customFormat="1" x14ac:dyDescent="0.3">
      <c r="A42"/>
      <c r="B42" s="27"/>
      <c r="C42" s="27"/>
    </row>
    <row r="43" spans="1:3" s="34" customFormat="1" x14ac:dyDescent="0.3">
      <c r="A43"/>
      <c r="B43" s="27"/>
      <c r="C43" s="27"/>
    </row>
    <row r="44" spans="1:3" s="34" customFormat="1" x14ac:dyDescent="0.3">
      <c r="A44"/>
      <c r="B44" s="27"/>
      <c r="C44" s="27"/>
    </row>
    <row r="45" spans="1:3" s="34" customFormat="1" x14ac:dyDescent="0.3">
      <c r="A45"/>
      <c r="B45" s="27"/>
      <c r="C45" s="27"/>
    </row>
    <row r="46" spans="1:3" s="34" customFormat="1" x14ac:dyDescent="0.3">
      <c r="A46"/>
      <c r="B46" s="27"/>
      <c r="C46" s="27"/>
    </row>
    <row r="47" spans="1:3" s="34" customFormat="1" x14ac:dyDescent="0.3">
      <c r="A47"/>
      <c r="B47" s="27"/>
      <c r="C47" s="27"/>
    </row>
    <row r="48" spans="1:3" s="34" customFormat="1" x14ac:dyDescent="0.3">
      <c r="A48"/>
      <c r="B48" s="27"/>
      <c r="C48" s="27"/>
    </row>
    <row r="49" spans="1:3" s="34" customFormat="1" x14ac:dyDescent="0.3">
      <c r="A49"/>
      <c r="B49" s="27"/>
      <c r="C49" s="27"/>
    </row>
    <row r="50" spans="1:3" s="34" customFormat="1" x14ac:dyDescent="0.3">
      <c r="A50"/>
      <c r="B50" s="27"/>
      <c r="C50" s="27"/>
    </row>
    <row r="51" spans="1:3" s="34" customFormat="1" x14ac:dyDescent="0.3">
      <c r="A51"/>
      <c r="B51" s="27"/>
      <c r="C51" s="27"/>
    </row>
    <row r="52" spans="1:3" s="34" customFormat="1" x14ac:dyDescent="0.3">
      <c r="A52"/>
      <c r="B52" s="27"/>
      <c r="C52" s="27"/>
    </row>
    <row r="53" spans="1:3" s="34" customFormat="1" x14ac:dyDescent="0.3">
      <c r="A53"/>
      <c r="B53" s="27"/>
      <c r="C53" s="27"/>
    </row>
    <row r="54" spans="1:3" s="34" customFormat="1" x14ac:dyDescent="0.3">
      <c r="A54"/>
      <c r="B54" s="27"/>
      <c r="C54" s="27"/>
    </row>
    <row r="55" spans="1:3" s="34" customFormat="1" x14ac:dyDescent="0.3">
      <c r="A55"/>
      <c r="B55" s="27"/>
      <c r="C55" s="27"/>
    </row>
    <row r="56" spans="1:3" s="34" customFormat="1" x14ac:dyDescent="0.3">
      <c r="A56"/>
      <c r="B56" s="27"/>
      <c r="C56" s="27"/>
    </row>
    <row r="57" spans="1:3" s="34" customFormat="1" x14ac:dyDescent="0.3">
      <c r="A57"/>
      <c r="B57" s="27"/>
      <c r="C57" s="27"/>
    </row>
    <row r="58" spans="1:3" s="34" customFormat="1" x14ac:dyDescent="0.3">
      <c r="A58"/>
      <c r="B58" s="27"/>
      <c r="C58" s="27"/>
    </row>
    <row r="59" spans="1:3" s="34" customFormat="1" x14ac:dyDescent="0.3">
      <c r="A59"/>
      <c r="B59" s="27"/>
      <c r="C59" s="27"/>
    </row>
    <row r="60" spans="1:3" s="34" customFormat="1" x14ac:dyDescent="0.3">
      <c r="A60"/>
      <c r="B60" s="27"/>
      <c r="C60" s="27"/>
    </row>
    <row r="61" spans="1:3" s="34" customFormat="1" x14ac:dyDescent="0.3">
      <c r="A61"/>
      <c r="B61" s="27"/>
      <c r="C61" s="27"/>
    </row>
    <row r="62" spans="1:3" s="34" customFormat="1" x14ac:dyDescent="0.3">
      <c r="A62"/>
      <c r="B62" s="27"/>
      <c r="C62" s="27"/>
    </row>
    <row r="63" spans="1:3" s="34" customFormat="1" x14ac:dyDescent="0.3">
      <c r="A63"/>
      <c r="B63" s="27"/>
      <c r="C63" s="27"/>
    </row>
    <row r="64" spans="1:3" s="34" customFormat="1" x14ac:dyDescent="0.3">
      <c r="A64"/>
      <c r="B64" s="27"/>
      <c r="C64" s="27"/>
    </row>
    <row r="65" spans="1:3" s="34" customFormat="1" x14ac:dyDescent="0.3">
      <c r="A65"/>
      <c r="B65" s="27"/>
      <c r="C65" s="27"/>
    </row>
    <row r="66" spans="1:3" s="34" customFormat="1" x14ac:dyDescent="0.3">
      <c r="A66"/>
      <c r="B66" s="27"/>
      <c r="C66" s="27"/>
    </row>
    <row r="67" spans="1:3" s="34" customFormat="1" x14ac:dyDescent="0.3">
      <c r="A67"/>
      <c r="B67" s="27"/>
      <c r="C67" s="27"/>
    </row>
    <row r="68" spans="1:3" s="34" customFormat="1" x14ac:dyDescent="0.3">
      <c r="A68"/>
      <c r="B68" s="27"/>
      <c r="C68" s="27"/>
    </row>
    <row r="69" spans="1:3" s="34" customFormat="1" x14ac:dyDescent="0.3">
      <c r="A69"/>
      <c r="B69" s="27"/>
      <c r="C69" s="27"/>
    </row>
    <row r="70" spans="1:3" s="34" customFormat="1" x14ac:dyDescent="0.3">
      <c r="A70"/>
      <c r="B70" s="27"/>
      <c r="C70" s="27"/>
    </row>
    <row r="71" spans="1:3" s="34" customFormat="1" x14ac:dyDescent="0.3">
      <c r="A71"/>
      <c r="B71" s="27"/>
      <c r="C71" s="27"/>
    </row>
    <row r="72" spans="1:3" s="34" customFormat="1" x14ac:dyDescent="0.3">
      <c r="A72"/>
      <c r="B72" s="27"/>
      <c r="C72" s="27"/>
    </row>
    <row r="73" spans="1:3" s="34" customFormat="1" x14ac:dyDescent="0.3">
      <c r="A73"/>
      <c r="B73" s="27"/>
      <c r="C73" s="27"/>
    </row>
    <row r="74" spans="1:3" s="34" customFormat="1" x14ac:dyDescent="0.3">
      <c r="A74"/>
      <c r="B74" s="27"/>
      <c r="C74" s="27"/>
    </row>
    <row r="75" spans="1:3" s="34" customFormat="1" x14ac:dyDescent="0.3">
      <c r="A75"/>
      <c r="B75" s="27"/>
      <c r="C75" s="27"/>
    </row>
    <row r="76" spans="1:3" s="34" customFormat="1" x14ac:dyDescent="0.3">
      <c r="A76"/>
      <c r="B76" s="27"/>
      <c r="C76" s="27"/>
    </row>
    <row r="77" spans="1:3" s="34" customFormat="1" x14ac:dyDescent="0.3">
      <c r="A77"/>
      <c r="B77" s="27"/>
      <c r="C77" s="27"/>
    </row>
    <row r="78" spans="1:3" s="34" customFormat="1" x14ac:dyDescent="0.3">
      <c r="A78"/>
      <c r="B78" s="27"/>
      <c r="C78" s="27"/>
    </row>
    <row r="79" spans="1:3" s="34" customFormat="1" x14ac:dyDescent="0.3">
      <c r="A79"/>
      <c r="B79" s="27"/>
      <c r="C79" s="27"/>
    </row>
    <row r="80" spans="1:3" s="34" customFormat="1" x14ac:dyDescent="0.3">
      <c r="A80"/>
      <c r="B80" s="27"/>
      <c r="C80" s="27"/>
    </row>
    <row r="81" spans="1:3" s="34" customFormat="1" x14ac:dyDescent="0.3">
      <c r="A81"/>
      <c r="B81" s="27"/>
      <c r="C81" s="27"/>
    </row>
    <row r="82" spans="1:3" s="34" customFormat="1" x14ac:dyDescent="0.3">
      <c r="A82"/>
      <c r="B82" s="27"/>
      <c r="C82" s="27"/>
    </row>
    <row r="83" spans="1:3" s="34" customFormat="1" x14ac:dyDescent="0.3">
      <c r="A83"/>
      <c r="B83" s="27"/>
      <c r="C83" s="27"/>
    </row>
    <row r="84" spans="1:3" s="34" customFormat="1" x14ac:dyDescent="0.3">
      <c r="A84"/>
      <c r="B84" s="27"/>
      <c r="C84" s="27"/>
    </row>
    <row r="85" spans="1:3" s="34" customFormat="1" x14ac:dyDescent="0.3">
      <c r="A85"/>
      <c r="B85" s="27"/>
      <c r="C85" s="27"/>
    </row>
    <row r="86" spans="1:3" s="34" customFormat="1" x14ac:dyDescent="0.3">
      <c r="A86"/>
      <c r="B86" s="27"/>
      <c r="C86" s="27"/>
    </row>
    <row r="87" spans="1:3" s="34" customFormat="1" x14ac:dyDescent="0.3">
      <c r="A87"/>
      <c r="B87" s="27"/>
      <c r="C87" s="27"/>
    </row>
    <row r="88" spans="1:3" s="34" customFormat="1" x14ac:dyDescent="0.3">
      <c r="A88"/>
      <c r="B88" s="27"/>
      <c r="C88" s="27"/>
    </row>
    <row r="89" spans="1:3" s="34" customFormat="1" x14ac:dyDescent="0.3">
      <c r="A89"/>
      <c r="B89" s="27"/>
      <c r="C89" s="27"/>
    </row>
    <row r="90" spans="1:3" s="34" customFormat="1" x14ac:dyDescent="0.3">
      <c r="A90"/>
      <c r="B90" s="27"/>
      <c r="C90" s="27"/>
    </row>
    <row r="91" spans="1:3" s="34" customFormat="1" x14ac:dyDescent="0.3">
      <c r="A91"/>
      <c r="B91" s="27"/>
      <c r="C91" s="27"/>
    </row>
    <row r="92" spans="1:3" s="34" customFormat="1" x14ac:dyDescent="0.3">
      <c r="A92"/>
      <c r="B92" s="27"/>
      <c r="C92" s="27"/>
    </row>
    <row r="93" spans="1:3" s="34" customFormat="1" x14ac:dyDescent="0.3">
      <c r="A93"/>
      <c r="B93" s="27"/>
      <c r="C93" s="27"/>
    </row>
    <row r="94" spans="1:3" s="34" customFormat="1" x14ac:dyDescent="0.3">
      <c r="A94"/>
      <c r="B94" s="27"/>
      <c r="C94" s="27"/>
    </row>
    <row r="95" spans="1:3" s="34" customFormat="1" x14ac:dyDescent="0.3">
      <c r="A95"/>
      <c r="B95" s="27"/>
      <c r="C95" s="27"/>
    </row>
    <row r="96" spans="1:3" s="34" customFormat="1" x14ac:dyDescent="0.3">
      <c r="A96"/>
      <c r="B96" s="27"/>
      <c r="C96" s="27"/>
    </row>
    <row r="97" spans="1:3" s="34" customFormat="1" x14ac:dyDescent="0.3">
      <c r="A97"/>
      <c r="B97" s="27"/>
      <c r="C97" s="27"/>
    </row>
    <row r="98" spans="1:3" s="34" customFormat="1" x14ac:dyDescent="0.3">
      <c r="A98"/>
      <c r="B98" s="27"/>
      <c r="C98" s="27"/>
    </row>
    <row r="99" spans="1:3" s="34" customFormat="1" x14ac:dyDescent="0.3">
      <c r="A99"/>
      <c r="B99" s="27"/>
      <c r="C99" s="27"/>
    </row>
    <row r="100" spans="1:3" s="34" customFormat="1" x14ac:dyDescent="0.3">
      <c r="A100"/>
      <c r="B100" s="27"/>
      <c r="C100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A22D-5C95-47B0-8C30-F5F775E3CBBB}">
  <sheetPr>
    <tabColor theme="9" tint="0.59999389629810485"/>
  </sheetPr>
  <dimension ref="A1:E13"/>
  <sheetViews>
    <sheetView workbookViewId="0">
      <selection activeCell="B17" sqref="B17"/>
    </sheetView>
  </sheetViews>
  <sheetFormatPr defaultRowHeight="14.4" x14ac:dyDescent="0.3"/>
  <cols>
    <col min="1" max="1" width="17.5546875" bestFit="1" customWidth="1"/>
    <col min="2" max="3" width="11.88671875" customWidth="1"/>
    <col min="4" max="5" width="11.88671875" style="34" customWidth="1"/>
  </cols>
  <sheetData>
    <row r="1" spans="1:5" x14ac:dyDescent="0.3">
      <c r="A1" s="77" t="s">
        <v>14</v>
      </c>
      <c r="B1" s="13" t="s">
        <v>15</v>
      </c>
      <c r="C1" s="20"/>
      <c r="D1" s="20"/>
      <c r="E1" s="20"/>
    </row>
    <row r="2" spans="1:5" x14ac:dyDescent="0.3">
      <c r="A2" s="77"/>
      <c r="B2" s="21" t="s">
        <v>16</v>
      </c>
      <c r="C2" s="21" t="s">
        <v>17</v>
      </c>
      <c r="D2" s="21" t="s">
        <v>18</v>
      </c>
      <c r="E2" s="21" t="s">
        <v>19</v>
      </c>
    </row>
    <row r="3" spans="1:5" x14ac:dyDescent="0.3">
      <c r="A3" s="24" t="str">
        <f>Accounts!A3</f>
        <v>highDividend</v>
      </c>
      <c r="B3" s="23">
        <v>3.5000000000000003E-2</v>
      </c>
      <c r="C3" s="23">
        <v>0.02</v>
      </c>
      <c r="D3" s="50"/>
      <c r="E3" s="50"/>
    </row>
    <row r="4" spans="1:5" x14ac:dyDescent="0.3">
      <c r="A4" s="24" t="str">
        <f>Accounts!A4</f>
        <v>lowVolatility</v>
      </c>
      <c r="B4" s="23">
        <v>0.05</v>
      </c>
      <c r="C4" s="23">
        <v>0.08</v>
      </c>
      <c r="D4" s="50"/>
      <c r="E4" s="50"/>
    </row>
    <row r="5" spans="1:5" x14ac:dyDescent="0.3">
      <c r="A5" s="24" t="str">
        <f>Accounts!A5</f>
        <v>cdBond</v>
      </c>
      <c r="B5" s="23">
        <v>0.04</v>
      </c>
      <c r="C5" s="23">
        <v>1.4999999999999999E-2</v>
      </c>
      <c r="D5" s="50"/>
      <c r="E5" s="50"/>
    </row>
    <row r="6" spans="1:5" x14ac:dyDescent="0.3">
      <c r="A6" s="24" t="str">
        <f>Accounts!A6</f>
        <v>indexFund</v>
      </c>
      <c r="B6" s="23">
        <v>0.09</v>
      </c>
      <c r="C6" s="23">
        <v>0.16</v>
      </c>
      <c r="D6" s="50"/>
      <c r="E6" s="50"/>
    </row>
    <row r="7" spans="1:5" x14ac:dyDescent="0.3">
      <c r="A7" s="24" t="str">
        <f>Accounts!A7</f>
        <v>etfFund</v>
      </c>
      <c r="B7" s="23">
        <v>0.1</v>
      </c>
      <c r="C7" s="23">
        <v>0.22</v>
      </c>
      <c r="D7" s="50"/>
      <c r="E7" s="50"/>
    </row>
    <row r="8" spans="1:5" x14ac:dyDescent="0.3">
      <c r="A8" s="24" t="str">
        <f>Accounts!A8</f>
        <v>roth401k_rich</v>
      </c>
      <c r="B8" s="23">
        <v>0.06</v>
      </c>
      <c r="C8" s="23">
        <v>0.1</v>
      </c>
      <c r="D8" s="50">
        <v>0.04</v>
      </c>
      <c r="E8" s="50">
        <v>0.04</v>
      </c>
    </row>
    <row r="9" spans="1:5" x14ac:dyDescent="0.3">
      <c r="A9" s="24" t="str">
        <f>Accounts!A9</f>
        <v>trad401k_rich</v>
      </c>
      <c r="B9" s="23">
        <v>0.06</v>
      </c>
      <c r="C9" s="23">
        <v>0.1</v>
      </c>
      <c r="D9" s="50">
        <v>0.04</v>
      </c>
      <c r="E9" s="50">
        <v>0.04</v>
      </c>
    </row>
    <row r="10" spans="1:5" x14ac:dyDescent="0.3">
      <c r="A10" s="24" t="str">
        <f>Accounts!A10</f>
        <v>roth401k_becca</v>
      </c>
      <c r="B10" s="23">
        <v>0.06</v>
      </c>
      <c r="C10" s="23">
        <v>0.1</v>
      </c>
      <c r="D10" s="50">
        <v>0.04</v>
      </c>
      <c r="E10" s="50">
        <v>0.04</v>
      </c>
    </row>
    <row r="11" spans="1:5" x14ac:dyDescent="0.3">
      <c r="A11" s="24" t="str">
        <f>Accounts!A11</f>
        <v>trad401k_becca</v>
      </c>
      <c r="B11" s="23">
        <v>0.06</v>
      </c>
      <c r="C11" s="23">
        <v>0.1</v>
      </c>
      <c r="D11" s="50">
        <v>0.04</v>
      </c>
      <c r="E11" s="50">
        <v>0.04</v>
      </c>
    </row>
    <row r="12" spans="1:5" x14ac:dyDescent="0.3">
      <c r="A12" s="24" t="str">
        <f>Accounts!A12</f>
        <v>college529</v>
      </c>
      <c r="B12" s="23">
        <v>0.04</v>
      </c>
      <c r="C12" s="23">
        <v>0.08</v>
      </c>
      <c r="D12" s="50">
        <v>0.04</v>
      </c>
      <c r="E12" s="50">
        <v>0.04</v>
      </c>
    </row>
    <row r="13" spans="1:5" x14ac:dyDescent="0.3">
      <c r="A13" s="24" t="str">
        <f>Accounts!A13</f>
        <v>savings</v>
      </c>
      <c r="B13" s="23">
        <v>0.02</v>
      </c>
      <c r="C13" s="23">
        <v>0.01</v>
      </c>
      <c r="D13" s="50"/>
      <c r="E13" s="50"/>
    </row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E811-81FA-4F59-A9BB-547CEDB5B80F}">
  <sheetPr>
    <tabColor theme="7" tint="0.59999389629810485"/>
  </sheetPr>
  <dimension ref="A1:G106"/>
  <sheetViews>
    <sheetView workbookViewId="0">
      <selection activeCell="I8" sqref="I8"/>
    </sheetView>
  </sheetViews>
  <sheetFormatPr defaultRowHeight="14.4" x14ac:dyDescent="0.3"/>
  <cols>
    <col min="1" max="1" width="10.33203125" bestFit="1" customWidth="1"/>
    <col min="2" max="2" width="14.44140625" bestFit="1" customWidth="1"/>
    <col min="3" max="4" width="13.33203125" customWidth="1"/>
    <col min="6" max="6" width="10" bestFit="1" customWidth="1"/>
    <col min="7" max="7" width="8.109375" bestFit="1" customWidth="1"/>
  </cols>
  <sheetData>
    <row r="1" spans="1:7" x14ac:dyDescent="0.3">
      <c r="C1" s="49" t="s">
        <v>51</v>
      </c>
      <c r="D1" s="49" t="s">
        <v>41</v>
      </c>
    </row>
    <row r="2" spans="1:7" x14ac:dyDescent="0.3">
      <c r="A2" s="1" t="s">
        <v>122</v>
      </c>
      <c r="B2" s="5" t="s">
        <v>123</v>
      </c>
      <c r="C2" s="1" t="s">
        <v>37</v>
      </c>
      <c r="D2" s="1" t="s">
        <v>38</v>
      </c>
      <c r="F2" s="31" t="s">
        <v>44</v>
      </c>
      <c r="G2" s="32" t="s">
        <v>119</v>
      </c>
    </row>
    <row r="3" spans="1:7" x14ac:dyDescent="0.3">
      <c r="A3" s="17"/>
      <c r="B3" s="18"/>
      <c r="C3" s="8"/>
      <c r="D3" s="4"/>
    </row>
    <row r="4" spans="1:7" x14ac:dyDescent="0.3">
      <c r="A4" s="17"/>
      <c r="B4" s="18"/>
      <c r="C4" s="36"/>
      <c r="D4" s="37"/>
    </row>
    <row r="5" spans="1:7" x14ac:dyDescent="0.3">
      <c r="A5" s="17"/>
      <c r="B5" s="18"/>
      <c r="C5" s="36"/>
      <c r="D5" s="37"/>
    </row>
    <row r="6" spans="1:7" x14ac:dyDescent="0.3">
      <c r="A6" s="17"/>
      <c r="B6" s="18"/>
      <c r="C6" s="36"/>
      <c r="D6" s="37"/>
    </row>
    <row r="7" spans="1:7" x14ac:dyDescent="0.3">
      <c r="A7" s="17"/>
      <c r="B7" s="18"/>
      <c r="C7" s="36"/>
      <c r="D7" s="37"/>
    </row>
    <row r="8" spans="1:7" x14ac:dyDescent="0.3">
      <c r="A8" s="17"/>
      <c r="B8" s="18"/>
      <c r="C8" s="36"/>
      <c r="D8" s="37"/>
    </row>
    <row r="9" spans="1:7" x14ac:dyDescent="0.3">
      <c r="A9" s="17"/>
      <c r="B9" s="18"/>
      <c r="C9" s="36"/>
      <c r="D9" s="37"/>
    </row>
    <row r="10" spans="1:7" x14ac:dyDescent="0.3">
      <c r="A10" s="17"/>
      <c r="B10" s="18"/>
      <c r="C10" s="36"/>
      <c r="D10" s="37"/>
    </row>
    <row r="11" spans="1:7" x14ac:dyDescent="0.3">
      <c r="A11" s="17"/>
      <c r="B11" s="18"/>
      <c r="C11" s="36"/>
      <c r="D11" s="37"/>
    </row>
    <row r="12" spans="1:7" x14ac:dyDescent="0.3">
      <c r="A12" s="17"/>
      <c r="B12" s="18"/>
      <c r="C12" s="36"/>
      <c r="D12" s="37"/>
    </row>
    <row r="13" spans="1:7" x14ac:dyDescent="0.3">
      <c r="A13" s="17"/>
      <c r="B13" s="18"/>
      <c r="C13" s="36"/>
      <c r="D13" s="37"/>
    </row>
    <row r="14" spans="1:7" x14ac:dyDescent="0.3">
      <c r="A14" s="17"/>
      <c r="B14" s="18"/>
      <c r="C14" s="36"/>
      <c r="D14" s="37"/>
    </row>
    <row r="15" spans="1:7" x14ac:dyDescent="0.3">
      <c r="A15" s="17"/>
      <c r="B15" s="18"/>
      <c r="C15" s="36"/>
      <c r="D15" s="37"/>
    </row>
    <row r="16" spans="1:7" x14ac:dyDescent="0.3">
      <c r="A16" s="17"/>
      <c r="B16" s="18"/>
      <c r="C16" s="36"/>
      <c r="D16" s="37"/>
    </row>
    <row r="17" spans="1:4" x14ac:dyDescent="0.3">
      <c r="A17" s="17"/>
      <c r="B17" s="18"/>
      <c r="C17" s="36"/>
      <c r="D17" s="37"/>
    </row>
    <row r="18" spans="1:4" x14ac:dyDescent="0.3">
      <c r="A18" s="17"/>
      <c r="B18" s="18"/>
      <c r="C18" s="36"/>
      <c r="D18" s="37"/>
    </row>
    <row r="19" spans="1:4" x14ac:dyDescent="0.3">
      <c r="A19" s="17"/>
      <c r="B19" s="18"/>
      <c r="C19" s="36"/>
      <c r="D19" s="37"/>
    </row>
    <row r="20" spans="1:4" x14ac:dyDescent="0.3">
      <c r="A20" s="17"/>
      <c r="B20" s="18"/>
      <c r="C20" s="36"/>
      <c r="D20" s="37"/>
    </row>
    <row r="21" spans="1:4" x14ac:dyDescent="0.3">
      <c r="A21" s="17"/>
      <c r="B21" s="18"/>
      <c r="C21" s="36"/>
      <c r="D21" s="37"/>
    </row>
    <row r="22" spans="1:4" x14ac:dyDescent="0.3">
      <c r="A22" s="17"/>
      <c r="B22" s="18"/>
      <c r="C22" s="36"/>
      <c r="D22" s="37"/>
    </row>
    <row r="23" spans="1:4" x14ac:dyDescent="0.3">
      <c r="A23" s="17"/>
      <c r="B23" s="18"/>
      <c r="C23" s="36"/>
      <c r="D23" s="37"/>
    </row>
    <row r="24" spans="1:4" x14ac:dyDescent="0.3">
      <c r="A24" s="17"/>
      <c r="B24" s="18"/>
      <c r="C24" s="36"/>
      <c r="D24" s="37"/>
    </row>
    <row r="25" spans="1:4" x14ac:dyDescent="0.3">
      <c r="A25" s="17"/>
      <c r="B25" s="18"/>
      <c r="C25" s="36"/>
      <c r="D25" s="37"/>
    </row>
    <row r="26" spans="1:4" x14ac:dyDescent="0.3">
      <c r="A26" s="17"/>
      <c r="B26" s="18"/>
      <c r="C26" s="36"/>
      <c r="D26" s="37"/>
    </row>
    <row r="27" spans="1:4" x14ac:dyDescent="0.3">
      <c r="A27" s="17"/>
      <c r="B27" s="18"/>
      <c r="C27" s="36"/>
      <c r="D27" s="37"/>
    </row>
    <row r="28" spans="1:4" x14ac:dyDescent="0.3">
      <c r="A28" s="17"/>
      <c r="B28" s="18"/>
      <c r="C28" s="36"/>
      <c r="D28" s="37"/>
    </row>
    <row r="29" spans="1:4" x14ac:dyDescent="0.3">
      <c r="A29" s="17"/>
      <c r="B29" s="18"/>
      <c r="C29" s="36"/>
      <c r="D29" s="37"/>
    </row>
    <row r="30" spans="1:4" x14ac:dyDescent="0.3">
      <c r="A30" s="17"/>
      <c r="B30" s="18"/>
      <c r="C30" s="36"/>
      <c r="D30" s="37"/>
    </row>
    <row r="31" spans="1:4" x14ac:dyDescent="0.3">
      <c r="A31" s="17"/>
      <c r="B31" s="18"/>
      <c r="C31" s="36"/>
      <c r="D31" s="37"/>
    </row>
    <row r="32" spans="1:4" x14ac:dyDescent="0.3">
      <c r="A32" s="17"/>
      <c r="B32" s="18"/>
      <c r="C32" s="36"/>
      <c r="D32" s="37"/>
    </row>
    <row r="33" spans="1:4" x14ac:dyDescent="0.3">
      <c r="A33" s="17"/>
      <c r="B33" s="18"/>
      <c r="C33" s="36"/>
      <c r="D33" s="37"/>
    </row>
    <row r="34" spans="1:4" x14ac:dyDescent="0.3">
      <c r="A34" s="17"/>
      <c r="B34" s="18"/>
      <c r="C34" s="36"/>
      <c r="D34" s="37"/>
    </row>
    <row r="35" spans="1:4" x14ac:dyDescent="0.3">
      <c r="A35" s="17"/>
      <c r="B35" s="18"/>
      <c r="C35" s="36"/>
      <c r="D35" s="37"/>
    </row>
    <row r="36" spans="1:4" x14ac:dyDescent="0.3">
      <c r="A36" s="17"/>
      <c r="B36" s="18"/>
      <c r="C36" s="36"/>
      <c r="D36" s="37"/>
    </row>
    <row r="37" spans="1:4" x14ac:dyDescent="0.3">
      <c r="A37" s="17"/>
      <c r="B37" s="18"/>
      <c r="C37" s="36"/>
      <c r="D37" s="37"/>
    </row>
    <row r="38" spans="1:4" x14ac:dyDescent="0.3">
      <c r="A38" s="17"/>
      <c r="B38" s="18"/>
      <c r="C38" s="36"/>
      <c r="D38" s="37"/>
    </row>
    <row r="39" spans="1:4" x14ac:dyDescent="0.3">
      <c r="A39" s="17"/>
      <c r="B39" s="18"/>
      <c r="C39" s="36"/>
      <c r="D39" s="37"/>
    </row>
    <row r="40" spans="1:4" x14ac:dyDescent="0.3">
      <c r="A40" s="17"/>
      <c r="B40" s="18"/>
      <c r="C40" s="36"/>
      <c r="D40" s="37"/>
    </row>
    <row r="41" spans="1:4" x14ac:dyDescent="0.3">
      <c r="A41" s="17"/>
      <c r="B41" s="18"/>
      <c r="C41" s="36"/>
      <c r="D41" s="37"/>
    </row>
    <row r="42" spans="1:4" x14ac:dyDescent="0.3">
      <c r="A42" s="17"/>
      <c r="B42" s="18"/>
      <c r="C42" s="36"/>
      <c r="D42" s="37"/>
    </row>
    <row r="43" spans="1:4" x14ac:dyDescent="0.3">
      <c r="A43" s="17"/>
      <c r="B43" s="18"/>
      <c r="C43" s="36"/>
      <c r="D43" s="37"/>
    </row>
    <row r="44" spans="1:4" x14ac:dyDescent="0.3">
      <c r="A44" s="17"/>
      <c r="B44" s="18"/>
      <c r="C44" s="36"/>
      <c r="D44" s="37"/>
    </row>
    <row r="45" spans="1:4" x14ac:dyDescent="0.3">
      <c r="A45" s="17"/>
      <c r="B45" s="18"/>
      <c r="C45" s="36"/>
      <c r="D45" s="37"/>
    </row>
    <row r="46" spans="1:4" x14ac:dyDescent="0.3">
      <c r="A46" s="17"/>
      <c r="B46" s="18"/>
      <c r="C46" s="36"/>
      <c r="D46" s="37"/>
    </row>
    <row r="47" spans="1:4" x14ac:dyDescent="0.3">
      <c r="A47" s="17"/>
      <c r="B47" s="18"/>
      <c r="C47" s="36"/>
      <c r="D47" s="37"/>
    </row>
    <row r="48" spans="1:4" x14ac:dyDescent="0.3">
      <c r="A48" s="17"/>
      <c r="B48" s="18"/>
      <c r="C48" s="36"/>
      <c r="D48" s="37"/>
    </row>
    <row r="49" spans="1:4" x14ac:dyDescent="0.3">
      <c r="A49" s="17"/>
      <c r="B49" s="18"/>
      <c r="C49" s="36"/>
      <c r="D49" s="37"/>
    </row>
    <row r="50" spans="1:4" x14ac:dyDescent="0.3">
      <c r="A50" s="17"/>
      <c r="B50" s="18"/>
      <c r="C50" s="36"/>
      <c r="D50" s="37"/>
    </row>
    <row r="51" spans="1:4" x14ac:dyDescent="0.3">
      <c r="A51" s="17"/>
      <c r="B51" s="18"/>
      <c r="C51" s="36"/>
      <c r="D51" s="37"/>
    </row>
    <row r="52" spans="1:4" x14ac:dyDescent="0.3">
      <c r="A52" s="17"/>
      <c r="B52" s="18"/>
      <c r="C52" s="36"/>
      <c r="D52" s="37"/>
    </row>
    <row r="53" spans="1:4" x14ac:dyDescent="0.3">
      <c r="A53" s="17"/>
      <c r="B53" s="18"/>
      <c r="C53" s="36"/>
      <c r="D53" s="37"/>
    </row>
    <row r="54" spans="1:4" x14ac:dyDescent="0.3">
      <c r="A54" s="17"/>
      <c r="B54" s="18"/>
      <c r="C54" s="36"/>
      <c r="D54" s="37"/>
    </row>
    <row r="55" spans="1:4" x14ac:dyDescent="0.3">
      <c r="A55" s="17"/>
      <c r="B55" s="18"/>
      <c r="C55" s="36"/>
      <c r="D55" s="37"/>
    </row>
    <row r="56" spans="1:4" x14ac:dyDescent="0.3">
      <c r="A56" s="17"/>
      <c r="B56" s="18"/>
      <c r="C56" s="36"/>
      <c r="D56" s="37"/>
    </row>
    <row r="57" spans="1:4" x14ac:dyDescent="0.3">
      <c r="A57" s="17"/>
      <c r="B57" s="18"/>
      <c r="C57" s="36"/>
      <c r="D57" s="37"/>
    </row>
    <row r="58" spans="1:4" x14ac:dyDescent="0.3">
      <c r="A58" s="17"/>
      <c r="B58" s="18"/>
      <c r="C58" s="36"/>
      <c r="D58" s="37"/>
    </row>
    <row r="59" spans="1:4" x14ac:dyDescent="0.3">
      <c r="A59" s="17"/>
      <c r="B59" s="18"/>
      <c r="C59" s="36"/>
      <c r="D59" s="37"/>
    </row>
    <row r="60" spans="1:4" x14ac:dyDescent="0.3">
      <c r="A60" s="17"/>
      <c r="B60" s="18"/>
      <c r="C60" s="36"/>
      <c r="D60" s="37"/>
    </row>
    <row r="61" spans="1:4" x14ac:dyDescent="0.3">
      <c r="A61" s="17"/>
      <c r="B61" s="18"/>
      <c r="C61" s="36"/>
      <c r="D61" s="37"/>
    </row>
    <row r="62" spans="1:4" x14ac:dyDescent="0.3">
      <c r="A62" s="17"/>
      <c r="B62" s="18"/>
      <c r="C62" s="36"/>
      <c r="D62" s="37"/>
    </row>
    <row r="63" spans="1:4" x14ac:dyDescent="0.3">
      <c r="A63" s="17"/>
      <c r="B63" s="18"/>
      <c r="C63" s="36"/>
      <c r="D63" s="37"/>
    </row>
    <row r="64" spans="1:4" x14ac:dyDescent="0.3">
      <c r="A64" s="17"/>
      <c r="B64" s="18"/>
      <c r="C64" s="36"/>
      <c r="D64" s="37"/>
    </row>
    <row r="65" spans="1:4" x14ac:dyDescent="0.3">
      <c r="A65" s="17"/>
      <c r="B65" s="18"/>
      <c r="C65" s="36"/>
      <c r="D65" s="37"/>
    </row>
    <row r="66" spans="1:4" x14ac:dyDescent="0.3">
      <c r="A66" s="17"/>
      <c r="B66" s="18"/>
      <c r="C66" s="36"/>
      <c r="D66" s="37"/>
    </row>
    <row r="67" spans="1:4" x14ac:dyDescent="0.3">
      <c r="A67" s="17"/>
      <c r="B67" s="18"/>
      <c r="C67" s="36"/>
      <c r="D67" s="37"/>
    </row>
    <row r="68" spans="1:4" x14ac:dyDescent="0.3">
      <c r="A68" s="17"/>
      <c r="B68" s="18"/>
      <c r="C68" s="36"/>
      <c r="D68" s="37"/>
    </row>
    <row r="69" spans="1:4" x14ac:dyDescent="0.3">
      <c r="A69" s="17"/>
      <c r="B69" s="18"/>
      <c r="C69" s="36"/>
      <c r="D69" s="37"/>
    </row>
    <row r="70" spans="1:4" x14ac:dyDescent="0.3">
      <c r="A70" s="17"/>
      <c r="B70" s="18"/>
      <c r="C70" s="36"/>
      <c r="D70" s="37"/>
    </row>
    <row r="71" spans="1:4" x14ac:dyDescent="0.3">
      <c r="A71" s="17"/>
      <c r="B71" s="18"/>
      <c r="C71" s="36"/>
      <c r="D71" s="37"/>
    </row>
    <row r="72" spans="1:4" x14ac:dyDescent="0.3">
      <c r="A72" s="17"/>
      <c r="B72" s="18"/>
      <c r="C72" s="36"/>
      <c r="D72" s="37"/>
    </row>
    <row r="73" spans="1:4" x14ac:dyDescent="0.3">
      <c r="A73" s="17"/>
      <c r="B73" s="18"/>
      <c r="C73" s="36"/>
      <c r="D73" s="37"/>
    </row>
    <row r="74" spans="1:4" x14ac:dyDescent="0.3">
      <c r="A74" s="17"/>
      <c r="B74" s="18"/>
      <c r="C74" s="36"/>
      <c r="D74" s="37"/>
    </row>
    <row r="75" spans="1:4" x14ac:dyDescent="0.3">
      <c r="A75" s="17"/>
      <c r="B75" s="18"/>
      <c r="C75" s="36"/>
      <c r="D75" s="37"/>
    </row>
    <row r="76" spans="1:4" x14ac:dyDescent="0.3">
      <c r="A76" s="17"/>
      <c r="B76" s="18"/>
      <c r="C76" s="36"/>
      <c r="D76" s="37"/>
    </row>
    <row r="77" spans="1:4" x14ac:dyDescent="0.3">
      <c r="A77" s="17"/>
      <c r="B77" s="18"/>
      <c r="C77" s="36"/>
      <c r="D77" s="37"/>
    </row>
    <row r="78" spans="1:4" x14ac:dyDescent="0.3">
      <c r="A78" s="17"/>
      <c r="B78" s="18"/>
      <c r="C78" s="36"/>
      <c r="D78" s="37"/>
    </row>
    <row r="79" spans="1:4" x14ac:dyDescent="0.3">
      <c r="A79" s="17"/>
      <c r="B79" s="18"/>
      <c r="C79" s="36"/>
      <c r="D79" s="37"/>
    </row>
    <row r="80" spans="1:4" x14ac:dyDescent="0.3">
      <c r="A80" s="17"/>
      <c r="B80" s="18"/>
      <c r="C80" s="36"/>
      <c r="D80" s="37"/>
    </row>
    <row r="81" spans="1:4" x14ac:dyDescent="0.3">
      <c r="A81" s="17"/>
      <c r="B81" s="18"/>
      <c r="C81" s="36"/>
      <c r="D81" s="37"/>
    </row>
    <row r="82" spans="1:4" x14ac:dyDescent="0.3">
      <c r="A82" s="17"/>
      <c r="B82" s="18"/>
      <c r="C82" s="36"/>
      <c r="D82" s="37"/>
    </row>
    <row r="83" spans="1:4" x14ac:dyDescent="0.3">
      <c r="A83" s="17"/>
      <c r="B83" s="18"/>
      <c r="C83" s="36"/>
      <c r="D83" s="37"/>
    </row>
    <row r="84" spans="1:4" x14ac:dyDescent="0.3">
      <c r="A84" s="17"/>
      <c r="B84" s="18"/>
      <c r="C84" s="36"/>
      <c r="D84" s="37"/>
    </row>
    <row r="85" spans="1:4" x14ac:dyDescent="0.3">
      <c r="A85" s="17"/>
      <c r="B85" s="18"/>
      <c r="C85" s="36"/>
      <c r="D85" s="37"/>
    </row>
    <row r="86" spans="1:4" x14ac:dyDescent="0.3">
      <c r="A86" s="17"/>
      <c r="B86" s="18"/>
      <c r="C86" s="36"/>
      <c r="D86" s="37"/>
    </row>
    <row r="87" spans="1:4" x14ac:dyDescent="0.3">
      <c r="A87" s="17"/>
      <c r="B87" s="18"/>
      <c r="C87" s="36"/>
      <c r="D87" s="37"/>
    </row>
    <row r="88" spans="1:4" x14ac:dyDescent="0.3">
      <c r="A88" s="17"/>
      <c r="B88" s="18"/>
      <c r="C88" s="36"/>
      <c r="D88" s="37"/>
    </row>
    <row r="89" spans="1:4" x14ac:dyDescent="0.3">
      <c r="A89" s="17"/>
      <c r="B89" s="18"/>
      <c r="C89" s="36"/>
      <c r="D89" s="37"/>
    </row>
    <row r="90" spans="1:4" x14ac:dyDescent="0.3">
      <c r="A90" s="17"/>
      <c r="B90" s="18"/>
      <c r="C90" s="36"/>
      <c r="D90" s="37"/>
    </row>
    <row r="91" spans="1:4" x14ac:dyDescent="0.3">
      <c r="A91" s="17"/>
      <c r="B91" s="18"/>
      <c r="C91" s="36"/>
      <c r="D91" s="37"/>
    </row>
    <row r="92" spans="1:4" x14ac:dyDescent="0.3">
      <c r="A92" s="17"/>
      <c r="B92" s="18"/>
      <c r="C92" s="36"/>
      <c r="D92" s="37"/>
    </row>
    <row r="93" spans="1:4" x14ac:dyDescent="0.3">
      <c r="A93" s="17"/>
      <c r="B93" s="18"/>
      <c r="C93" s="36"/>
      <c r="D93" s="37"/>
    </row>
    <row r="94" spans="1:4" x14ac:dyDescent="0.3">
      <c r="A94" s="17"/>
      <c r="B94" s="18"/>
      <c r="C94" s="36"/>
      <c r="D94" s="37"/>
    </row>
    <row r="95" spans="1:4" x14ac:dyDescent="0.3">
      <c r="A95" s="17"/>
      <c r="B95" s="18"/>
      <c r="C95" s="36"/>
      <c r="D95" s="37"/>
    </row>
    <row r="96" spans="1:4" x14ac:dyDescent="0.3">
      <c r="A96" s="17"/>
      <c r="B96" s="18"/>
      <c r="C96" s="36"/>
      <c r="D96" s="37"/>
    </row>
    <row r="97" spans="1:4" x14ac:dyDescent="0.3">
      <c r="A97" s="17"/>
      <c r="B97" s="18"/>
      <c r="C97" s="36"/>
      <c r="D97" s="37"/>
    </row>
    <row r="98" spans="1:4" x14ac:dyDescent="0.3">
      <c r="A98" s="17"/>
      <c r="B98" s="18"/>
      <c r="C98" s="36"/>
      <c r="D98" s="37"/>
    </row>
    <row r="99" spans="1:4" x14ac:dyDescent="0.3">
      <c r="A99" s="17"/>
      <c r="B99" s="18"/>
      <c r="C99" s="36"/>
      <c r="D99" s="37"/>
    </row>
    <row r="100" spans="1:4" x14ac:dyDescent="0.3">
      <c r="A100" s="17"/>
      <c r="B100" s="18"/>
      <c r="C100" s="36"/>
      <c r="D100" s="37"/>
    </row>
    <row r="101" spans="1:4" x14ac:dyDescent="0.3">
      <c r="A101" s="17"/>
      <c r="B101" s="18"/>
      <c r="C101" s="36"/>
      <c r="D101" s="37"/>
    </row>
    <row r="102" spans="1:4" x14ac:dyDescent="0.3">
      <c r="A102" s="17"/>
      <c r="B102" s="18"/>
      <c r="C102" s="36"/>
      <c r="D102" s="37"/>
    </row>
    <row r="103" spans="1:4" x14ac:dyDescent="0.3">
      <c r="A103" s="17"/>
      <c r="B103" s="18"/>
      <c r="C103" s="36"/>
      <c r="D103" s="37"/>
    </row>
    <row r="104" spans="1:4" x14ac:dyDescent="0.3">
      <c r="A104" s="17"/>
      <c r="B104" s="18"/>
      <c r="C104" s="36"/>
      <c r="D104" s="37"/>
    </row>
    <row r="105" spans="1:4" x14ac:dyDescent="0.3">
      <c r="A105" s="17"/>
      <c r="B105" s="18"/>
      <c r="C105" s="36"/>
      <c r="D105" s="37"/>
    </row>
    <row r="106" spans="1:4" x14ac:dyDescent="0.3">
      <c r="A106" s="17"/>
      <c r="B106" s="18"/>
      <c r="C106" s="36"/>
      <c r="D106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208F-908D-44CE-BB18-24656B27C42F}">
  <sheetPr>
    <tabColor theme="5" tint="0.59999389629810485"/>
  </sheetPr>
  <dimension ref="A1:N18"/>
  <sheetViews>
    <sheetView workbookViewId="0">
      <selection activeCell="K5" sqref="K5"/>
    </sheetView>
  </sheetViews>
  <sheetFormatPr defaultRowHeight="14.4" x14ac:dyDescent="0.3"/>
  <cols>
    <col min="1" max="1" width="14.33203125" style="27" bestFit="1" customWidth="1"/>
    <col min="2" max="2" width="9.33203125" style="27" bestFit="1" customWidth="1"/>
    <col min="3" max="3" width="13.44140625" style="27" customWidth="1"/>
    <col min="4" max="4" width="14.88671875" style="34" bestFit="1" customWidth="1"/>
    <col min="5" max="5" width="12.5546875" style="38" bestFit="1" customWidth="1"/>
    <col min="6" max="6" width="12.5546875" style="34" bestFit="1" customWidth="1"/>
    <col min="7" max="7" width="12.44140625" style="34" bestFit="1" customWidth="1"/>
    <col min="9" max="9" width="17" style="30" bestFit="1" customWidth="1"/>
    <col min="10" max="10" width="20.109375" bestFit="1" customWidth="1"/>
    <col min="13" max="13" width="9.109375" style="28"/>
  </cols>
  <sheetData>
    <row r="1" spans="1:14" x14ac:dyDescent="0.3">
      <c r="A1"/>
      <c r="B1"/>
      <c r="C1"/>
      <c r="D1" s="49" t="s">
        <v>41</v>
      </c>
      <c r="E1" s="49" t="s">
        <v>41</v>
      </c>
      <c r="F1" s="49" t="s">
        <v>51</v>
      </c>
      <c r="G1" s="49" t="s">
        <v>41</v>
      </c>
    </row>
    <row r="2" spans="1:14" x14ac:dyDescent="0.3">
      <c r="A2" s="1" t="s">
        <v>35</v>
      </c>
      <c r="B2" s="1" t="s">
        <v>33</v>
      </c>
      <c r="C2" s="5" t="s">
        <v>34</v>
      </c>
      <c r="D2" s="1" t="s">
        <v>32</v>
      </c>
      <c r="E2" s="1" t="s">
        <v>36</v>
      </c>
      <c r="F2" s="1" t="s">
        <v>37</v>
      </c>
      <c r="G2" s="1" t="s">
        <v>38</v>
      </c>
      <c r="I2" s="3" t="s">
        <v>45</v>
      </c>
      <c r="J2" s="47"/>
      <c r="K2" s="11">
        <v>1.7000000000000001E-2</v>
      </c>
      <c r="L2" s="29"/>
      <c r="M2"/>
      <c r="N2" s="28"/>
    </row>
    <row r="3" spans="1:14" x14ac:dyDescent="0.3">
      <c r="A3" s="17">
        <v>-3</v>
      </c>
      <c r="B3" s="19">
        <v>17</v>
      </c>
      <c r="C3" s="18">
        <v>562000</v>
      </c>
      <c r="D3" s="7">
        <v>0.2</v>
      </c>
      <c r="E3" s="4">
        <v>0.05</v>
      </c>
      <c r="F3" s="8">
        <v>30</v>
      </c>
      <c r="G3" s="4">
        <v>2.7E-2</v>
      </c>
      <c r="I3" s="3" t="s">
        <v>40</v>
      </c>
      <c r="J3" s="48" t="s">
        <v>49</v>
      </c>
      <c r="K3" s="12">
        <v>500</v>
      </c>
      <c r="L3" s="12">
        <v>4000</v>
      </c>
      <c r="M3" s="12">
        <v>15000</v>
      </c>
      <c r="N3" s="28"/>
    </row>
    <row r="4" spans="1:14" x14ac:dyDescent="0.3">
      <c r="A4" s="17">
        <f>B3</f>
        <v>17</v>
      </c>
      <c r="B4" s="19">
        <f>A4+10</f>
        <v>27</v>
      </c>
      <c r="C4" s="18">
        <v>900000</v>
      </c>
      <c r="D4" s="33">
        <v>0.2</v>
      </c>
      <c r="E4" s="37">
        <v>0.02</v>
      </c>
      <c r="F4" s="36">
        <v>30</v>
      </c>
      <c r="G4" s="37">
        <v>3.5000000000000003E-2</v>
      </c>
      <c r="I4" s="3" t="s">
        <v>39</v>
      </c>
      <c r="J4" s="48" t="s">
        <v>50</v>
      </c>
      <c r="K4" s="12">
        <v>1700</v>
      </c>
      <c r="M4"/>
    </row>
    <row r="5" spans="1:14" x14ac:dyDescent="0.3">
      <c r="A5" s="17">
        <f>B4</f>
        <v>27</v>
      </c>
      <c r="B5" s="19">
        <f>45</f>
        <v>45</v>
      </c>
      <c r="C5" s="18">
        <v>1250000</v>
      </c>
      <c r="D5" s="33">
        <v>0.2</v>
      </c>
      <c r="E5" s="37">
        <v>0.02</v>
      </c>
      <c r="F5" s="36">
        <v>20</v>
      </c>
      <c r="G5" s="37">
        <v>0.03</v>
      </c>
      <c r="I5" s="3" t="s">
        <v>46</v>
      </c>
      <c r="J5" s="48" t="s">
        <v>3</v>
      </c>
      <c r="K5" s="26">
        <v>75</v>
      </c>
      <c r="M5"/>
      <c r="N5" s="28"/>
    </row>
    <row r="6" spans="1:14" x14ac:dyDescent="0.3">
      <c r="A6" s="17"/>
      <c r="B6" s="19"/>
      <c r="C6" s="18"/>
      <c r="D6" s="33"/>
      <c r="E6" s="37"/>
      <c r="F6" s="36"/>
      <c r="G6" s="37"/>
      <c r="I6" s="3" t="s">
        <v>47</v>
      </c>
      <c r="J6" s="48" t="s">
        <v>3</v>
      </c>
      <c r="K6" s="26">
        <v>125</v>
      </c>
      <c r="M6"/>
      <c r="N6" s="28"/>
    </row>
    <row r="7" spans="1:14" x14ac:dyDescent="0.3">
      <c r="A7" s="17"/>
      <c r="B7" s="19"/>
      <c r="C7" s="18"/>
      <c r="D7" s="33"/>
      <c r="E7" s="37"/>
      <c r="F7" s="36"/>
      <c r="G7" s="37"/>
      <c r="I7" s="3" t="s">
        <v>48</v>
      </c>
      <c r="J7" s="48" t="s">
        <v>3</v>
      </c>
      <c r="K7" s="26">
        <v>60</v>
      </c>
      <c r="M7"/>
      <c r="N7" s="28"/>
    </row>
    <row r="8" spans="1:14" x14ac:dyDescent="0.3">
      <c r="A8" s="17"/>
      <c r="B8" s="19"/>
      <c r="C8" s="18"/>
      <c r="D8" s="33"/>
      <c r="E8" s="37"/>
      <c r="F8" s="36"/>
      <c r="G8" s="37"/>
      <c r="I8" s="3" t="s">
        <v>115</v>
      </c>
      <c r="J8" s="48" t="s">
        <v>3</v>
      </c>
      <c r="K8" s="26">
        <f>250/4</f>
        <v>62.5</v>
      </c>
      <c r="N8" s="28"/>
    </row>
    <row r="9" spans="1:14" x14ac:dyDescent="0.3">
      <c r="A9" s="17"/>
      <c r="B9" s="19"/>
      <c r="C9" s="18"/>
      <c r="D9" s="33"/>
      <c r="E9" s="37"/>
      <c r="F9" s="36"/>
      <c r="G9" s="37"/>
      <c r="I9" s="3"/>
    </row>
    <row r="10" spans="1:14" x14ac:dyDescent="0.3">
      <c r="A10" s="17"/>
      <c r="B10" s="19"/>
      <c r="C10" s="18"/>
      <c r="D10" s="33"/>
      <c r="E10" s="37"/>
      <c r="F10" s="36"/>
      <c r="G10" s="37"/>
      <c r="I10" s="3" t="s">
        <v>44</v>
      </c>
      <c r="J10" s="32" t="s">
        <v>119</v>
      </c>
    </row>
    <row r="11" spans="1:14" x14ac:dyDescent="0.3">
      <c r="A11" s="17"/>
      <c r="B11" s="19"/>
      <c r="C11" s="18"/>
      <c r="D11" s="33"/>
      <c r="E11" s="37"/>
      <c r="F11" s="36"/>
      <c r="G11" s="37"/>
    </row>
    <row r="12" spans="1:14" x14ac:dyDescent="0.3">
      <c r="A12" s="17"/>
      <c r="B12" s="19"/>
      <c r="C12" s="18"/>
      <c r="D12" s="33"/>
      <c r="E12" s="37"/>
      <c r="F12" s="36"/>
      <c r="G12" s="37"/>
    </row>
    <row r="13" spans="1:14" x14ac:dyDescent="0.3">
      <c r="A13" s="17"/>
      <c r="B13" s="19"/>
      <c r="C13" s="18"/>
      <c r="D13" s="33"/>
      <c r="E13" s="37"/>
      <c r="F13" s="36"/>
      <c r="G13" s="37"/>
    </row>
    <row r="14" spans="1:14" x14ac:dyDescent="0.3">
      <c r="A14" s="17"/>
      <c r="B14" s="19"/>
      <c r="C14" s="18"/>
      <c r="D14" s="33"/>
      <c r="E14" s="37"/>
      <c r="F14" s="36"/>
      <c r="G14" s="37"/>
    </row>
    <row r="15" spans="1:14" x14ac:dyDescent="0.3">
      <c r="G15" s="35"/>
    </row>
    <row r="16" spans="1:14" x14ac:dyDescent="0.3">
      <c r="G16" s="35"/>
    </row>
    <row r="17" spans="7:7" x14ac:dyDescent="0.3">
      <c r="G17" s="35"/>
    </row>
    <row r="18" spans="7:7" x14ac:dyDescent="0.3">
      <c r="G18" s="35"/>
    </row>
  </sheetData>
  <pageMargins left="0.7" right="0.7" top="0.75" bottom="0.75" header="0.3" footer="0.3"/>
  <pageSetup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D77-2870-4555-B62D-733EBDFE0F64}">
  <sheetPr>
    <tabColor theme="5" tint="0.59999389629810485"/>
  </sheetPr>
  <dimension ref="A1:Z16"/>
  <sheetViews>
    <sheetView topLeftCell="A37" workbookViewId="0">
      <selection activeCell="C2" sqref="C2:D2"/>
    </sheetView>
  </sheetViews>
  <sheetFormatPr defaultRowHeight="14.4" x14ac:dyDescent="0.3"/>
  <cols>
    <col min="1" max="1" width="14.33203125" bestFit="1" customWidth="1"/>
    <col min="2" max="2" width="22" bestFit="1" customWidth="1"/>
    <col min="3" max="4" width="1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21.109375" bestFit="1" customWidth="1"/>
    <col min="13" max="13" width="9.109375" style="28"/>
  </cols>
  <sheetData>
    <row r="1" spans="1:26" x14ac:dyDescent="0.3">
      <c r="I1"/>
      <c r="M1"/>
    </row>
    <row r="2" spans="1:26" x14ac:dyDescent="0.3">
      <c r="A2" s="3" t="s">
        <v>125</v>
      </c>
      <c r="B2" s="48" t="s">
        <v>126</v>
      </c>
      <c r="C2" s="69"/>
      <c r="D2" s="69"/>
      <c r="I2"/>
      <c r="M2"/>
    </row>
    <row r="3" spans="1:26" x14ac:dyDescent="0.3">
      <c r="A3" s="3" t="s">
        <v>127</v>
      </c>
      <c r="B3" s="48" t="s">
        <v>3</v>
      </c>
      <c r="C3" s="12">
        <v>2200</v>
      </c>
      <c r="I3"/>
      <c r="M3"/>
    </row>
    <row r="4" spans="1:26" x14ac:dyDescent="0.3">
      <c r="A4" s="3" t="s">
        <v>128</v>
      </c>
      <c r="B4" s="48" t="s">
        <v>3</v>
      </c>
      <c r="C4" s="18">
        <v>75</v>
      </c>
      <c r="D4" s="41">
        <v>50</v>
      </c>
      <c r="E4" s="41">
        <v>25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s="70" customFormat="1" ht="13.8" x14ac:dyDescent="0.3">
      <c r="C5" s="70" t="s">
        <v>129</v>
      </c>
      <c r="D5" s="70" t="s">
        <v>130</v>
      </c>
      <c r="E5" s="70" t="s">
        <v>131</v>
      </c>
    </row>
    <row r="6" spans="1:26" x14ac:dyDescent="0.3">
      <c r="A6" s="3" t="s">
        <v>40</v>
      </c>
      <c r="B6" s="48" t="s">
        <v>43</v>
      </c>
      <c r="C6" s="12">
        <v>25</v>
      </c>
      <c r="D6" s="12">
        <v>50</v>
      </c>
      <c r="E6" s="12">
        <v>100</v>
      </c>
      <c r="I6"/>
      <c r="M6"/>
    </row>
    <row r="7" spans="1:26" x14ac:dyDescent="0.3">
      <c r="A7" s="3" t="s">
        <v>39</v>
      </c>
      <c r="B7" s="48" t="s">
        <v>3</v>
      </c>
      <c r="C7" s="12">
        <v>20</v>
      </c>
      <c r="I7"/>
      <c r="M7"/>
    </row>
    <row r="8" spans="1:26" x14ac:dyDescent="0.3">
      <c r="I8"/>
      <c r="M8"/>
    </row>
    <row r="9" spans="1:26" x14ac:dyDescent="0.3">
      <c r="A9" s="3" t="s">
        <v>46</v>
      </c>
      <c r="B9" s="48" t="s">
        <v>3</v>
      </c>
      <c r="C9" s="12">
        <v>150</v>
      </c>
      <c r="I9"/>
      <c r="M9"/>
    </row>
    <row r="10" spans="1:26" x14ac:dyDescent="0.3">
      <c r="A10" s="3" t="s">
        <v>47</v>
      </c>
      <c r="B10" s="48" t="s">
        <v>3</v>
      </c>
      <c r="C10" s="12">
        <v>20</v>
      </c>
      <c r="I10"/>
      <c r="M10"/>
    </row>
    <row r="11" spans="1:26" x14ac:dyDescent="0.3">
      <c r="A11" s="3" t="s">
        <v>48</v>
      </c>
      <c r="B11" s="48" t="s">
        <v>3</v>
      </c>
      <c r="C11" s="12">
        <v>40</v>
      </c>
      <c r="I11"/>
      <c r="M11"/>
    </row>
    <row r="12" spans="1:26" x14ac:dyDescent="0.3">
      <c r="A12" s="3"/>
      <c r="B12" s="39"/>
      <c r="I12"/>
      <c r="M12"/>
    </row>
    <row r="13" spans="1:26" x14ac:dyDescent="0.3">
      <c r="A13" s="31" t="s">
        <v>44</v>
      </c>
      <c r="B13" s="32" t="s">
        <v>119</v>
      </c>
      <c r="I13"/>
      <c r="M13"/>
    </row>
    <row r="14" spans="1:26" x14ac:dyDescent="0.3">
      <c r="I14"/>
      <c r="M14"/>
    </row>
    <row r="15" spans="1:26" x14ac:dyDescent="0.3">
      <c r="I15"/>
      <c r="M15"/>
    </row>
    <row r="16" spans="1:26" x14ac:dyDescent="0.3">
      <c r="I16"/>
      <c r="M16"/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Inputs</vt:lpstr>
      <vt:lpstr>Salary</vt:lpstr>
      <vt:lpstr>Social Security</vt:lpstr>
      <vt:lpstr>Accounts</vt:lpstr>
      <vt:lpstr>Allocations</vt:lpstr>
      <vt:lpstr>Earnings</vt:lpstr>
      <vt:lpstr>Loans</vt:lpstr>
      <vt:lpstr>Home</vt:lpstr>
      <vt:lpstr>Rent</vt:lpstr>
      <vt:lpstr>Car</vt:lpstr>
      <vt:lpstr>Food</vt:lpstr>
      <vt:lpstr>Shopping</vt:lpstr>
      <vt:lpstr>Activities</vt:lpstr>
      <vt:lpstr>Subscriptions</vt:lpstr>
      <vt:lpstr>Personal Care</vt:lpstr>
      <vt:lpstr>Gifts</vt:lpstr>
      <vt:lpstr>Health Care</vt:lpstr>
      <vt:lpstr>Pet</vt:lpstr>
      <vt:lpstr>Education</vt:lpstr>
      <vt:lpstr>Vacation</vt:lpstr>
      <vt:lpstr>Major</vt:lpstr>
      <vt:lpstr>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2021-03-07T21:49:45Z</dcterms:created>
  <dcterms:modified xsi:type="dcterms:W3CDTF">2024-11-17T04:11:33Z</dcterms:modified>
</cp:coreProperties>
</file>