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Sheet1" sheetId="1" r:id="rId1"/>
    <sheet name="Sheet2" sheetId="2" r:id="rId2"/>
    <sheet name="Sheet3" sheetId="3" r:id="rId3"/>
  </sheets>
  <definedNames>
    <definedName name="rtiduino_BOM" localSheetId="0">Sheet1!$A$3:$J$42</definedName>
  </definedNames>
  <calcPr calcId="145621"/>
</workbook>
</file>

<file path=xl/calcChain.xml><?xml version="1.0" encoding="utf-8"?>
<calcChain xmlns="http://schemas.openxmlformats.org/spreadsheetml/2006/main">
  <c r="Q40" i="1" l="1"/>
  <c r="Q41" i="1"/>
  <c r="Q42" i="1"/>
  <c r="Q3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P4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1" i="1"/>
  <c r="P28" i="1"/>
  <c r="P40" i="1"/>
  <c r="P29" i="1"/>
  <c r="P30" i="1"/>
  <c r="P31" i="1"/>
  <c r="P32" i="1"/>
  <c r="P39" i="1"/>
  <c r="P33" i="1"/>
  <c r="P34" i="1"/>
  <c r="P35" i="1"/>
  <c r="P36" i="1"/>
  <c r="P37" i="1"/>
  <c r="P38" i="1"/>
  <c r="P4" i="1"/>
  <c r="K42" i="1"/>
  <c r="J42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41" i="1"/>
  <c r="K41" i="1" s="1"/>
  <c r="J28" i="1"/>
  <c r="K28" i="1" s="1"/>
  <c r="J40" i="1"/>
  <c r="K40" i="1" s="1"/>
  <c r="J29" i="1"/>
  <c r="K29" i="1" s="1"/>
  <c r="J30" i="1"/>
  <c r="K30" i="1" s="1"/>
  <c r="J31" i="1"/>
  <c r="K31" i="1" s="1"/>
  <c r="J32" i="1"/>
  <c r="K32" i="1" s="1"/>
  <c r="J39" i="1"/>
  <c r="K39" i="1" s="1"/>
  <c r="J33" i="1"/>
  <c r="K33" i="1" s="1"/>
  <c r="J35" i="1"/>
  <c r="K35" i="1" s="1"/>
  <c r="J36" i="1"/>
  <c r="K36" i="1" s="1"/>
  <c r="J37" i="1"/>
  <c r="K37" i="1" s="1"/>
  <c r="J38" i="1"/>
  <c r="K38" i="1" s="1"/>
  <c r="J4" i="1"/>
  <c r="K4" i="1" s="1"/>
  <c r="P44" i="1" l="1"/>
</calcChain>
</file>

<file path=xl/connections.xml><?xml version="1.0" encoding="utf-8"?>
<connections xmlns="http://schemas.openxmlformats.org/spreadsheetml/2006/main">
  <connection id="1" name="rtiduino-BOM" type="6" refreshedVersion="4" background="1" saveData="1">
    <textPr codePage="932" sourceFile="C:\Users\gmb1g08\Documents\RTI\SVN\LED_Driver_PCB\rtiduino-BOM.csv" semicolon="1">
      <textFields count="19">
        <textField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<sst xmlns="http://schemas.openxmlformats.org/spreadsheetml/2006/main" count="248" uniqueCount="200">
  <si>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</si>
  <si>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</si>
  <si>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</si>
  <si>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</si>
  <si>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</si>
  <si>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</si>
  <si>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</si>
  <si>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</si>
  <si>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10-XX</t>
  </si>
  <si>
    <t>B3F-10XX</t>
  </si>
  <si>
    <t>S1</t>
  </si>
  <si>
    <t>OMRON SWITCH</t>
  </si>
  <si>
    <t>F15HPS</t>
  </si>
  <si>
    <t>F15HP</t>
  </si>
  <si>
    <t>X1, X5, X6, X7</t>
  </si>
  <si>
    <t>SUB-D</t>
  </si>
  <si>
    <t>JP2</t>
  </si>
  <si>
    <t>LED0805ROUND</t>
  </si>
  <si>
    <t>0805RND</t>
  </si>
  <si>
    <t>L, RX, RX1, TX, TX1</t>
  </si>
  <si>
    <t>LED</t>
  </si>
  <si>
    <t>PINHD-1X6</t>
  </si>
  <si>
    <t>1X06</t>
  </si>
  <si>
    <t>PIN HEADER</t>
  </si>
  <si>
    <t>PINHD-2X5</t>
  </si>
  <si>
    <t>2X05</t>
  </si>
  <si>
    <t>JP7, JP8, JP9</t>
  </si>
  <si>
    <t>PINHD-2X8</t>
  </si>
  <si>
    <t>2X08</t>
  </si>
  <si>
    <t>JP3</t>
  </si>
  <si>
    <t>PN61729</t>
  </si>
  <si>
    <t>X4</t>
  </si>
  <si>
    <t>BERG USB connector</t>
  </si>
  <si>
    <t>C-EUC0805K</t>
  </si>
  <si>
    <t>C0805K</t>
  </si>
  <si>
    <t>CAPACITOR, European symbol</t>
  </si>
  <si>
    <t>100nF</t>
  </si>
  <si>
    <t>100uF</t>
  </si>
  <si>
    <t>CPOL-EUE5-13</t>
  </si>
  <si>
    <t>E5-13</t>
  </si>
  <si>
    <t>C7</t>
  </si>
  <si>
    <t>POLARIZED CAPACITOR, European symbol</t>
  </si>
  <si>
    <t>10K</t>
  </si>
  <si>
    <t>R-EU_R0805</t>
  </si>
  <si>
    <t>R0805</t>
  </si>
  <si>
    <t>RESISTOR, European symbol</t>
  </si>
  <si>
    <t>EEE-FK1J100P-CASE-D</t>
  </si>
  <si>
    <t>CAPAE660X610N</t>
  </si>
  <si>
    <t>C12</t>
  </si>
  <si>
    <t>Aluminum Electrolytic Capacitors,Surface Mount Type</t>
  </si>
  <si>
    <t>EEE-FK1J100P</t>
  </si>
  <si>
    <t>120uF</t>
  </si>
  <si>
    <t>C6</t>
  </si>
  <si>
    <t>122-000-04-52</t>
  </si>
  <si>
    <t>U$28</t>
  </si>
  <si>
    <t>16MHz</t>
  </si>
  <si>
    <t>CRYTALHC49S</t>
  </si>
  <si>
    <t>HC49/S</t>
  </si>
  <si>
    <t>Q2</t>
  </si>
  <si>
    <t>CRYSTAL</t>
  </si>
  <si>
    <t>1K</t>
  </si>
  <si>
    <t>2.5MM-JACKPRO</t>
  </si>
  <si>
    <t>2.5-JACK-RA-PRO</t>
  </si>
  <si>
    <t>J3</t>
  </si>
  <si>
    <t>22p</t>
  </si>
  <si>
    <t>C2, C3, C11</t>
  </si>
  <si>
    <t>3.5MM-JACK</t>
  </si>
  <si>
    <t>3.5-JACK-RA</t>
  </si>
  <si>
    <t>J2</t>
  </si>
  <si>
    <t>330uH (DO3308P-334)</t>
  </si>
  <si>
    <t>DO3316P</t>
  </si>
  <si>
    <t>L3</t>
  </si>
  <si>
    <t>COILCRAFT</t>
  </si>
  <si>
    <t>3uH</t>
  </si>
  <si>
    <t>WE-TPC-744053003_5818/5828</t>
  </si>
  <si>
    <t>WE-TPC_5818/5828</t>
  </si>
  <si>
    <t>L1</t>
  </si>
  <si>
    <t>Shielded Tiny Power Inductor WE-TPC</t>
  </si>
  <si>
    <t>4.7uF</t>
  </si>
  <si>
    <t>C29, C32</t>
  </si>
  <si>
    <t>47UF</t>
  </si>
  <si>
    <t>EEE-FK1J470P-CASE-F</t>
  </si>
  <si>
    <t>CAPAE830X1050N</t>
  </si>
  <si>
    <t>C8</t>
  </si>
  <si>
    <t>EEE-FK1J470P</t>
  </si>
  <si>
    <t>4K7</t>
  </si>
  <si>
    <t>R8</t>
  </si>
  <si>
    <t>500mA</t>
  </si>
  <si>
    <t>L-EUL1812</t>
  </si>
  <si>
    <t>L1812</t>
  </si>
  <si>
    <t>F1, F2</t>
  </si>
  <si>
    <t>INDUCTOR, European symbol</t>
  </si>
  <si>
    <t>560</t>
  </si>
  <si>
    <t>R4, R13, R14, R15, R16, R17, R18, R19, R20, R21, R22, R23, R24, R25, R26, R27, R28, R29, R30, R31, R32, R33, R34, R35, R37, R38, R39</t>
  </si>
  <si>
    <t>68uF</t>
  </si>
  <si>
    <t>C5</t>
  </si>
  <si>
    <t>AQV252G</t>
  </si>
  <si>
    <t>SOP6</t>
  </si>
  <si>
    <t>U10, U11, U12, U13, U14, U15, U16, U17, U20, U21, U22, U23, U24, U25, U26, U27, U30, U31, U32, U33, U34, U35, U36, U37</t>
  </si>
  <si>
    <t>ATMEGA2560AU</t>
  </si>
  <si>
    <t>TQFP100</t>
  </si>
  <si>
    <t>U1</t>
  </si>
  <si>
    <t>MICROCONTROLLER</t>
  </si>
  <si>
    <t>BAT54C</t>
  </si>
  <si>
    <t>SOT23</t>
  </si>
  <si>
    <t>D4</t>
  </si>
  <si>
    <t>Schottky Diodes</t>
  </si>
  <si>
    <t>DCJ0202</t>
  </si>
  <si>
    <t>JACK-PLUG0</t>
  </si>
  <si>
    <t>SPC4077</t>
  </si>
  <si>
    <t>J1</t>
  </si>
  <si>
    <t>DC POWER JACK</t>
  </si>
  <si>
    <t>DR73-680-R</t>
  </si>
  <si>
    <t>INDM7676X355N</t>
  </si>
  <si>
    <t>L2</t>
  </si>
  <si>
    <t>POWER INDUCTOR</t>
  </si>
  <si>
    <t>FOD852</t>
  </si>
  <si>
    <t>DIP4-SMD</t>
  </si>
  <si>
    <t>U5</t>
  </si>
  <si>
    <t>FT232RL</t>
  </si>
  <si>
    <t>SSOP28</t>
  </si>
  <si>
    <t>U2, U4</t>
  </si>
  <si>
    <t>ICSP</t>
  </si>
  <si>
    <t>PINHD-2X3</t>
  </si>
  <si>
    <t>2X03</t>
  </si>
  <si>
    <t>LED-DRIVER</t>
  </si>
  <si>
    <t>LDU08</t>
  </si>
  <si>
    <t>U6</t>
  </si>
  <si>
    <t>LM2594HVM-5.0</t>
  </si>
  <si>
    <t>SOIC127P620X175-8N</t>
  </si>
  <si>
    <t>U3</t>
  </si>
  <si>
    <t>SIMPLE SWITCHER</t>
  </si>
  <si>
    <t>LM2594HVM-33</t>
  </si>
  <si>
    <t>MBRS130</t>
  </si>
  <si>
    <t>DIODE-DO214AA</t>
  </si>
  <si>
    <t>DO214AA</t>
  </si>
  <si>
    <t>D5</t>
  </si>
  <si>
    <t>SF37</t>
  </si>
  <si>
    <t>DO-201AD</t>
  </si>
  <si>
    <t>D2</t>
  </si>
  <si>
    <t>USB PROG</t>
  </si>
  <si>
    <t>47346-0001</t>
  </si>
  <si>
    <t>MOLEX_47346-0001</t>
  </si>
  <si>
    <t>J4</t>
  </si>
  <si>
    <t>CONN RCPT 5POS MICRO USB R/A  SMD</t>
  </si>
  <si>
    <t>OC_RS</t>
  </si>
  <si>
    <t>MOSFET Relay</t>
  </si>
  <si>
    <t>AQV252GA</t>
  </si>
  <si>
    <t>Optocoupler</t>
  </si>
  <si>
    <t>FOD8523S</t>
  </si>
  <si>
    <t>USB UART</t>
  </si>
  <si>
    <t>ATMEGA1280-16AU</t>
  </si>
  <si>
    <t>666-4455</t>
  </si>
  <si>
    <t>MJ-2348BO</t>
  </si>
  <si>
    <t>2.5mm Stereo Jack</t>
  </si>
  <si>
    <t>3.5mm Stereo Jack</t>
  </si>
  <si>
    <t>KLBR 4</t>
  </si>
  <si>
    <t>AV15150</t>
  </si>
  <si>
    <t>PPW01010</t>
  </si>
  <si>
    <t>826925-3</t>
  </si>
  <si>
    <t>Schottky Rectifier</t>
  </si>
  <si>
    <t>DO3308P-334MLB</t>
  </si>
  <si>
    <t>R1, R11, R12, R40, R41, R3, R6, R7, R9</t>
  </si>
  <si>
    <t>SC08178</t>
  </si>
  <si>
    <t>X16M000000L259</t>
  </si>
  <si>
    <t>1-338169-2</t>
  </si>
  <si>
    <t>454-3359</t>
  </si>
  <si>
    <t>USBR-B-S-S-O-TH</t>
  </si>
  <si>
    <t>Circuit Board Indicator</t>
  </si>
  <si>
    <t>SKHHAKA010</t>
  </si>
  <si>
    <t>826942-5</t>
  </si>
  <si>
    <t>150080RS75000</t>
  </si>
  <si>
    <t>08051C104KAT2A</t>
  </si>
  <si>
    <t>C1, C4, C9, C10, C14, C15, C16, C18, C24, C25, C26, C27, C28, C30, C31, C42, C43, C44, C45, C46</t>
  </si>
  <si>
    <t>825440-8</t>
  </si>
  <si>
    <t>826629-6</t>
  </si>
  <si>
    <t>1206L025YR</t>
  </si>
  <si>
    <t>Ultrafast Diode</t>
  </si>
  <si>
    <t>R5, R10, R36, R42, R43, R44, R45, R46</t>
  </si>
  <si>
    <t>10uF</t>
  </si>
  <si>
    <t>UPM1J121MPD</t>
  </si>
  <si>
    <t>UPM1J101MPD</t>
  </si>
  <si>
    <t>ASC0805-10KFT5</t>
  </si>
  <si>
    <t>MCHP05W4F1001T5E</t>
  </si>
  <si>
    <t>08051A220JAT2A</t>
  </si>
  <si>
    <t>715-3031</t>
  </si>
  <si>
    <t>UPW2A680MPD</t>
  </si>
  <si>
    <t>0805YC475KAT2A</t>
  </si>
  <si>
    <t>MCHP05W4F4701T5E</t>
  </si>
  <si>
    <t>MCHP05W4F5600T5E</t>
  </si>
  <si>
    <t>Number of Boards</t>
  </si>
  <si>
    <t>Total QTY</t>
  </si>
  <si>
    <t>Minimum</t>
  </si>
  <si>
    <t>Multiple</t>
  </si>
  <si>
    <t>Order Qty</t>
  </si>
  <si>
    <t>Item Cost</t>
  </si>
  <si>
    <t>Total Cost</t>
  </si>
  <si>
    <t>406-580</t>
  </si>
  <si>
    <t>LED Driver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</si>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</sst>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&quot;£&quot;#,##0.0000"/>
    <numFmt numFmtId="170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4" borderId="0" xfId="0" applyFill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170" fontId="16" fillId="0" borderId="0" xfId="0" applyNumberFormat="1" applyFont="1"/>
    <xf numFmtId="170" fontId="0" fillId="0" borderId="0" xfId="0" applyNumberFormat="1"/>
    <xf numFmtId="0" fontId="0" fillId="34" borderId="0" xfId="0" applyFill="1"/>
    <xf numFmtId="49" fontId="16" fillId="0" borderId="0" xfId="0" applyNumberFormat="1" applyFont="1"/>
    <xf numFmtId="49" fontId="0" fillId="34" borderId="0" xfId="0" applyNumberFormat="1" applyFill="1"/>
    <xf numFmtId="169" fontId="0" fillId="0" borderId="0" xfId="0" applyNumberFormat="1"/>
    <xf numFmtId="169" fontId="0" fillId="34" borderId="0" xfId="0" applyNumberFormat="1" applyFill="1"/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5" borderId="0" xfId="0" applyFill="1"/>
    <xf numFmtId="0" fontId="0" fillId="33" borderId="0" xfId="0" applyFill="1"/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tiduino-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B1" zoomScale="85" zoomScaleNormal="85" workbookViewId="0">
      <selection activeCell="H16" sqref="H16"/>
    </sheetView>
  </sheetViews>
  <sheetFormatPr defaultRowHeight="15" x14ac:dyDescent="0.25"/>
  <cols>
    <col min="1" max="1" width="4.140625" bestFit="1" customWidth="1"/>
    <col min="2" max="2" width="20.140625" bestFit="1" customWidth="1"/>
    <col min="3" max="3" width="28" bestFit="1" customWidth="1"/>
    <col min="4" max="4" width="19.85546875" bestFit="1" customWidth="1"/>
    <col min="5" max="5" width="25" customWidth="1"/>
    <col min="6" max="6" width="49.5703125" bestFit="1" customWidth="1"/>
    <col min="7" max="7" width="19.42578125" style="13" bestFit="1" customWidth="1"/>
    <col min="8" max="8" width="12.140625" style="13" bestFit="1" customWidth="1"/>
    <col min="9" max="9" width="12.42578125" bestFit="1" customWidth="1"/>
    <col min="12" max="12" width="9.85546875" bestFit="1" customWidth="1"/>
    <col min="14" max="14" width="9.140625" style="19"/>
    <col min="15" max="15" width="9.140625" style="11"/>
    <col min="17" max="17" width="18.5703125" customWidth="1"/>
  </cols>
  <sheetData>
    <row r="1" spans="1:17" s="21" customFormat="1" x14ac:dyDescent="0.25">
      <c r="B1" s="15" t="s">
        <v>190</v>
      </c>
      <c r="C1" s="21">
        <v>2</v>
      </c>
      <c r="G1" s="13"/>
      <c r="H1" s="13"/>
      <c r="N1" s="19"/>
      <c r="O1" s="11"/>
    </row>
    <row r="2" spans="1:17" s="21" customFormat="1" x14ac:dyDescent="0.25">
      <c r="G2" s="13"/>
      <c r="H2" s="13"/>
      <c r="N2" s="19"/>
      <c r="O2" s="11"/>
    </row>
    <row r="3" spans="1:17" x14ac:dyDescent="0.25">
      <c r="A3" s="15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4" t="s">
        <v>6</v>
      </c>
      <c r="H3" s="4" t="s">
        <v>7</v>
      </c>
      <c r="I3" s="9" t="s">
        <v>145</v>
      </c>
      <c r="J3" s="9" t="s">
        <v>191</v>
      </c>
      <c r="K3" s="9" t="s">
        <v>199</v>
      </c>
      <c r="L3" t="s">
        <v>192</v>
      </c>
      <c r="M3" t="s">
        <v>193</v>
      </c>
      <c r="N3" s="19" t="s">
        <v>194</v>
      </c>
      <c r="O3" s="11" t="s">
        <v>195</v>
      </c>
      <c r="P3" t="s">
        <v>196</v>
      </c>
    </row>
    <row r="4" spans="1:17" x14ac:dyDescent="0.25">
      <c r="A4">
        <v>1</v>
      </c>
      <c r="B4" s="18"/>
      <c r="C4" s="1" t="s">
        <v>8</v>
      </c>
      <c r="D4" s="1" t="s">
        <v>9</v>
      </c>
      <c r="E4" s="1" t="s">
        <v>10</v>
      </c>
      <c r="F4" s="1" t="s">
        <v>11</v>
      </c>
      <c r="G4" s="13" t="s">
        <v>169</v>
      </c>
      <c r="H4" s="13">
        <v>1656423</v>
      </c>
      <c r="J4">
        <f>A4*$C$1</f>
        <v>2</v>
      </c>
      <c r="K4">
        <f>ROUNDUP(J4*1.1, 0)</f>
        <v>3</v>
      </c>
      <c r="L4">
        <v>5</v>
      </c>
      <c r="M4">
        <v>5</v>
      </c>
      <c r="N4" s="19">
        <v>3</v>
      </c>
      <c r="O4" s="11">
        <v>0.107</v>
      </c>
      <c r="P4" s="7">
        <f>O4*N4</f>
        <v>0.32100000000000001</v>
      </c>
      <c r="Q4" t="str">
        <f>CONCATENATE(H4,",",N4)</f>
        <v>1656423,3</v>
      </c>
    </row>
    <row r="5" spans="1:17" x14ac:dyDescent="0.25">
      <c r="A5">
        <v>5</v>
      </c>
      <c r="B5" s="20"/>
      <c r="C5" s="1" t="s">
        <v>17</v>
      </c>
      <c r="D5" s="1" t="s">
        <v>18</v>
      </c>
      <c r="E5" s="1" t="s">
        <v>19</v>
      </c>
      <c r="F5" s="1" t="s">
        <v>20</v>
      </c>
      <c r="G5" s="13" t="s">
        <v>171</v>
      </c>
      <c r="H5" s="13">
        <v>2322077</v>
      </c>
      <c r="J5" s="21">
        <f t="shared" ref="J5:J37" si="0">A5*$C$1</f>
        <v>10</v>
      </c>
      <c r="K5" s="21">
        <f t="shared" ref="K5:K37" si="1">ROUNDUP(J5*1.1, 0)</f>
        <v>11</v>
      </c>
      <c r="L5">
        <v>1</v>
      </c>
      <c r="M5">
        <v>1</v>
      </c>
      <c r="N5" s="19">
        <v>11</v>
      </c>
      <c r="O5" s="11">
        <v>0.17499999999999999</v>
      </c>
      <c r="P5" s="7">
        <f t="shared" ref="P5:P37" si="2">O5*N5</f>
        <v>1.9249999999999998</v>
      </c>
      <c r="Q5" s="21" t="str">
        <f t="shared" ref="Q5:Q38" si="3">CONCATENATE(H5,",",N5)</f>
        <v>2322077,11</v>
      </c>
    </row>
    <row r="6" spans="1:17" x14ac:dyDescent="0.25">
      <c r="A6">
        <v>1</v>
      </c>
      <c r="B6" s="20"/>
      <c r="C6" s="1" t="s">
        <v>21</v>
      </c>
      <c r="D6" s="1" t="s">
        <v>22</v>
      </c>
      <c r="E6" s="1" t="s">
        <v>16</v>
      </c>
      <c r="F6" s="1" t="s">
        <v>23</v>
      </c>
      <c r="G6" s="13" t="s">
        <v>175</v>
      </c>
      <c r="H6" s="13">
        <v>3418327</v>
      </c>
      <c r="J6" s="21">
        <f t="shared" si="0"/>
        <v>2</v>
      </c>
      <c r="K6" s="21">
        <f t="shared" si="1"/>
        <v>3</v>
      </c>
      <c r="L6">
        <v>1</v>
      </c>
      <c r="M6">
        <v>1</v>
      </c>
      <c r="N6" s="19">
        <v>3</v>
      </c>
      <c r="O6" s="11">
        <v>0.248</v>
      </c>
      <c r="P6" s="7">
        <f t="shared" si="2"/>
        <v>0.74399999999999999</v>
      </c>
      <c r="Q6" s="21" t="str">
        <f t="shared" si="3"/>
        <v>3418327,3</v>
      </c>
    </row>
    <row r="7" spans="1:17" x14ac:dyDescent="0.25">
      <c r="A7">
        <v>3</v>
      </c>
      <c r="B7" s="20"/>
      <c r="C7" s="1" t="s">
        <v>24</v>
      </c>
      <c r="D7" s="1" t="s">
        <v>25</v>
      </c>
      <c r="E7" s="1" t="s">
        <v>26</v>
      </c>
      <c r="F7" s="1" t="s">
        <v>23</v>
      </c>
      <c r="G7" s="13" t="s">
        <v>170</v>
      </c>
      <c r="H7" s="13">
        <v>1248161</v>
      </c>
      <c r="J7" s="21">
        <f t="shared" si="0"/>
        <v>6</v>
      </c>
      <c r="K7" s="21">
        <f t="shared" si="1"/>
        <v>7</v>
      </c>
      <c r="L7">
        <v>10</v>
      </c>
      <c r="M7">
        <v>10</v>
      </c>
      <c r="N7" s="19">
        <v>10</v>
      </c>
      <c r="O7" s="11">
        <v>0.44800000000000001</v>
      </c>
      <c r="P7" s="7">
        <f t="shared" si="2"/>
        <v>4.4800000000000004</v>
      </c>
      <c r="Q7" s="21" t="str">
        <f t="shared" si="3"/>
        <v>1248161,10</v>
      </c>
    </row>
    <row r="8" spans="1:17" x14ac:dyDescent="0.25">
      <c r="A8">
        <v>1</v>
      </c>
      <c r="B8" s="20"/>
      <c r="C8" s="1" t="s">
        <v>27</v>
      </c>
      <c r="D8" s="1" t="s">
        <v>28</v>
      </c>
      <c r="E8" s="1" t="s">
        <v>29</v>
      </c>
      <c r="F8" s="1" t="s">
        <v>23</v>
      </c>
      <c r="G8" s="13" t="s">
        <v>174</v>
      </c>
      <c r="H8" s="13">
        <v>3417803</v>
      </c>
      <c r="J8" s="21">
        <f t="shared" si="0"/>
        <v>2</v>
      </c>
      <c r="K8" s="21">
        <f t="shared" si="1"/>
        <v>3</v>
      </c>
      <c r="L8">
        <v>1</v>
      </c>
      <c r="M8">
        <v>1</v>
      </c>
      <c r="N8" s="19">
        <v>3</v>
      </c>
      <c r="O8" s="11">
        <v>1.08</v>
      </c>
      <c r="P8" s="7">
        <f t="shared" si="2"/>
        <v>3.24</v>
      </c>
      <c r="Q8" s="21" t="str">
        <f t="shared" si="3"/>
        <v>3417803,3</v>
      </c>
    </row>
    <row r="9" spans="1:17" x14ac:dyDescent="0.25">
      <c r="A9">
        <v>1</v>
      </c>
      <c r="B9" s="17"/>
      <c r="C9" s="1" t="s">
        <v>30</v>
      </c>
      <c r="D9" s="1" t="s">
        <v>30</v>
      </c>
      <c r="E9" s="1" t="s">
        <v>31</v>
      </c>
      <c r="F9" s="1" t="s">
        <v>32</v>
      </c>
      <c r="G9" s="13" t="s">
        <v>167</v>
      </c>
      <c r="H9" s="13">
        <v>1753809</v>
      </c>
      <c r="J9" s="21">
        <f t="shared" si="0"/>
        <v>2</v>
      </c>
      <c r="K9" s="21">
        <f t="shared" si="1"/>
        <v>3</v>
      </c>
      <c r="L9">
        <v>1</v>
      </c>
      <c r="M9">
        <v>1</v>
      </c>
      <c r="N9" s="19">
        <v>3</v>
      </c>
      <c r="O9" s="11">
        <v>1.32</v>
      </c>
      <c r="P9" s="7">
        <f t="shared" si="2"/>
        <v>3.96</v>
      </c>
      <c r="Q9" s="21" t="str">
        <f t="shared" si="3"/>
        <v>1753809,3</v>
      </c>
    </row>
    <row r="10" spans="1:17" x14ac:dyDescent="0.25">
      <c r="A10">
        <v>20</v>
      </c>
      <c r="B10" s="2" t="s">
        <v>36</v>
      </c>
      <c r="C10" s="1" t="s">
        <v>33</v>
      </c>
      <c r="D10" s="1" t="s">
        <v>34</v>
      </c>
      <c r="E10" s="1" t="s">
        <v>173</v>
      </c>
      <c r="F10" s="1" t="s">
        <v>35</v>
      </c>
      <c r="G10" s="13" t="s">
        <v>172</v>
      </c>
      <c r="H10" s="13">
        <v>1740681</v>
      </c>
      <c r="J10" s="21">
        <f t="shared" si="0"/>
        <v>40</v>
      </c>
      <c r="K10" s="21">
        <f t="shared" si="1"/>
        <v>44</v>
      </c>
      <c r="L10">
        <v>10</v>
      </c>
      <c r="M10">
        <v>10</v>
      </c>
      <c r="N10" s="19">
        <v>50</v>
      </c>
      <c r="O10" s="11">
        <v>9.3100000000000002E-2</v>
      </c>
      <c r="P10" s="7">
        <f t="shared" si="2"/>
        <v>4.6550000000000002</v>
      </c>
      <c r="Q10" s="21" t="str">
        <f t="shared" si="3"/>
        <v>1740681,50</v>
      </c>
    </row>
    <row r="11" spans="1:17" x14ac:dyDescent="0.25">
      <c r="A11">
        <v>1</v>
      </c>
      <c r="B11" s="2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13" t="s">
        <v>181</v>
      </c>
      <c r="H11" s="13">
        <v>8812667</v>
      </c>
      <c r="J11" s="21">
        <f t="shared" si="0"/>
        <v>2</v>
      </c>
      <c r="K11" s="21">
        <f t="shared" si="1"/>
        <v>3</v>
      </c>
      <c r="L11">
        <v>1</v>
      </c>
      <c r="M11">
        <v>1</v>
      </c>
      <c r="N11" s="19">
        <v>3</v>
      </c>
      <c r="O11" s="11">
        <v>0.55000000000000004</v>
      </c>
      <c r="P11" s="7">
        <f t="shared" si="2"/>
        <v>1.6500000000000001</v>
      </c>
      <c r="Q11" s="21" t="str">
        <f t="shared" si="3"/>
        <v>8812667,3</v>
      </c>
    </row>
    <row r="12" spans="1:17" x14ac:dyDescent="0.25">
      <c r="A12">
        <v>8</v>
      </c>
      <c r="B12" s="2" t="s">
        <v>42</v>
      </c>
      <c r="C12" s="1" t="s">
        <v>43</v>
      </c>
      <c r="D12" s="1" t="s">
        <v>44</v>
      </c>
      <c r="E12" s="1" t="s">
        <v>178</v>
      </c>
      <c r="F12" s="1" t="s">
        <v>45</v>
      </c>
      <c r="G12" s="13" t="s">
        <v>182</v>
      </c>
      <c r="H12" s="13">
        <v>2078962</v>
      </c>
      <c r="J12" s="21">
        <f t="shared" si="0"/>
        <v>16</v>
      </c>
      <c r="K12" s="21">
        <f t="shared" si="1"/>
        <v>18</v>
      </c>
      <c r="L12">
        <v>10</v>
      </c>
      <c r="M12">
        <v>10</v>
      </c>
      <c r="N12" s="19">
        <v>20</v>
      </c>
      <c r="O12" s="11">
        <v>1.9199999999999998E-2</v>
      </c>
      <c r="P12" s="7">
        <f t="shared" si="2"/>
        <v>0.38399999999999995</v>
      </c>
      <c r="Q12" s="21" t="str">
        <f t="shared" si="3"/>
        <v>2078962,20</v>
      </c>
    </row>
    <row r="13" spans="1:17" x14ac:dyDescent="0.25">
      <c r="A13">
        <v>1</v>
      </c>
      <c r="B13" s="2" t="s">
        <v>179</v>
      </c>
      <c r="C13" s="1" t="s">
        <v>46</v>
      </c>
      <c r="D13" s="1" t="s">
        <v>47</v>
      </c>
      <c r="E13" s="1" t="s">
        <v>48</v>
      </c>
      <c r="F13" s="1" t="s">
        <v>49</v>
      </c>
      <c r="G13" s="13" t="s">
        <v>50</v>
      </c>
      <c r="H13" s="13">
        <v>9696008</v>
      </c>
      <c r="J13" s="21">
        <f t="shared" si="0"/>
        <v>2</v>
      </c>
      <c r="K13" s="21">
        <f t="shared" si="1"/>
        <v>3</v>
      </c>
      <c r="L13">
        <v>1</v>
      </c>
      <c r="M13">
        <v>1</v>
      </c>
      <c r="N13" s="19">
        <v>3</v>
      </c>
      <c r="O13" s="11">
        <v>0.27300000000000002</v>
      </c>
      <c r="P13" s="7">
        <f t="shared" si="2"/>
        <v>0.81900000000000006</v>
      </c>
      <c r="Q13" s="21" t="str">
        <f t="shared" si="3"/>
        <v>9696008,3</v>
      </c>
    </row>
    <row r="14" spans="1:17" x14ac:dyDescent="0.25">
      <c r="A14">
        <v>1</v>
      </c>
      <c r="B14" s="2" t="s">
        <v>51</v>
      </c>
      <c r="C14" s="1" t="s">
        <v>38</v>
      </c>
      <c r="D14" s="1" t="s">
        <v>39</v>
      </c>
      <c r="E14" s="1" t="s">
        <v>52</v>
      </c>
      <c r="F14" s="1" t="s">
        <v>41</v>
      </c>
      <c r="G14" s="13" t="s">
        <v>180</v>
      </c>
      <c r="H14" s="13">
        <v>8812675</v>
      </c>
      <c r="J14" s="21">
        <f t="shared" si="0"/>
        <v>2</v>
      </c>
      <c r="K14" s="21">
        <f t="shared" si="1"/>
        <v>3</v>
      </c>
      <c r="L14">
        <v>1</v>
      </c>
      <c r="M14">
        <v>1</v>
      </c>
      <c r="N14" s="19">
        <v>2</v>
      </c>
      <c r="O14" s="11">
        <v>0.64400000000000002</v>
      </c>
      <c r="P14" s="7">
        <f t="shared" si="2"/>
        <v>1.288</v>
      </c>
      <c r="Q14" s="21" t="str">
        <f t="shared" si="3"/>
        <v>8812675,2</v>
      </c>
    </row>
    <row r="15" spans="1:17" x14ac:dyDescent="0.25">
      <c r="A15">
        <v>1</v>
      </c>
      <c r="B15" s="2" t="s">
        <v>53</v>
      </c>
      <c r="C15" s="1" t="s">
        <v>53</v>
      </c>
      <c r="D15" s="1" t="s">
        <v>53</v>
      </c>
      <c r="E15" s="1" t="s">
        <v>54</v>
      </c>
      <c r="F15" s="1" t="s">
        <v>168</v>
      </c>
      <c r="G15" s="13" t="s">
        <v>53</v>
      </c>
      <c r="H15" s="13">
        <v>9737340</v>
      </c>
      <c r="J15" s="21">
        <f t="shared" si="0"/>
        <v>2</v>
      </c>
      <c r="K15" s="21">
        <f t="shared" si="1"/>
        <v>3</v>
      </c>
      <c r="L15">
        <v>1</v>
      </c>
      <c r="M15">
        <v>1</v>
      </c>
      <c r="N15" s="19">
        <v>2</v>
      </c>
      <c r="O15" s="11">
        <v>3</v>
      </c>
      <c r="P15" s="7">
        <f t="shared" si="2"/>
        <v>6</v>
      </c>
      <c r="Q15" s="21" t="str">
        <f t="shared" si="3"/>
        <v>9737340,2</v>
      </c>
    </row>
    <row r="16" spans="1:17" x14ac:dyDescent="0.25">
      <c r="A16">
        <v>1</v>
      </c>
      <c r="B16" s="2" t="s">
        <v>55</v>
      </c>
      <c r="C16" s="1" t="s">
        <v>56</v>
      </c>
      <c r="D16" s="1" t="s">
        <v>57</v>
      </c>
      <c r="E16" s="1" t="s">
        <v>58</v>
      </c>
      <c r="F16" s="1" t="s">
        <v>59</v>
      </c>
      <c r="G16" s="13" t="s">
        <v>164</v>
      </c>
      <c r="H16" s="13" t="s">
        <v>163</v>
      </c>
      <c r="J16" s="21">
        <f t="shared" si="0"/>
        <v>2</v>
      </c>
      <c r="K16" s="21">
        <f t="shared" si="1"/>
        <v>3</v>
      </c>
      <c r="L16">
        <v>1</v>
      </c>
      <c r="M16">
        <v>1</v>
      </c>
      <c r="N16" s="19">
        <v>2</v>
      </c>
      <c r="O16" s="11">
        <v>0.69</v>
      </c>
      <c r="P16" s="7">
        <f t="shared" si="2"/>
        <v>1.38</v>
      </c>
      <c r="Q16" s="21" t="str">
        <f t="shared" si="3"/>
        <v>SC08178,2</v>
      </c>
    </row>
    <row r="17" spans="1:17" x14ac:dyDescent="0.25">
      <c r="A17">
        <v>9</v>
      </c>
      <c r="B17" s="2" t="s">
        <v>60</v>
      </c>
      <c r="C17" s="1" t="s">
        <v>43</v>
      </c>
      <c r="D17" s="1" t="s">
        <v>44</v>
      </c>
      <c r="E17" s="1" t="s">
        <v>162</v>
      </c>
      <c r="F17" s="1" t="s">
        <v>45</v>
      </c>
      <c r="G17" t="s">
        <v>183</v>
      </c>
      <c r="H17" s="13">
        <v>1576459</v>
      </c>
      <c r="J17" s="21">
        <f t="shared" si="0"/>
        <v>18</v>
      </c>
      <c r="K17" s="21">
        <f t="shared" si="1"/>
        <v>20</v>
      </c>
      <c r="L17">
        <v>10</v>
      </c>
      <c r="M17">
        <v>10</v>
      </c>
      <c r="N17" s="19">
        <v>20</v>
      </c>
      <c r="O17" s="11">
        <v>9.7500000000000003E-2</v>
      </c>
      <c r="P17" s="7">
        <f t="shared" si="2"/>
        <v>1.9500000000000002</v>
      </c>
      <c r="Q17" s="21" t="str">
        <f t="shared" si="3"/>
        <v>1576459,20</v>
      </c>
    </row>
    <row r="18" spans="1:17" x14ac:dyDescent="0.25">
      <c r="A18">
        <v>1</v>
      </c>
      <c r="B18" s="2" t="s">
        <v>61</v>
      </c>
      <c r="C18" s="1" t="s">
        <v>61</v>
      </c>
      <c r="D18" s="1" t="s">
        <v>62</v>
      </c>
      <c r="E18" s="1" t="s">
        <v>63</v>
      </c>
      <c r="F18" s="1" t="s">
        <v>154</v>
      </c>
      <c r="G18" s="13" t="s">
        <v>153</v>
      </c>
      <c r="H18" s="13">
        <v>1267387</v>
      </c>
      <c r="J18" s="21">
        <f t="shared" si="0"/>
        <v>2</v>
      </c>
      <c r="K18" s="21">
        <f t="shared" si="1"/>
        <v>3</v>
      </c>
      <c r="L18">
        <v>5</v>
      </c>
      <c r="M18">
        <v>5</v>
      </c>
      <c r="N18" s="19">
        <v>5</v>
      </c>
      <c r="O18" s="11">
        <v>0.45639999999999997</v>
      </c>
      <c r="P18" s="7">
        <f t="shared" si="2"/>
        <v>2.282</v>
      </c>
      <c r="Q18" s="21" t="str">
        <f t="shared" si="3"/>
        <v>1267387,5</v>
      </c>
    </row>
    <row r="19" spans="1:17" x14ac:dyDescent="0.25">
      <c r="A19">
        <v>3</v>
      </c>
      <c r="B19" s="2" t="s">
        <v>64</v>
      </c>
      <c r="C19" s="1" t="s">
        <v>33</v>
      </c>
      <c r="D19" s="1" t="s">
        <v>34</v>
      </c>
      <c r="E19" s="1" t="s">
        <v>65</v>
      </c>
      <c r="F19" s="1" t="s">
        <v>35</v>
      </c>
      <c r="G19" t="s">
        <v>184</v>
      </c>
      <c r="H19" s="13">
        <v>317500</v>
      </c>
      <c r="J19" s="21">
        <f t="shared" si="0"/>
        <v>6</v>
      </c>
      <c r="K19" s="21">
        <f t="shared" si="1"/>
        <v>7</v>
      </c>
      <c r="L19">
        <v>10</v>
      </c>
      <c r="M19">
        <v>10</v>
      </c>
      <c r="N19" s="19">
        <v>10</v>
      </c>
      <c r="O19" s="11">
        <v>3.4200000000000001E-2</v>
      </c>
      <c r="P19" s="7">
        <f t="shared" si="2"/>
        <v>0.34200000000000003</v>
      </c>
      <c r="Q19" s="21" t="str">
        <f t="shared" si="3"/>
        <v>317500,10</v>
      </c>
    </row>
    <row r="20" spans="1:17" x14ac:dyDescent="0.25">
      <c r="A20">
        <v>1</v>
      </c>
      <c r="B20" s="2" t="s">
        <v>66</v>
      </c>
      <c r="C20" s="1" t="s">
        <v>66</v>
      </c>
      <c r="D20" s="1" t="s">
        <v>67</v>
      </c>
      <c r="E20" s="1" t="s">
        <v>68</v>
      </c>
      <c r="F20" s="1" t="s">
        <v>155</v>
      </c>
      <c r="G20" s="13" t="s">
        <v>156</v>
      </c>
      <c r="H20" s="13">
        <v>1217016</v>
      </c>
      <c r="J20" s="21">
        <f t="shared" si="0"/>
        <v>2</v>
      </c>
      <c r="K20" s="21">
        <f t="shared" si="1"/>
        <v>3</v>
      </c>
      <c r="L20">
        <v>1</v>
      </c>
      <c r="M20">
        <v>1</v>
      </c>
      <c r="N20" s="19">
        <v>3</v>
      </c>
      <c r="O20" s="11">
        <v>1.26</v>
      </c>
      <c r="P20" s="7">
        <f t="shared" si="2"/>
        <v>3.7800000000000002</v>
      </c>
      <c r="Q20" s="21" t="str">
        <f t="shared" si="3"/>
        <v>1217016,3</v>
      </c>
    </row>
    <row r="21" spans="1:17" x14ac:dyDescent="0.25">
      <c r="A21">
        <v>1</v>
      </c>
      <c r="B21" s="2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3" t="s">
        <v>161</v>
      </c>
      <c r="H21" s="13">
        <v>2457508</v>
      </c>
      <c r="J21" s="21">
        <f t="shared" si="0"/>
        <v>2</v>
      </c>
      <c r="K21" s="21">
        <f t="shared" si="1"/>
        <v>3</v>
      </c>
      <c r="L21">
        <v>1</v>
      </c>
      <c r="M21">
        <v>1</v>
      </c>
      <c r="N21" s="19">
        <v>3</v>
      </c>
      <c r="O21" s="11">
        <v>1.1100000000000001</v>
      </c>
      <c r="P21" s="7">
        <f t="shared" si="2"/>
        <v>3.33</v>
      </c>
      <c r="Q21" s="21" t="str">
        <f t="shared" si="3"/>
        <v>2457508,3</v>
      </c>
    </row>
    <row r="22" spans="1:17" x14ac:dyDescent="0.25">
      <c r="A22">
        <v>1</v>
      </c>
      <c r="B22" s="2" t="s">
        <v>73</v>
      </c>
      <c r="C22" s="1" t="s">
        <v>74</v>
      </c>
      <c r="D22" s="1" t="s">
        <v>75</v>
      </c>
      <c r="E22" s="1" t="s">
        <v>76</v>
      </c>
      <c r="F22" s="1" t="s">
        <v>77</v>
      </c>
      <c r="G22" s="13">
        <v>744053003</v>
      </c>
      <c r="H22" s="13">
        <v>2082565</v>
      </c>
      <c r="J22" s="21">
        <f t="shared" si="0"/>
        <v>2</v>
      </c>
      <c r="K22" s="21">
        <f t="shared" si="1"/>
        <v>3</v>
      </c>
      <c r="L22">
        <v>1</v>
      </c>
      <c r="M22">
        <v>1</v>
      </c>
      <c r="N22" s="19">
        <v>3</v>
      </c>
      <c r="O22" s="11">
        <v>1.41</v>
      </c>
      <c r="P22" s="7">
        <f t="shared" si="2"/>
        <v>4.2299999999999995</v>
      </c>
      <c r="Q22" s="21" t="str">
        <f t="shared" si="3"/>
        <v>2082565,3</v>
      </c>
    </row>
    <row r="23" spans="1:17" x14ac:dyDescent="0.25">
      <c r="A23">
        <v>2</v>
      </c>
      <c r="B23" s="2" t="s">
        <v>78</v>
      </c>
      <c r="C23" s="1" t="s">
        <v>33</v>
      </c>
      <c r="D23" s="1" t="s">
        <v>34</v>
      </c>
      <c r="E23" s="1" t="s">
        <v>79</v>
      </c>
      <c r="F23" s="1" t="s">
        <v>35</v>
      </c>
      <c r="G23" s="13" t="s">
        <v>187</v>
      </c>
      <c r="H23" s="13">
        <v>1657937</v>
      </c>
      <c r="J23" s="21">
        <f t="shared" si="0"/>
        <v>4</v>
      </c>
      <c r="K23" s="21">
        <f t="shared" si="1"/>
        <v>5</v>
      </c>
      <c r="L23">
        <v>1</v>
      </c>
      <c r="M23">
        <v>1</v>
      </c>
      <c r="N23" s="19">
        <v>5</v>
      </c>
      <c r="O23" s="11">
        <v>0.434</v>
      </c>
      <c r="P23" s="7">
        <f t="shared" si="2"/>
        <v>2.17</v>
      </c>
      <c r="Q23" s="21" t="str">
        <f t="shared" si="3"/>
        <v>1657937,5</v>
      </c>
    </row>
    <row r="24" spans="1:17" x14ac:dyDescent="0.25">
      <c r="A24">
        <v>1</v>
      </c>
      <c r="B24" s="2" t="s">
        <v>80</v>
      </c>
      <c r="C24" s="1" t="s">
        <v>81</v>
      </c>
      <c r="D24" s="1" t="s">
        <v>82</v>
      </c>
      <c r="E24" s="1" t="s">
        <v>83</v>
      </c>
      <c r="F24" s="1" t="s">
        <v>49</v>
      </c>
      <c r="G24" s="13" t="s">
        <v>84</v>
      </c>
      <c r="H24" s="13">
        <v>9696032</v>
      </c>
      <c r="J24" s="21">
        <f t="shared" si="0"/>
        <v>2</v>
      </c>
      <c r="K24" s="21">
        <f t="shared" si="1"/>
        <v>3</v>
      </c>
      <c r="L24">
        <v>1</v>
      </c>
      <c r="M24">
        <v>1</v>
      </c>
      <c r="N24" s="19">
        <v>3</v>
      </c>
      <c r="O24" s="11">
        <v>0.60299999999999998</v>
      </c>
      <c r="P24" s="7">
        <f t="shared" si="2"/>
        <v>1.8089999999999999</v>
      </c>
      <c r="Q24" s="21" t="str">
        <f t="shared" si="3"/>
        <v>9696032,3</v>
      </c>
    </row>
    <row r="25" spans="1:17" x14ac:dyDescent="0.25">
      <c r="A25">
        <v>1</v>
      </c>
      <c r="B25" s="2" t="s">
        <v>85</v>
      </c>
      <c r="C25" s="1" t="s">
        <v>43</v>
      </c>
      <c r="D25" s="1" t="s">
        <v>44</v>
      </c>
      <c r="E25" s="1" t="s">
        <v>86</v>
      </c>
      <c r="F25" s="1" t="s">
        <v>45</v>
      </c>
      <c r="G25" s="13" t="s">
        <v>188</v>
      </c>
      <c r="H25" s="13">
        <v>1576468</v>
      </c>
      <c r="J25" s="21">
        <f t="shared" si="0"/>
        <v>2</v>
      </c>
      <c r="K25" s="21">
        <f t="shared" si="1"/>
        <v>3</v>
      </c>
      <c r="L25">
        <v>10</v>
      </c>
      <c r="M25">
        <v>10</v>
      </c>
      <c r="N25" s="19">
        <v>10</v>
      </c>
      <c r="O25" s="11">
        <v>0.1</v>
      </c>
      <c r="P25" s="7">
        <f t="shared" si="2"/>
        <v>1</v>
      </c>
      <c r="Q25" s="21" t="str">
        <f t="shared" si="3"/>
        <v>1576468,10</v>
      </c>
    </row>
    <row r="26" spans="1:17" x14ac:dyDescent="0.25">
      <c r="A26">
        <v>2</v>
      </c>
      <c r="B26" s="2" t="s">
        <v>87</v>
      </c>
      <c r="C26" s="1" t="s">
        <v>88</v>
      </c>
      <c r="D26" s="1" t="s">
        <v>89</v>
      </c>
      <c r="E26" s="1" t="s">
        <v>90</v>
      </c>
      <c r="F26" s="1" t="s">
        <v>91</v>
      </c>
      <c r="G26" t="s">
        <v>176</v>
      </c>
      <c r="H26" s="13">
        <v>1596990</v>
      </c>
      <c r="J26" s="21">
        <f t="shared" si="0"/>
        <v>4</v>
      </c>
      <c r="K26" s="21">
        <f t="shared" si="1"/>
        <v>5</v>
      </c>
      <c r="L26">
        <v>10</v>
      </c>
      <c r="M26">
        <v>10</v>
      </c>
      <c r="N26" s="19">
        <v>10</v>
      </c>
      <c r="O26" s="11">
        <v>0.33700000000000002</v>
      </c>
      <c r="P26" s="7">
        <f t="shared" si="2"/>
        <v>3.37</v>
      </c>
      <c r="Q26" s="21" t="str">
        <f t="shared" si="3"/>
        <v>1596990,10</v>
      </c>
    </row>
    <row r="27" spans="1:17" x14ac:dyDescent="0.25">
      <c r="A27">
        <v>27</v>
      </c>
      <c r="B27" s="2" t="s">
        <v>92</v>
      </c>
      <c r="C27" s="1" t="s">
        <v>43</v>
      </c>
      <c r="D27" s="1" t="s">
        <v>44</v>
      </c>
      <c r="E27" s="1" t="s">
        <v>93</v>
      </c>
      <c r="F27" s="1" t="s">
        <v>45</v>
      </c>
      <c r="G27" s="13" t="s">
        <v>189</v>
      </c>
      <c r="H27" s="13">
        <v>1576455</v>
      </c>
      <c r="J27" s="21">
        <f t="shared" si="0"/>
        <v>54</v>
      </c>
      <c r="K27" s="21">
        <f t="shared" si="1"/>
        <v>60</v>
      </c>
      <c r="L27">
        <v>10</v>
      </c>
      <c r="M27">
        <v>10</v>
      </c>
      <c r="N27" s="19">
        <v>60</v>
      </c>
      <c r="O27" s="11">
        <v>0.1</v>
      </c>
      <c r="P27" s="7">
        <f t="shared" si="2"/>
        <v>6</v>
      </c>
      <c r="Q27" s="21" t="str">
        <f t="shared" si="3"/>
        <v>1576455,60</v>
      </c>
    </row>
    <row r="28" spans="1:17" x14ac:dyDescent="0.25">
      <c r="A28">
        <v>24</v>
      </c>
      <c r="B28" s="2" t="s">
        <v>96</v>
      </c>
      <c r="C28" s="1" t="s">
        <v>96</v>
      </c>
      <c r="D28" s="1" t="s">
        <v>97</v>
      </c>
      <c r="E28" s="1" t="s">
        <v>98</v>
      </c>
      <c r="F28" s="1" t="s">
        <v>146</v>
      </c>
      <c r="G28" s="13" t="s">
        <v>147</v>
      </c>
      <c r="H28" s="13">
        <v>2396106</v>
      </c>
      <c r="J28" s="21">
        <f t="shared" si="0"/>
        <v>48</v>
      </c>
      <c r="K28" s="21">
        <f t="shared" si="1"/>
        <v>53</v>
      </c>
      <c r="L28">
        <v>50</v>
      </c>
      <c r="M28">
        <v>1</v>
      </c>
      <c r="N28" s="19">
        <v>50</v>
      </c>
      <c r="O28" s="11">
        <v>3.43</v>
      </c>
      <c r="P28" s="7">
        <f t="shared" si="2"/>
        <v>171.5</v>
      </c>
      <c r="Q28" s="21" t="str">
        <f t="shared" si="3"/>
        <v>2396106,50</v>
      </c>
    </row>
    <row r="29" spans="1:17" x14ac:dyDescent="0.25">
      <c r="A29">
        <v>1</v>
      </c>
      <c r="B29" s="2" t="s">
        <v>103</v>
      </c>
      <c r="C29" s="1" t="s">
        <v>103</v>
      </c>
      <c r="D29" s="1" t="s">
        <v>104</v>
      </c>
      <c r="E29" s="1" t="s">
        <v>105</v>
      </c>
      <c r="F29" s="1" t="s">
        <v>106</v>
      </c>
      <c r="G29" s="13" t="s">
        <v>103</v>
      </c>
      <c r="H29" s="13">
        <v>1621834</v>
      </c>
      <c r="J29" s="21">
        <f t="shared" si="0"/>
        <v>2</v>
      </c>
      <c r="K29" s="21">
        <f t="shared" si="1"/>
        <v>3</v>
      </c>
      <c r="L29">
        <v>10</v>
      </c>
      <c r="M29">
        <v>10</v>
      </c>
      <c r="N29" s="19">
        <v>10</v>
      </c>
      <c r="O29" s="11">
        <v>8.2199999999999995E-2</v>
      </c>
      <c r="P29" s="7">
        <f t="shared" si="2"/>
        <v>0.82199999999999995</v>
      </c>
      <c r="Q29" s="21" t="str">
        <f t="shared" si="3"/>
        <v>1621834,10</v>
      </c>
    </row>
    <row r="30" spans="1:17" x14ac:dyDescent="0.25">
      <c r="A30">
        <v>1</v>
      </c>
      <c r="B30" s="2" t="s">
        <v>107</v>
      </c>
      <c r="C30" s="1" t="s">
        <v>108</v>
      </c>
      <c r="D30" s="1" t="s">
        <v>109</v>
      </c>
      <c r="E30" s="1" t="s">
        <v>110</v>
      </c>
      <c r="F30" s="1" t="s">
        <v>111</v>
      </c>
      <c r="G30" s="13" t="s">
        <v>158</v>
      </c>
      <c r="H30" s="13" t="s">
        <v>157</v>
      </c>
      <c r="J30" s="21">
        <f t="shared" si="0"/>
        <v>2</v>
      </c>
      <c r="K30" s="21">
        <f t="shared" si="1"/>
        <v>3</v>
      </c>
      <c r="L30">
        <v>1</v>
      </c>
      <c r="M30">
        <v>1</v>
      </c>
      <c r="N30" s="19">
        <v>3</v>
      </c>
      <c r="O30" s="11">
        <v>0.55000000000000004</v>
      </c>
      <c r="P30" s="7">
        <f t="shared" si="2"/>
        <v>1.6500000000000001</v>
      </c>
      <c r="Q30" s="21" t="str">
        <f t="shared" si="3"/>
        <v>AV15150,3</v>
      </c>
    </row>
    <row r="31" spans="1:17" x14ac:dyDescent="0.25">
      <c r="A31">
        <v>1</v>
      </c>
      <c r="B31" s="2" t="s">
        <v>112</v>
      </c>
      <c r="C31" s="1" t="s">
        <v>112</v>
      </c>
      <c r="D31" s="1" t="s">
        <v>113</v>
      </c>
      <c r="E31" s="1" t="s">
        <v>114</v>
      </c>
      <c r="F31" s="1" t="s">
        <v>115</v>
      </c>
      <c r="G31" s="13" t="s">
        <v>112</v>
      </c>
      <c r="H31" s="13">
        <v>1653721</v>
      </c>
      <c r="J31" s="21">
        <f t="shared" si="0"/>
        <v>2</v>
      </c>
      <c r="K31" s="21">
        <f t="shared" si="1"/>
        <v>3</v>
      </c>
      <c r="L31">
        <v>1</v>
      </c>
      <c r="M31">
        <v>1</v>
      </c>
      <c r="N31" s="19">
        <v>3</v>
      </c>
      <c r="O31" s="11">
        <v>1.83</v>
      </c>
      <c r="P31" s="7">
        <f t="shared" si="2"/>
        <v>5.49</v>
      </c>
      <c r="Q31" s="21" t="str">
        <f t="shared" si="3"/>
        <v>1653721,3</v>
      </c>
    </row>
    <row r="32" spans="1:17" x14ac:dyDescent="0.25">
      <c r="A32">
        <v>1</v>
      </c>
      <c r="B32" s="2" t="s">
        <v>116</v>
      </c>
      <c r="C32" s="1" t="s">
        <v>116</v>
      </c>
      <c r="D32" s="1" t="s">
        <v>117</v>
      </c>
      <c r="E32" s="1" t="s">
        <v>118</v>
      </c>
      <c r="F32" s="1" t="s">
        <v>148</v>
      </c>
      <c r="G32" s="13" t="s">
        <v>149</v>
      </c>
      <c r="H32" s="13">
        <v>1495374</v>
      </c>
      <c r="J32" s="21">
        <f t="shared" si="0"/>
        <v>2</v>
      </c>
      <c r="K32" s="21">
        <f t="shared" si="1"/>
        <v>3</v>
      </c>
      <c r="L32">
        <v>5</v>
      </c>
      <c r="M32">
        <v>5</v>
      </c>
      <c r="N32" s="19">
        <v>3</v>
      </c>
      <c r="O32" s="11">
        <v>0.69499999999999995</v>
      </c>
      <c r="P32" s="7">
        <f t="shared" si="2"/>
        <v>2.085</v>
      </c>
      <c r="Q32" s="21" t="str">
        <f t="shared" si="3"/>
        <v>1495374,3</v>
      </c>
    </row>
    <row r="33" spans="1:17" x14ac:dyDescent="0.25">
      <c r="A33">
        <v>1</v>
      </c>
      <c r="B33" s="2" t="s">
        <v>122</v>
      </c>
      <c r="C33" s="1" t="s">
        <v>123</v>
      </c>
      <c r="D33" s="1" t="s">
        <v>124</v>
      </c>
      <c r="E33" s="1" t="s">
        <v>122</v>
      </c>
      <c r="F33" s="1" t="s">
        <v>23</v>
      </c>
      <c r="G33" s="13" t="s">
        <v>159</v>
      </c>
      <c r="H33" s="13">
        <v>1248132</v>
      </c>
      <c r="J33" s="21">
        <f t="shared" si="0"/>
        <v>2</v>
      </c>
      <c r="K33" s="21">
        <f t="shared" si="1"/>
        <v>3</v>
      </c>
      <c r="L33">
        <v>10</v>
      </c>
      <c r="M33">
        <v>10</v>
      </c>
      <c r="N33" s="19">
        <v>10</v>
      </c>
      <c r="O33" s="11">
        <v>0.247</v>
      </c>
      <c r="P33" s="7">
        <f t="shared" si="2"/>
        <v>2.4699999999999998</v>
      </c>
      <c r="Q33" s="21" t="str">
        <f t="shared" si="3"/>
        <v>1248132,10</v>
      </c>
    </row>
    <row r="34" spans="1:17" s="8" customFormat="1" x14ac:dyDescent="0.25">
      <c r="A34" s="8">
        <v>1</v>
      </c>
      <c r="B34" s="10" t="s">
        <v>125</v>
      </c>
      <c r="C34" s="10" t="s">
        <v>125</v>
      </c>
      <c r="D34" s="10" t="s">
        <v>126</v>
      </c>
      <c r="E34" s="10" t="s">
        <v>127</v>
      </c>
      <c r="G34" s="3" t="s">
        <v>198</v>
      </c>
      <c r="H34" s="3">
        <v>1738292</v>
      </c>
      <c r="J34" s="8">
        <v>1</v>
      </c>
      <c r="K34" s="8">
        <v>1</v>
      </c>
      <c r="L34" s="8">
        <v>1</v>
      </c>
      <c r="M34" s="8">
        <v>1</v>
      </c>
      <c r="N34" s="19">
        <v>1</v>
      </c>
      <c r="O34" s="12">
        <v>7.01</v>
      </c>
      <c r="P34" s="7">
        <f t="shared" si="2"/>
        <v>7.01</v>
      </c>
      <c r="Q34" s="21" t="str">
        <f t="shared" si="3"/>
        <v>1738292,1</v>
      </c>
    </row>
    <row r="35" spans="1:17" x14ac:dyDescent="0.25">
      <c r="A35">
        <v>1</v>
      </c>
      <c r="B35" s="2" t="s">
        <v>128</v>
      </c>
      <c r="C35" s="1" t="s">
        <v>128</v>
      </c>
      <c r="D35" s="1" t="s">
        <v>129</v>
      </c>
      <c r="E35" s="1" t="s">
        <v>130</v>
      </c>
      <c r="F35" s="1" t="s">
        <v>131</v>
      </c>
      <c r="G35" s="13" t="s">
        <v>132</v>
      </c>
      <c r="H35" s="13">
        <v>1469190</v>
      </c>
      <c r="J35" s="21">
        <f t="shared" si="0"/>
        <v>2</v>
      </c>
      <c r="K35" s="21">
        <f t="shared" si="1"/>
        <v>3</v>
      </c>
      <c r="L35">
        <v>1</v>
      </c>
      <c r="M35">
        <v>1</v>
      </c>
      <c r="N35" s="19">
        <v>3</v>
      </c>
      <c r="O35" s="11">
        <v>3.36</v>
      </c>
      <c r="P35" s="7">
        <f t="shared" si="2"/>
        <v>10.08</v>
      </c>
      <c r="Q35" s="21" t="str">
        <f t="shared" si="3"/>
        <v>1469190,3</v>
      </c>
    </row>
    <row r="36" spans="1:17" x14ac:dyDescent="0.25">
      <c r="A36">
        <v>1</v>
      </c>
      <c r="B36" s="2" t="s">
        <v>133</v>
      </c>
      <c r="C36" s="1" t="s">
        <v>134</v>
      </c>
      <c r="D36" s="1" t="s">
        <v>135</v>
      </c>
      <c r="E36" s="1" t="s">
        <v>136</v>
      </c>
      <c r="F36" s="1" t="s">
        <v>160</v>
      </c>
      <c r="G36" s="13" t="s">
        <v>133</v>
      </c>
      <c r="H36" s="13">
        <v>1467524</v>
      </c>
      <c r="J36" s="21">
        <f t="shared" si="0"/>
        <v>2</v>
      </c>
      <c r="K36" s="21">
        <f t="shared" si="1"/>
        <v>3</v>
      </c>
      <c r="L36">
        <v>5</v>
      </c>
      <c r="M36">
        <v>5</v>
      </c>
      <c r="N36" s="19">
        <v>5</v>
      </c>
      <c r="O36" s="11">
        <v>0.23400000000000001</v>
      </c>
      <c r="P36" s="7">
        <f t="shared" si="2"/>
        <v>1.1700000000000002</v>
      </c>
      <c r="Q36" s="21" t="str">
        <f t="shared" si="3"/>
        <v>1467524,5</v>
      </c>
    </row>
    <row r="37" spans="1:17" x14ac:dyDescent="0.25">
      <c r="A37">
        <v>1</v>
      </c>
      <c r="B37" s="2" t="s">
        <v>137</v>
      </c>
      <c r="C37" s="1" t="s">
        <v>137</v>
      </c>
      <c r="D37" s="1" t="s">
        <v>138</v>
      </c>
      <c r="E37" s="1" t="s">
        <v>139</v>
      </c>
      <c r="F37" t="s">
        <v>177</v>
      </c>
      <c r="G37" t="s">
        <v>137</v>
      </c>
      <c r="H37" s="13">
        <v>1625219</v>
      </c>
      <c r="J37" s="21">
        <f t="shared" si="0"/>
        <v>2</v>
      </c>
      <c r="K37" s="21">
        <f t="shared" si="1"/>
        <v>3</v>
      </c>
      <c r="L37">
        <v>1</v>
      </c>
      <c r="M37">
        <v>1</v>
      </c>
      <c r="N37" s="19">
        <v>3</v>
      </c>
      <c r="O37" s="11">
        <v>0.13700000000000001</v>
      </c>
      <c r="P37" s="7">
        <f t="shared" si="2"/>
        <v>0.41100000000000003</v>
      </c>
      <c r="Q37" s="21" t="str">
        <f t="shared" si="3"/>
        <v>1625219,3</v>
      </c>
    </row>
    <row r="38" spans="1:17" x14ac:dyDescent="0.25">
      <c r="A38">
        <v>1</v>
      </c>
      <c r="B38" s="2" t="s">
        <v>140</v>
      </c>
      <c r="C38" s="1" t="s">
        <v>141</v>
      </c>
      <c r="D38" s="1" t="s">
        <v>142</v>
      </c>
      <c r="E38" s="1" t="s">
        <v>143</v>
      </c>
      <c r="F38" s="1" t="s">
        <v>144</v>
      </c>
      <c r="G38" s="13" t="s">
        <v>141</v>
      </c>
      <c r="H38" s="13">
        <v>1568026</v>
      </c>
      <c r="J38" s="21">
        <f>A38*$C$1</f>
        <v>2</v>
      </c>
      <c r="K38" s="21">
        <f>ROUNDUP(J38*1.1, 0)</f>
        <v>3</v>
      </c>
      <c r="L38">
        <v>1</v>
      </c>
      <c r="M38">
        <v>1</v>
      </c>
      <c r="N38" s="19">
        <v>3</v>
      </c>
      <c r="O38" s="11">
        <v>0.67</v>
      </c>
      <c r="P38" s="7">
        <f>O38*N38</f>
        <v>2.0100000000000002</v>
      </c>
      <c r="Q38" s="21" t="str">
        <f t="shared" si="3"/>
        <v>1568026,3</v>
      </c>
    </row>
    <row r="39" spans="1:17" x14ac:dyDescent="0.25">
      <c r="A39">
        <v>2</v>
      </c>
      <c r="B39" s="2" t="s">
        <v>119</v>
      </c>
      <c r="C39" s="1" t="s">
        <v>119</v>
      </c>
      <c r="D39" s="1" t="s">
        <v>120</v>
      </c>
      <c r="E39" s="1" t="s">
        <v>121</v>
      </c>
      <c r="F39" s="1" t="s">
        <v>150</v>
      </c>
      <c r="G39" s="13" t="s">
        <v>119</v>
      </c>
      <c r="H39" s="13">
        <v>1146032</v>
      </c>
      <c r="I39" s="22" t="s">
        <v>197</v>
      </c>
      <c r="J39" s="21">
        <f>A39*$C$1</f>
        <v>4</v>
      </c>
      <c r="K39" s="21">
        <f>ROUNDUP(J39*1.1, 0)</f>
        <v>5</v>
      </c>
      <c r="L39">
        <v>1</v>
      </c>
      <c r="M39">
        <v>1</v>
      </c>
      <c r="N39" s="19">
        <v>5</v>
      </c>
      <c r="O39" s="11">
        <v>2.9</v>
      </c>
      <c r="P39" s="7">
        <f>O39*N39</f>
        <v>14.5</v>
      </c>
      <c r="Q39" t="str">
        <f>CONCATENATE(I39,",",N39)</f>
        <v>406-580,5</v>
      </c>
    </row>
    <row r="40" spans="1:17" x14ac:dyDescent="0.25">
      <c r="A40">
        <v>1</v>
      </c>
      <c r="B40" s="2" t="s">
        <v>99</v>
      </c>
      <c r="C40" s="1" t="s">
        <v>99</v>
      </c>
      <c r="D40" s="1" t="s">
        <v>100</v>
      </c>
      <c r="E40" s="1" t="s">
        <v>101</v>
      </c>
      <c r="F40" s="1" t="s">
        <v>102</v>
      </c>
      <c r="G40" s="13" t="s">
        <v>151</v>
      </c>
      <c r="H40" s="13">
        <v>1455090</v>
      </c>
      <c r="I40" s="14" t="s">
        <v>152</v>
      </c>
      <c r="J40" s="21">
        <f>A40*$C$1</f>
        <v>2</v>
      </c>
      <c r="K40" s="21">
        <f>ROUNDUP(J40*1.1, 0)</f>
        <v>3</v>
      </c>
      <c r="L40">
        <v>1</v>
      </c>
      <c r="M40">
        <v>1</v>
      </c>
      <c r="N40" s="19">
        <v>3</v>
      </c>
      <c r="O40" s="11">
        <v>8.65</v>
      </c>
      <c r="P40" s="7">
        <f>O40*N40</f>
        <v>25.950000000000003</v>
      </c>
      <c r="Q40" s="21" t="str">
        <f t="shared" ref="Q40:Q42" si="4">CONCATENATE(I40,",",N40)</f>
        <v>666-4455,3</v>
      </c>
    </row>
    <row r="41" spans="1:17" x14ac:dyDescent="0.25">
      <c r="A41">
        <v>1</v>
      </c>
      <c r="B41" s="2" t="s">
        <v>94</v>
      </c>
      <c r="C41" s="1" t="s">
        <v>38</v>
      </c>
      <c r="D41" s="1" t="s">
        <v>39</v>
      </c>
      <c r="E41" s="1" t="s">
        <v>95</v>
      </c>
      <c r="F41" s="1" t="s">
        <v>41</v>
      </c>
      <c r="G41" t="s">
        <v>186</v>
      </c>
      <c r="I41" s="22" t="s">
        <v>185</v>
      </c>
      <c r="J41" s="21">
        <f>A41*$C$1</f>
        <v>2</v>
      </c>
      <c r="K41" s="21">
        <f>ROUNDUP(J41*1.1, 0)</f>
        <v>3</v>
      </c>
      <c r="L41">
        <v>5</v>
      </c>
      <c r="M41">
        <v>5</v>
      </c>
      <c r="N41" s="19">
        <v>5</v>
      </c>
      <c r="O41" s="11">
        <v>0.40200000000000002</v>
      </c>
      <c r="P41" s="7">
        <f>O41*N41</f>
        <v>2.0100000000000002</v>
      </c>
      <c r="Q41" s="21" t="str">
        <f t="shared" si="4"/>
        <v>715-3031,5</v>
      </c>
    </row>
    <row r="42" spans="1:17" x14ac:dyDescent="0.25">
      <c r="A42">
        <v>4</v>
      </c>
      <c r="B42" s="16"/>
      <c r="C42" s="1" t="s">
        <v>12</v>
      </c>
      <c r="D42" s="1" t="s">
        <v>13</v>
      </c>
      <c r="E42" s="1" t="s">
        <v>14</v>
      </c>
      <c r="F42" s="1" t="s">
        <v>15</v>
      </c>
      <c r="G42" s="13" t="s">
        <v>165</v>
      </c>
      <c r="H42" s="5">
        <v>2452348</v>
      </c>
      <c r="I42" s="16" t="s">
        <v>166</v>
      </c>
      <c r="J42" s="21">
        <f>A42*$C$1</f>
        <v>8</v>
      </c>
      <c r="K42" s="21">
        <f>ROUNDUP(J42*1.1, 0)</f>
        <v>9</v>
      </c>
      <c r="L42">
        <v>1</v>
      </c>
      <c r="M42">
        <v>1</v>
      </c>
      <c r="N42" s="19">
        <v>10</v>
      </c>
      <c r="O42" s="11">
        <v>2.42</v>
      </c>
      <c r="P42" s="7">
        <f>O42*N42</f>
        <v>24.2</v>
      </c>
      <c r="Q42" s="21" t="str">
        <f t="shared" si="4"/>
        <v>454-3359,10</v>
      </c>
    </row>
    <row r="44" spans="1:17" x14ac:dyDescent="0.25">
      <c r="P44" s="6">
        <f>SUM(P4:P42)</f>
        <v>332.46699999999998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Sheet1!rtiduino_BOM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gmb1g08</dc:creator>
  <cp:lastModifiedBy>gmb1g08</cp:lastModifiedBy>
  <dcterms:created xsi:type="dcterms:W3CDTF">2016-08-09T14:54:09Z</dcterms:created>
  <dcterms:modified xsi:type="dcterms:W3CDTF">2016-08-09T17:29:27Z</dcterms:modified>
</cp:coreProperties>
</file>