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<sst xmlns="http://schemas.openxmlformats.org/spreadsheetml/2006/main" count="325" uniqueCount="187">
  <si>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</si>
  <si>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</si>
  <si>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</si>
  <si>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</si>
  <si>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</si>
  <si>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</si>
  <si>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</si>
  <si>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</si>
  <si>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</si>
  <si>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</si>
  <si>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</si>
  <si>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</si>
  <si>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</si>
  <si>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</si>
  <si>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CSU-22534</t>
  </si>
  <si>
    <t>CSU-22542</t>
  </si>
  <si>
    <t>CSU-22550</t>
  </si>
  <si>
    <t>CSU-22558</t>
  </si>
  <si>
    <t>CSU-22566</t>
  </si>
  <si>
    <t>CDC-129</t>
  </si>
  <si>
    <t>CDC-137</t>
  </si>
  <si>
    <t>CDC-145</t>
  </si>
  <si>
    <t>BOU-00233</t>
  </si>
  <si>
    <t>RMRP-00538</t>
  </si>
  <si>
    <t>RMRP-00546</t>
  </si>
  <si>
    <t>wnv_std_1e6</t>
  </si>
  <si>
    <t>B</t>
  </si>
  <si>
    <t>CSU-22535</t>
  </si>
  <si>
    <t>CSU-22543</t>
  </si>
  <si>
    <t>CSU-22551</t>
  </si>
  <si>
    <t>CSU-22559</t>
  </si>
  <si>
    <t>CSU-22567</t>
  </si>
  <si>
    <t>CDC-130</t>
  </si>
  <si>
    <t>CDC-138</t>
  </si>
  <si>
    <t>CDC-146</t>
  </si>
  <si>
    <t>BOU-00234</t>
  </si>
  <si>
    <t>RMRP-00539</t>
  </si>
  <si>
    <t>RMRP-00547</t>
  </si>
  <si>
    <t>wnv_std_1e4</t>
  </si>
  <si>
    <t>C</t>
  </si>
  <si>
    <t>CSU-22536</t>
  </si>
  <si>
    <t>CSU-22544</t>
  </si>
  <si>
    <t>CSU-22552</t>
  </si>
  <si>
    <t>CSU-22560</t>
  </si>
  <si>
    <t>CSU-22568</t>
  </si>
  <si>
    <t>CDC-131</t>
  </si>
  <si>
    <t>CDC-139</t>
  </si>
  <si>
    <t>CDC-147</t>
  </si>
  <si>
    <t>BOU-00235</t>
  </si>
  <si>
    <t>RMRP-00540</t>
  </si>
  <si>
    <t>RMRP-00548</t>
  </si>
  <si>
    <t>wnv_std_1e2</t>
  </si>
  <si>
    <t>D</t>
  </si>
  <si>
    <t>CSU-22537</t>
  </si>
  <si>
    <t>CSU-22545</t>
  </si>
  <si>
    <t>CSU-22553</t>
  </si>
  <si>
    <t>CSU-22561</t>
  </si>
  <si>
    <t>CSU-22569</t>
  </si>
  <si>
    <t>CDC-132</t>
  </si>
  <si>
    <t>CDC-140</t>
  </si>
  <si>
    <t>CDC-148</t>
  </si>
  <si>
    <t>RMRP-00533</t>
  </si>
  <si>
    <t>RMRP-00541</t>
  </si>
  <si>
    <t>RMRP-00549</t>
  </si>
  <si>
    <t>slev_std_1e6</t>
  </si>
  <si>
    <t>E</t>
  </si>
  <si>
    <t>CSU-22538</t>
  </si>
  <si>
    <t>CSU-22546</t>
  </si>
  <si>
    <t>CSU-22554</t>
  </si>
  <si>
    <t>CSU-22562</t>
  </si>
  <si>
    <t>CSU-22570</t>
  </si>
  <si>
    <t>CDC-133</t>
  </si>
  <si>
    <t>CDC-141</t>
  </si>
  <si>
    <t>CDC-149</t>
  </si>
  <si>
    <t>RMRP-00534</t>
  </si>
  <si>
    <t>RMRP-00542</t>
  </si>
  <si>
    <t>slev_std_1e4</t>
  </si>
  <si>
    <t>F</t>
  </si>
  <si>
    <t>CSU-22539</t>
  </si>
  <si>
    <t>CSU-22547</t>
  </si>
  <si>
    <t>CSU-22555</t>
  </si>
  <si>
    <t>CSU-22563</t>
  </si>
  <si>
    <t>CDC-126</t>
  </si>
  <si>
    <t>CDC-134</t>
  </si>
  <si>
    <t>CDC-142</t>
  </si>
  <si>
    <t>CDC-150</t>
  </si>
  <si>
    <t>RMRP-00535</t>
  </si>
  <si>
    <t>RMRP-00543</t>
  </si>
  <si>
    <t>slev_std_1e2</t>
  </si>
  <si>
    <t>G</t>
  </si>
  <si>
    <t>CSU-22540</t>
  </si>
  <si>
    <t>CSU-22548</t>
  </si>
  <si>
    <t>CSU-22556</t>
  </si>
  <si>
    <t>CSU-22564</t>
  </si>
  <si>
    <t>CDC-127</t>
  </si>
  <si>
    <t>CDC-135</t>
  </si>
  <si>
    <t>CDC-143</t>
  </si>
  <si>
    <t>BOU-00231</t>
  </si>
  <si>
    <t>RMRP-00536</t>
  </si>
  <si>
    <t>RMRP-00544</t>
  </si>
  <si>
    <t>neg pcr ctrl</t>
  </si>
  <si>
    <t>H</t>
  </si>
  <si>
    <t>CSU-22541</t>
  </si>
  <si>
    <t>CSU-22549</t>
  </si>
  <si>
    <t>CSU-22557</t>
  </si>
  <si>
    <t>CSU-22565</t>
  </si>
  <si>
    <t>CDC-128</t>
  </si>
  <si>
    <t>CDC-136</t>
  </si>
  <si>
    <t>CDC-144</t>
  </si>
  <si>
    <t>BOU-00232</t>
  </si>
  <si>
    <t>RMRP-00537</t>
  </si>
  <si>
    <t>RMRP-00545</t>
  </si>
  <si>
    <t>pos rna ctrl</t>
  </si>
  <si>
    <t xml:space="preserve"> neg extract ctl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</si>
  <si>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</si>
  <si>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</si>
  <si>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</si>
  <si>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</si>
  <si>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</si>
  <si>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</si>
  <si>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</si>
  <si>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</si>
  <si>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</si>
  <si>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</si>
  <si>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</si>
  <si>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</si>
  <si>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</si>
  <si>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Ebel</t>
  </si>
  <si>
    <t>NA</t>
  </si>
  <si>
    <t>pipettes changed between samples</t>
  </si>
  <si>
    <t>TNA Lysis Buffer</t>
  </si>
  <si>
    <t>FoCo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</si>
  <si>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</si>
  <si>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</si>
  <si>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</si>
  <si>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</si>
  <si>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</si>
  <si>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</si>
  <si>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</si>
  <si>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</si>
  <si>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</si>
  <si>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</si>
  <si>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</si>
  <si>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</si>
  <si>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</si>
  <si>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</si>
  <si>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</si>
  <si>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</si>
  <si>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</si>
  <si>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</si>
  <si>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</si>
  <si>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</si>
  <si>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</si>
  <si>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</si>
  <si>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</si>
  <si>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</si>
  <si>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</si>
  <si>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</si>
  <si>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</si>
  <si>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</si>
  <si>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</si>
  <si>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</si>
  <si>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</si>
  <si>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</si>
  <si>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</si>
  <si>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</si>
  <si>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</si>
  <si>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</si>
  <si>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</si>
  <si>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</si>
  <si>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</si>
  <si>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 ctrl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</si>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</sst>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5" fillId="3" fontId="3" numFmtId="0" xfId="0" applyBorder="1" applyFont="1"/>
    <xf borderId="6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7" numFmtId="0" xfId="0" applyAlignment="1" applyBorder="1" applyFont="1">
      <alignment horizontal="center" readingOrder="0"/>
    </xf>
    <xf borderId="11" fillId="0" fontId="8" numFmtId="0" xfId="0" applyBorder="1" applyFont="1"/>
    <xf borderId="11" fillId="3" fontId="3" numFmtId="0" xfId="0" applyBorder="1" applyFont="1"/>
    <xf borderId="12" fillId="4" fontId="9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4" fillId="0" fontId="3" numFmtId="0" xfId="0" applyAlignment="1" applyBorder="1" applyFont="1">
      <alignment readingOrder="0"/>
    </xf>
    <xf borderId="15" fillId="0" fontId="8" numFmtId="0" xfId="0" applyBorder="1" applyFont="1"/>
    <xf borderId="16" fillId="0" fontId="3" numFmtId="0" xfId="0" applyAlignment="1" applyBorder="1" applyFont="1">
      <alignment readingOrder="0"/>
    </xf>
    <xf borderId="17" fillId="0" fontId="8" numFmtId="0" xfId="0" applyBorder="1" applyFont="1"/>
    <xf borderId="18" fillId="0" fontId="8" numFmtId="0" xfId="0" applyBorder="1" applyFont="1"/>
    <xf borderId="6" fillId="3" fontId="3" numFmtId="0" xfId="0" applyAlignment="1" applyBorder="1" applyFont="1">
      <alignment readingOrder="0"/>
    </xf>
    <xf borderId="1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19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6" fillId="3" fontId="11" numFmtId="0" xfId="0" applyAlignment="1" applyBorder="1" applyFont="1">
      <alignment horizontal="center" readingOrder="0" vertical="bottom"/>
    </xf>
    <xf borderId="6" fillId="3" fontId="11" numFmtId="0" xfId="0" applyAlignment="1" applyBorder="1" applyFont="1">
      <alignment horizontal="center" vertical="bottom"/>
    </xf>
    <xf borderId="6" fillId="3" fontId="3" numFmtId="0" xfId="0" applyBorder="1" applyFont="1"/>
    <xf borderId="20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9" fillId="3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9" fillId="3" fontId="3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19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9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17" numFmtId="0" xfId="0" applyBorder="1" applyFont="1"/>
    <xf borderId="0" fillId="3" fontId="3" numFmtId="0" xfId="0" applyAlignment="1" applyFont="1">
      <alignment readingOrder="0"/>
    </xf>
    <xf borderId="19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6" fillId="0" fontId="18" numFmtId="0" xfId="0" applyAlignment="1" applyBorder="1" applyFont="1">
      <alignment horizontal="center" readingOrder="0" shrinkToFit="0" vertical="bottom" wrapText="1"/>
    </xf>
    <xf borderId="19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9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7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8" fillId="8" fontId="3" numFmtId="0" xfId="0" applyAlignment="1" applyBorder="1" applyFill="1" applyFont="1">
      <alignment readingOrder="0"/>
    </xf>
    <xf borderId="11" fillId="3" fontId="3" numFmtId="0" xfId="0" applyAlignment="1" applyBorder="1" applyFont="1">
      <alignment readingOrder="0"/>
    </xf>
    <xf borderId="12" fillId="9" fontId="9" numFmtId="0" xfId="0" applyAlignment="1" applyBorder="1" applyFill="1" applyFont="1">
      <alignment horizontal="center" readingOrder="0"/>
    </xf>
    <xf borderId="16" fillId="0" fontId="11" numFmtId="0" xfId="0" applyAlignment="1" applyBorder="1" applyFont="1">
      <alignment vertical="bottom"/>
    </xf>
    <xf borderId="6" fillId="3" fontId="11" numFmtId="0" xfId="0" applyAlignment="1" applyBorder="1" applyFont="1">
      <alignment horizontal="center" readingOrder="0"/>
    </xf>
    <xf borderId="19" fillId="0" fontId="11" numFmtId="0" xfId="0" applyAlignment="1" applyBorder="1" applyFont="1">
      <alignment readingOrder="0" vertical="bottom"/>
    </xf>
    <xf borderId="6" fillId="3" fontId="11" numFmtId="49" xfId="0" applyAlignment="1" applyBorder="1" applyFont="1" applyNumberFormat="1">
      <alignment horizontal="center" readingOrder="0" vertical="bottom"/>
    </xf>
    <xf borderId="6" fillId="3" fontId="11" numFmtId="49" xfId="0" applyAlignment="1" applyBorder="1" applyFont="1" applyNumberFormat="1">
      <alignment horizontal="center" vertical="bottom"/>
    </xf>
    <xf borderId="9" fillId="3" fontId="11" numFmtId="49" xfId="0" applyAlignment="1" applyBorder="1" applyFont="1" applyNumberFormat="1">
      <alignment horizontal="center" vertical="bottom"/>
    </xf>
    <xf borderId="9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9" fontId="12" numFmtId="0" xfId="0" applyAlignment="1" applyBorder="1" applyFont="1">
      <alignment horizontal="center" readingOrder="0" vertical="bottom"/>
    </xf>
    <xf borderId="12" fillId="9" fontId="12" numFmtId="0" xfId="0" applyAlignment="1" applyBorder="1" applyFont="1">
      <alignment horizontal="center" readingOrder="0" vertical="bottom"/>
    </xf>
    <xf borderId="19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1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1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11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2"/>
      <c r="M6" s="11" t="s">
        <v>76</v>
      </c>
    </row>
    <row r="7">
      <c r="A7" s="9" t="s">
        <v>77</v>
      </c>
      <c r="B7" s="10" t="s">
        <v>78</v>
      </c>
      <c r="C7" s="10" t="s">
        <v>79</v>
      </c>
      <c r="D7" s="10" t="s">
        <v>80</v>
      </c>
      <c r="E7" s="10" t="s">
        <v>81</v>
      </c>
      <c r="F7" s="10" t="s">
        <v>82</v>
      </c>
      <c r="G7" s="10" t="s">
        <v>83</v>
      </c>
      <c r="H7" s="10" t="s">
        <v>84</v>
      </c>
      <c r="I7" s="10" t="s">
        <v>85</v>
      </c>
      <c r="J7" s="10" t="s">
        <v>86</v>
      </c>
      <c r="K7" s="10" t="s">
        <v>87</v>
      </c>
      <c r="L7" s="12"/>
      <c r="M7" s="11" t="s">
        <v>88</v>
      </c>
    </row>
    <row r="8">
      <c r="A8" s="9" t="s">
        <v>89</v>
      </c>
      <c r="B8" s="10" t="s">
        <v>90</v>
      </c>
      <c r="C8" s="10" t="s">
        <v>91</v>
      </c>
      <c r="D8" s="10" t="s">
        <v>92</v>
      </c>
      <c r="E8" s="10" t="s">
        <v>93</v>
      </c>
      <c r="F8" s="10" t="s">
        <v>94</v>
      </c>
      <c r="G8" s="10" t="s">
        <v>95</v>
      </c>
      <c r="H8" s="10" t="s">
        <v>96</v>
      </c>
      <c r="I8" s="10" t="s">
        <v>97</v>
      </c>
      <c r="J8" s="10" t="s">
        <v>98</v>
      </c>
      <c r="K8" s="10" t="s">
        <v>99</v>
      </c>
      <c r="L8" s="12"/>
      <c r="M8" s="13" t="s">
        <v>100</v>
      </c>
    </row>
    <row r="9">
      <c r="A9" s="14" t="s">
        <v>101</v>
      </c>
      <c r="B9" s="15" t="s">
        <v>102</v>
      </c>
      <c r="C9" s="15" t="s">
        <v>103</v>
      </c>
      <c r="D9" s="15" t="s">
        <v>104</v>
      </c>
      <c r="E9" s="15" t="s">
        <v>105</v>
      </c>
      <c r="F9" s="15" t="s">
        <v>106</v>
      </c>
      <c r="G9" s="15" t="s">
        <v>107</v>
      </c>
      <c r="H9" s="15" t="s">
        <v>108</v>
      </c>
      <c r="I9" s="15" t="s">
        <v>109</v>
      </c>
      <c r="J9" s="15" t="s">
        <v>110</v>
      </c>
      <c r="K9" s="15" t="s">
        <v>111</v>
      </c>
      <c r="L9" s="15" t="s">
        <v>112</v>
      </c>
      <c r="M9" s="16" t="s">
        <v>113</v>
      </c>
    </row>
    <row r="11">
      <c r="F11" s="17" t="s">
        <v>114</v>
      </c>
      <c r="H11" s="18" t="s">
        <v>115</v>
      </c>
    </row>
    <row r="12">
      <c r="A12" s="19" t="s">
        <v>116</v>
      </c>
      <c r="B12" s="20"/>
      <c r="C12" s="21"/>
      <c r="F12" s="22" t="s">
        <v>117</v>
      </c>
      <c r="G12" s="23"/>
      <c r="H12" s="23"/>
      <c r="I12" s="23"/>
      <c r="J12" s="24"/>
    </row>
    <row r="13">
      <c r="F13" s="25" t="s">
        <v>118</v>
      </c>
      <c r="I13" s="26"/>
      <c r="J13" s="16" t="b">
        <v>1</v>
      </c>
    </row>
    <row r="14">
      <c r="A14" s="22" t="s">
        <v>119</v>
      </c>
      <c r="B14" s="23"/>
      <c r="C14" s="24"/>
      <c r="F14" s="27" t="s">
        <v>120</v>
      </c>
      <c r="G14" s="28"/>
      <c r="H14" s="28"/>
      <c r="I14" s="29"/>
      <c r="J14" s="30" t="b">
        <v>1</v>
      </c>
    </row>
    <row r="15">
      <c r="A15" s="31" t="s">
        <v>121</v>
      </c>
      <c r="B15" s="32" t="s">
        <v>122</v>
      </c>
      <c r="C15" s="33" t="s">
        <v>123</v>
      </c>
      <c r="F15" s="27" t="s">
        <v>124</v>
      </c>
      <c r="G15" s="28"/>
      <c r="H15" s="28"/>
      <c r="I15" s="29"/>
      <c r="J15" s="30" t="b">
        <v>1</v>
      </c>
    </row>
    <row r="16">
      <c r="A16" s="34"/>
      <c r="B16" s="35"/>
      <c r="C16" s="36"/>
      <c r="F16" s="27" t="s">
        <v>125</v>
      </c>
      <c r="G16" s="28"/>
      <c r="H16" s="28"/>
      <c r="I16" s="29"/>
      <c r="J16" s="30" t="b">
        <v>1</v>
      </c>
    </row>
    <row r="17">
      <c r="A17" s="34" t="s">
        <v>126</v>
      </c>
      <c r="B17" s="35" t="s">
        <v>127</v>
      </c>
      <c r="C17" s="36" t="s">
        <v>128</v>
      </c>
      <c r="F17" s="27" t="s">
        <v>129</v>
      </c>
      <c r="G17" s="28"/>
      <c r="H17" s="28"/>
      <c r="I17" s="29"/>
      <c r="J17" s="30" t="b">
        <v>1</v>
      </c>
    </row>
    <row r="18">
      <c r="A18" s="34" t="s">
        <v>130</v>
      </c>
      <c r="B18" s="35" t="s">
        <v>131</v>
      </c>
      <c r="C18" s="37"/>
      <c r="F18" s="27" t="s">
        <v>132</v>
      </c>
      <c r="G18" s="28"/>
      <c r="H18" s="28"/>
      <c r="I18" s="29"/>
      <c r="J18" s="30" t="b">
        <v>1</v>
      </c>
    </row>
    <row r="19">
      <c r="A19" s="34" t="s">
        <v>133</v>
      </c>
      <c r="B19" s="35" t="s">
        <v>131</v>
      </c>
      <c r="C19" s="37"/>
      <c r="F19" s="27" t="s">
        <v>134</v>
      </c>
      <c r="G19" s="28"/>
      <c r="H19" s="28"/>
      <c r="I19" s="29"/>
      <c r="J19" s="30" t="b">
        <v>1</v>
      </c>
    </row>
    <row r="20">
      <c r="A20" s="34" t="s">
        <v>135</v>
      </c>
      <c r="B20" s="35" t="s">
        <v>131</v>
      </c>
      <c r="C20" s="37"/>
      <c r="F20" s="27" t="s">
        <v>136</v>
      </c>
      <c r="G20" s="28"/>
      <c r="H20" s="28"/>
      <c r="I20" s="29"/>
      <c r="J20" s="30" t="b">
        <v>1</v>
      </c>
    </row>
    <row r="21">
      <c r="A21" s="34" t="s">
        <v>137</v>
      </c>
      <c r="B21" s="35" t="s">
        <v>131</v>
      </c>
      <c r="C21" s="37"/>
      <c r="F21" s="27" t="s">
        <v>138</v>
      </c>
      <c r="G21" s="28"/>
      <c r="H21" s="28"/>
      <c r="I21" s="29"/>
      <c r="J21" s="30" t="b">
        <v>1</v>
      </c>
    </row>
    <row r="22">
      <c r="A22" s="34" t="s">
        <v>139</v>
      </c>
      <c r="B22" s="35" t="s">
        <v>131</v>
      </c>
      <c r="C22" s="37"/>
      <c r="F22" s="27" t="s">
        <v>140</v>
      </c>
      <c r="G22" s="28"/>
      <c r="H22" s="28"/>
      <c r="I22" s="29"/>
      <c r="J22" s="30" t="b">
        <v>1</v>
      </c>
    </row>
    <row r="23">
      <c r="A23" s="34" t="s">
        <v>141</v>
      </c>
      <c r="B23" s="35" t="s">
        <v>131</v>
      </c>
      <c r="C23" s="37"/>
      <c r="F23" s="27" t="s">
        <v>142</v>
      </c>
      <c r="G23" s="28"/>
      <c r="H23" s="28"/>
      <c r="I23" s="29"/>
      <c r="J23" s="38" t="b">
        <v>0</v>
      </c>
    </row>
    <row r="24">
      <c r="A24" s="34" t="s">
        <v>143</v>
      </c>
      <c r="B24" s="35" t="s">
        <v>131</v>
      </c>
      <c r="C24" s="37"/>
      <c r="F24" s="27" t="s">
        <v>144</v>
      </c>
      <c r="G24" s="28"/>
      <c r="H24" s="28"/>
      <c r="I24" s="29"/>
      <c r="J24" s="38" t="b">
        <v>0</v>
      </c>
    </row>
    <row r="25">
      <c r="A25" s="39" t="s">
        <v>145</v>
      </c>
      <c r="B25" s="40" t="s">
        <v>131</v>
      </c>
      <c r="C25" s="41"/>
      <c r="F25" s="42" t="s">
        <v>146</v>
      </c>
      <c r="G25" s="43"/>
      <c r="H25" s="43"/>
      <c r="I25" s="44"/>
      <c r="J25" s="45" t="b">
        <v>0</v>
      </c>
    </row>
    <row r="26">
      <c r="A26" s="46"/>
      <c r="B26" s="47"/>
      <c r="C26" s="46"/>
    </row>
    <row r="28" ht="50.25" customHeight="1">
      <c r="A28" s="48" t="s">
        <v>147</v>
      </c>
      <c r="B28" s="28"/>
      <c r="C28" s="29"/>
      <c r="F28" s="49" t="s">
        <v>148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149</v>
      </c>
      <c r="B29" s="53">
        <f>COUNTA($B$2:$L$9,$M$9)</f>
        <v>86</v>
      </c>
      <c r="C29" s="54" t="s">
        <v>150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151</v>
      </c>
      <c r="B30" s="58">
        <v>1.2</v>
      </c>
      <c r="C30" s="54" t="s">
        <v>152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153</v>
      </c>
      <c r="B32" s="23"/>
      <c r="C32" s="24"/>
      <c r="F32" s="59"/>
      <c r="M32" s="60"/>
    </row>
    <row r="33">
      <c r="A33" s="64" t="s">
        <v>154</v>
      </c>
      <c r="B33" s="65" t="s">
        <v>155</v>
      </c>
      <c r="C33" s="66" t="s">
        <v>156</v>
      </c>
      <c r="D33" s="67" t="s">
        <v>157</v>
      </c>
      <c r="F33" s="59"/>
      <c r="M33" s="60"/>
    </row>
    <row r="34">
      <c r="A34" s="68" t="s">
        <v>158</v>
      </c>
      <c r="B34" s="69">
        <v>60.0</v>
      </c>
      <c r="C34" s="70">
        <f t="shared" ref="C34:C37" si="1">B34*$B$29*$B$30</f>
        <v>6192</v>
      </c>
      <c r="D34" s="71" t="b">
        <v>1</v>
      </c>
      <c r="F34" s="59"/>
      <c r="M34" s="60"/>
    </row>
    <row r="35">
      <c r="A35" s="68" t="s">
        <v>137</v>
      </c>
      <c r="B35" s="69">
        <v>1.0</v>
      </c>
      <c r="C35" s="70">
        <f t="shared" si="1"/>
        <v>103.2</v>
      </c>
      <c r="D35" s="71" t="b">
        <v>1</v>
      </c>
      <c r="F35" s="59"/>
      <c r="M35" s="60"/>
    </row>
    <row r="36">
      <c r="A36" s="68" t="s">
        <v>159</v>
      </c>
      <c r="B36" s="69">
        <v>70.0</v>
      </c>
      <c r="C36" s="70">
        <f t="shared" si="1"/>
        <v>7224</v>
      </c>
      <c r="D36" s="71" t="b">
        <v>1</v>
      </c>
      <c r="F36" s="59"/>
      <c r="M36" s="60"/>
    </row>
    <row r="37">
      <c r="A37" s="72" t="s">
        <v>160</v>
      </c>
      <c r="B37" s="73">
        <f>sum(B34:B36)</f>
        <v>131</v>
      </c>
      <c r="C37" s="70">
        <f t="shared" si="1"/>
        <v>13519.2</v>
      </c>
      <c r="F37" s="59"/>
      <c r="M37" s="60"/>
    </row>
    <row r="38">
      <c r="A38" s="74" t="s">
        <v>161</v>
      </c>
      <c r="B38" s="47">
        <v>8.0</v>
      </c>
      <c r="C38" s="75">
        <f>C37/B38</f>
        <v>1689.9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162</v>
      </c>
      <c r="B40" s="78" t="s">
        <v>155</v>
      </c>
      <c r="C40" s="79" t="s">
        <v>156</v>
      </c>
      <c r="F40" s="59"/>
      <c r="M40" s="60"/>
    </row>
    <row r="41">
      <c r="A41" s="80" t="s">
        <v>163</v>
      </c>
      <c r="B41" s="81">
        <v>5.0</v>
      </c>
      <c r="C41" s="70">
        <f t="shared" ref="C41:C43" si="2">B41*$B$29*$B$30</f>
        <v>516</v>
      </c>
      <c r="D41" s="71" t="b">
        <v>1</v>
      </c>
      <c r="F41" s="59"/>
      <c r="M41" s="60"/>
    </row>
    <row r="42">
      <c r="A42" s="80" t="s">
        <v>164</v>
      </c>
      <c r="B42" s="81">
        <v>5.0</v>
      </c>
      <c r="C42" s="70">
        <f t="shared" si="2"/>
        <v>516</v>
      </c>
      <c r="D42" s="71" t="b">
        <v>1</v>
      </c>
      <c r="F42" s="59"/>
      <c r="M42" s="60"/>
    </row>
    <row r="43">
      <c r="A43" s="82" t="s">
        <v>160</v>
      </c>
      <c r="B43" s="83">
        <f>sum(B41:B42)</f>
        <v>10</v>
      </c>
      <c r="C43" s="70">
        <f t="shared" si="2"/>
        <v>1032</v>
      </c>
      <c r="D43" s="71" t="b">
        <v>1</v>
      </c>
      <c r="F43" s="59"/>
      <c r="M43" s="60"/>
    </row>
    <row r="44">
      <c r="A44" s="84" t="s">
        <v>161</v>
      </c>
      <c r="B44" s="85">
        <v>8.0</v>
      </c>
      <c r="C44" s="86">
        <f>C43/B44</f>
        <v>129</v>
      </c>
      <c r="F44" s="59"/>
      <c r="M44" s="60"/>
    </row>
    <row r="45">
      <c r="F45" s="87" t="s">
        <v>165</v>
      </c>
      <c r="G45" s="88"/>
      <c r="H45" s="88"/>
      <c r="I45" s="88"/>
      <c r="J45" s="88"/>
      <c r="K45" s="88"/>
      <c r="L45" s="88"/>
      <c r="M45" s="89"/>
    </row>
    <row r="46">
      <c r="A46" s="90" t="s">
        <v>166</v>
      </c>
      <c r="B46" s="90" t="s">
        <v>167</v>
      </c>
      <c r="C46" s="90" t="s">
        <v>168</v>
      </c>
    </row>
    <row r="47">
      <c r="A47" s="91" t="s">
        <v>169</v>
      </c>
      <c r="B47" s="92">
        <v>200.0</v>
      </c>
      <c r="C47" s="93">
        <f>2*B47*$B$29*$B$30</f>
        <v>41280</v>
      </c>
      <c r="D47" s="71" t="b">
        <v>1</v>
      </c>
    </row>
    <row r="48">
      <c r="A48" s="91" t="s">
        <v>143</v>
      </c>
      <c r="B48" s="92">
        <v>200.0</v>
      </c>
      <c r="C48" s="93">
        <f t="shared" ref="C48:C49" si="3">B48*$B$29*$B$30</f>
        <v>20640</v>
      </c>
      <c r="D48" s="71" t="b">
        <v>1</v>
      </c>
    </row>
    <row r="49">
      <c r="A49" s="94" t="s">
        <v>170</v>
      </c>
      <c r="B49" s="93">
        <v>50.0</v>
      </c>
      <c r="C49" s="93">
        <f t="shared" si="3"/>
        <v>5160</v>
      </c>
      <c r="D49" s="71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5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96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97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95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5" t="s">
        <v>112</v>
      </c>
      <c r="M6" s="96" t="s">
        <v>76</v>
      </c>
    </row>
    <row r="7">
      <c r="A7" s="9" t="s">
        <v>77</v>
      </c>
      <c r="B7" s="10" t="s">
        <v>78</v>
      </c>
      <c r="C7" s="10" t="s">
        <v>79</v>
      </c>
      <c r="D7" s="10" t="s">
        <v>80</v>
      </c>
      <c r="E7" s="10" t="s">
        <v>81</v>
      </c>
      <c r="F7" s="10" t="s">
        <v>82</v>
      </c>
      <c r="G7" s="10" t="s">
        <v>83</v>
      </c>
      <c r="H7" s="10" t="s">
        <v>84</v>
      </c>
      <c r="I7" s="10" t="s">
        <v>85</v>
      </c>
      <c r="J7" s="10" t="s">
        <v>86</v>
      </c>
      <c r="K7" s="10" t="s">
        <v>87</v>
      </c>
      <c r="L7" s="12"/>
      <c r="M7" s="97" t="s">
        <v>88</v>
      </c>
    </row>
    <row r="8">
      <c r="A8" s="9" t="s">
        <v>89</v>
      </c>
      <c r="B8" s="10" t="s">
        <v>90</v>
      </c>
      <c r="C8" s="10" t="s">
        <v>91</v>
      </c>
      <c r="D8" s="10" t="s">
        <v>92</v>
      </c>
      <c r="E8" s="10" t="s">
        <v>93</v>
      </c>
      <c r="F8" s="10" t="s">
        <v>94</v>
      </c>
      <c r="G8" s="10" t="s">
        <v>95</v>
      </c>
      <c r="H8" s="10" t="s">
        <v>96</v>
      </c>
      <c r="I8" s="10" t="s">
        <v>97</v>
      </c>
      <c r="J8" s="10" t="s">
        <v>98</v>
      </c>
      <c r="K8" s="10" t="s">
        <v>99</v>
      </c>
      <c r="L8" s="12"/>
      <c r="M8" s="10" t="s">
        <v>100</v>
      </c>
    </row>
    <row r="9">
      <c r="A9" s="14" t="s">
        <v>101</v>
      </c>
      <c r="B9" s="15" t="s">
        <v>102</v>
      </c>
      <c r="C9" s="15" t="s">
        <v>103</v>
      </c>
      <c r="D9" s="15" t="s">
        <v>104</v>
      </c>
      <c r="E9" s="15" t="s">
        <v>105</v>
      </c>
      <c r="F9" s="15" t="s">
        <v>106</v>
      </c>
      <c r="G9" s="15" t="s">
        <v>107</v>
      </c>
      <c r="H9" s="15" t="s">
        <v>108</v>
      </c>
      <c r="I9" s="15" t="s">
        <v>109</v>
      </c>
      <c r="J9" s="15" t="s">
        <v>110</v>
      </c>
      <c r="K9" s="15" t="s">
        <v>111</v>
      </c>
      <c r="L9" s="15"/>
      <c r="M9" s="98" t="s">
        <v>171</v>
      </c>
    </row>
    <row r="11">
      <c r="A11" s="19" t="s">
        <v>116</v>
      </c>
      <c r="B11" s="20"/>
      <c r="C11" s="99"/>
    </row>
    <row r="13">
      <c r="E13" s="17" t="s">
        <v>114</v>
      </c>
      <c r="G13" s="18" t="s">
        <v>172</v>
      </c>
    </row>
    <row r="14">
      <c r="A14" s="100" t="s">
        <v>119</v>
      </c>
      <c r="B14" s="23"/>
      <c r="C14" s="24"/>
      <c r="E14" s="100" t="s">
        <v>117</v>
      </c>
      <c r="F14" s="23"/>
      <c r="G14" s="23"/>
      <c r="H14" s="23"/>
      <c r="I14" s="24"/>
    </row>
    <row r="15">
      <c r="A15" s="31" t="s">
        <v>121</v>
      </c>
      <c r="B15" s="32" t="s">
        <v>122</v>
      </c>
      <c r="C15" s="33" t="s">
        <v>123</v>
      </c>
      <c r="E15" s="101" t="s">
        <v>173</v>
      </c>
      <c r="F15" s="28"/>
      <c r="G15" s="28"/>
      <c r="H15" s="29"/>
      <c r="I15" s="102" t="b">
        <v>0</v>
      </c>
    </row>
    <row r="16">
      <c r="A16" s="103" t="s">
        <v>174</v>
      </c>
      <c r="B16" s="35" t="s">
        <v>131</v>
      </c>
      <c r="C16" s="104" t="s">
        <v>128</v>
      </c>
      <c r="E16" s="101" t="s">
        <v>175</v>
      </c>
      <c r="F16" s="28"/>
      <c r="G16" s="28"/>
      <c r="H16" s="29"/>
      <c r="I16" s="102" t="b">
        <v>0</v>
      </c>
    </row>
    <row r="17">
      <c r="A17" s="103" t="s">
        <v>176</v>
      </c>
      <c r="B17" s="35" t="s">
        <v>131</v>
      </c>
      <c r="C17" s="105"/>
      <c r="E17" s="101" t="s">
        <v>177</v>
      </c>
      <c r="F17" s="28"/>
      <c r="G17" s="28"/>
      <c r="H17" s="29"/>
      <c r="I17" s="102" t="b">
        <v>0</v>
      </c>
    </row>
    <row r="18">
      <c r="A18" s="103" t="s">
        <v>178</v>
      </c>
      <c r="B18" s="35" t="s">
        <v>131</v>
      </c>
      <c r="C18" s="104" t="s">
        <v>128</v>
      </c>
      <c r="E18" s="101" t="s">
        <v>179</v>
      </c>
      <c r="F18" s="28"/>
      <c r="G18" s="28"/>
      <c r="H18" s="29"/>
      <c r="I18" s="102" t="b">
        <v>0</v>
      </c>
    </row>
    <row r="19">
      <c r="A19" s="39" t="s">
        <v>180</v>
      </c>
      <c r="B19" s="40" t="s">
        <v>131</v>
      </c>
      <c r="C19" s="106"/>
      <c r="E19" s="101" t="s">
        <v>181</v>
      </c>
      <c r="F19" s="28"/>
      <c r="G19" s="28"/>
      <c r="H19" s="29"/>
      <c r="I19" s="102" t="b">
        <v>0</v>
      </c>
    </row>
    <row r="20">
      <c r="A20" s="46"/>
      <c r="B20" s="46"/>
      <c r="C20" s="46"/>
      <c r="E20" s="101" t="s">
        <v>182</v>
      </c>
      <c r="F20" s="28"/>
      <c r="G20" s="28"/>
      <c r="H20" s="29"/>
      <c r="I20" s="107" t="b">
        <v>0</v>
      </c>
    </row>
    <row r="21">
      <c r="A21" s="46"/>
      <c r="B21" s="46"/>
      <c r="C21" s="46"/>
      <c r="E21" s="108"/>
    </row>
    <row r="22">
      <c r="A22" s="109" t="s">
        <v>147</v>
      </c>
      <c r="B22" s="28"/>
      <c r="C22" s="29"/>
      <c r="E22" s="49" t="s">
        <v>148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149</v>
      </c>
      <c r="B23" s="53">
        <f>COUNTA($B$2:$M$9)</f>
        <v>93</v>
      </c>
      <c r="C23" s="54" t="s">
        <v>183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151</v>
      </c>
      <c r="B24" s="58">
        <v>1.2</v>
      </c>
      <c r="C24" s="54" t="s">
        <v>152</v>
      </c>
      <c r="E24" s="59"/>
      <c r="L24" s="60"/>
    </row>
    <row r="25">
      <c r="E25" s="59"/>
      <c r="L25" s="60"/>
    </row>
    <row r="26">
      <c r="E26" s="59"/>
      <c r="L26" s="60"/>
    </row>
    <row r="27">
      <c r="A27" s="110" t="s">
        <v>153</v>
      </c>
      <c r="B27" s="23"/>
      <c r="C27" s="24"/>
      <c r="E27" s="59"/>
      <c r="L27" s="60"/>
    </row>
    <row r="28">
      <c r="A28" s="64" t="s">
        <v>184</v>
      </c>
      <c r="B28" s="65" t="s">
        <v>155</v>
      </c>
      <c r="C28" s="66" t="s">
        <v>156</v>
      </c>
      <c r="E28" s="59"/>
      <c r="L28" s="60"/>
    </row>
    <row r="29">
      <c r="A29" s="111" t="s">
        <v>176</v>
      </c>
      <c r="B29" s="112">
        <v>10.0</v>
      </c>
      <c r="C29" s="70">
        <f t="shared" ref="C29:C31" si="1">B29*$B$23*$B$24</f>
        <v>1116</v>
      </c>
      <c r="E29" s="59"/>
      <c r="L29" s="60"/>
    </row>
    <row r="30">
      <c r="A30" s="111" t="s">
        <v>185</v>
      </c>
      <c r="B30" s="112">
        <v>4.0</v>
      </c>
      <c r="C30" s="70">
        <f t="shared" si="1"/>
        <v>446.4</v>
      </c>
      <c r="E30" s="59"/>
      <c r="L30" s="60"/>
    </row>
    <row r="31">
      <c r="A31" s="111" t="s">
        <v>186</v>
      </c>
      <c r="B31" s="112">
        <v>1.0</v>
      </c>
      <c r="C31" s="70">
        <f t="shared" si="1"/>
        <v>111.6</v>
      </c>
      <c r="E31" s="59"/>
      <c r="L31" s="60"/>
    </row>
    <row r="32">
      <c r="A32" s="72" t="s">
        <v>160</v>
      </c>
      <c r="B32" s="113">
        <f t="shared" ref="B32:C32" si="2">sum(B29:B31)</f>
        <v>15</v>
      </c>
      <c r="C32" s="70">
        <f t="shared" si="2"/>
        <v>1674</v>
      </c>
      <c r="E32" s="59"/>
      <c r="L32" s="60"/>
    </row>
    <row r="33">
      <c r="A33" s="84" t="s">
        <v>161</v>
      </c>
      <c r="B33" s="85">
        <v>8.0</v>
      </c>
      <c r="C33" s="86">
        <f>C32/B33</f>
        <v>209.25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165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4"/>
      <c r="B41" s="115"/>
      <c r="C41" s="114"/>
    </row>
    <row r="42">
      <c r="A42" s="116"/>
      <c r="B42" s="117"/>
      <c r="C42" s="118"/>
    </row>
    <row r="43">
      <c r="A43" s="116"/>
      <c r="B43" s="117"/>
      <c r="C43" s="118"/>
    </row>
    <row r="44">
      <c r="A44" s="115"/>
      <c r="B44" s="114"/>
      <c r="C44" s="118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19">
      <formula1>"Ebel,FoCo,RahpVec"</formula1>
    </dataValidation>
  </dataValidations>
  <hyperlinks>
    <hyperlink r:id="rId1" ref="G13"/>
  </hyperlinks>
  <drawing r:id="rId2"/>
</worksheet>
</file>