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<sst xmlns="http://schemas.openxmlformats.org/spreadsheetml/2006/main" count="259" uniqueCount="151">
  <si>
    <t>Step</t>
  </si>
  <si>
    <t xml:space="preserve">make a copy of this and put it in the "weekly_report_input_folder" that corresponds to the correct year and week </t>
  </si>
  <si>
    <t>paste your platemap into the appropriate location in the rna and/or pcr sheet</t>
  </si>
  <si>
    <t>Fill out all highlighted sections and rename this copied file with the "plate # or p#" in the title. This will be the platemap input in the pipeline</t>
  </si>
  <si>
    <t>Don't change the name of the "pcr" sheet</t>
  </si>
  <si>
    <t>A</t>
  </si>
  <si>
    <t>CSU-22107</t>
  </si>
  <si>
    <t>RMRP-00438</t>
  </si>
  <si>
    <t>RMRP-00446</t>
  </si>
  <si>
    <t>RMRP-00454</t>
  </si>
  <si>
    <t>BOU-00214</t>
  </si>
  <si>
    <t>CDC-044</t>
  </si>
  <si>
    <t>CDC-052</t>
  </si>
  <si>
    <t>wnv_std_1e6</t>
  </si>
  <si>
    <t>B</t>
  </si>
  <si>
    <t>CSU-22108</t>
  </si>
  <si>
    <t>RMRP-00439</t>
  </si>
  <si>
    <t>RMRP-00447</t>
  </si>
  <si>
    <t>RMRP-00455</t>
  </si>
  <si>
    <t>BOU-00215</t>
  </si>
  <si>
    <t>CDC-045</t>
  </si>
  <si>
    <t>CDC-053</t>
  </si>
  <si>
    <t>wnv_std_1e4</t>
  </si>
  <si>
    <t>C</t>
  </si>
  <si>
    <t>CSU-22109</t>
  </si>
  <si>
    <t>RMRP-00440</t>
  </si>
  <si>
    <t>RMRP-00448</t>
  </si>
  <si>
    <t>RMRP-00456</t>
  </si>
  <si>
    <t>CDC-038</t>
  </si>
  <si>
    <t>CDC-046</t>
  </si>
  <si>
    <t>CDC-054</t>
  </si>
  <si>
    <t>wnv_std_1e2</t>
  </si>
  <si>
    <t>D</t>
  </si>
  <si>
    <t>CSU-22110</t>
  </si>
  <si>
    <t>RMRP-00441</t>
  </si>
  <si>
    <t>RMRP-00449</t>
  </si>
  <si>
    <t>RMRP-00457</t>
  </si>
  <si>
    <t>CDC-039</t>
  </si>
  <si>
    <t>CDC-047</t>
  </si>
  <si>
    <t>CDC-055</t>
  </si>
  <si>
    <t>slev_std_1e6</t>
  </si>
  <si>
    <t>E</t>
  </si>
  <si>
    <t>CSU-22111</t>
  </si>
  <si>
    <t>RMRP-00442</t>
  </si>
  <si>
    <t>RMRP-00450</t>
  </si>
  <si>
    <t>RMRP-00458</t>
  </si>
  <si>
    <t>CDC-040</t>
  </si>
  <si>
    <t>CDC-048</t>
  </si>
  <si>
    <t>pos rna ctrl</t>
  </si>
  <si>
    <t>slev_std_1e4</t>
  </si>
  <si>
    <t>F</t>
  </si>
  <si>
    <t>RMRP-00435</t>
  </si>
  <si>
    <t>RMRP-00443</t>
  </si>
  <si>
    <t>RMRP-00451</t>
  </si>
  <si>
    <t>BOU-00211</t>
  </si>
  <si>
    <t>CDC-041</t>
  </si>
  <si>
    <t>CDC-049</t>
  </si>
  <si>
    <t>slev_std_1e2</t>
  </si>
  <si>
    <t>G</t>
  </si>
  <si>
    <t>RMRP-00436</t>
  </si>
  <si>
    <t>RMRP-00444</t>
  </si>
  <si>
    <t>RMRP-00452</t>
  </si>
  <si>
    <t>BOU-00212</t>
  </si>
  <si>
    <t>CDC-042</t>
  </si>
  <si>
    <t>CDC-050</t>
  </si>
  <si>
    <t>neg h2O pcr ctrl</t>
  </si>
  <si>
    <t>H</t>
  </si>
  <si>
    <t>RMRP-00437</t>
  </si>
  <si>
    <t>RMRP-00445</t>
  </si>
  <si>
    <t>RMRP-00453</t>
  </si>
  <si>
    <t>BOU-00213</t>
  </si>
  <si>
    <t>CDC-043</t>
  </si>
  <si>
    <t>CDC-051</t>
  </si>
  <si>
    <t>neg rna ctrl</t>
  </si>
  <si>
    <t>full protocol here -----------------------&gt;</t>
  </si>
  <si>
    <t>SS - RNA extraction</t>
  </si>
  <si>
    <t>SUPPLIES</t>
  </si>
  <si>
    <t>PROTOCOL CHECKLIST</t>
  </si>
  <si>
    <t>Machine/Reagent</t>
  </si>
  <si>
    <t>Group</t>
  </si>
  <si>
    <t>Lot/ID</t>
  </si>
  <si>
    <t>take samples out of freezer to thaw</t>
  </si>
  <si>
    <t>Kingfisher</t>
  </si>
  <si>
    <t>FoCo</t>
  </si>
  <si>
    <t>NA</t>
  </si>
  <si>
    <t>ethanol added to SPR (check mark on bottle)</t>
  </si>
  <si>
    <t>TNA Lysis Buffer</t>
  </si>
  <si>
    <t>34905GE140</t>
  </si>
  <si>
    <t>ethanol added to VHB  (check mark on bottle)</t>
  </si>
  <si>
    <t>Isopropanol</t>
  </si>
  <si>
    <t>pipettes changed between samples</t>
  </si>
  <si>
    <t>Proteanase K</t>
  </si>
  <si>
    <t>57571EN53</t>
  </si>
  <si>
    <t>beads at room temp</t>
  </si>
  <si>
    <t>linear acrylamide</t>
  </si>
  <si>
    <t>beads vortexed</t>
  </si>
  <si>
    <t>magbind beads</t>
  </si>
  <si>
    <t>52526CY127</t>
  </si>
  <si>
    <t>beads and proteanase K thoroughly mixed prior to dispensing</t>
  </si>
  <si>
    <t>SPR</t>
  </si>
  <si>
    <t>32990fw58</t>
  </si>
  <si>
    <t>maintenance plate run done prior to sample run</t>
  </si>
  <si>
    <t>VHB</t>
  </si>
  <si>
    <t>36814gg167</t>
  </si>
  <si>
    <t>A1 of sample plate oriented to A1 in machine</t>
  </si>
  <si>
    <t>dfh20</t>
  </si>
  <si>
    <t>54299dy80</t>
  </si>
  <si>
    <t>Return tip plate to top of robot</t>
  </si>
  <si>
    <t>VHB, SPR and SAMPLE Plates liquid in sink plates in gargabe</t>
  </si>
  <si>
    <t>Elution plate sealed with microseal B and in freezer/fridge or immediately processed</t>
  </si>
  <si>
    <t>RXN INPUT</t>
  </si>
  <si>
    <t>N samples</t>
  </si>
  <si>
    <t>(non blank values in platemap, excluding standards and neg pcr ctrl)</t>
  </si>
  <si>
    <t>Overage</t>
  </si>
  <si>
    <t>% over recommended to ensure enough volume for pipetting</t>
  </si>
  <si>
    <t>RUN NOTES</t>
  </si>
  <si>
    <t>RXN CALCULATOR</t>
  </si>
  <si>
    <t>Added?</t>
  </si>
  <si>
    <t xml:space="preserve"> Sample MM1</t>
  </si>
  <si>
    <t>1X</t>
  </si>
  <si>
    <t>Total Reaction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</si>
  <si>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</si>
  <si>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</si>
  <si>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</si>
  <si>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</si>
  <si>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</si>
  <si>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</si>
  <si>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</si>
  <si>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Other Plates</t>
  </si>
  <si>
    <t>1x</t>
  </si>
  <si>
    <t>Total (SPR doubled)</t>
  </si>
  <si>
    <t>SPRx2</t>
  </si>
  <si>
    <t>use the space above to write any anomalies with the run as a whole or notes about particular samples.</t>
  </si>
  <si>
    <t>h20 ELution</t>
  </si>
  <si>
    <t>SS - Multiplex qRT-PCR</t>
  </si>
  <si>
    <t>changed pipettes between samples</t>
  </si>
  <si>
    <t>Quantstudio</t>
  </si>
  <si>
    <t>neg pcr control added</t>
  </si>
  <si>
    <t>Mastermix</t>
  </si>
  <si>
    <t>2881788</t>
  </si>
  <si>
    <t>standards added</t>
  </si>
  <si>
    <t>primer probe</t>
  </si>
  <si>
    <t>Reagents put back in -4 C</t>
  </si>
  <si>
    <t>RT enzyme</t>
  </si>
  <si>
    <t>2904535</t>
  </si>
  <si>
    <t>baseline threshold changed to 34000 and hit Analyze</t>
  </si>
  <si>
    <t>Export .xls file with named "Plate #" in the file name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</si>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</sst>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u/>
      <color theme="1"/>
      <name val="Arial"/>
      <scheme val="minor"/>
    </font>
    <font>
      <sz val="16.0"/>
      <color rgb="FF3C78D8"/>
      <name val="Arial"/>
      <scheme val="minor"/>
    </font>
    <font/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Border="1" applyFont="1"/>
    <xf borderId="2" fillId="2" fontId="3" numFmtId="0" xfId="0" applyAlignment="1" applyBorder="1" applyFill="1" applyFont="1">
      <alignment readingOrder="0"/>
    </xf>
    <xf borderId="3" fillId="2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5" fillId="3" fontId="2" numFmtId="49" xfId="0" applyBorder="1" applyFill="1" applyFont="1" applyNumberFormat="1"/>
    <xf borderId="6" fillId="0" fontId="4" numFmtId="0" xfId="0" applyBorder="1" applyFont="1"/>
    <xf borderId="7" fillId="3" fontId="2" numFmtId="0" xfId="0" applyBorder="1" applyFont="1"/>
    <xf borderId="8" fillId="2" fontId="3" numFmtId="0" xfId="0" applyAlignment="1" applyBorder="1" applyFont="1">
      <alignment readingOrder="0"/>
    </xf>
    <xf borderId="7" fillId="3" fontId="2" numFmtId="49" xfId="0" applyBorder="1" applyFont="1" applyNumberFormat="1"/>
    <xf borderId="9" fillId="3" fontId="2" numFmtId="0" xfId="0" applyBorder="1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10" fillId="4" fontId="6" numFmtId="0" xfId="0" applyAlignment="1" applyBorder="1" applyFill="1" applyFont="1">
      <alignment horizontal="center" readingOrder="0"/>
    </xf>
    <xf borderId="11" fillId="0" fontId="7" numFmtId="0" xfId="0" applyBorder="1" applyFont="1"/>
    <xf borderId="12" fillId="0" fontId="7" numFmtId="0" xfId="0" applyBorder="1" applyFont="1"/>
    <xf borderId="13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vertical="bottom"/>
    </xf>
    <xf borderId="4" fillId="0" fontId="2" numFmtId="0" xfId="0" applyAlignment="1" applyBorder="1" applyFont="1">
      <alignment readingOrder="0"/>
    </xf>
    <xf borderId="14" fillId="0" fontId="7" numFmtId="0" xfId="0" applyBorder="1" applyFont="1"/>
    <xf borderId="9" fillId="3" fontId="2" numFmtId="0" xfId="0" applyAlignment="1" applyBorder="1" applyFont="1">
      <alignment readingOrder="0"/>
    </xf>
    <xf borderId="13" fillId="0" fontId="9" numFmtId="0" xfId="0" applyAlignment="1" applyBorder="1" applyFont="1">
      <alignment vertical="bottom"/>
    </xf>
    <xf borderId="5" fillId="3" fontId="9" numFmtId="0" xfId="0" applyAlignment="1" applyBorder="1" applyFont="1">
      <alignment readingOrder="0" vertical="bottom"/>
    </xf>
    <xf borderId="6" fillId="3" fontId="9" numFmtId="0" xfId="0" applyAlignment="1" applyBorder="1" applyFont="1">
      <alignment horizontal="center" readingOrder="0" vertical="bottom"/>
    </xf>
    <xf borderId="15" fillId="0" fontId="2" numFmtId="0" xfId="0" applyAlignment="1" applyBorder="1" applyFont="1">
      <alignment readingOrder="0"/>
    </xf>
    <xf borderId="16" fillId="0" fontId="7" numFmtId="0" xfId="0" applyBorder="1" applyFont="1"/>
    <xf borderId="17" fillId="0" fontId="7" numFmtId="0" xfId="0" applyBorder="1" applyFont="1"/>
    <xf borderId="6" fillId="3" fontId="2" numFmtId="0" xfId="0" applyAlignment="1" applyBorder="1" applyFont="1">
      <alignment readingOrder="0"/>
    </xf>
    <xf borderId="6" fillId="3" fontId="9" numFmtId="0" xfId="0" applyAlignment="1" applyBorder="1" applyFont="1">
      <alignment horizontal="center" vertical="bottom"/>
    </xf>
    <xf borderId="18" fillId="3" fontId="9" numFmtId="0" xfId="0" applyAlignment="1" applyBorder="1" applyFont="1">
      <alignment horizontal="center" vertical="bottom"/>
    </xf>
    <xf borderId="18" fillId="3" fontId="9" numFmtId="0" xfId="0" applyAlignment="1" applyBorder="1" applyFont="1">
      <alignment horizontal="center" vertical="bottom"/>
    </xf>
    <xf borderId="19" fillId="0" fontId="9" numFmtId="0" xfId="0" applyAlignment="1" applyBorder="1" applyFont="1">
      <alignment readingOrder="0" vertical="bottom"/>
    </xf>
    <xf borderId="7" fillId="3" fontId="9" numFmtId="0" xfId="0" applyAlignment="1" applyBorder="1" applyFont="1">
      <alignment readingOrder="0" vertical="bottom"/>
    </xf>
    <xf borderId="9" fillId="3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20" fillId="0" fontId="2" numFmtId="0" xfId="0" applyAlignment="1" applyBorder="1" applyFont="1">
      <alignment readingOrder="0"/>
    </xf>
    <xf borderId="21" fillId="0" fontId="7" numFmtId="0" xfId="0" applyBorder="1" applyFont="1"/>
    <xf borderId="22" fillId="0" fontId="7" numFmtId="0" xfId="0" applyBorder="1" applyFont="1"/>
    <xf borderId="23" fillId="4" fontId="10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wrapText="1"/>
    </xf>
    <xf borderId="5" fillId="0" fontId="11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shrinkToFit="0" vertical="bottom" wrapText="1"/>
    </xf>
    <xf borderId="1" fillId="4" fontId="6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0" fillId="0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readingOrder="0"/>
    </xf>
    <xf borderId="24" fillId="0" fontId="2" numFmtId="0" xfId="0" applyBorder="1" applyFont="1"/>
    <xf borderId="25" fillId="0" fontId="7" numFmtId="0" xfId="0" applyBorder="1" applyFont="1"/>
    <xf borderId="26" fillId="0" fontId="7" numFmtId="0" xfId="0" applyBorder="1" applyFont="1"/>
    <xf borderId="10" fillId="4" fontId="10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4" fillId="0" fontId="2" numFmtId="0" xfId="0" applyBorder="1" applyFont="1"/>
    <xf borderId="27" fillId="0" fontId="7" numFmtId="0" xfId="0" applyBorder="1" applyFont="1"/>
    <xf borderId="13" fillId="0" fontId="12" numFmtId="0" xfId="0" applyAlignment="1" applyBorder="1" applyFont="1">
      <alignment horizontal="center" readingOrder="0" shrinkToFit="0" vertical="bottom" wrapText="1"/>
    </xf>
    <xf borderId="5" fillId="0" fontId="12" numFmtId="0" xfId="0" applyAlignment="1" applyBorder="1" applyFont="1">
      <alignment horizontal="center" shrinkToFit="0" vertical="bottom" wrapText="1"/>
    </xf>
    <xf borderId="6" fillId="0" fontId="1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3" fillId="0" fontId="14" numFmtId="0" xfId="0" applyAlignment="1" applyBorder="1" applyFont="1">
      <alignment horizontal="center" shrinkToFit="0" vertical="bottom" wrapText="1"/>
    </xf>
    <xf borderId="5" fillId="0" fontId="14" numFmtId="0" xfId="0" applyAlignment="1" applyBorder="1" applyFont="1">
      <alignment horizontal="center" readingOrder="0" shrinkToFit="0" vertical="bottom" wrapText="1"/>
    </xf>
    <xf borderId="6" fillId="0" fontId="15" numFmtId="0" xfId="0" applyBorder="1" applyFont="1"/>
    <xf borderId="0" fillId="3" fontId="2" numFmtId="0" xfId="0" applyAlignment="1" applyFont="1">
      <alignment readingOrder="0"/>
    </xf>
    <xf borderId="0" fillId="3" fontId="2" numFmtId="0" xfId="0" applyFont="1"/>
    <xf borderId="13" fillId="0" fontId="12" numFmtId="0" xfId="0" applyAlignment="1" applyBorder="1" applyFont="1">
      <alignment horizontal="center" shrinkToFit="0" vertical="bottom" wrapText="1"/>
    </xf>
    <xf borderId="5" fillId="0" fontId="12" numFmtId="0" xfId="0" applyAlignment="1" applyBorder="1" applyFont="1">
      <alignment horizontal="center" readingOrder="0" shrinkToFit="0" vertical="bottom" wrapText="1"/>
    </xf>
    <xf borderId="4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13" fillId="0" fontId="16" numFmtId="0" xfId="0" applyAlignment="1" applyBorder="1" applyFont="1">
      <alignment horizontal="center" readingOrder="0" shrinkToFit="0" vertical="bottom" wrapText="1"/>
    </xf>
    <xf borderId="5" fillId="0" fontId="16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horizontal="center" readingOrder="0" shrinkToFit="0" vertical="bottom" wrapText="1"/>
    </xf>
    <xf borderId="13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13" fillId="0" fontId="16" numFmtId="0" xfId="0" applyAlignment="1" applyBorder="1" applyFont="1">
      <alignment horizontal="center" shrinkToFit="0" vertical="bottom" wrapText="1"/>
    </xf>
    <xf borderId="5" fillId="0" fontId="16" numFmtId="0" xfId="0" applyAlignment="1" applyBorder="1" applyFont="1">
      <alignment horizontal="center" readingOrder="0" shrinkToFit="0" vertical="bottom" wrapText="1"/>
    </xf>
    <xf borderId="8" fillId="0" fontId="9" numFmtId="0" xfId="0" applyAlignment="1" applyBorder="1" applyFont="1">
      <alignment readingOrder="0" vertical="bottom"/>
    </xf>
    <xf borderId="28" fillId="0" fontId="9" numFmtId="0" xfId="0" applyAlignment="1" applyBorder="1" applyFont="1">
      <alignment readingOrder="0" vertical="bottom"/>
    </xf>
    <xf borderId="29" fillId="0" fontId="9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9" numFmtId="0" xfId="0" applyAlignment="1" applyBorder="1" applyFont="1">
      <alignment horizontal="right" vertical="bottom"/>
    </xf>
    <xf borderId="5" fillId="0" fontId="9" numFmtId="0" xfId="0" applyAlignment="1" applyBorder="1" applyFont="1">
      <alignment horizontal="right" vertical="bottom"/>
    </xf>
    <xf borderId="8" fillId="0" fontId="2" numFmtId="0" xfId="0" applyAlignment="1" applyBorder="1" applyFont="1">
      <alignment readingOrder="0"/>
    </xf>
    <xf borderId="28" fillId="0" fontId="2" numFmtId="0" xfId="0" applyBorder="1" applyFont="1"/>
    <xf borderId="29" fillId="0" fontId="2" numFmtId="0" xfId="0" applyBorder="1" applyFont="1"/>
    <xf borderId="5" fillId="0" fontId="9" numFmtId="0" xfId="0" applyAlignment="1" applyBorder="1" applyFont="1">
      <alignment vertical="bottom"/>
    </xf>
    <xf borderId="5" fillId="3" fontId="2" numFmtId="49" xfId="0" applyAlignment="1" applyBorder="1" applyFont="1" applyNumberFormat="1">
      <alignment readingOrder="0"/>
    </xf>
    <xf borderId="10" fillId="5" fontId="6" numFmtId="0" xfId="0" applyAlignment="1" applyBorder="1" applyFill="1" applyFont="1">
      <alignment horizontal="center" readingOrder="0"/>
    </xf>
    <xf borderId="13" fillId="0" fontId="9" numFmtId="0" xfId="0" applyAlignment="1" applyBorder="1" applyFont="1">
      <alignment readingOrder="0" vertical="bottom"/>
    </xf>
    <xf borderId="6" fillId="3" fontId="9" numFmtId="49" xfId="0" applyAlignment="1" applyBorder="1" applyFont="1" applyNumberFormat="1">
      <alignment horizontal="center" vertical="bottom"/>
    </xf>
    <xf borderId="18" fillId="3" fontId="9" numFmtId="49" xfId="0" applyAlignment="1" applyBorder="1" applyFont="1" applyNumberFormat="1">
      <alignment horizontal="center" vertical="bottom"/>
    </xf>
    <xf borderId="30" fillId="3" fontId="9" numFmtId="49" xfId="0" applyAlignment="1" applyBorder="1" applyFont="1" applyNumberFormat="1">
      <alignment horizontal="center" vertical="bottom"/>
    </xf>
    <xf borderId="23" fillId="5" fontId="10" numFmtId="0" xfId="0" applyAlignment="1" applyBorder="1" applyFont="1">
      <alignment horizontal="center" readingOrder="0" vertical="bottom"/>
    </xf>
    <xf borderId="10" fillId="5" fontId="10" numFmtId="0" xfId="0" applyAlignment="1" applyBorder="1" applyFont="1">
      <alignment horizontal="center" readingOrder="0" vertical="bottom"/>
    </xf>
    <xf borderId="13" fillId="0" fontId="14" numFmtId="0" xfId="0" applyAlignment="1" applyBorder="1" applyFont="1">
      <alignment horizontal="center" readingOrder="0" shrinkToFit="0" vertical="bottom" wrapText="1"/>
    </xf>
    <xf borderId="5" fillId="0" fontId="14" numFmtId="4" xfId="0" applyAlignment="1" applyBorder="1" applyFont="1" applyNumberFormat="1">
      <alignment horizontal="center" readingOrder="0" shrinkToFit="0" vertical="bottom" wrapText="1"/>
    </xf>
    <xf borderId="5" fillId="0" fontId="12" numFmtId="4" xfId="0" applyAlignment="1" applyBorder="1" applyFont="1" applyNumberFormat="1">
      <alignment horizontal="center" readingOrder="0" shrinkToFit="0" vertical="bottom" wrapText="1"/>
    </xf>
    <xf borderId="0" fillId="0" fontId="16" numFmtId="0" xfId="0" applyAlignment="1" applyFont="1">
      <alignment horizontal="center" readingOrder="0"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readingOrder="0" shrinkToFit="0" vertical="bottom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7.25"/>
  </cols>
  <sheetData>
    <row r="1">
      <c r="A1" s="1" t="s">
        <v>0</v>
      </c>
      <c r="B1" s="2"/>
    </row>
    <row r="2">
      <c r="A2" s="1">
        <v>1.0</v>
      </c>
      <c r="B2" s="1" t="s">
        <v>1</v>
      </c>
    </row>
    <row r="3">
      <c r="A3" s="1">
        <v>2.0</v>
      </c>
      <c r="B3" s="1" t="s">
        <v>2</v>
      </c>
    </row>
    <row r="4">
      <c r="A4" s="1">
        <v>3.0</v>
      </c>
      <c r="B4" s="1" t="s">
        <v>3</v>
      </c>
    </row>
    <row r="5">
      <c r="A5" s="3">
        <v>4.0</v>
      </c>
      <c r="B5" s="3" t="s">
        <v>4</v>
      </c>
    </row>
    <row r="6">
      <c r="A6" s="4"/>
      <c r="B6" s="4"/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5"/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7">
        <v>12.0</v>
      </c>
    </row>
    <row r="2">
      <c r="A2" s="8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/>
      <c r="J2" s="9"/>
      <c r="K2" s="9"/>
      <c r="L2" s="9"/>
      <c r="M2" s="10" t="s">
        <v>13</v>
      </c>
    </row>
    <row r="3">
      <c r="A3" s="8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/>
      <c r="J3" s="9"/>
      <c r="K3" s="9"/>
      <c r="L3" s="9"/>
      <c r="M3" s="10" t="s">
        <v>22</v>
      </c>
    </row>
    <row r="4">
      <c r="A4" s="8" t="s">
        <v>23</v>
      </c>
      <c r="B4" s="9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9" t="s">
        <v>30</v>
      </c>
      <c r="I4" s="9"/>
      <c r="J4" s="9"/>
      <c r="K4" s="9"/>
      <c r="L4" s="9"/>
      <c r="M4" s="10" t="s">
        <v>31</v>
      </c>
    </row>
    <row r="5">
      <c r="A5" s="8" t="s">
        <v>32</v>
      </c>
      <c r="B5" s="9" t="s">
        <v>33</v>
      </c>
      <c r="C5" s="9" t="s">
        <v>34</v>
      </c>
      <c r="D5" s="9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/>
      <c r="J5" s="9"/>
      <c r="K5" s="9"/>
      <c r="L5" s="9"/>
      <c r="M5" s="10" t="s">
        <v>40</v>
      </c>
    </row>
    <row r="6">
      <c r="A6" s="8" t="s">
        <v>41</v>
      </c>
      <c r="B6" s="9" t="s">
        <v>42</v>
      </c>
      <c r="C6" s="9" t="s">
        <v>43</v>
      </c>
      <c r="D6" s="9" t="s">
        <v>44</v>
      </c>
      <c r="E6" s="9" t="s">
        <v>45</v>
      </c>
      <c r="F6" s="9" t="s">
        <v>46</v>
      </c>
      <c r="G6" s="9" t="s">
        <v>47</v>
      </c>
      <c r="H6" s="11" t="s">
        <v>48</v>
      </c>
      <c r="I6" s="9"/>
      <c r="J6" s="9"/>
      <c r="K6" s="9"/>
      <c r="L6" s="9"/>
      <c r="M6" s="10" t="s">
        <v>49</v>
      </c>
    </row>
    <row r="7">
      <c r="A7" s="8" t="s">
        <v>50</v>
      </c>
      <c r="B7" s="9" t="s">
        <v>51</v>
      </c>
      <c r="C7" s="9" t="s">
        <v>52</v>
      </c>
      <c r="D7" s="9" t="s">
        <v>53</v>
      </c>
      <c r="E7" s="9" t="s">
        <v>54</v>
      </c>
      <c r="F7" s="9" t="s">
        <v>55</v>
      </c>
      <c r="G7" s="9" t="s">
        <v>56</v>
      </c>
      <c r="H7" s="9"/>
      <c r="I7" s="9"/>
      <c r="J7" s="9"/>
      <c r="K7" s="9"/>
      <c r="L7" s="9"/>
      <c r="M7" s="10" t="s">
        <v>57</v>
      </c>
    </row>
    <row r="8">
      <c r="A8" s="8" t="s">
        <v>58</v>
      </c>
      <c r="B8" s="9" t="s">
        <v>59</v>
      </c>
      <c r="C8" s="9" t="s">
        <v>60</v>
      </c>
      <c r="D8" s="9" t="s">
        <v>61</v>
      </c>
      <c r="E8" s="9" t="s">
        <v>62</v>
      </c>
      <c r="F8" s="9" t="s">
        <v>63</v>
      </c>
      <c r="G8" s="9" t="s">
        <v>64</v>
      </c>
      <c r="H8" s="9"/>
      <c r="I8" s="9"/>
      <c r="J8" s="9"/>
      <c r="K8" s="9"/>
      <c r="L8" s="9"/>
      <c r="M8" s="10" t="s">
        <v>65</v>
      </c>
    </row>
    <row r="9">
      <c r="A9" s="12" t="s">
        <v>66</v>
      </c>
      <c r="B9" s="13" t="s">
        <v>67</v>
      </c>
      <c r="C9" s="13" t="s">
        <v>68</v>
      </c>
      <c r="D9" s="13" t="s">
        <v>69</v>
      </c>
      <c r="E9" s="13" t="s">
        <v>70</v>
      </c>
      <c r="F9" s="13" t="s">
        <v>71</v>
      </c>
      <c r="G9" s="13" t="s">
        <v>72</v>
      </c>
      <c r="H9" s="11"/>
      <c r="I9" s="13"/>
      <c r="J9" s="13"/>
      <c r="K9" s="13"/>
      <c r="L9" s="11"/>
      <c r="M9" s="14" t="s">
        <v>73</v>
      </c>
    </row>
    <row r="11">
      <c r="F11" s="15" t="s">
        <v>74</v>
      </c>
      <c r="H11" s="16" t="s">
        <v>75</v>
      </c>
    </row>
    <row r="12">
      <c r="A12" s="17" t="s">
        <v>76</v>
      </c>
      <c r="B12" s="18"/>
      <c r="C12" s="19"/>
      <c r="F12" s="17" t="s">
        <v>77</v>
      </c>
      <c r="G12" s="18"/>
      <c r="H12" s="18"/>
      <c r="I12" s="18"/>
      <c r="J12" s="19"/>
    </row>
    <row r="13">
      <c r="A13" s="20" t="s">
        <v>78</v>
      </c>
      <c r="B13" s="21" t="s">
        <v>79</v>
      </c>
      <c r="C13" s="22" t="s">
        <v>80</v>
      </c>
      <c r="F13" s="23" t="s">
        <v>81</v>
      </c>
      <c r="I13" s="24"/>
      <c r="J13" s="25" t="b">
        <v>1</v>
      </c>
    </row>
    <row r="14">
      <c r="A14" s="26" t="s">
        <v>82</v>
      </c>
      <c r="B14" s="27" t="s">
        <v>83</v>
      </c>
      <c r="C14" s="28" t="s">
        <v>84</v>
      </c>
      <c r="F14" s="29" t="s">
        <v>85</v>
      </c>
      <c r="G14" s="30"/>
      <c r="H14" s="30"/>
      <c r="I14" s="31"/>
      <c r="J14" s="32" t="b">
        <v>1</v>
      </c>
    </row>
    <row r="15">
      <c r="A15" s="26" t="s">
        <v>86</v>
      </c>
      <c r="B15" s="27" t="s">
        <v>83</v>
      </c>
      <c r="C15" s="33" t="s">
        <v>87</v>
      </c>
      <c r="F15" s="29" t="s">
        <v>88</v>
      </c>
      <c r="G15" s="30"/>
      <c r="H15" s="30"/>
      <c r="I15" s="31"/>
      <c r="J15" s="32" t="b">
        <v>1</v>
      </c>
    </row>
    <row r="16">
      <c r="A16" s="26" t="s">
        <v>89</v>
      </c>
      <c r="B16" s="27" t="s">
        <v>83</v>
      </c>
      <c r="C16" s="34">
        <v>234091.0</v>
      </c>
      <c r="F16" s="29" t="s">
        <v>90</v>
      </c>
      <c r="G16" s="30"/>
      <c r="H16" s="30"/>
      <c r="I16" s="31"/>
      <c r="J16" s="32" t="b">
        <v>1</v>
      </c>
    </row>
    <row r="17">
      <c r="A17" s="26" t="s">
        <v>91</v>
      </c>
      <c r="B17" s="27" t="s">
        <v>83</v>
      </c>
      <c r="C17" s="34" t="s">
        <v>92</v>
      </c>
      <c r="F17" s="29" t="s">
        <v>93</v>
      </c>
      <c r="G17" s="30"/>
      <c r="H17" s="30"/>
      <c r="I17" s="31"/>
      <c r="J17" s="32" t="b">
        <v>1</v>
      </c>
    </row>
    <row r="18">
      <c r="A18" s="26" t="s">
        <v>94</v>
      </c>
      <c r="B18" s="27" t="s">
        <v>83</v>
      </c>
      <c r="C18" s="34">
        <v>1332449.0</v>
      </c>
      <c r="F18" s="29" t="s">
        <v>95</v>
      </c>
      <c r="G18" s="30"/>
      <c r="H18" s="30"/>
      <c r="I18" s="31"/>
      <c r="J18" s="32" t="b">
        <v>1</v>
      </c>
    </row>
    <row r="19">
      <c r="A19" s="26" t="s">
        <v>96</v>
      </c>
      <c r="B19" s="27" t="s">
        <v>83</v>
      </c>
      <c r="C19" s="34" t="s">
        <v>97</v>
      </c>
      <c r="F19" s="29" t="s">
        <v>98</v>
      </c>
      <c r="G19" s="30"/>
      <c r="H19" s="30"/>
      <c r="I19" s="31"/>
      <c r="J19" s="32" t="b">
        <v>1</v>
      </c>
    </row>
    <row r="20">
      <c r="A20" s="26" t="s">
        <v>99</v>
      </c>
      <c r="B20" s="27" t="s">
        <v>83</v>
      </c>
      <c r="C20" s="35" t="s">
        <v>100</v>
      </c>
      <c r="F20" s="29" t="s">
        <v>101</v>
      </c>
      <c r="G20" s="30"/>
      <c r="H20" s="30"/>
      <c r="I20" s="31"/>
      <c r="J20" s="32" t="b">
        <v>1</v>
      </c>
    </row>
    <row r="21">
      <c r="A21" s="26" t="s">
        <v>102</v>
      </c>
      <c r="B21" s="27" t="s">
        <v>83</v>
      </c>
      <c r="C21" s="35" t="s">
        <v>103</v>
      </c>
      <c r="F21" s="29" t="s">
        <v>104</v>
      </c>
      <c r="G21" s="30"/>
      <c r="H21" s="30"/>
      <c r="I21" s="31"/>
      <c r="J21" s="32" t="b">
        <v>1</v>
      </c>
    </row>
    <row r="22">
      <c r="A22" s="36" t="s">
        <v>105</v>
      </c>
      <c r="B22" s="37" t="s">
        <v>83</v>
      </c>
      <c r="C22" s="38" t="s">
        <v>106</v>
      </c>
      <c r="F22" s="29" t="s">
        <v>107</v>
      </c>
      <c r="G22" s="30"/>
      <c r="H22" s="30"/>
      <c r="I22" s="31"/>
      <c r="J22" s="32" t="b">
        <v>1</v>
      </c>
    </row>
    <row r="23">
      <c r="A23" s="39"/>
      <c r="B23" s="40"/>
      <c r="C23" s="39"/>
      <c r="F23" s="29" t="s">
        <v>108</v>
      </c>
      <c r="G23" s="30"/>
      <c r="H23" s="30"/>
      <c r="I23" s="31"/>
      <c r="J23" s="32" t="b">
        <v>1</v>
      </c>
    </row>
    <row r="24">
      <c r="F24" s="41" t="s">
        <v>109</v>
      </c>
      <c r="G24" s="42"/>
      <c r="H24" s="42"/>
      <c r="I24" s="43"/>
      <c r="J24" s="25" t="b">
        <v>1</v>
      </c>
    </row>
    <row r="25">
      <c r="A25" s="44" t="s">
        <v>110</v>
      </c>
      <c r="B25" s="30"/>
      <c r="C25" s="31"/>
    </row>
    <row r="26">
      <c r="A26" s="45" t="s">
        <v>111</v>
      </c>
      <c r="B26" s="46">
        <f>COUNTA($B$2:$L$9,$M$9)</f>
        <v>54</v>
      </c>
      <c r="C26" s="47" t="s">
        <v>112</v>
      </c>
    </row>
    <row r="27" ht="50.25" customHeight="1">
      <c r="A27" s="45" t="s">
        <v>113</v>
      </c>
      <c r="B27" s="48">
        <v>1.2</v>
      </c>
      <c r="C27" s="47" t="s">
        <v>114</v>
      </c>
      <c r="F27" s="49" t="s">
        <v>115</v>
      </c>
      <c r="G27" s="50"/>
      <c r="H27" s="50"/>
      <c r="I27" s="50"/>
      <c r="J27" s="50"/>
      <c r="K27" s="50"/>
      <c r="L27" s="50"/>
      <c r="M27" s="51"/>
    </row>
    <row r="28" ht="23.25" customHeight="1">
      <c r="A28" s="52"/>
      <c r="B28" s="52"/>
      <c r="C28" s="53"/>
      <c r="F28" s="54"/>
      <c r="G28" s="55"/>
      <c r="H28" s="55"/>
      <c r="I28" s="55"/>
      <c r="J28" s="55"/>
      <c r="K28" s="55"/>
      <c r="L28" s="55"/>
      <c r="M28" s="56"/>
    </row>
    <row r="29">
      <c r="A29" s="57" t="s">
        <v>116</v>
      </c>
      <c r="B29" s="18"/>
      <c r="C29" s="19"/>
      <c r="D29" s="58" t="s">
        <v>117</v>
      </c>
      <c r="F29" s="59"/>
      <c r="M29" s="60"/>
    </row>
    <row r="30">
      <c r="A30" s="61" t="s">
        <v>118</v>
      </c>
      <c r="B30" s="62" t="s">
        <v>119</v>
      </c>
      <c r="C30" s="63" t="s">
        <v>120</v>
      </c>
      <c r="D30" s="64"/>
      <c r="F30" s="59"/>
      <c r="M30" s="60"/>
    </row>
    <row r="31">
      <c r="A31" s="65" t="s">
        <v>121</v>
      </c>
      <c r="B31" s="66">
        <v>60.0</v>
      </c>
      <c r="C31" s="67">
        <f t="shared" ref="C31:C34" si="1">B31*$B$26*$B$27</f>
        <v>3888</v>
      </c>
      <c r="D31" s="68" t="b">
        <v>0</v>
      </c>
      <c r="F31" s="59"/>
      <c r="M31" s="60"/>
    </row>
    <row r="32">
      <c r="A32" s="65" t="s">
        <v>94</v>
      </c>
      <c r="B32" s="66">
        <v>1.0</v>
      </c>
      <c r="C32" s="67">
        <f t="shared" si="1"/>
        <v>64.8</v>
      </c>
      <c r="D32" s="69" t="b">
        <v>0</v>
      </c>
      <c r="F32" s="59"/>
      <c r="M32" s="60"/>
    </row>
    <row r="33">
      <c r="A33" s="65" t="s">
        <v>122</v>
      </c>
      <c r="B33" s="66">
        <v>70.0</v>
      </c>
      <c r="C33" s="67">
        <f t="shared" si="1"/>
        <v>4536</v>
      </c>
      <c r="D33" s="69" t="b">
        <v>0</v>
      </c>
      <c r="F33" s="59"/>
      <c r="M33" s="60"/>
    </row>
    <row r="34">
      <c r="A34" s="70" t="s">
        <v>123</v>
      </c>
      <c r="B34" s="71">
        <f>sum(B31:B33)</f>
        <v>131</v>
      </c>
      <c r="C34" s="67">
        <f t="shared" si="1"/>
        <v>8488.8</v>
      </c>
      <c r="F34" s="59"/>
      <c r="M34" s="60"/>
    </row>
    <row r="35">
      <c r="A35" s="72" t="s">
        <v>124</v>
      </c>
      <c r="B35" s="40">
        <v>8.0</v>
      </c>
      <c r="C35" s="73">
        <f>C34/B35</f>
        <v>1061.1</v>
      </c>
      <c r="F35" s="59"/>
      <c r="M35" s="60"/>
    </row>
    <row r="36">
      <c r="A36" s="74"/>
      <c r="B36" s="39"/>
      <c r="C36" s="73"/>
      <c r="F36" s="59"/>
      <c r="M36" s="60"/>
    </row>
    <row r="37">
      <c r="A37" s="75" t="s">
        <v>125</v>
      </c>
      <c r="B37" s="76" t="s">
        <v>119</v>
      </c>
      <c r="C37" s="77" t="s">
        <v>120</v>
      </c>
      <c r="F37" s="59"/>
      <c r="M37" s="60"/>
    </row>
    <row r="38">
      <c r="A38" s="78" t="s">
        <v>126</v>
      </c>
      <c r="B38" s="79">
        <v>5.0</v>
      </c>
      <c r="C38" s="67">
        <f t="shared" ref="C38:C40" si="2">B38*$B$26*$B$27</f>
        <v>324</v>
      </c>
      <c r="D38" s="68" t="b">
        <v>0</v>
      </c>
      <c r="F38" s="59"/>
      <c r="M38" s="60"/>
    </row>
    <row r="39">
      <c r="A39" s="78" t="s">
        <v>127</v>
      </c>
      <c r="B39" s="79">
        <v>5.0</v>
      </c>
      <c r="C39" s="67">
        <f t="shared" si="2"/>
        <v>324</v>
      </c>
      <c r="D39" s="69" t="b">
        <v>0</v>
      </c>
      <c r="F39" s="59"/>
      <c r="M39" s="60"/>
    </row>
    <row r="40">
      <c r="A40" s="80" t="s">
        <v>123</v>
      </c>
      <c r="B40" s="81">
        <f>sum(B38:B39)</f>
        <v>10</v>
      </c>
      <c r="C40" s="67">
        <f t="shared" si="2"/>
        <v>648</v>
      </c>
      <c r="D40" s="69" t="b">
        <v>0</v>
      </c>
      <c r="F40" s="59"/>
      <c r="M40" s="60"/>
    </row>
    <row r="41">
      <c r="A41" s="82" t="s">
        <v>124</v>
      </c>
      <c r="B41" s="83">
        <v>8.0</v>
      </c>
      <c r="C41" s="84">
        <f>C40/B41</f>
        <v>81</v>
      </c>
      <c r="F41" s="59"/>
      <c r="M41" s="60"/>
    </row>
    <row r="42">
      <c r="F42" s="59"/>
      <c r="M42" s="60"/>
    </row>
    <row r="43">
      <c r="A43" s="85" t="s">
        <v>128</v>
      </c>
      <c r="B43" s="85" t="s">
        <v>129</v>
      </c>
      <c r="C43" s="85" t="s">
        <v>130</v>
      </c>
      <c r="F43" s="59"/>
      <c r="M43" s="60"/>
    </row>
    <row r="44">
      <c r="A44" s="86" t="s">
        <v>131</v>
      </c>
      <c r="B44" s="87">
        <v>200.0</v>
      </c>
      <c r="C44" s="88">
        <f>2*B44*$B$26*$B$27</f>
        <v>25920</v>
      </c>
      <c r="D44" s="69" t="b">
        <v>0</v>
      </c>
      <c r="F44" s="89" t="s">
        <v>132</v>
      </c>
      <c r="G44" s="90"/>
      <c r="H44" s="90"/>
      <c r="I44" s="90"/>
      <c r="J44" s="90"/>
      <c r="K44" s="90"/>
      <c r="L44" s="90"/>
      <c r="M44" s="91"/>
    </row>
    <row r="45">
      <c r="A45" s="86" t="s">
        <v>102</v>
      </c>
      <c r="B45" s="87">
        <v>200.0</v>
      </c>
      <c r="C45" s="88">
        <f t="shared" ref="C45:C46" si="3">B45*$B$26*$B$27</f>
        <v>12960</v>
      </c>
      <c r="D45" s="69" t="b">
        <v>0</v>
      </c>
    </row>
    <row r="46">
      <c r="A46" s="92" t="s">
        <v>133</v>
      </c>
      <c r="B46" s="88">
        <v>50.0</v>
      </c>
      <c r="C46" s="88">
        <f t="shared" si="3"/>
        <v>3240</v>
      </c>
      <c r="D46" s="69" t="b">
        <v>0</v>
      </c>
    </row>
  </sheetData>
  <mergeCells count="33">
    <mergeCell ref="A12:C12"/>
    <mergeCell ref="F12:J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A25:C25"/>
    <mergeCell ref="A29:C29"/>
    <mergeCell ref="F24:I24"/>
    <mergeCell ref="F27:M27"/>
    <mergeCell ref="F28:M28"/>
    <mergeCell ref="F29:M29"/>
    <mergeCell ref="F30:M30"/>
    <mergeCell ref="F31:M31"/>
    <mergeCell ref="F32:M32"/>
    <mergeCell ref="F40:M40"/>
    <mergeCell ref="F41:M41"/>
    <mergeCell ref="F42:M42"/>
    <mergeCell ref="F43:M43"/>
    <mergeCell ref="F33:M33"/>
    <mergeCell ref="F34:M34"/>
    <mergeCell ref="F35:M35"/>
    <mergeCell ref="F36:M36"/>
    <mergeCell ref="F37:M37"/>
    <mergeCell ref="F38:M38"/>
    <mergeCell ref="F39:M39"/>
  </mergeCells>
  <dataValidations>
    <dataValidation type="list" allowBlank="1" showErrorMessage="1" sqref="B14:B22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5"/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</row>
    <row r="2">
      <c r="A2" s="8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/>
      <c r="J2" s="9"/>
      <c r="K2" s="9"/>
      <c r="L2" s="9"/>
      <c r="M2" s="10" t="s">
        <v>13</v>
      </c>
    </row>
    <row r="3">
      <c r="A3" s="8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/>
      <c r="J3" s="9"/>
      <c r="K3" s="9"/>
      <c r="L3" s="9"/>
      <c r="M3" s="10" t="s">
        <v>22</v>
      </c>
    </row>
    <row r="4">
      <c r="A4" s="8" t="s">
        <v>23</v>
      </c>
      <c r="B4" s="9" t="s">
        <v>24</v>
      </c>
      <c r="C4" s="9" t="s">
        <v>25</v>
      </c>
      <c r="D4" s="9" t="s">
        <v>26</v>
      </c>
      <c r="E4" s="9" t="s">
        <v>27</v>
      </c>
      <c r="F4" s="9" t="s">
        <v>28</v>
      </c>
      <c r="G4" s="9" t="s">
        <v>29</v>
      </c>
      <c r="H4" s="9" t="s">
        <v>30</v>
      </c>
      <c r="I4" s="9"/>
      <c r="J4" s="9"/>
      <c r="K4" s="9"/>
      <c r="L4" s="9"/>
      <c r="M4" s="10" t="s">
        <v>31</v>
      </c>
    </row>
    <row r="5">
      <c r="A5" s="8" t="s">
        <v>32</v>
      </c>
      <c r="B5" s="9" t="s">
        <v>33</v>
      </c>
      <c r="C5" s="9" t="s">
        <v>34</v>
      </c>
      <c r="D5" s="9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/>
      <c r="J5" s="9"/>
      <c r="K5" s="9"/>
      <c r="L5" s="9"/>
      <c r="M5" s="10" t="s">
        <v>40</v>
      </c>
    </row>
    <row r="6">
      <c r="A6" s="8" t="s">
        <v>41</v>
      </c>
      <c r="B6" s="9" t="s">
        <v>42</v>
      </c>
      <c r="C6" s="9" t="s">
        <v>43</v>
      </c>
      <c r="D6" s="9" t="s">
        <v>44</v>
      </c>
      <c r="E6" s="9" t="s">
        <v>45</v>
      </c>
      <c r="F6" s="9" t="s">
        <v>46</v>
      </c>
      <c r="G6" s="9" t="s">
        <v>47</v>
      </c>
      <c r="H6" s="11" t="s">
        <v>48</v>
      </c>
      <c r="I6" s="9"/>
      <c r="J6" s="9"/>
      <c r="K6" s="9"/>
      <c r="L6" s="9"/>
      <c r="M6" s="10" t="s">
        <v>49</v>
      </c>
    </row>
    <row r="7">
      <c r="A7" s="8" t="s">
        <v>50</v>
      </c>
      <c r="B7" s="9" t="s">
        <v>51</v>
      </c>
      <c r="C7" s="9" t="s">
        <v>52</v>
      </c>
      <c r="D7" s="9" t="s">
        <v>53</v>
      </c>
      <c r="E7" s="9" t="s">
        <v>54</v>
      </c>
      <c r="F7" s="9" t="s">
        <v>55</v>
      </c>
      <c r="G7" s="9" t="s">
        <v>56</v>
      </c>
      <c r="H7" s="93"/>
      <c r="I7" s="9"/>
      <c r="J7" s="9"/>
      <c r="K7" s="9"/>
      <c r="L7" s="9"/>
      <c r="M7" s="10" t="s">
        <v>57</v>
      </c>
    </row>
    <row r="8">
      <c r="A8" s="8" t="s">
        <v>58</v>
      </c>
      <c r="B8" s="9" t="s">
        <v>59</v>
      </c>
      <c r="C8" s="9" t="s">
        <v>60</v>
      </c>
      <c r="D8" s="9" t="s">
        <v>61</v>
      </c>
      <c r="E8" s="9" t="s">
        <v>62</v>
      </c>
      <c r="F8" s="9" t="s">
        <v>63</v>
      </c>
      <c r="G8" s="9" t="s">
        <v>64</v>
      </c>
      <c r="H8" s="9"/>
      <c r="I8" s="9"/>
      <c r="J8" s="9"/>
      <c r="K8" s="9"/>
      <c r="L8" s="9"/>
      <c r="M8" s="10" t="s">
        <v>65</v>
      </c>
    </row>
    <row r="9">
      <c r="A9" s="12" t="s">
        <v>66</v>
      </c>
      <c r="B9" s="13" t="s">
        <v>67</v>
      </c>
      <c r="C9" s="13" t="s">
        <v>68</v>
      </c>
      <c r="D9" s="13" t="s">
        <v>69</v>
      </c>
      <c r="E9" s="13" t="s">
        <v>70</v>
      </c>
      <c r="F9" s="13" t="s">
        <v>71</v>
      </c>
      <c r="G9" s="13" t="s">
        <v>72</v>
      </c>
      <c r="H9" s="11"/>
      <c r="I9" s="13"/>
      <c r="J9" s="13"/>
      <c r="K9" s="13"/>
      <c r="L9" s="11"/>
      <c r="M9" s="14" t="s">
        <v>73</v>
      </c>
    </row>
    <row r="11">
      <c r="E11" s="15" t="s">
        <v>74</v>
      </c>
      <c r="G11" s="16" t="s">
        <v>134</v>
      </c>
    </row>
    <row r="12">
      <c r="A12" s="94" t="s">
        <v>76</v>
      </c>
      <c r="B12" s="18"/>
      <c r="C12" s="19"/>
      <c r="E12" s="94" t="s">
        <v>77</v>
      </c>
      <c r="F12" s="18"/>
      <c r="G12" s="18"/>
      <c r="H12" s="18"/>
      <c r="I12" s="19"/>
    </row>
    <row r="13">
      <c r="A13" s="20" t="s">
        <v>78</v>
      </c>
      <c r="B13" s="21" t="s">
        <v>79</v>
      </c>
      <c r="C13" s="22" t="s">
        <v>80</v>
      </c>
      <c r="E13" s="29" t="s">
        <v>135</v>
      </c>
      <c r="F13" s="30"/>
      <c r="G13" s="30"/>
      <c r="H13" s="31"/>
      <c r="I13" s="32" t="b">
        <v>1</v>
      </c>
    </row>
    <row r="14">
      <c r="A14" s="95" t="s">
        <v>136</v>
      </c>
      <c r="B14" s="27" t="s">
        <v>83</v>
      </c>
      <c r="C14" s="96" t="s">
        <v>84</v>
      </c>
      <c r="E14" s="29" t="s">
        <v>137</v>
      </c>
      <c r="F14" s="30"/>
      <c r="G14" s="30"/>
      <c r="H14" s="31"/>
      <c r="I14" s="32" t="b">
        <v>1</v>
      </c>
    </row>
    <row r="15">
      <c r="A15" s="95" t="s">
        <v>138</v>
      </c>
      <c r="B15" s="27" t="s">
        <v>83</v>
      </c>
      <c r="C15" s="97" t="s">
        <v>139</v>
      </c>
      <c r="E15" s="29" t="s">
        <v>140</v>
      </c>
      <c r="F15" s="30"/>
      <c r="G15" s="30"/>
      <c r="H15" s="31"/>
      <c r="I15" s="32" t="b">
        <v>1</v>
      </c>
    </row>
    <row r="16">
      <c r="A16" s="95" t="s">
        <v>141</v>
      </c>
      <c r="B16" s="27" t="s">
        <v>83</v>
      </c>
      <c r="C16" s="97" t="s">
        <v>84</v>
      </c>
      <c r="E16" s="29" t="s">
        <v>142</v>
      </c>
      <c r="F16" s="30"/>
      <c r="G16" s="30"/>
      <c r="H16" s="31"/>
      <c r="I16" s="32" t="b">
        <v>1</v>
      </c>
    </row>
    <row r="17">
      <c r="A17" s="36" t="s">
        <v>143</v>
      </c>
      <c r="B17" s="37" t="s">
        <v>83</v>
      </c>
      <c r="C17" s="98" t="s">
        <v>144</v>
      </c>
      <c r="E17" s="29" t="s">
        <v>145</v>
      </c>
      <c r="F17" s="30"/>
      <c r="G17" s="30"/>
      <c r="H17" s="31"/>
      <c r="I17" s="32" t="b">
        <v>1</v>
      </c>
    </row>
    <row r="18">
      <c r="A18" s="39"/>
      <c r="B18" s="39"/>
      <c r="C18" s="39"/>
      <c r="E18" s="41" t="s">
        <v>146</v>
      </c>
      <c r="F18" s="42"/>
      <c r="G18" s="42"/>
      <c r="H18" s="43"/>
      <c r="I18" s="25" t="b">
        <v>1</v>
      </c>
    </row>
    <row r="19">
      <c r="A19" s="39"/>
      <c r="B19" s="39"/>
      <c r="C19" s="39"/>
      <c r="E19" s="64"/>
    </row>
    <row r="20">
      <c r="A20" s="99" t="s">
        <v>110</v>
      </c>
      <c r="B20" s="30"/>
      <c r="C20" s="31"/>
      <c r="E20" s="49" t="s">
        <v>115</v>
      </c>
      <c r="F20" s="50"/>
      <c r="G20" s="50"/>
      <c r="H20" s="50"/>
      <c r="I20" s="50"/>
      <c r="J20" s="50"/>
      <c r="K20" s="50"/>
      <c r="L20" s="51"/>
    </row>
    <row r="21" ht="42.75" customHeight="1">
      <c r="A21" s="45" t="s">
        <v>111</v>
      </c>
      <c r="B21" s="46">
        <f>COUNTA($B$2:$L$9)</f>
        <v>53</v>
      </c>
      <c r="C21" s="47" t="s">
        <v>147</v>
      </c>
      <c r="E21" s="54"/>
      <c r="F21" s="55"/>
      <c r="G21" s="55"/>
      <c r="H21" s="55"/>
      <c r="I21" s="55"/>
      <c r="J21" s="55"/>
      <c r="K21" s="55"/>
      <c r="L21" s="56"/>
    </row>
    <row r="22" ht="59.25" customHeight="1">
      <c r="A22" s="45" t="s">
        <v>113</v>
      </c>
      <c r="B22" s="48">
        <v>1.2</v>
      </c>
      <c r="C22" s="47" t="s">
        <v>114</v>
      </c>
      <c r="E22" s="59"/>
      <c r="L22" s="60"/>
    </row>
    <row r="23">
      <c r="E23" s="59"/>
      <c r="L23" s="60"/>
    </row>
    <row r="24">
      <c r="E24" s="59"/>
      <c r="L24" s="60"/>
    </row>
    <row r="25">
      <c r="A25" s="100" t="s">
        <v>116</v>
      </c>
      <c r="B25" s="18"/>
      <c r="C25" s="19"/>
      <c r="E25" s="59"/>
      <c r="L25" s="60"/>
    </row>
    <row r="26">
      <c r="A26" s="61" t="s">
        <v>148</v>
      </c>
      <c r="B26" s="62" t="s">
        <v>119</v>
      </c>
      <c r="C26" s="63" t="s">
        <v>120</v>
      </c>
      <c r="D26" s="64" t="s">
        <v>117</v>
      </c>
      <c r="E26" s="59"/>
      <c r="L26" s="60"/>
    </row>
    <row r="27">
      <c r="A27" s="101" t="s">
        <v>138</v>
      </c>
      <c r="B27" s="102">
        <v>10.0</v>
      </c>
      <c r="C27" s="67">
        <f t="shared" ref="C27:C29" si="1">B27*$B$21*$B$22</f>
        <v>636</v>
      </c>
      <c r="D27" s="68" t="b">
        <v>1</v>
      </c>
      <c r="E27" s="59"/>
      <c r="L27" s="60"/>
    </row>
    <row r="28">
      <c r="A28" s="101" t="s">
        <v>149</v>
      </c>
      <c r="B28" s="102">
        <v>4.0</v>
      </c>
      <c r="C28" s="67">
        <f t="shared" si="1"/>
        <v>254.4</v>
      </c>
      <c r="D28" s="68" t="b">
        <v>1</v>
      </c>
      <c r="E28" s="59"/>
      <c r="L28" s="60"/>
    </row>
    <row r="29">
      <c r="A29" s="101" t="s">
        <v>150</v>
      </c>
      <c r="B29" s="102">
        <v>1.0</v>
      </c>
      <c r="C29" s="67">
        <f t="shared" si="1"/>
        <v>63.6</v>
      </c>
      <c r="D29" s="68" t="b">
        <v>1</v>
      </c>
      <c r="E29" s="59"/>
      <c r="L29" s="60"/>
    </row>
    <row r="30">
      <c r="A30" s="70" t="s">
        <v>123</v>
      </c>
      <c r="B30" s="103">
        <f t="shared" ref="B30:C30" si="2">sum(B27:B29)</f>
        <v>15</v>
      </c>
      <c r="C30" s="67">
        <f t="shared" si="2"/>
        <v>954</v>
      </c>
      <c r="E30" s="59"/>
      <c r="L30" s="60"/>
    </row>
    <row r="31">
      <c r="A31" s="82" t="s">
        <v>124</v>
      </c>
      <c r="B31" s="83">
        <v>8.0</v>
      </c>
      <c r="C31" s="84">
        <f>C30/B31</f>
        <v>119.25</v>
      </c>
      <c r="E31" s="59"/>
      <c r="L31" s="60"/>
    </row>
    <row r="32">
      <c r="E32" s="59"/>
      <c r="L32" s="60"/>
    </row>
    <row r="33"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A37" s="39"/>
      <c r="B37" s="39"/>
      <c r="C37" s="39"/>
      <c r="E37" s="89" t="s">
        <v>132</v>
      </c>
      <c r="F37" s="90"/>
      <c r="G37" s="90"/>
      <c r="H37" s="90"/>
      <c r="I37" s="90"/>
      <c r="J37" s="90"/>
      <c r="K37" s="90"/>
      <c r="L37" s="91"/>
    </row>
    <row r="38">
      <c r="A38" s="39"/>
      <c r="B38" s="39"/>
      <c r="C38" s="39"/>
    </row>
    <row r="39">
      <c r="A39" s="104"/>
      <c r="B39" s="105"/>
      <c r="C39" s="104"/>
    </row>
    <row r="40">
      <c r="A40" s="106"/>
      <c r="B40" s="107"/>
      <c r="C40" s="108"/>
    </row>
    <row r="41">
      <c r="A41" s="106"/>
      <c r="B41" s="107"/>
      <c r="C41" s="108"/>
    </row>
    <row r="42">
      <c r="A42" s="105"/>
      <c r="B42" s="104"/>
      <c r="C42" s="108"/>
    </row>
    <row r="43">
      <c r="A43" s="39"/>
      <c r="B43" s="39"/>
      <c r="C43" s="39"/>
    </row>
  </sheetData>
  <mergeCells count="28">
    <mergeCell ref="A12:C12"/>
    <mergeCell ref="E12:I12"/>
    <mergeCell ref="E13:H13"/>
    <mergeCell ref="E14:H14"/>
    <mergeCell ref="E15:H15"/>
    <mergeCell ref="E16:H16"/>
    <mergeCell ref="E17:H17"/>
    <mergeCell ref="A20:C20"/>
    <mergeCell ref="A25:C25"/>
    <mergeCell ref="E18:H18"/>
    <mergeCell ref="E19:H19"/>
    <mergeCell ref="E20:L20"/>
    <mergeCell ref="E21:L21"/>
    <mergeCell ref="E22:L22"/>
    <mergeCell ref="E23:L23"/>
    <mergeCell ref="E24:L24"/>
    <mergeCell ref="E32:L32"/>
    <mergeCell ref="E33:L33"/>
    <mergeCell ref="E34:L34"/>
    <mergeCell ref="E35:L35"/>
    <mergeCell ref="E36:L36"/>
    <mergeCell ref="E25:L25"/>
    <mergeCell ref="E26:L26"/>
    <mergeCell ref="E27:L27"/>
    <mergeCell ref="E28:L28"/>
    <mergeCell ref="E29:L29"/>
    <mergeCell ref="E30:L30"/>
    <mergeCell ref="E31:L31"/>
  </mergeCells>
  <dataValidations>
    <dataValidation type="list" allowBlank="1" showErrorMessage="1" sqref="B14:B17">
      <formula1>"Ebel,FoCo,RahpVec"</formula1>
    </dataValidation>
  </dataValidations>
  <hyperlinks>
    <hyperlink r:id="rId1" ref="G11"/>
  </hyperlinks>
  <drawing r:id="rId2"/>
</worksheet>
</file>