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<sst xmlns="http://schemas.openxmlformats.org/spreadsheetml/2006/main" count="340" uniqueCount="195">
  <si>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</si>
  <si>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</si>
  <si>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</si>
  <si>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</si>
  <si>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</si>
  <si>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</si>
  <si>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</si>
  <si>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</si>
  <si>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</si>
  <si>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</si>
  <si>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</si>
  <si>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</si>
  <si>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</si>
  <si>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</si>
  <si>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CSU-24771</t>
  </si>
  <si>
    <t>CSU-24779</t>
  </si>
  <si>
    <t>CSU-24787</t>
  </si>
  <si>
    <t>CSU-24795</t>
  </si>
  <si>
    <t>CSU-24803</t>
  </si>
  <si>
    <t>CSU-24811</t>
  </si>
  <si>
    <t>CSU-24819</t>
  </si>
  <si>
    <t>CSU-24827</t>
  </si>
  <si>
    <t>CSU-24835</t>
  </si>
  <si>
    <t>CSU-24843</t>
  </si>
  <si>
    <t>CSU-24851</t>
  </si>
  <si>
    <t>wnv_std_1e6</t>
  </si>
  <si>
    <t>added in pcr*</t>
  </si>
  <si>
    <t>B</t>
  </si>
  <si>
    <t>CSU-24772</t>
  </si>
  <si>
    <t>CSU-24780</t>
  </si>
  <si>
    <t>CSU-24788</t>
  </si>
  <si>
    <t>CSU-24796</t>
  </si>
  <si>
    <t>CSU-24804</t>
  </si>
  <si>
    <t>CSU-24812</t>
  </si>
  <si>
    <t>CSU-24820</t>
  </si>
  <si>
    <t>CSU-24828</t>
  </si>
  <si>
    <t>CSU-24836</t>
  </si>
  <si>
    <t>CSU-24844</t>
  </si>
  <si>
    <t>CSU-24852</t>
  </si>
  <si>
    <t>wnv_std_1e4</t>
  </si>
  <si>
    <t>C</t>
  </si>
  <si>
    <t>CSU-24773</t>
  </si>
  <si>
    <t>CSU-24781</t>
  </si>
  <si>
    <t>CSU-24789</t>
  </si>
  <si>
    <t>CSU-24797</t>
  </si>
  <si>
    <t>CSU-24805</t>
  </si>
  <si>
    <t>CSU-24813</t>
  </si>
  <si>
    <t>CSU-24821</t>
  </si>
  <si>
    <t>CSU-24829</t>
  </si>
  <si>
    <t>CSU-24837</t>
  </si>
  <si>
    <t>CSU-24845</t>
  </si>
  <si>
    <t>CSU-24853</t>
  </si>
  <si>
    <t>wnv_std_1e2</t>
  </si>
  <si>
    <t>D</t>
  </si>
  <si>
    <t>CSU-24774</t>
  </si>
  <si>
    <t>CSU-24782</t>
  </si>
  <si>
    <t>CSU-24790</t>
  </si>
  <si>
    <t>CSU-24798</t>
  </si>
  <si>
    <t>CSU-24806</t>
  </si>
  <si>
    <t>CSU-24814</t>
  </si>
  <si>
    <t>CSU-24822</t>
  </si>
  <si>
    <t>CSU-24830</t>
  </si>
  <si>
    <t>CSU-24838</t>
  </si>
  <si>
    <t>CSU-24846</t>
  </si>
  <si>
    <t>CSU-24854</t>
  </si>
  <si>
    <t>slev_std_1e6</t>
  </si>
  <si>
    <t>E</t>
  </si>
  <si>
    <t>CSU-24775</t>
  </si>
  <si>
    <t>CSU-24783</t>
  </si>
  <si>
    <t>CSU-24791</t>
  </si>
  <si>
    <t>CSU-24799</t>
  </si>
  <si>
    <t>CSU-24807</t>
  </si>
  <si>
    <t>CSU-24815</t>
  </si>
  <si>
    <t>CSU-24823</t>
  </si>
  <si>
    <t>CSU-24831</t>
  </si>
  <si>
    <t>CSU-24839</t>
  </si>
  <si>
    <t>CSU-24847</t>
  </si>
  <si>
    <t>CSU-24855</t>
  </si>
  <si>
    <t>slev_std_1e4</t>
  </si>
  <si>
    <t>F</t>
  </si>
  <si>
    <t>CSU-24776</t>
  </si>
  <si>
    <t>CSU-24784</t>
  </si>
  <si>
    <t>CSU-24792</t>
  </si>
  <si>
    <t>CSU-24800</t>
  </si>
  <si>
    <t>CSU-24808</t>
  </si>
  <si>
    <t>CSU-24816</t>
  </si>
  <si>
    <t>CSU-24824</t>
  </si>
  <si>
    <t>CSU-24832</t>
  </si>
  <si>
    <t>CSU-24840</t>
  </si>
  <si>
    <t>CSU-24848</t>
  </si>
  <si>
    <t>CSU-24856</t>
  </si>
  <si>
    <t>slev_std_1e2</t>
  </si>
  <si>
    <t>G</t>
  </si>
  <si>
    <t>CSU-24777</t>
  </si>
  <si>
    <t>CSU-24785</t>
  </si>
  <si>
    <t>CSU-24793</t>
  </si>
  <si>
    <t>CSU-24801</t>
  </si>
  <si>
    <t>CSU-24809</t>
  </si>
  <si>
    <t>CSU-24817</t>
  </si>
  <si>
    <t>CSU-24825</t>
  </si>
  <si>
    <t>CSU-24833</t>
  </si>
  <si>
    <t>CSU-24841</t>
  </si>
  <si>
    <t>CSU-24849</t>
  </si>
  <si>
    <t>CSU-24857</t>
  </si>
  <si>
    <t>neg pcr ctrl</t>
  </si>
  <si>
    <t>H</t>
  </si>
  <si>
    <t>CSU-24778</t>
  </si>
  <si>
    <t>CSU-24786</t>
  </si>
  <si>
    <t>CSU-24794</t>
  </si>
  <si>
    <t>CSU-24802</t>
  </si>
  <si>
    <t>CSU-24810</t>
  </si>
  <si>
    <t>CSU-24818</t>
  </si>
  <si>
    <t>CSU-24826</t>
  </si>
  <si>
    <t>CSU-24834</t>
  </si>
  <si>
    <t>CSU-24842</t>
  </si>
  <si>
    <t>CSU-24850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</si>
  <si>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</si>
  <si>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</si>
  <si>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</si>
  <si>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</si>
  <si>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</si>
  <si>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</si>
  <si>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</si>
  <si>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</si>
  <si>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</si>
  <si>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</si>
  <si>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</si>
  <si>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</si>
  <si>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</si>
  <si>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</si>
  <si>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</si>
  <si>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</si>
  <si>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</si>
  <si>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</si>
  <si>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</si>
  <si>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</si>
  <si>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</si>
  <si>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</si>
  <si>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</si>
  <si>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</si>
  <si>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</si>
  <si>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</si>
  <si>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</si>
  <si>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</si>
  <si>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</si>
  <si>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</si>
  <si>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</si>
  <si>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</si>
  <si>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</si>
  <si>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</si>
  <si>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</si>
  <si>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</si>
  <si>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</si>
  <si>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</si>
  <si>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</si>
  <si>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</si>
  <si>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</si>
  <si>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</si>
  <si>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</si>
  <si>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</si>
  <si>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</si>
  <si>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</si>
  <si>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</si>
  <si>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</si>
  <si>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</si>
  <si>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</si>
  <si>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</si>
  <si>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</si>
  <si>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</si>
  <si>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</si>
  <si>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</si>
  <si>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</si>
  <si>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</si>
  <si>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</si>
  <si>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</si>
  <si>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</si>
  <si>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</si>
  <si>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</si>
  <si>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</si>
  <si>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</si>
  <si>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</si>
  <si>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</si>
  <si>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</si>
  <si>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</si>
  <si>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</si>
  <si>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</si>
  <si>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</si>
  <si>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</si>
  <si>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</si>
  <si>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>positve and negative controls were switched from here usual places</t>
  </si>
  <si>
    <t xml:space="preserve"> MM1 Reagent</t>
  </si>
  <si>
    <t>x2</t>
  </si>
  <si>
    <t>=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</si>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</sst>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0" fillId="0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28" fillId="0" fontId="3" numFmtId="0" xfId="0" applyAlignment="1" applyBorder="1" applyFont="1">
      <alignment readingOrder="0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quotePrefix="1" borderId="4" fillId="0" fontId="3" numFmtId="0" xfId="0" applyAlignment="1" applyBorder="1" applyFont="1">
      <alignment readingOrder="0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116</v>
      </c>
      <c r="M9" s="10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 t="b">
        <v>1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E34" s="71">
        <f>C34+1872</f>
        <v>8280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E35" s="71">
        <f>C35+31.2</f>
        <v>138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E36" s="71">
        <f>C36+2184</f>
        <v>9660</v>
      </c>
      <c r="F36" s="58"/>
      <c r="M36" s="59"/>
    </row>
    <row r="37">
      <c r="A37" s="72" t="s">
        <v>164</v>
      </c>
      <c r="B37" s="73">
        <f>sum(B34:B36)</f>
        <v>131</v>
      </c>
      <c r="C37" s="69">
        <f t="shared" si="1"/>
        <v>13990.8</v>
      </c>
      <c r="F37" s="58"/>
      <c r="M37" s="59"/>
    </row>
    <row r="38">
      <c r="A38" s="74" t="s">
        <v>165</v>
      </c>
      <c r="B38" s="46">
        <v>8.0</v>
      </c>
      <c r="C38" s="75">
        <f>C37/B38</f>
        <v>1748.85</v>
      </c>
      <c r="F38" s="58"/>
      <c r="M38" s="59"/>
    </row>
    <row r="39">
      <c r="A39" s="76"/>
      <c r="B39" s="45"/>
      <c r="C39" s="75"/>
      <c r="F39" s="58"/>
      <c r="M39" s="59"/>
    </row>
    <row r="40">
      <c r="A40" s="77" t="s">
        <v>166</v>
      </c>
      <c r="B40" s="78" t="s">
        <v>159</v>
      </c>
      <c r="C40" s="79" t="s">
        <v>160</v>
      </c>
      <c r="F40" s="58"/>
      <c r="M40" s="59"/>
    </row>
    <row r="41">
      <c r="A41" s="80" t="s">
        <v>167</v>
      </c>
      <c r="B41" s="81">
        <v>5.0</v>
      </c>
      <c r="C41" s="69">
        <f t="shared" ref="C41:C43" si="2">B41*$B$29*$B$30</f>
        <v>534</v>
      </c>
      <c r="D41" s="70" t="b">
        <v>1</v>
      </c>
      <c r="E41" s="71">
        <f>C41+156</f>
        <v>690</v>
      </c>
      <c r="F41" s="58"/>
      <c r="M41" s="59"/>
    </row>
    <row r="42">
      <c r="A42" s="80" t="s">
        <v>168</v>
      </c>
      <c r="B42" s="81">
        <v>5.0</v>
      </c>
      <c r="C42" s="69">
        <f t="shared" si="2"/>
        <v>534</v>
      </c>
      <c r="D42" s="70" t="b">
        <v>1</v>
      </c>
      <c r="F42" s="58"/>
      <c r="M42" s="59"/>
    </row>
    <row r="43">
      <c r="A43" s="82" t="s">
        <v>164</v>
      </c>
      <c r="B43" s="83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4" t="s">
        <v>165</v>
      </c>
      <c r="B44" s="85">
        <v>8.0</v>
      </c>
      <c r="C44" s="86">
        <f>C43/B44</f>
        <v>133.5</v>
      </c>
      <c r="F44" s="58"/>
      <c r="M44" s="59"/>
    </row>
    <row r="45">
      <c r="F45" s="87" t="s">
        <v>169</v>
      </c>
      <c r="G45" s="88"/>
      <c r="H45" s="88"/>
      <c r="I45" s="88"/>
      <c r="J45" s="88"/>
      <c r="K45" s="88"/>
      <c r="L45" s="88"/>
      <c r="M45" s="89"/>
    </row>
    <row r="46">
      <c r="A46" s="90" t="s">
        <v>170</v>
      </c>
      <c r="B46" s="90" t="s">
        <v>171</v>
      </c>
      <c r="C46" s="90" t="s">
        <v>172</v>
      </c>
    </row>
    <row r="47">
      <c r="A47" s="91" t="s">
        <v>173</v>
      </c>
      <c r="B47" s="92">
        <v>200.0</v>
      </c>
      <c r="C47" s="93">
        <f>2*B47*$B$29*$B$30</f>
        <v>42720</v>
      </c>
      <c r="D47" s="70" t="b">
        <v>1</v>
      </c>
    </row>
    <row r="48">
      <c r="A48" s="91" t="s">
        <v>147</v>
      </c>
      <c r="B48" s="92">
        <v>200.0</v>
      </c>
      <c r="C48" s="93">
        <f t="shared" ref="C48:C49" si="3">B48*$B$29*$B$30</f>
        <v>21360</v>
      </c>
      <c r="D48" s="70" t="b">
        <v>1</v>
      </c>
    </row>
    <row r="49">
      <c r="A49" s="94" t="s">
        <v>174</v>
      </c>
      <c r="B49" s="93">
        <v>50.0</v>
      </c>
      <c r="C49" s="93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5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6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7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5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6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7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98" t="s">
        <v>104</v>
      </c>
    </row>
    <row r="9">
      <c r="A9" s="16" t="s">
        <v>105</v>
      </c>
      <c r="B9" s="10" t="s">
        <v>106</v>
      </c>
      <c r="C9" s="10" t="s">
        <v>107</v>
      </c>
      <c r="D9" s="10" t="s">
        <v>108</v>
      </c>
      <c r="E9" s="10" t="s">
        <v>109</v>
      </c>
      <c r="F9" s="10" t="s">
        <v>110</v>
      </c>
      <c r="G9" s="10" t="s">
        <v>111</v>
      </c>
      <c r="H9" s="10" t="s">
        <v>112</v>
      </c>
      <c r="I9" s="10" t="s">
        <v>113</v>
      </c>
      <c r="J9" s="10" t="s">
        <v>114</v>
      </c>
      <c r="K9" s="10" t="s">
        <v>115</v>
      </c>
      <c r="L9" s="10" t="s">
        <v>175</v>
      </c>
      <c r="M9" s="10" t="s">
        <v>116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176</v>
      </c>
    </row>
    <row r="14">
      <c r="A14" s="99" t="s">
        <v>124</v>
      </c>
      <c r="B14" s="23"/>
      <c r="C14" s="24"/>
      <c r="E14" s="99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100" t="s">
        <v>177</v>
      </c>
      <c r="F15" s="29"/>
      <c r="G15" s="29"/>
      <c r="H15" s="30"/>
      <c r="I15" s="101" t="b">
        <v>1</v>
      </c>
    </row>
    <row r="16">
      <c r="A16" s="102" t="s">
        <v>178</v>
      </c>
      <c r="B16" s="36" t="s">
        <v>132</v>
      </c>
      <c r="C16" s="103" t="s">
        <v>133</v>
      </c>
      <c r="E16" s="100" t="s">
        <v>179</v>
      </c>
      <c r="F16" s="29"/>
      <c r="G16" s="29"/>
      <c r="H16" s="30"/>
      <c r="I16" s="101" t="b">
        <v>1</v>
      </c>
    </row>
    <row r="17">
      <c r="A17" s="102" t="s">
        <v>180</v>
      </c>
      <c r="B17" s="36" t="s">
        <v>132</v>
      </c>
      <c r="C17" s="104"/>
      <c r="E17" s="100" t="s">
        <v>181</v>
      </c>
      <c r="F17" s="29"/>
      <c r="G17" s="29"/>
      <c r="H17" s="30"/>
      <c r="I17" s="101" t="b">
        <v>1</v>
      </c>
    </row>
    <row r="18">
      <c r="A18" s="102" t="s">
        <v>182</v>
      </c>
      <c r="B18" s="36" t="s">
        <v>132</v>
      </c>
      <c r="C18" s="103" t="s">
        <v>133</v>
      </c>
      <c r="E18" s="100" t="s">
        <v>183</v>
      </c>
      <c r="F18" s="29"/>
      <c r="G18" s="29"/>
      <c r="H18" s="30"/>
      <c r="I18" s="101" t="b">
        <v>1</v>
      </c>
    </row>
    <row r="19">
      <c r="A19" s="39" t="s">
        <v>184</v>
      </c>
      <c r="B19" s="40" t="s">
        <v>132</v>
      </c>
      <c r="C19" s="105"/>
      <c r="E19" s="100" t="s">
        <v>185</v>
      </c>
      <c r="F19" s="29"/>
      <c r="G19" s="29"/>
      <c r="H19" s="30"/>
      <c r="I19" s="101" t="b">
        <v>1</v>
      </c>
    </row>
    <row r="20">
      <c r="A20" s="39" t="s">
        <v>186</v>
      </c>
      <c r="B20" s="40" t="s">
        <v>132</v>
      </c>
      <c r="C20" s="106" t="s">
        <v>133</v>
      </c>
      <c r="E20" s="107" t="s">
        <v>187</v>
      </c>
      <c r="F20" s="29"/>
      <c r="G20" s="29"/>
      <c r="H20" s="30"/>
      <c r="I20" s="108" t="b">
        <v>1</v>
      </c>
    </row>
    <row r="21">
      <c r="A21" s="45"/>
      <c r="B21" s="45"/>
      <c r="C21" s="45"/>
      <c r="E21" s="109"/>
    </row>
    <row r="22">
      <c r="A22" s="110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188</v>
      </c>
      <c r="E23" s="111" t="s">
        <v>189</v>
      </c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58"/>
      <c r="L24" s="59"/>
    </row>
    <row r="25">
      <c r="E25" s="58"/>
      <c r="L25" s="59"/>
    </row>
    <row r="26">
      <c r="E26" s="58"/>
      <c r="L26" s="59"/>
    </row>
    <row r="27">
      <c r="A27" s="112" t="s">
        <v>157</v>
      </c>
      <c r="B27" s="23"/>
      <c r="C27" s="24"/>
      <c r="E27" s="58"/>
      <c r="L27" s="59"/>
    </row>
    <row r="28">
      <c r="A28" s="63" t="s">
        <v>190</v>
      </c>
      <c r="B28" s="64" t="s">
        <v>159</v>
      </c>
      <c r="C28" s="65" t="s">
        <v>160</v>
      </c>
      <c r="D28" s="71">
        <f>D29/2</f>
        <v>774</v>
      </c>
      <c r="E28" s="25" t="s">
        <v>191</v>
      </c>
      <c r="L28" s="59"/>
    </row>
    <row r="29">
      <c r="A29" s="113" t="s">
        <v>180</v>
      </c>
      <c r="B29" s="114">
        <v>10.0</v>
      </c>
      <c r="C29" s="69">
        <f t="shared" ref="C29:C31" si="1">B29*$B$23*$B$24</f>
        <v>1152</v>
      </c>
      <c r="D29" s="71">
        <f>C29+396</f>
        <v>1548</v>
      </c>
      <c r="E29" s="115" t="s">
        <v>192</v>
      </c>
      <c r="L29" s="59"/>
    </row>
    <row r="30">
      <c r="A30" s="113" t="s">
        <v>193</v>
      </c>
      <c r="B30" s="114">
        <v>4.0</v>
      </c>
      <c r="C30" s="69">
        <f t="shared" si="1"/>
        <v>460.8</v>
      </c>
      <c r="D30" s="71">
        <f>C30+158.4</f>
        <v>619.2</v>
      </c>
      <c r="E30" s="58"/>
      <c r="L30" s="59"/>
    </row>
    <row r="31">
      <c r="A31" s="113" t="s">
        <v>194</v>
      </c>
      <c r="B31" s="114">
        <v>1.0</v>
      </c>
      <c r="C31" s="69">
        <f t="shared" si="1"/>
        <v>115.2</v>
      </c>
      <c r="D31" s="71">
        <f>C31+39.6</f>
        <v>154.8</v>
      </c>
      <c r="E31" s="58"/>
      <c r="L31" s="59"/>
    </row>
    <row r="32">
      <c r="A32" s="72" t="s">
        <v>164</v>
      </c>
      <c r="B32" s="116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4" t="s">
        <v>165</v>
      </c>
      <c r="B33" s="85">
        <v>8.0</v>
      </c>
      <c r="C33" s="86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7" t="s">
        <v>169</v>
      </c>
      <c r="F39" s="88"/>
      <c r="G39" s="88"/>
      <c r="H39" s="88"/>
      <c r="I39" s="88"/>
      <c r="J39" s="88"/>
      <c r="K39" s="88"/>
      <c r="L39" s="89"/>
    </row>
    <row r="40">
      <c r="A40" s="45"/>
      <c r="B40" s="45"/>
      <c r="C40" s="45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