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<sst xmlns="http://schemas.openxmlformats.org/spreadsheetml/2006/main" count="337" uniqueCount="192">
  <si>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</si>
  <si>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</si>
  <si>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</si>
  <si>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</si>
  <si>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</si>
  <si>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</si>
  <si>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24, week 28 plate 2: </t>
    </r>
    <r>
      <rPr>
        <rFont val="Arial"/>
        <b/>
        <i/>
        <color theme="1"/>
        <sz val="16.0"/>
      </rPr>
      <t>SS_y24_w28_p2_rna_extract_and_pcr_notebook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</si>
  <si>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</si>
  <si>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</si>
  <si>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</si>
  <si>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</si>
  <si>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</si>
  <si>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</si>
  <si>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</si>
  <si>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CSU-23285</t>
  </si>
  <si>
    <t>CSU-23293</t>
  </si>
  <si>
    <t>CSU-23301</t>
  </si>
  <si>
    <t>CSU-23309</t>
  </si>
  <si>
    <t>CSU-23317</t>
  </si>
  <si>
    <t>CSU-23325</t>
  </si>
  <si>
    <t>CSU-23333</t>
  </si>
  <si>
    <t>CSU-23341</t>
  </si>
  <si>
    <t>CSU-23349</t>
  </si>
  <si>
    <t>CSU-23357</t>
  </si>
  <si>
    <t>CSU-23365</t>
  </si>
  <si>
    <t>wnv_std_1e6</t>
  </si>
  <si>
    <t>added in pcr*</t>
  </si>
  <si>
    <t>B</t>
  </si>
  <si>
    <t>CSU-23286</t>
  </si>
  <si>
    <t>CSU-23294</t>
  </si>
  <si>
    <t>CSU-23302</t>
  </si>
  <si>
    <t>CSU-23310</t>
  </si>
  <si>
    <t>CSU-23318</t>
  </si>
  <si>
    <t>CSU-23326</t>
  </si>
  <si>
    <t>CSU-23334</t>
  </si>
  <si>
    <t>CSU-23342</t>
  </si>
  <si>
    <t>CSU-23350</t>
  </si>
  <si>
    <t>CSU-23358</t>
  </si>
  <si>
    <t>CSU-23366</t>
  </si>
  <si>
    <t>wnv_std_1e4</t>
  </si>
  <si>
    <t>C</t>
  </si>
  <si>
    <t>CSU-23287</t>
  </si>
  <si>
    <t>CSU-23295</t>
  </si>
  <si>
    <t>CSU-23303</t>
  </si>
  <si>
    <t>CSU-23311</t>
  </si>
  <si>
    <t>CSU-23319</t>
  </si>
  <si>
    <t>CSU-23327</t>
  </si>
  <si>
    <t>CSU-23335</t>
  </si>
  <si>
    <t>CSU-23343</t>
  </si>
  <si>
    <t>CSU-23351</t>
  </si>
  <si>
    <t>CSU-23359</t>
  </si>
  <si>
    <t>CSU-23367</t>
  </si>
  <si>
    <t>wnv_std_1e2</t>
  </si>
  <si>
    <t>D</t>
  </si>
  <si>
    <t>CSU-23288</t>
  </si>
  <si>
    <t>CSU-23296</t>
  </si>
  <si>
    <t>CSU-23304</t>
  </si>
  <si>
    <t>CSU-23312</t>
  </si>
  <si>
    <t>CSU-23320</t>
  </si>
  <si>
    <t>CSU-23328</t>
  </si>
  <si>
    <t>CSU-23336</t>
  </si>
  <si>
    <t>CSU-23344</t>
  </si>
  <si>
    <t>CSU-23352</t>
  </si>
  <si>
    <t>CSU-23360</t>
  </si>
  <si>
    <t>CSU-23368</t>
  </si>
  <si>
    <t>slev_std_1e6</t>
  </si>
  <si>
    <t>E</t>
  </si>
  <si>
    <t>CSU-23289</t>
  </si>
  <si>
    <t>CSU-23297</t>
  </si>
  <si>
    <t>CSU-23305</t>
  </si>
  <si>
    <t>CSU-23313</t>
  </si>
  <si>
    <t>CSU-23321</t>
  </si>
  <si>
    <t>CSU-23329</t>
  </si>
  <si>
    <t>CSU-23337</t>
  </si>
  <si>
    <t>CSU-23345</t>
  </si>
  <si>
    <t>CSU-23353</t>
  </si>
  <si>
    <t>CSU-23361</t>
  </si>
  <si>
    <t>CSU-23369</t>
  </si>
  <si>
    <t>slev_std_1e4</t>
  </si>
  <si>
    <t>F</t>
  </si>
  <si>
    <t>CSU-23290</t>
  </si>
  <si>
    <t>CSU-23298</t>
  </si>
  <si>
    <t>CSU-23306</t>
  </si>
  <si>
    <t>CSU-23314</t>
  </si>
  <si>
    <t>CSU-23322</t>
  </si>
  <si>
    <t>CSU-23330</t>
  </si>
  <si>
    <t>CSU-23338</t>
  </si>
  <si>
    <t>CSU-23346</t>
  </si>
  <si>
    <t>CSU-23354</t>
  </si>
  <si>
    <t>CSU-23362</t>
  </si>
  <si>
    <t>CSU-23370</t>
  </si>
  <si>
    <t>slev_std_1e2</t>
  </si>
  <si>
    <t>G</t>
  </si>
  <si>
    <t>CSU-23291</t>
  </si>
  <si>
    <t>CSU-23299</t>
  </si>
  <si>
    <t>CSU-23307</t>
  </si>
  <si>
    <t>CSU-23315</t>
  </si>
  <si>
    <t>CSU-23323</t>
  </si>
  <si>
    <t>CSU-23331</t>
  </si>
  <si>
    <t>CSU-23339</t>
  </si>
  <si>
    <t>CSU-23347</t>
  </si>
  <si>
    <t>CSU-23355</t>
  </si>
  <si>
    <t>CSU-23363</t>
  </si>
  <si>
    <t>CSU-23371</t>
  </si>
  <si>
    <t>neg pcr ctrl</t>
  </si>
  <si>
    <t>H</t>
  </si>
  <si>
    <t>CSU-23292</t>
  </si>
  <si>
    <t>CSU-23300</t>
  </si>
  <si>
    <t>CSU-23308</t>
  </si>
  <si>
    <t>CSU-23316</t>
  </si>
  <si>
    <t>CSU-23324</t>
  </si>
  <si>
    <t>CSU-23332</t>
  </si>
  <si>
    <t>CSU-23340</t>
  </si>
  <si>
    <t>CSU-23348</t>
  </si>
  <si>
    <t>CSU-23356</t>
  </si>
  <si>
    <t>CSU-23364</t>
  </si>
  <si>
    <t>pos extract ctl</t>
  </si>
  <si>
    <t xml:space="preserve"> neg extract ctl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</si>
  <si>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</si>
  <si>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</si>
  <si>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</si>
  <si>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</si>
  <si>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</si>
  <si>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</si>
  <si>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</si>
  <si>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</si>
  <si>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</si>
  <si>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</si>
  <si>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</si>
  <si>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</si>
  <si>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</si>
  <si>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</si>
  <si>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</si>
  <si>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</si>
  <si>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</si>
  <si>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</si>
  <si>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</si>
  <si>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</si>
  <si>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</si>
  <si>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</si>
  <si>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</si>
  <si>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</si>
  <si>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</si>
  <si>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</si>
  <si>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</si>
  <si>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</si>
  <si>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</si>
  <si>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</si>
  <si>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</si>
  <si>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</si>
  <si>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</si>
  <si>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</si>
  <si>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</si>
  <si>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</si>
  <si>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</si>
  <si>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</si>
  <si>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</si>
  <si>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</si>
  <si>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</si>
  <si>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</si>
  <si>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</si>
  <si>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</si>
  <si>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</si>
  <si>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</si>
  <si>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</si>
  <si>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</si>
  <si>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</si>
  <si>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</si>
  <si>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</si>
  <si>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</si>
  <si>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</si>
  <si>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</si>
  <si>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</si>
  <si>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</si>
  <si>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</si>
  <si>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neg extract ctl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</si>
  <si>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</si>
  <si>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</si>
  <si>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</si>
  <si>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</si>
  <si>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</si>
  <si>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</si>
  <si>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</si>
  <si>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</si>
  <si>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</si>
  <si>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</si>
  <si>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</si>
  <si>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"SS-y##-w#-p#-pcr"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</si>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</sst>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6" fillId="0" fontId="5" numFmtId="0" xfId="0" applyBorder="1" applyFont="1"/>
    <xf borderId="7" fillId="0" fontId="6" numFmtId="0" xfId="0" applyAlignment="1" applyBorder="1" applyFont="1">
      <alignment horizontal="center" shrinkToFit="0" textRotation="90" vertical="bottom" wrapText="1"/>
    </xf>
    <xf borderId="8" fillId="0" fontId="7" numFmtId="0" xfId="0" applyBorder="1" applyFont="1"/>
    <xf borderId="9" fillId="0" fontId="7" numFmtId="0" xfId="0" applyBorder="1" applyFont="1"/>
    <xf borderId="6" fillId="0" fontId="5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11" fillId="3" fontId="3" numFmtId="0" xfId="0" applyAlignment="1" applyBorder="1" applyFont="1">
      <alignment readingOrder="0"/>
    </xf>
    <xf borderId="12" fillId="3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13" fillId="0" fontId="9" numFmtId="0" xfId="0" applyAlignment="1" applyBorder="1" applyFont="1">
      <alignment horizontal="center" readingOrder="0"/>
    </xf>
    <xf borderId="14" fillId="0" fontId="7" numFmtId="0" xfId="0" applyBorder="1" applyFont="1"/>
    <xf borderId="14" fillId="3" fontId="3" numFmtId="0" xfId="0" applyAlignment="1" applyBorder="1" applyFont="1">
      <alignment readingOrder="0"/>
    </xf>
    <xf borderId="15" fillId="4" fontId="10" numFmtId="0" xfId="0" applyAlignment="1" applyBorder="1" applyFill="1" applyFont="1">
      <alignment horizontal="center" readingOrder="0"/>
    </xf>
    <xf borderId="16" fillId="0" fontId="7" numFmtId="0" xfId="0" applyBorder="1" applyFont="1"/>
    <xf borderId="17" fillId="0" fontId="7" numFmtId="0" xfId="0" applyBorder="1" applyFont="1"/>
    <xf borderId="4" fillId="0" fontId="3" numFmtId="0" xfId="0" applyAlignment="1" applyBorder="1" applyFont="1">
      <alignment readingOrder="0"/>
    </xf>
    <xf borderId="18" fillId="0" fontId="7" numFmtId="0" xfId="0" applyBorder="1" applyFont="1"/>
    <xf borderId="19" fillId="0" fontId="3" numFmtId="0" xfId="0" applyAlignment="1" applyBorder="1" applyFont="1">
      <alignment readingOrder="0"/>
    </xf>
    <xf borderId="20" fillId="0" fontId="7" numFmtId="0" xfId="0" applyBorder="1" applyFont="1"/>
    <xf borderId="21" fillId="0" fontId="7" numFmtId="0" xfId="0" applyBorder="1" applyFont="1"/>
    <xf borderId="6" fillId="3" fontId="3" numFmtId="0" xfId="0" applyAlignment="1" applyBorder="1" applyFont="1">
      <alignment readingOrder="0"/>
    </xf>
    <xf borderId="22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readingOrder="0" vertical="bottom"/>
    </xf>
    <xf borderId="6" fillId="0" fontId="11" numFmtId="0" xfId="0" applyAlignment="1" applyBorder="1" applyFont="1">
      <alignment vertical="bottom"/>
    </xf>
    <xf borderId="22" fillId="0" fontId="12" numFmtId="0" xfId="0" applyAlignment="1" applyBorder="1" applyFont="1">
      <alignment vertical="bottom"/>
    </xf>
    <xf borderId="5" fillId="3" fontId="12" numFmtId="0" xfId="0" applyAlignment="1" applyBorder="1" applyFont="1">
      <alignment readingOrder="0" vertical="bottom"/>
    </xf>
    <xf borderId="6" fillId="3" fontId="12" numFmtId="0" xfId="0" applyAlignment="1" applyBorder="1" applyFont="1">
      <alignment horizontal="center" readingOrder="0" vertical="bottom"/>
    </xf>
    <xf borderId="6" fillId="3" fontId="12" numFmtId="0" xfId="0" applyAlignment="1" applyBorder="1" applyFont="1">
      <alignment horizontal="center" vertical="bottom"/>
    </xf>
    <xf borderId="6" fillId="3" fontId="3" numFmtId="0" xfId="0" applyBorder="1" applyFont="1"/>
    <xf borderId="23" fillId="0" fontId="12" numFmtId="0" xfId="0" applyAlignment="1" applyBorder="1" applyFont="1">
      <alignment readingOrder="0" vertical="bottom"/>
    </xf>
    <xf borderId="11" fillId="3" fontId="12" numFmtId="0" xfId="0" applyAlignment="1" applyBorder="1" applyFont="1">
      <alignment readingOrder="0" vertical="bottom"/>
    </xf>
    <xf borderId="12" fillId="3" fontId="12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12" fillId="3" fontId="3" numFmtId="0" xfId="0" applyBorder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27" fillId="4" fontId="13" numFmtId="0" xfId="0" applyAlignment="1" applyBorder="1" applyFont="1">
      <alignment horizontal="center" readingOrder="0" vertical="bottom"/>
    </xf>
    <xf borderId="1" fillId="4" fontId="10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4" numFmtId="0" xfId="0" applyAlignment="1" applyBorder="1" applyFont="1">
      <alignment readingOrder="0" shrinkToFit="0" vertical="bottom" wrapText="1"/>
    </xf>
    <xf borderId="28" fillId="0" fontId="3" numFmtId="0" xfId="0" applyBorder="1" applyFont="1"/>
    <xf borderId="29" fillId="0" fontId="7" numFmtId="0" xfId="0" applyBorder="1" applyFont="1"/>
    <xf borderId="30" fillId="0" fontId="7" numFmtId="0" xfId="0" applyBorder="1" applyFont="1"/>
    <xf borderId="5" fillId="0" fontId="1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5" fillId="4" fontId="13" numFmtId="0" xfId="0" applyAlignment="1" applyBorder="1" applyFont="1">
      <alignment horizontal="center" readingOrder="0" vertical="bottom"/>
    </xf>
    <xf borderId="22" fillId="0" fontId="15" numFmtId="0" xfId="0" applyAlignment="1" applyBorder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2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6" fillId="0" fontId="18" numFmtId="0" xfId="0" applyBorder="1" applyFont="1"/>
    <xf borderId="0" fillId="3" fontId="3" numFmtId="0" xfId="0" applyAlignment="1" applyFont="1">
      <alignment readingOrder="0"/>
    </xf>
    <xf borderId="22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readingOrder="0" shrinkToFit="0" vertical="bottom" wrapText="1"/>
    </xf>
    <xf borderId="4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22" fillId="0" fontId="19" numFmtId="0" xfId="0" applyAlignment="1" applyBorder="1" applyFont="1">
      <alignment horizontal="center" readingOrder="0" shrinkToFit="0" vertical="bottom" wrapText="1"/>
    </xf>
    <xf borderId="5" fillId="0" fontId="19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shrinkToFit="0" vertical="bottom" wrapText="1"/>
    </xf>
    <xf borderId="22" fillId="0" fontId="20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horizontal="center" readingOrder="0" shrinkToFit="0" vertical="bottom" wrapText="1"/>
    </xf>
    <xf borderId="22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0" fillId="0" fontId="12" numFmtId="0" xfId="0" applyAlignment="1" applyBorder="1" applyFont="1">
      <alignment readingOrder="0" vertical="bottom"/>
    </xf>
    <xf borderId="32" fillId="0" fontId="12" numFmtId="0" xfId="0" applyAlignment="1" applyBorder="1" applyFont="1">
      <alignment readingOrder="0" vertical="bottom"/>
    </xf>
    <xf borderId="33" fillId="0" fontId="12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1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readingOrder="0" vertical="bottom"/>
    </xf>
    <xf borderId="5" fillId="5" fontId="3" numFmtId="0" xfId="0" applyBorder="1" applyFill="1" applyFont="1"/>
    <xf borderId="5" fillId="6" fontId="3" numFmtId="0" xfId="0" applyBorder="1" applyFill="1" applyFont="1"/>
    <xf borderId="5" fillId="7" fontId="3" numFmtId="0" xfId="0" applyBorder="1" applyFill="1" applyFont="1"/>
    <xf borderId="11" fillId="8" fontId="3" numFmtId="0" xfId="0" applyAlignment="1" applyBorder="1" applyFill="1" applyFont="1">
      <alignment readingOrder="0"/>
    </xf>
    <xf borderId="15" fillId="9" fontId="10" numFmtId="0" xfId="0" applyAlignment="1" applyBorder="1" applyFill="1" applyFont="1">
      <alignment horizontal="center" readingOrder="0"/>
    </xf>
    <xf borderId="19" fillId="0" fontId="12" numFmtId="0" xfId="0" applyAlignment="1" applyBorder="1" applyFont="1">
      <alignment vertical="bottom"/>
    </xf>
    <xf borderId="6" fillId="3" fontId="12" numFmtId="0" xfId="0" applyAlignment="1" applyBorder="1" applyFont="1">
      <alignment horizontal="center" readingOrder="0"/>
    </xf>
    <xf borderId="22" fillId="0" fontId="12" numFmtId="0" xfId="0" applyAlignment="1" applyBorder="1" applyFont="1">
      <alignment readingOrder="0" vertical="bottom"/>
    </xf>
    <xf borderId="6" fillId="3" fontId="12" numFmtId="49" xfId="0" applyAlignment="1" applyBorder="1" applyFont="1" applyNumberFormat="1">
      <alignment horizontal="center" readingOrder="0" vertical="bottom"/>
    </xf>
    <xf borderId="6" fillId="3" fontId="12" numFmtId="49" xfId="0" applyAlignment="1" applyBorder="1" applyFont="1" applyNumberFormat="1">
      <alignment horizontal="center" vertical="bottom"/>
    </xf>
    <xf borderId="12" fillId="3" fontId="12" numFmtId="49" xfId="0" applyAlignment="1" applyBorder="1" applyFont="1" applyNumberFormat="1">
      <alignment horizontal="center" vertical="bottom"/>
    </xf>
    <xf borderId="12" fillId="3" fontId="12" numFmtId="49" xfId="0" applyAlignment="1" applyBorder="1" applyFont="1" applyNumberFormat="1">
      <alignment horizontal="center" readingOrder="0" vertical="bottom"/>
    </xf>
    <xf borderId="12" fillId="3" fontId="1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9" fontId="13" numFmtId="0" xfId="0" applyAlignment="1" applyBorder="1" applyFont="1">
      <alignment horizontal="center" readingOrder="0" vertical="bottom"/>
    </xf>
    <xf borderId="15" fillId="9" fontId="13" numFmtId="0" xfId="0" applyAlignment="1" applyBorder="1" applyFont="1">
      <alignment horizontal="center" readingOrder="0" vertical="bottom"/>
    </xf>
    <xf borderId="22" fillId="0" fontId="17" numFmtId="0" xfId="0" applyAlignment="1" applyBorder="1" applyFont="1">
      <alignment horizontal="center" readingOrder="0" shrinkToFit="0" vertical="bottom" wrapText="1"/>
    </xf>
    <xf borderId="5" fillId="0" fontId="17" numFmtId="4" xfId="0" applyAlignment="1" applyBorder="1" applyFont="1" applyNumberFormat="1">
      <alignment horizontal="center" readingOrder="0" shrinkToFit="0" vertical="bottom" wrapText="1"/>
    </xf>
    <xf borderId="5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1" t="s">
        <v>25</v>
      </c>
      <c r="N2" s="12" t="s">
        <v>26</v>
      </c>
    </row>
    <row r="3">
      <c r="A3" s="9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1" t="s">
        <v>39</v>
      </c>
      <c r="N3" s="13"/>
    </row>
    <row r="4">
      <c r="A4" s="9" t="s">
        <v>40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10" t="s">
        <v>49</v>
      </c>
      <c r="K4" s="10" t="s">
        <v>50</v>
      </c>
      <c r="L4" s="10" t="s">
        <v>51</v>
      </c>
      <c r="M4" s="11" t="s">
        <v>52</v>
      </c>
      <c r="N4" s="13"/>
    </row>
    <row r="5">
      <c r="A5" s="9" t="s">
        <v>53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11" t="s">
        <v>65</v>
      </c>
      <c r="N5" s="13"/>
    </row>
    <row r="6">
      <c r="A6" s="9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11" t="s">
        <v>78</v>
      </c>
      <c r="N6" s="13"/>
    </row>
    <row r="7">
      <c r="A7" s="9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 t="s">
        <v>84</v>
      </c>
      <c r="G7" s="10" t="s">
        <v>85</v>
      </c>
      <c r="H7" s="10" t="s">
        <v>86</v>
      </c>
      <c r="I7" s="10" t="s">
        <v>87</v>
      </c>
      <c r="J7" s="10" t="s">
        <v>88</v>
      </c>
      <c r="K7" s="10" t="s">
        <v>89</v>
      </c>
      <c r="L7" s="10" t="s">
        <v>90</v>
      </c>
      <c r="M7" s="11" t="s">
        <v>91</v>
      </c>
      <c r="N7" s="14"/>
    </row>
    <row r="8">
      <c r="A8" s="9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97</v>
      </c>
      <c r="G8" s="10" t="s">
        <v>98</v>
      </c>
      <c r="H8" s="10" t="s">
        <v>99</v>
      </c>
      <c r="I8" s="10" t="s">
        <v>100</v>
      </c>
      <c r="J8" s="10" t="s">
        <v>101</v>
      </c>
      <c r="K8" s="10" t="s">
        <v>102</v>
      </c>
      <c r="L8" s="10" t="s">
        <v>103</v>
      </c>
      <c r="M8" s="15" t="s">
        <v>104</v>
      </c>
    </row>
    <row r="9">
      <c r="A9" s="16" t="s">
        <v>105</v>
      </c>
      <c r="B9" s="17" t="s">
        <v>106</v>
      </c>
      <c r="C9" s="17" t="s">
        <v>107</v>
      </c>
      <c r="D9" s="17" t="s">
        <v>108</v>
      </c>
      <c r="E9" s="17" t="s">
        <v>109</v>
      </c>
      <c r="F9" s="17" t="s">
        <v>110</v>
      </c>
      <c r="G9" s="17" t="s">
        <v>111</v>
      </c>
      <c r="H9" s="17" t="s">
        <v>112</v>
      </c>
      <c r="I9" s="17" t="s">
        <v>113</v>
      </c>
      <c r="J9" s="17" t="s">
        <v>114</v>
      </c>
      <c r="K9" s="17" t="s">
        <v>115</v>
      </c>
      <c r="L9" s="17" t="s">
        <v>116</v>
      </c>
      <c r="M9" s="18" t="s">
        <v>117</v>
      </c>
    </row>
    <row r="11">
      <c r="F11" s="19" t="s">
        <v>118</v>
      </c>
      <c r="H11" s="20" t="s">
        <v>119</v>
      </c>
    </row>
    <row r="12">
      <c r="A12" s="21" t="s">
        <v>120</v>
      </c>
      <c r="B12" s="22"/>
      <c r="C12" s="23" t="s">
        <v>121</v>
      </c>
      <c r="F12" s="24" t="s">
        <v>122</v>
      </c>
      <c r="G12" s="25"/>
      <c r="H12" s="25"/>
      <c r="I12" s="25"/>
      <c r="J12" s="26"/>
    </row>
    <row r="13">
      <c r="F13" s="27" t="s">
        <v>123</v>
      </c>
      <c r="I13" s="28"/>
      <c r="J13" s="18" t="b">
        <v>1</v>
      </c>
    </row>
    <row r="14">
      <c r="A14" s="24" t="s">
        <v>124</v>
      </c>
      <c r="B14" s="25"/>
      <c r="C14" s="26"/>
      <c r="F14" s="29" t="s">
        <v>125</v>
      </c>
      <c r="G14" s="30"/>
      <c r="H14" s="30"/>
      <c r="I14" s="31"/>
      <c r="J14" s="32" t="b">
        <v>1</v>
      </c>
    </row>
    <row r="15">
      <c r="A15" s="33" t="s">
        <v>126</v>
      </c>
      <c r="B15" s="34" t="s">
        <v>127</v>
      </c>
      <c r="C15" s="35" t="s">
        <v>128</v>
      </c>
      <c r="F15" s="29" t="s">
        <v>129</v>
      </c>
      <c r="G15" s="30"/>
      <c r="H15" s="30"/>
      <c r="I15" s="31"/>
      <c r="J15" s="32" t="b">
        <v>1</v>
      </c>
    </row>
    <row r="16">
      <c r="A16" s="36"/>
      <c r="B16" s="37"/>
      <c r="C16" s="38"/>
      <c r="F16" s="29" t="s">
        <v>130</v>
      </c>
      <c r="G16" s="30"/>
      <c r="H16" s="30"/>
      <c r="I16" s="31"/>
      <c r="J16" s="32" t="b">
        <v>1</v>
      </c>
    </row>
    <row r="17">
      <c r="A17" s="36" t="s">
        <v>131</v>
      </c>
      <c r="B17" s="37" t="s">
        <v>132</v>
      </c>
      <c r="C17" s="38" t="s">
        <v>133</v>
      </c>
      <c r="F17" s="29" t="s">
        <v>134</v>
      </c>
      <c r="G17" s="30"/>
      <c r="H17" s="30"/>
      <c r="I17" s="31"/>
      <c r="J17" s="32" t="b">
        <v>1</v>
      </c>
    </row>
    <row r="18">
      <c r="A18" s="36" t="s">
        <v>135</v>
      </c>
      <c r="B18" s="37" t="s">
        <v>132</v>
      </c>
      <c r="C18" s="39"/>
      <c r="F18" s="29" t="s">
        <v>136</v>
      </c>
      <c r="G18" s="30"/>
      <c r="H18" s="30"/>
      <c r="I18" s="31"/>
      <c r="J18" s="32" t="b">
        <v>1</v>
      </c>
    </row>
    <row r="19">
      <c r="A19" s="36" t="s">
        <v>137</v>
      </c>
      <c r="B19" s="37" t="s">
        <v>132</v>
      </c>
      <c r="C19" s="39"/>
      <c r="F19" s="29" t="s">
        <v>138</v>
      </c>
      <c r="G19" s="30"/>
      <c r="H19" s="30"/>
      <c r="I19" s="31"/>
      <c r="J19" s="32" t="b">
        <v>1</v>
      </c>
    </row>
    <row r="20">
      <c r="A20" s="36" t="s">
        <v>139</v>
      </c>
      <c r="B20" s="37" t="s">
        <v>132</v>
      </c>
      <c r="C20" s="39"/>
      <c r="F20" s="29" t="s">
        <v>140</v>
      </c>
      <c r="G20" s="30"/>
      <c r="H20" s="30"/>
      <c r="I20" s="31"/>
      <c r="J20" s="32" t="b">
        <v>1</v>
      </c>
    </row>
    <row r="21">
      <c r="A21" s="36" t="s">
        <v>141</v>
      </c>
      <c r="B21" s="37" t="s">
        <v>132</v>
      </c>
      <c r="C21" s="39"/>
      <c r="F21" s="29" t="s">
        <v>142</v>
      </c>
      <c r="G21" s="30"/>
      <c r="H21" s="30"/>
      <c r="I21" s="31"/>
      <c r="J21" s="32" t="b">
        <v>1</v>
      </c>
    </row>
    <row r="22">
      <c r="A22" s="36" t="s">
        <v>143</v>
      </c>
      <c r="B22" s="37" t="s">
        <v>132</v>
      </c>
      <c r="C22" s="39"/>
      <c r="F22" s="29" t="s">
        <v>144</v>
      </c>
      <c r="G22" s="30"/>
      <c r="H22" s="30"/>
      <c r="I22" s="31"/>
      <c r="J22" s="32" t="b">
        <v>1</v>
      </c>
    </row>
    <row r="23">
      <c r="A23" s="36" t="s">
        <v>145</v>
      </c>
      <c r="B23" s="37" t="s">
        <v>132</v>
      </c>
      <c r="C23" s="39"/>
      <c r="F23" s="29" t="s">
        <v>146</v>
      </c>
      <c r="G23" s="30"/>
      <c r="H23" s="30"/>
      <c r="I23" s="31"/>
      <c r="J23" s="40" t="b">
        <v>0</v>
      </c>
    </row>
    <row r="24">
      <c r="A24" s="36" t="s">
        <v>147</v>
      </c>
      <c r="B24" s="37" t="s">
        <v>132</v>
      </c>
      <c r="C24" s="39"/>
      <c r="F24" s="29" t="s">
        <v>148</v>
      </c>
      <c r="G24" s="30"/>
      <c r="H24" s="30"/>
      <c r="I24" s="31"/>
      <c r="J24" s="40" t="b">
        <v>0</v>
      </c>
    </row>
    <row r="25">
      <c r="A25" s="41" t="s">
        <v>149</v>
      </c>
      <c r="B25" s="42" t="s">
        <v>132</v>
      </c>
      <c r="C25" s="43"/>
      <c r="F25" s="44" t="s">
        <v>150</v>
      </c>
      <c r="G25" s="45"/>
      <c r="H25" s="45"/>
      <c r="I25" s="46"/>
      <c r="J25" s="47" t="b">
        <v>0</v>
      </c>
    </row>
    <row r="26">
      <c r="A26" s="48"/>
      <c r="B26" s="49"/>
      <c r="C26" s="48"/>
    </row>
    <row r="28" ht="50.25" customHeight="1">
      <c r="A28" s="50" t="s">
        <v>151</v>
      </c>
      <c r="B28" s="30"/>
      <c r="C28" s="31"/>
      <c r="F28" s="51" t="s">
        <v>152</v>
      </c>
      <c r="G28" s="52"/>
      <c r="H28" s="52"/>
      <c r="I28" s="52"/>
      <c r="J28" s="52"/>
      <c r="K28" s="52"/>
      <c r="L28" s="52"/>
      <c r="M28" s="53"/>
    </row>
    <row r="29" ht="23.25" customHeight="1">
      <c r="A29" s="54" t="s">
        <v>153</v>
      </c>
      <c r="B29" s="55">
        <f>COUNTA($B$2:$L$9,$M$9)</f>
        <v>89</v>
      </c>
      <c r="C29" s="56" t="s">
        <v>154</v>
      </c>
      <c r="F29" s="57"/>
      <c r="G29" s="58"/>
      <c r="H29" s="58"/>
      <c r="I29" s="58"/>
      <c r="J29" s="58"/>
      <c r="K29" s="58"/>
      <c r="L29" s="58"/>
      <c r="M29" s="59"/>
    </row>
    <row r="30">
      <c r="A30" s="54" t="s">
        <v>155</v>
      </c>
      <c r="B30" s="60">
        <v>1.2</v>
      </c>
      <c r="C30" s="56" t="s">
        <v>156</v>
      </c>
      <c r="F30" s="61"/>
      <c r="M30" s="62"/>
    </row>
    <row r="31">
      <c r="A31" s="63"/>
      <c r="B31" s="63"/>
      <c r="C31" s="64"/>
      <c r="F31" s="61"/>
      <c r="M31" s="62"/>
    </row>
    <row r="32">
      <c r="A32" s="65" t="s">
        <v>157</v>
      </c>
      <c r="B32" s="25"/>
      <c r="C32" s="26"/>
      <c r="F32" s="61"/>
      <c r="M32" s="62"/>
    </row>
    <row r="33">
      <c r="A33" s="66" t="s">
        <v>158</v>
      </c>
      <c r="B33" s="67" t="s">
        <v>159</v>
      </c>
      <c r="C33" s="68" t="s">
        <v>160</v>
      </c>
      <c r="D33" s="69" t="s">
        <v>161</v>
      </c>
      <c r="F33" s="61"/>
      <c r="M33" s="62"/>
    </row>
    <row r="34">
      <c r="A34" s="70" t="s">
        <v>162</v>
      </c>
      <c r="B34" s="71">
        <v>60.0</v>
      </c>
      <c r="C34" s="72">
        <f t="shared" ref="C34:C37" si="1">B34*$B$29*$B$30</f>
        <v>6408</v>
      </c>
      <c r="D34" s="73" t="b">
        <v>1</v>
      </c>
      <c r="F34" s="61"/>
      <c r="M34" s="62"/>
    </row>
    <row r="35">
      <c r="A35" s="70" t="s">
        <v>141</v>
      </c>
      <c r="B35" s="71">
        <v>1.0</v>
      </c>
      <c r="C35" s="72">
        <f t="shared" si="1"/>
        <v>106.8</v>
      </c>
      <c r="D35" s="73" t="b">
        <v>1</v>
      </c>
      <c r="F35" s="61"/>
      <c r="M35" s="62"/>
    </row>
    <row r="36">
      <c r="A36" s="70" t="s">
        <v>163</v>
      </c>
      <c r="B36" s="71">
        <v>70.0</v>
      </c>
      <c r="C36" s="72">
        <f t="shared" si="1"/>
        <v>7476</v>
      </c>
      <c r="D36" s="73" t="b">
        <v>1</v>
      </c>
      <c r="F36" s="61"/>
      <c r="M36" s="62"/>
    </row>
    <row r="37">
      <c r="A37" s="74" t="s">
        <v>164</v>
      </c>
      <c r="B37" s="75">
        <f>sum(B34:B36)</f>
        <v>131</v>
      </c>
      <c r="C37" s="72">
        <f t="shared" si="1"/>
        <v>13990.8</v>
      </c>
      <c r="F37" s="61"/>
      <c r="M37" s="62"/>
    </row>
    <row r="38">
      <c r="A38" s="76" t="s">
        <v>165</v>
      </c>
      <c r="B38" s="49">
        <v>8.0</v>
      </c>
      <c r="C38" s="77">
        <f>C37/B38</f>
        <v>1748.85</v>
      </c>
      <c r="F38" s="61"/>
      <c r="M38" s="62"/>
    </row>
    <row r="39">
      <c r="A39" s="78"/>
      <c r="B39" s="48"/>
      <c r="C39" s="77"/>
      <c r="F39" s="61"/>
      <c r="M39" s="62"/>
    </row>
    <row r="40">
      <c r="A40" s="79" t="s">
        <v>166</v>
      </c>
      <c r="B40" s="80" t="s">
        <v>159</v>
      </c>
      <c r="C40" s="81" t="s">
        <v>160</v>
      </c>
      <c r="F40" s="61"/>
      <c r="M40" s="62"/>
    </row>
    <row r="41">
      <c r="A41" s="82" t="s">
        <v>167</v>
      </c>
      <c r="B41" s="83">
        <v>5.0</v>
      </c>
      <c r="C41" s="72">
        <f t="shared" ref="C41:C43" si="2">B41*$B$29*$B$30</f>
        <v>534</v>
      </c>
      <c r="D41" s="73" t="b">
        <v>1</v>
      </c>
      <c r="F41" s="61"/>
      <c r="M41" s="62"/>
    </row>
    <row r="42">
      <c r="A42" s="82" t="s">
        <v>168</v>
      </c>
      <c r="B42" s="83">
        <v>5.0</v>
      </c>
      <c r="C42" s="72">
        <f t="shared" si="2"/>
        <v>534</v>
      </c>
      <c r="D42" s="73" t="b">
        <v>1</v>
      </c>
      <c r="F42" s="61"/>
      <c r="M42" s="62"/>
    </row>
    <row r="43">
      <c r="A43" s="84" t="s">
        <v>164</v>
      </c>
      <c r="B43" s="85">
        <f>sum(B41:B42)</f>
        <v>10</v>
      </c>
      <c r="C43" s="72">
        <f t="shared" si="2"/>
        <v>1068</v>
      </c>
      <c r="D43" s="73" t="b">
        <v>1</v>
      </c>
      <c r="F43" s="61"/>
      <c r="M43" s="62"/>
    </row>
    <row r="44">
      <c r="A44" s="86" t="s">
        <v>165</v>
      </c>
      <c r="B44" s="87">
        <v>8.0</v>
      </c>
      <c r="C44" s="88">
        <f>C43/B44</f>
        <v>133.5</v>
      </c>
      <c r="F44" s="61"/>
      <c r="M44" s="62"/>
    </row>
    <row r="45">
      <c r="F45" s="89" t="s">
        <v>169</v>
      </c>
      <c r="G45" s="90"/>
      <c r="H45" s="90"/>
      <c r="I45" s="90"/>
      <c r="J45" s="90"/>
      <c r="K45" s="90"/>
      <c r="L45" s="90"/>
      <c r="M45" s="91"/>
    </row>
    <row r="46">
      <c r="A46" s="92" t="s">
        <v>170</v>
      </c>
      <c r="B46" s="92" t="s">
        <v>171</v>
      </c>
      <c r="C46" s="92" t="s">
        <v>172</v>
      </c>
    </row>
    <row r="47">
      <c r="A47" s="93" t="s">
        <v>173</v>
      </c>
      <c r="B47" s="94">
        <v>200.0</v>
      </c>
      <c r="C47" s="95">
        <f>2*B47*$B$29*$B$30</f>
        <v>42720</v>
      </c>
      <c r="D47" s="73" t="b">
        <v>1</v>
      </c>
    </row>
    <row r="48">
      <c r="A48" s="93" t="s">
        <v>147</v>
      </c>
      <c r="B48" s="94">
        <v>200.0</v>
      </c>
      <c r="C48" s="95">
        <f t="shared" ref="C48:C49" si="3">B48*$B$29*$B$30</f>
        <v>21360</v>
      </c>
      <c r="D48" s="73" t="b">
        <v>1</v>
      </c>
    </row>
    <row r="49">
      <c r="A49" s="96" t="s">
        <v>174</v>
      </c>
      <c r="B49" s="95">
        <v>50.0</v>
      </c>
      <c r="C49" s="95">
        <f t="shared" si="3"/>
        <v>5340</v>
      </c>
      <c r="D49" s="73" t="b">
        <v>1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97" t="s">
        <v>25</v>
      </c>
    </row>
    <row r="3">
      <c r="A3" s="9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98" t="s">
        <v>39</v>
      </c>
    </row>
    <row r="4">
      <c r="A4" s="9" t="s">
        <v>40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10" t="s">
        <v>49</v>
      </c>
      <c r="K4" s="10" t="s">
        <v>50</v>
      </c>
      <c r="L4" s="10" t="s">
        <v>51</v>
      </c>
      <c r="M4" s="99" t="s">
        <v>52</v>
      </c>
    </row>
    <row r="5">
      <c r="A5" s="9" t="s">
        <v>53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97" t="s">
        <v>65</v>
      </c>
    </row>
    <row r="6">
      <c r="A6" s="9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98" t="s">
        <v>78</v>
      </c>
    </row>
    <row r="7">
      <c r="A7" s="9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 t="s">
        <v>84</v>
      </c>
      <c r="G7" s="10" t="s">
        <v>85</v>
      </c>
      <c r="H7" s="10" t="s">
        <v>86</v>
      </c>
      <c r="I7" s="10" t="s">
        <v>87</v>
      </c>
      <c r="J7" s="10" t="s">
        <v>88</v>
      </c>
      <c r="K7" s="10" t="s">
        <v>89</v>
      </c>
      <c r="L7" s="10" t="s">
        <v>90</v>
      </c>
      <c r="M7" s="99" t="s">
        <v>91</v>
      </c>
    </row>
    <row r="8">
      <c r="A8" s="9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97</v>
      </c>
      <c r="G8" s="10" t="s">
        <v>98</v>
      </c>
      <c r="H8" s="10" t="s">
        <v>99</v>
      </c>
      <c r="I8" s="10" t="s">
        <v>100</v>
      </c>
      <c r="J8" s="10" t="s">
        <v>101</v>
      </c>
      <c r="K8" s="10" t="s">
        <v>102</v>
      </c>
      <c r="L8" s="10" t="s">
        <v>103</v>
      </c>
      <c r="M8" s="10" t="s">
        <v>104</v>
      </c>
    </row>
    <row r="9">
      <c r="A9" s="16" t="s">
        <v>105</v>
      </c>
      <c r="B9" s="10" t="s">
        <v>106</v>
      </c>
      <c r="C9" s="10" t="s">
        <v>107</v>
      </c>
      <c r="D9" s="10" t="s">
        <v>108</v>
      </c>
      <c r="E9" s="10" t="s">
        <v>109</v>
      </c>
      <c r="F9" s="10" t="s">
        <v>110</v>
      </c>
      <c r="G9" s="10" t="s">
        <v>111</v>
      </c>
      <c r="H9" s="10" t="s">
        <v>112</v>
      </c>
      <c r="I9" s="10" t="s">
        <v>113</v>
      </c>
      <c r="J9" s="10" t="s">
        <v>114</v>
      </c>
      <c r="K9" s="10" t="s">
        <v>115</v>
      </c>
      <c r="L9" s="10" t="s">
        <v>116</v>
      </c>
      <c r="M9" s="100" t="s">
        <v>175</v>
      </c>
    </row>
    <row r="11">
      <c r="A11" s="21" t="s">
        <v>120</v>
      </c>
      <c r="B11" s="22"/>
      <c r="C11" s="23" t="s">
        <v>121</v>
      </c>
    </row>
    <row r="13">
      <c r="E13" s="19" t="s">
        <v>118</v>
      </c>
      <c r="G13" s="20" t="s">
        <v>176</v>
      </c>
    </row>
    <row r="14">
      <c r="A14" s="101" t="s">
        <v>124</v>
      </c>
      <c r="B14" s="25"/>
      <c r="C14" s="26"/>
      <c r="E14" s="101" t="s">
        <v>122</v>
      </c>
      <c r="F14" s="25"/>
      <c r="G14" s="25"/>
      <c r="H14" s="25"/>
      <c r="I14" s="26"/>
    </row>
    <row r="15">
      <c r="A15" s="33" t="s">
        <v>126</v>
      </c>
      <c r="B15" s="34" t="s">
        <v>127</v>
      </c>
      <c r="C15" s="35" t="s">
        <v>128</v>
      </c>
      <c r="E15" s="102" t="s">
        <v>177</v>
      </c>
      <c r="F15" s="30"/>
      <c r="G15" s="30"/>
      <c r="H15" s="31"/>
      <c r="I15" s="103" t="b">
        <v>1</v>
      </c>
    </row>
    <row r="16">
      <c r="A16" s="104" t="s">
        <v>178</v>
      </c>
      <c r="B16" s="37" t="s">
        <v>132</v>
      </c>
      <c r="C16" s="105" t="s">
        <v>133</v>
      </c>
      <c r="E16" s="102" t="s">
        <v>179</v>
      </c>
      <c r="F16" s="30"/>
      <c r="G16" s="30"/>
      <c r="H16" s="31"/>
      <c r="I16" s="103" t="b">
        <v>1</v>
      </c>
    </row>
    <row r="17">
      <c r="A17" s="104" t="s">
        <v>180</v>
      </c>
      <c r="B17" s="37" t="s">
        <v>132</v>
      </c>
      <c r="C17" s="106"/>
      <c r="E17" s="102" t="s">
        <v>181</v>
      </c>
      <c r="F17" s="30"/>
      <c r="G17" s="30"/>
      <c r="H17" s="31"/>
      <c r="I17" s="103" t="b">
        <v>1</v>
      </c>
    </row>
    <row r="18">
      <c r="A18" s="104" t="s">
        <v>182</v>
      </c>
      <c r="B18" s="37" t="s">
        <v>132</v>
      </c>
      <c r="C18" s="105" t="s">
        <v>133</v>
      </c>
      <c r="E18" s="102" t="s">
        <v>183</v>
      </c>
      <c r="F18" s="30"/>
      <c r="G18" s="30"/>
      <c r="H18" s="31"/>
      <c r="I18" s="103" t="b">
        <v>1</v>
      </c>
    </row>
    <row r="19">
      <c r="A19" s="41" t="s">
        <v>184</v>
      </c>
      <c r="B19" s="42" t="s">
        <v>132</v>
      </c>
      <c r="C19" s="107"/>
      <c r="E19" s="102" t="s">
        <v>185</v>
      </c>
      <c r="F19" s="30"/>
      <c r="G19" s="30"/>
      <c r="H19" s="31"/>
      <c r="I19" s="103" t="b">
        <v>0</v>
      </c>
    </row>
    <row r="20">
      <c r="A20" s="41" t="s">
        <v>186</v>
      </c>
      <c r="B20" s="42" t="s">
        <v>132</v>
      </c>
      <c r="C20" s="108" t="s">
        <v>133</v>
      </c>
      <c r="E20" s="102" t="s">
        <v>187</v>
      </c>
      <c r="F20" s="30"/>
      <c r="G20" s="30"/>
      <c r="H20" s="31"/>
      <c r="I20" s="109" t="b">
        <v>0</v>
      </c>
    </row>
    <row r="21">
      <c r="A21" s="48"/>
      <c r="B21" s="48"/>
      <c r="C21" s="48"/>
      <c r="E21" s="110"/>
    </row>
    <row r="22">
      <c r="A22" s="111" t="s">
        <v>151</v>
      </c>
      <c r="B22" s="30"/>
      <c r="C22" s="31"/>
      <c r="E22" s="51" t="s">
        <v>152</v>
      </c>
      <c r="F22" s="52"/>
      <c r="G22" s="52"/>
      <c r="H22" s="52"/>
      <c r="I22" s="52"/>
      <c r="J22" s="52"/>
      <c r="K22" s="52"/>
      <c r="L22" s="53"/>
    </row>
    <row r="23" ht="42.75" customHeight="1">
      <c r="A23" s="54" t="s">
        <v>153</v>
      </c>
      <c r="B23" s="55">
        <f>COUNTA($B$2:$M$9)</f>
        <v>96</v>
      </c>
      <c r="C23" s="56" t="s">
        <v>188</v>
      </c>
      <c r="E23" s="57"/>
      <c r="F23" s="58"/>
      <c r="G23" s="58"/>
      <c r="H23" s="58"/>
      <c r="I23" s="58"/>
      <c r="J23" s="58"/>
      <c r="K23" s="58"/>
      <c r="L23" s="59"/>
    </row>
    <row r="24" ht="59.25" customHeight="1">
      <c r="A24" s="54" t="s">
        <v>155</v>
      </c>
      <c r="B24" s="60">
        <v>1.2</v>
      </c>
      <c r="C24" s="56" t="s">
        <v>156</v>
      </c>
      <c r="E24" s="61"/>
      <c r="L24" s="62"/>
    </row>
    <row r="25">
      <c r="E25" s="61"/>
      <c r="L25" s="62"/>
    </row>
    <row r="26">
      <c r="E26" s="61"/>
      <c r="L26" s="62"/>
    </row>
    <row r="27">
      <c r="A27" s="112" t="s">
        <v>157</v>
      </c>
      <c r="B27" s="25"/>
      <c r="C27" s="26"/>
      <c r="E27" s="61"/>
      <c r="L27" s="62"/>
    </row>
    <row r="28">
      <c r="A28" s="66" t="s">
        <v>189</v>
      </c>
      <c r="B28" s="67" t="s">
        <v>159</v>
      </c>
      <c r="C28" s="68" t="s">
        <v>160</v>
      </c>
      <c r="E28" s="61"/>
      <c r="L28" s="62"/>
    </row>
    <row r="29">
      <c r="A29" s="113" t="s">
        <v>180</v>
      </c>
      <c r="B29" s="114">
        <v>10.0</v>
      </c>
      <c r="C29" s="72">
        <f t="shared" ref="C29:C31" si="1">B29*$B$23*$B$24</f>
        <v>1152</v>
      </c>
      <c r="E29" s="61"/>
      <c r="L29" s="62"/>
    </row>
    <row r="30">
      <c r="A30" s="113" t="s">
        <v>190</v>
      </c>
      <c r="B30" s="114">
        <v>4.0</v>
      </c>
      <c r="C30" s="72">
        <f t="shared" si="1"/>
        <v>460.8</v>
      </c>
      <c r="E30" s="61"/>
      <c r="L30" s="62"/>
    </row>
    <row r="31">
      <c r="A31" s="113" t="s">
        <v>191</v>
      </c>
      <c r="B31" s="114">
        <v>1.0</v>
      </c>
      <c r="C31" s="72">
        <f t="shared" si="1"/>
        <v>115.2</v>
      </c>
      <c r="E31" s="61"/>
      <c r="L31" s="62"/>
    </row>
    <row r="32">
      <c r="A32" s="74" t="s">
        <v>164</v>
      </c>
      <c r="B32" s="115">
        <f t="shared" ref="B32:C32" si="2">sum(B29:B31)</f>
        <v>15</v>
      </c>
      <c r="C32" s="72">
        <f t="shared" si="2"/>
        <v>1728</v>
      </c>
      <c r="E32" s="61"/>
      <c r="L32" s="62"/>
    </row>
    <row r="33">
      <c r="A33" s="86" t="s">
        <v>165</v>
      </c>
      <c r="B33" s="87">
        <v>8.0</v>
      </c>
      <c r="C33" s="88">
        <f>C32/B33</f>
        <v>216</v>
      </c>
      <c r="E33" s="61"/>
      <c r="L33" s="62"/>
    </row>
    <row r="34">
      <c r="E34" s="61"/>
      <c r="L34" s="62"/>
    </row>
    <row r="35">
      <c r="E35" s="61"/>
      <c r="L35" s="62"/>
    </row>
    <row r="36">
      <c r="E36" s="61"/>
      <c r="L36" s="62"/>
    </row>
    <row r="37">
      <c r="E37" s="61"/>
      <c r="L37" s="62"/>
    </row>
    <row r="38">
      <c r="E38" s="61"/>
      <c r="L38" s="62"/>
    </row>
    <row r="39">
      <c r="A39" s="48"/>
      <c r="B39" s="48"/>
      <c r="C39" s="48"/>
      <c r="E39" s="89" t="s">
        <v>169</v>
      </c>
      <c r="F39" s="90"/>
      <c r="G39" s="90"/>
      <c r="H39" s="90"/>
      <c r="I39" s="90"/>
      <c r="J39" s="90"/>
      <c r="K39" s="90"/>
      <c r="L39" s="91"/>
    </row>
    <row r="40">
      <c r="A40" s="48"/>
      <c r="B40" s="48"/>
      <c r="C40" s="48"/>
    </row>
    <row r="41">
      <c r="A41" s="116"/>
      <c r="B41" s="117"/>
      <c r="C41" s="116"/>
    </row>
    <row r="42">
      <c r="A42" s="118"/>
      <c r="B42" s="119"/>
      <c r="C42" s="120"/>
    </row>
    <row r="43">
      <c r="A43" s="118"/>
      <c r="B43" s="119"/>
      <c r="C43" s="120"/>
    </row>
    <row r="44">
      <c r="A44" s="117"/>
      <c r="B44" s="116"/>
      <c r="C44" s="120"/>
    </row>
    <row r="45">
      <c r="A45" s="48"/>
      <c r="B45" s="48"/>
      <c r="C45" s="48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