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<sst xmlns="http://schemas.openxmlformats.org/spreadsheetml/2006/main" count="319" uniqueCount="184">
  <si>
    <t>Step</t>
  </si>
  <si>
    <t>NAME</t>
  </si>
  <si>
    <t>DESCRIPTION</t>
  </si>
  <si>
    <t>COPY</t>
  </si>
  <si>
    <t xml:space="preserve">make a copy of this and put it in the "weekly_report_input_folder" that corresponds to the correct year and week. </t>
  </si>
  <si>
    <t>RENAME</t>
  </si>
  <si>
    <r>
      <rPr>
        <rFont val="Arial"/>
        <color theme="1"/>
        <sz val="16.0"/>
      </rPr>
      <t xml:space="preserve">Replace the # with the appropriate year, week and plate numbers in the name. Example year 24, week 28 plate 2: </t>
    </r>
    <r>
      <rPr>
        <rFont val="Arial"/>
        <b/>
        <i/>
        <color theme="1"/>
        <sz val="16.0"/>
      </rPr>
      <t>SS_y24_w28_p2_rna_extract_and_pcr_notebook</t>
    </r>
  </si>
  <si>
    <t>PASTE</t>
  </si>
  <si>
    <t>paste your platemap into the appropriate location in the rna and/or pcr sheet</t>
  </si>
  <si>
    <t>COMPLETE</t>
  </si>
  <si>
    <t>Fill out all highlighted sections and rename this copied file with the "plate # or p#" in the title. This will be the platemap input in the pipeline</t>
  </si>
  <si>
    <t>*</t>
  </si>
  <si>
    <t>Don't change the names of the sheets</t>
  </si>
  <si>
    <t>A</t>
  </si>
  <si>
    <t>CSU-24082</t>
  </si>
  <si>
    <t>CSU-24090</t>
  </si>
  <si>
    <t>CSU-24098</t>
  </si>
  <si>
    <t>CSU-24106</t>
  </si>
  <si>
    <t>CSU-24114</t>
  </si>
  <si>
    <t>CSU-24122</t>
  </si>
  <si>
    <t>RMRP-000772</t>
  </si>
  <si>
    <t>RMRP-000780</t>
  </si>
  <si>
    <t>RMRP-000788</t>
  </si>
  <si>
    <t>RMRP-000796</t>
  </si>
  <si>
    <t>wnv_std_1e6</t>
  </si>
  <si>
    <t>added in pcr*</t>
  </si>
  <si>
    <t>B</t>
  </si>
  <si>
    <t>CSU-24083</t>
  </si>
  <si>
    <t>CSU-24091</t>
  </si>
  <si>
    <t>CSU-24099</t>
  </si>
  <si>
    <t>CSU-24107</t>
  </si>
  <si>
    <t>CSU-24115</t>
  </si>
  <si>
    <t>CSU-24123</t>
  </si>
  <si>
    <t>RMRP-000773</t>
  </si>
  <si>
    <t>RMRP-000781</t>
  </si>
  <si>
    <t>RMRP-000789</t>
  </si>
  <si>
    <t>RMRP-000797</t>
  </si>
  <si>
    <t>wnv_std_1e4</t>
  </si>
  <si>
    <t>C</t>
  </si>
  <si>
    <t>CSU-24084</t>
  </si>
  <si>
    <t>CSU-24092</t>
  </si>
  <si>
    <t>CSU-24100</t>
  </si>
  <si>
    <t>CSU-24108</t>
  </si>
  <si>
    <t>CSU-24116</t>
  </si>
  <si>
    <t>BOU-00292</t>
  </si>
  <si>
    <t>RMRP-000774</t>
  </si>
  <si>
    <t>RMRP-000782</t>
  </si>
  <si>
    <t>RMRP-000790</t>
  </si>
  <si>
    <t>RMRP-000798</t>
  </si>
  <si>
    <t>wnv_std_1e2</t>
  </si>
  <si>
    <t>D</t>
  </si>
  <si>
    <t>CSU-24085</t>
  </si>
  <si>
    <t>CSU-24093</t>
  </si>
  <si>
    <t>CSU-24101</t>
  </si>
  <si>
    <t>CSU-24109</t>
  </si>
  <si>
    <t>CSU-24117</t>
  </si>
  <si>
    <t>BOU-00293</t>
  </si>
  <si>
    <t>RMRP-000775</t>
  </si>
  <si>
    <t>RMRP-000783</t>
  </si>
  <si>
    <t>RMRP-000791</t>
  </si>
  <si>
    <t>RMRP-000799</t>
  </si>
  <si>
    <t>slev_std_1e6</t>
  </si>
  <si>
    <t>E</t>
  </si>
  <si>
    <t>CSU-24086</t>
  </si>
  <si>
    <t>CSU-24094</t>
  </si>
  <si>
    <t>CSU-24102</t>
  </si>
  <si>
    <t>CSU-24110</t>
  </si>
  <si>
    <t>CSU-24118</t>
  </si>
  <si>
    <t>BOU-00294</t>
  </si>
  <si>
    <t>RMRP-000776</t>
  </si>
  <si>
    <t>RMRP-000784</t>
  </si>
  <si>
    <t>RMRP-000792</t>
  </si>
  <si>
    <t>RMRP-000800</t>
  </si>
  <si>
    <t>slev_std_1e4</t>
  </si>
  <si>
    <t>F</t>
  </si>
  <si>
    <t>CSU-24087</t>
  </si>
  <si>
    <t>CSU-24095</t>
  </si>
  <si>
    <t>CSU-24103</t>
  </si>
  <si>
    <t>CSU-24111</t>
  </si>
  <si>
    <t>CSU-24119</t>
  </si>
  <si>
    <t>BOU-00295</t>
  </si>
  <si>
    <t>RMRP-000777</t>
  </si>
  <si>
    <t>RMRP-000785</t>
  </si>
  <si>
    <t>RMRP-000793</t>
  </si>
  <si>
    <t>slev_std_1e2</t>
  </si>
  <si>
    <t>G</t>
  </si>
  <si>
    <t>CSU-24088</t>
  </si>
  <si>
    <t>CSU-24096</t>
  </si>
  <si>
    <t>CSU-24104</t>
  </si>
  <si>
    <t>CSU-24112</t>
  </si>
  <si>
    <t>CSU-24120</t>
  </si>
  <si>
    <t>BOU-00296</t>
  </si>
  <si>
    <t>RMRP-000778</t>
  </si>
  <si>
    <t>RMRP-000786</t>
  </si>
  <si>
    <t>RMRP-000794</t>
  </si>
  <si>
    <t>neg pcr ctrl</t>
  </si>
  <si>
    <t>H</t>
  </si>
  <si>
    <t>CSU-24089</t>
  </si>
  <si>
    <t>CSU-24097</t>
  </si>
  <si>
    <t>CSU-24105</t>
  </si>
  <si>
    <t>CSU-24113</t>
  </si>
  <si>
    <t>CSU-24121</t>
  </si>
  <si>
    <t>RMRP-000771</t>
  </si>
  <si>
    <t>RMRP-000779</t>
  </si>
  <si>
    <t>RMRP-000787</t>
  </si>
  <si>
    <t>RMRP-000795</t>
  </si>
  <si>
    <t>neg extract ctl</t>
  </si>
  <si>
    <t xml:space="preserve"> pos extract ctl</t>
  </si>
  <si>
    <t>full protocol here -----------------------&gt;</t>
  </si>
  <si>
    <t>SS - RNA extraction</t>
  </si>
  <si>
    <t>YOUR NAME</t>
  </si>
  <si>
    <t>Kara</t>
  </si>
  <si>
    <t>PROTOCOL CHECKLIST</t>
  </si>
  <si>
    <t>take samples out of freezer to thaw</t>
  </si>
  <si>
    <t>SUPPLIES</t>
  </si>
  <si>
    <t>ethanol added to SPR (check mark on bottle)</t>
  </si>
  <si>
    <t>Machine/Reagent</t>
  </si>
  <si>
    <t>Group</t>
  </si>
  <si>
    <t>Lot/ID</t>
  </si>
  <si>
    <t>ethanol added to VHB  (check mark on bottle)</t>
  </si>
  <si>
    <t>positve and negative extraction controls added</t>
  </si>
  <si>
    <t>Kingfisher</t>
  </si>
  <si>
    <t>FoCo</t>
  </si>
  <si>
    <t>NA</t>
  </si>
  <si>
    <t>pipettes changed between samples</t>
  </si>
  <si>
    <t>TNA Lysis Buffer</t>
  </si>
  <si>
    <t>beads at room temp</t>
  </si>
  <si>
    <t>Isopropanol</t>
  </si>
  <si>
    <t>beads vortexed</t>
  </si>
  <si>
    <t>Proteanase K</t>
  </si>
  <si>
    <t>beads and proteanase K thoroughly mixed prior to dispensing</t>
  </si>
  <si>
    <t>linear acrylamide</t>
  </si>
  <si>
    <t>maintenance plate run done prior to sample run</t>
  </si>
  <si>
    <t>magbind beads</t>
  </si>
  <si>
    <t>A1 of sample plate oriented to A1 in machine</t>
  </si>
  <si>
    <t>SPR</t>
  </si>
  <si>
    <t>Return tip plate to top of robot</t>
  </si>
  <si>
    <t>VHB</t>
  </si>
  <si>
    <t>VHB, SPR and SAMPLE Plates liquid in sink plates in gargabe</t>
  </si>
  <si>
    <t>dfh20</t>
  </si>
  <si>
    <t>Elution plate sealed with microseal B and in freezer/fridge or immediately processed</t>
  </si>
  <si>
    <t>RXN INPUT</t>
  </si>
  <si>
    <t>RUN NOTES</t>
  </si>
  <si>
    <t>N samples</t>
  </si>
  <si>
    <t>(non blank values in platemap, excluding standards and neg pcr ctrl)</t>
  </si>
  <si>
    <t>Overage</t>
  </si>
  <si>
    <t>% over recommended to ensure enough volume for pipetting</t>
  </si>
  <si>
    <t>RXN CALCULATOR</t>
  </si>
  <si>
    <t xml:space="preserve"> Sample MM1</t>
  </si>
  <si>
    <t>1X</t>
  </si>
  <si>
    <t>Total Reaction</t>
  </si>
  <si>
    <t>Added?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</si>
  <si>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</si>
  <si>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</si>
  <si>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</si>
  <si>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</si>
  <si>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</si>
  <si>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</si>
  <si>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</si>
  <si>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use the space above to write any anomalies with the run as a whole or notes about particular samples.</t>
  </si>
  <si>
    <t>Other Plates</t>
  </si>
  <si>
    <t>1x</t>
  </si>
  <si>
    <t>Total (SPR doubled)</t>
  </si>
  <si>
    <t>SPRx2</t>
  </si>
  <si>
    <t>h20 Elution</t>
  </si>
  <si>
    <t>pos extract ctl</t>
  </si>
  <si>
    <t>SS - Multiplex qRT-PCR</t>
  </si>
  <si>
    <t>changed pipettes between samples</t>
  </si>
  <si>
    <t>Quantstudio</t>
  </si>
  <si>
    <t>neg pcr control added</t>
  </si>
  <si>
    <t>Mastermix</t>
  </si>
  <si>
    <t>standards added</t>
  </si>
  <si>
    <t>primer probe</t>
  </si>
  <si>
    <t>Reagents put back in -4 C</t>
  </si>
  <si>
    <t>RT enzyme</t>
  </si>
  <si>
    <t>baseline threshold changed to 34000 and hit Analyze</t>
  </si>
  <si>
    <t>standards</t>
  </si>
  <si>
    <t>Export .xls file with named "SS-y##-w#-p#-pcr"</t>
  </si>
  <si>
    <t>non blank values in platemap</t>
  </si>
  <si>
    <t xml:space="preserve"> MM1 Reagent</t>
  </si>
  <si>
    <t>2184/3=728</t>
  </si>
  <si>
    <t>Primer probe</t>
  </si>
  <si>
    <t>RT</t>
  </si>
  <si>
    <t>218.4/2=109.2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</si>
</sst>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b/>
      <i/>
      <sz val="11.0"/>
      <color theme="1"/>
      <name val="Arial"/>
    </font>
    <font/>
    <font>
      <u/>
      <color theme="1"/>
      <name val="Arial"/>
      <scheme val="minor"/>
    </font>
    <font>
      <b/>
      <sz val="14.0"/>
      <color rgb="FF3C78D8"/>
      <name val="Arial"/>
      <scheme val="minor"/>
    </font>
    <font>
      <sz val="16.0"/>
      <color rgb="FF3C78D8"/>
      <name val="Arial"/>
      <scheme val="minor"/>
    </font>
    <font>
      <b/>
      <color theme="1"/>
      <name val="Arial"/>
    </font>
    <font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5" fillId="3" fontId="3" numFmtId="0" xfId="0" applyAlignment="1" applyBorder="1" applyFill="1" applyFont="1">
      <alignment readingOrder="0"/>
    </xf>
    <xf borderId="5" fillId="3" fontId="3" numFmtId="0" xfId="0" applyBorder="1" applyFont="1"/>
    <xf borderId="6" fillId="0" fontId="5" numFmtId="0" xfId="0" applyBorder="1" applyFont="1"/>
    <xf borderId="7" fillId="0" fontId="6" numFmtId="0" xfId="0" applyAlignment="1" applyBorder="1" applyFont="1">
      <alignment horizontal="center" shrinkToFit="0" textRotation="90" vertical="bottom" wrapText="1"/>
    </xf>
    <xf borderId="8" fillId="0" fontId="7" numFmtId="0" xfId="0" applyBorder="1" applyFont="1"/>
    <xf borderId="9" fillId="0" fontId="7" numFmtId="0" xfId="0" applyBorder="1" applyFont="1"/>
    <xf borderId="6" fillId="0" fontId="5" numFmtId="0" xfId="0" applyAlignment="1" applyBorder="1" applyFont="1">
      <alignment readingOrder="0"/>
    </xf>
    <xf borderId="10" fillId="2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11" fillId="0" fontId="9" numFmtId="0" xfId="0" applyAlignment="1" applyBorder="1" applyFont="1">
      <alignment horizontal="center" readingOrder="0"/>
    </xf>
    <xf borderId="12" fillId="0" fontId="7" numFmtId="0" xfId="0" applyBorder="1" applyFont="1"/>
    <xf borderId="12" fillId="3" fontId="3" numFmtId="0" xfId="0" applyAlignment="1" applyBorder="1" applyFont="1">
      <alignment readingOrder="0"/>
    </xf>
    <xf borderId="13" fillId="4" fontId="10" numFmtId="0" xfId="0" applyAlignment="1" applyBorder="1" applyFill="1" applyFont="1">
      <alignment horizontal="center" readingOrder="0"/>
    </xf>
    <xf borderId="14" fillId="0" fontId="7" numFmtId="0" xfId="0" applyBorder="1" applyFont="1"/>
    <xf borderId="15" fillId="0" fontId="7" numFmtId="0" xfId="0" applyBorder="1" applyFont="1"/>
    <xf borderId="4" fillId="0" fontId="3" numFmtId="0" xfId="0" applyAlignment="1" applyBorder="1" applyFont="1">
      <alignment readingOrder="0"/>
    </xf>
    <xf borderId="16" fillId="0" fontId="7" numFmtId="0" xfId="0" applyBorder="1" applyFont="1"/>
    <xf borderId="17" fillId="3" fontId="3" numFmtId="0" xfId="0" applyAlignment="1" applyBorder="1" applyFont="1">
      <alignment readingOrder="0"/>
    </xf>
    <xf borderId="18" fillId="0" fontId="3" numFmtId="0" xfId="0" applyAlignment="1" applyBorder="1" applyFont="1">
      <alignment readingOrder="0"/>
    </xf>
    <xf borderId="19" fillId="0" fontId="7" numFmtId="0" xfId="0" applyBorder="1" applyFont="1"/>
    <xf borderId="20" fillId="0" fontId="7" numFmtId="0" xfId="0" applyBorder="1" applyFont="1"/>
    <xf borderId="6" fillId="3" fontId="3" numFmtId="0" xfId="0" applyAlignment="1" applyBorder="1" applyFont="1">
      <alignment readingOrder="0"/>
    </xf>
    <xf borderId="21" fillId="0" fontId="11" numFmtId="0" xfId="0" applyAlignment="1" applyBorder="1" applyFont="1">
      <alignment horizontal="center" vertical="bottom"/>
    </xf>
    <xf borderId="5" fillId="0" fontId="11" numFmtId="0" xfId="0" applyAlignment="1" applyBorder="1" applyFont="1">
      <alignment readingOrder="0" vertical="bottom"/>
    </xf>
    <xf borderId="6" fillId="0" fontId="11" numFmtId="0" xfId="0" applyAlignment="1" applyBorder="1" applyFont="1">
      <alignment vertical="bottom"/>
    </xf>
    <xf borderId="21" fillId="0" fontId="12" numFmtId="0" xfId="0" applyAlignment="1" applyBorder="1" applyFont="1">
      <alignment vertical="bottom"/>
    </xf>
    <xf borderId="5" fillId="3" fontId="12" numFmtId="0" xfId="0" applyAlignment="1" applyBorder="1" applyFont="1">
      <alignment readingOrder="0" vertical="bottom"/>
    </xf>
    <xf borderId="6" fillId="3" fontId="12" numFmtId="0" xfId="0" applyAlignment="1" applyBorder="1" applyFont="1">
      <alignment horizontal="center" readingOrder="0" vertical="bottom"/>
    </xf>
    <xf borderId="6" fillId="3" fontId="12" numFmtId="0" xfId="0" applyAlignment="1" applyBorder="1" applyFont="1">
      <alignment horizontal="center" vertical="bottom"/>
    </xf>
    <xf borderId="22" fillId="0" fontId="12" numFmtId="0" xfId="0" applyAlignment="1" applyBorder="1" applyFont="1">
      <alignment readingOrder="0" vertical="bottom"/>
    </xf>
    <xf borderId="23" fillId="3" fontId="12" numFmtId="0" xfId="0" applyAlignment="1" applyBorder="1" applyFont="1">
      <alignment readingOrder="0" vertical="bottom"/>
    </xf>
    <xf borderId="17" fillId="3" fontId="12" numFmtId="0" xfId="0" applyAlignment="1" applyBorder="1" applyFont="1">
      <alignment horizontal="center" vertical="bottom"/>
    </xf>
    <xf borderId="24" fillId="0" fontId="3" numFmtId="0" xfId="0" applyAlignment="1" applyBorder="1" applyFont="1">
      <alignment readingOrder="0"/>
    </xf>
    <xf borderId="25" fillId="0" fontId="7" numFmtId="0" xfId="0" applyBorder="1" applyFont="1"/>
    <xf borderId="26" fillId="0" fontId="7" numFmtId="0" xfId="0" applyBorder="1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27" fillId="4" fontId="13" numFmtId="0" xfId="0" applyAlignment="1" applyBorder="1" applyFont="1">
      <alignment horizontal="center" readingOrder="0" vertical="bottom"/>
    </xf>
    <xf borderId="1" fillId="4" fontId="10" numFmtId="0" xfId="0" applyAlignment="1" applyBorder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5" fillId="0" fontId="11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shrinkToFit="0" wrapText="1"/>
    </xf>
    <xf borderId="5" fillId="0" fontId="14" numFmtId="0" xfId="0" applyAlignment="1" applyBorder="1" applyFont="1">
      <alignment readingOrder="0" shrinkToFit="0" vertical="bottom" wrapText="1"/>
    </xf>
    <xf borderId="28" fillId="0" fontId="3" numFmtId="0" xfId="0" applyBorder="1" applyFont="1"/>
    <xf borderId="29" fillId="0" fontId="7" numFmtId="0" xfId="0" applyBorder="1" applyFont="1"/>
    <xf borderId="30" fillId="0" fontId="7" numFmtId="0" xfId="0" applyBorder="1" applyFont="1"/>
    <xf borderId="5" fillId="0" fontId="12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31" fillId="0" fontId="7" numFmtId="0" xfId="0" applyBorder="1" applyFont="1"/>
    <xf borderId="0" fillId="0" fontId="15" numFmtId="0" xfId="0" applyAlignment="1" applyFont="1">
      <alignment horizontal="center" shrinkToFit="0" vertical="bottom" wrapText="1"/>
    </xf>
    <xf borderId="0" fillId="0" fontId="16" numFmtId="0" xfId="0" applyAlignment="1" applyFont="1">
      <alignment readingOrder="0"/>
    </xf>
    <xf borderId="13" fillId="4" fontId="13" numFmtId="0" xfId="0" applyAlignment="1" applyBorder="1" applyFont="1">
      <alignment horizontal="center" readingOrder="0" vertical="bottom"/>
    </xf>
    <xf borderId="21" fillId="0" fontId="15" numFmtId="0" xfId="0" applyAlignment="1" applyBorder="1" applyFont="1">
      <alignment horizontal="center" readingOrder="0" shrinkToFit="0" vertical="bottom" wrapText="1"/>
    </xf>
    <xf borderId="5" fillId="0" fontId="15" numFmtId="0" xfId="0" applyAlignment="1" applyBorder="1" applyFont="1">
      <alignment horizontal="center" shrinkToFit="0" vertical="bottom" wrapText="1"/>
    </xf>
    <xf borderId="6" fillId="0" fontId="16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21" fillId="0" fontId="17" numFmtId="0" xfId="0" applyAlignment="1" applyBorder="1" applyFont="1">
      <alignment horizontal="center" shrinkToFit="0" vertical="bottom" wrapText="1"/>
    </xf>
    <xf borderId="5" fillId="0" fontId="17" numFmtId="0" xfId="0" applyAlignment="1" applyBorder="1" applyFont="1">
      <alignment horizontal="center" readingOrder="0" shrinkToFit="0" vertical="bottom" wrapText="1"/>
    </xf>
    <xf borderId="6" fillId="0" fontId="18" numFmtId="0" xfId="0" applyBorder="1" applyFont="1"/>
    <xf borderId="0" fillId="3" fontId="3" numFmtId="0" xfId="0" applyAlignment="1" applyFont="1">
      <alignment readingOrder="0"/>
    </xf>
    <xf borderId="21" fillId="0" fontId="15" numFmtId="0" xfId="0" applyAlignment="1" applyBorder="1" applyFont="1">
      <alignment horizontal="center" shrinkToFit="0" vertical="bottom" wrapText="1"/>
    </xf>
    <xf borderId="5" fillId="0" fontId="15" numFmtId="0" xfId="0" applyAlignment="1" applyBorder="1" applyFont="1">
      <alignment horizontal="center" readingOrder="0" shrinkToFit="0" vertical="bottom" wrapText="1"/>
    </xf>
    <xf borderId="4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vertical="bottom"/>
    </xf>
    <xf borderId="4" fillId="0" fontId="12" numFmtId="0" xfId="0" applyAlignment="1" applyBorder="1" applyFont="1">
      <alignment vertical="bottom"/>
    </xf>
    <xf borderId="21" fillId="0" fontId="19" numFmtId="0" xfId="0" applyAlignment="1" applyBorder="1" applyFont="1">
      <alignment horizontal="center" readingOrder="0" shrinkToFit="0" vertical="bottom" wrapText="1"/>
    </xf>
    <xf borderId="5" fillId="0" fontId="19" numFmtId="0" xfId="0" applyAlignment="1" applyBorder="1" applyFont="1">
      <alignment horizontal="center" shrinkToFit="0" vertical="bottom" wrapText="1"/>
    </xf>
    <xf borderId="6" fillId="0" fontId="19" numFmtId="0" xfId="0" applyAlignment="1" applyBorder="1" applyFont="1">
      <alignment horizontal="center" readingOrder="0" shrinkToFit="0" vertical="bottom" wrapText="1"/>
    </xf>
    <xf borderId="21" fillId="0" fontId="20" numFmtId="0" xfId="0" applyAlignment="1" applyBorder="1" applyFont="1">
      <alignment horizontal="center" shrinkToFit="0" vertical="bottom" wrapText="1"/>
    </xf>
    <xf borderId="5" fillId="0" fontId="20" numFmtId="0" xfId="0" applyAlignment="1" applyBorder="1" applyFont="1">
      <alignment horizontal="center" readingOrder="0" shrinkToFit="0" vertical="bottom" wrapText="1"/>
    </xf>
    <xf borderId="21" fillId="0" fontId="19" numFmtId="0" xfId="0" applyAlignment="1" applyBorder="1" applyFont="1">
      <alignment horizontal="center" shrinkToFit="0" vertical="bottom" wrapText="1"/>
    </xf>
    <xf borderId="5" fillId="0" fontId="19" numFmtId="0" xfId="0" applyAlignment="1" applyBorder="1" applyFont="1">
      <alignment horizontal="center" readingOrder="0" shrinkToFit="0" vertical="bottom" wrapText="1"/>
    </xf>
    <xf borderId="10" fillId="0" fontId="12" numFmtId="0" xfId="0" applyAlignment="1" applyBorder="1" applyFont="1">
      <alignment readingOrder="0" vertical="bottom"/>
    </xf>
    <xf borderId="32" fillId="0" fontId="12" numFmtId="0" xfId="0" applyAlignment="1" applyBorder="1" applyFont="1">
      <alignment readingOrder="0" vertical="bottom"/>
    </xf>
    <xf borderId="33" fillId="0" fontId="12" numFmtId="0" xfId="0" applyAlignment="1" applyBorder="1" applyFont="1">
      <alignment vertical="bottom"/>
    </xf>
    <xf borderId="10" fillId="0" fontId="3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5" fillId="0" fontId="11" numFmtId="0" xfId="0" applyAlignment="1" applyBorder="1" applyFont="1">
      <alignment vertical="bottom"/>
    </xf>
    <xf borderId="5" fillId="0" fontId="12" numFmtId="0" xfId="0" applyAlignment="1" applyBorder="1" applyFont="1">
      <alignment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readingOrder="0" vertical="bottom"/>
    </xf>
    <xf borderId="5" fillId="5" fontId="3" numFmtId="0" xfId="0" applyBorder="1" applyFill="1" applyFont="1"/>
    <xf borderId="5" fillId="6" fontId="3" numFmtId="0" xfId="0" applyBorder="1" applyFill="1" applyFont="1"/>
    <xf borderId="5" fillId="7" fontId="3" numFmtId="0" xfId="0" applyBorder="1" applyFill="1" applyFont="1"/>
    <xf borderId="7" fillId="3" fontId="3" numFmtId="0" xfId="0" applyAlignment="1" applyBorder="1" applyFont="1">
      <alignment readingOrder="0"/>
    </xf>
    <xf borderId="27" fillId="3" fontId="3" numFmtId="0" xfId="0" applyAlignment="1" applyBorder="1" applyFont="1">
      <alignment readingOrder="0"/>
    </xf>
    <xf borderId="13" fillId="8" fontId="10" numFmtId="0" xfId="0" applyAlignment="1" applyBorder="1" applyFill="1" applyFont="1">
      <alignment horizontal="center" readingOrder="0"/>
    </xf>
    <xf borderId="18" fillId="0" fontId="12" numFmtId="0" xfId="0" applyAlignment="1" applyBorder="1" applyFont="1">
      <alignment vertical="bottom"/>
    </xf>
    <xf borderId="6" fillId="3" fontId="12" numFmtId="0" xfId="0" applyAlignment="1" applyBorder="1" applyFont="1">
      <alignment horizontal="center" readingOrder="0"/>
    </xf>
    <xf borderId="21" fillId="0" fontId="12" numFmtId="0" xfId="0" applyAlignment="1" applyBorder="1" applyFont="1">
      <alignment readingOrder="0" vertical="bottom"/>
    </xf>
    <xf borderId="6" fillId="3" fontId="12" numFmtId="49" xfId="0" applyAlignment="1" applyBorder="1" applyFont="1" applyNumberFormat="1">
      <alignment horizontal="center" readingOrder="0" vertical="bottom"/>
    </xf>
    <xf borderId="6" fillId="3" fontId="12" numFmtId="49" xfId="0" applyAlignment="1" applyBorder="1" applyFont="1" applyNumberFormat="1">
      <alignment horizontal="center" vertical="bottom"/>
    </xf>
    <xf borderId="17" fillId="3" fontId="12" numFmtId="49" xfId="0" applyAlignment="1" applyBorder="1" applyFont="1" applyNumberFormat="1">
      <alignment horizontal="center" vertical="bottom"/>
    </xf>
    <xf borderId="17" fillId="3" fontId="12" numFmtId="49" xfId="0" applyAlignment="1" applyBorder="1" applyFont="1" applyNumberFormat="1">
      <alignment horizontal="center" readingOrder="0" vertical="bottom"/>
    </xf>
    <xf borderId="17" fillId="3" fontId="1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7" fillId="8" fontId="13" numFmtId="0" xfId="0" applyAlignment="1" applyBorder="1" applyFont="1">
      <alignment horizontal="center" readingOrder="0" vertical="bottom"/>
    </xf>
    <xf borderId="13" fillId="8" fontId="13" numFmtId="0" xfId="0" applyAlignment="1" applyBorder="1" applyFont="1">
      <alignment horizontal="center" readingOrder="0" vertical="bottom"/>
    </xf>
    <xf borderId="21" fillId="0" fontId="17" numFmtId="0" xfId="0" applyAlignment="1" applyBorder="1" applyFont="1">
      <alignment horizontal="center" readingOrder="0" shrinkToFit="0" vertical="bottom" wrapText="1"/>
    </xf>
    <xf borderId="5" fillId="0" fontId="17" numFmtId="4" xfId="0" applyAlignment="1" applyBorder="1" applyFont="1" applyNumberFormat="1">
      <alignment horizontal="center" readingOrder="0" shrinkToFit="0" vertical="bottom" wrapText="1"/>
    </xf>
    <xf borderId="5" fillId="0" fontId="15" numFmtId="4" xfId="0" applyAlignment="1" applyBorder="1" applyFont="1" applyNumberFormat="1">
      <alignment horizontal="center" readingOrder="0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readingOrder="0" shrinkToFit="0" vertical="bottom" wrapText="1"/>
    </xf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63"/>
    <col customWidth="1" min="3" max="3" width="8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</row>
    <row r="3">
      <c r="A3" s="1">
        <v>2.0</v>
      </c>
      <c r="B3" s="2" t="s">
        <v>5</v>
      </c>
      <c r="C3" s="1" t="s">
        <v>6</v>
      </c>
    </row>
    <row r="4">
      <c r="A4" s="1">
        <v>3.0</v>
      </c>
      <c r="B4" s="2" t="s">
        <v>7</v>
      </c>
      <c r="C4" s="1" t="s">
        <v>8</v>
      </c>
    </row>
    <row r="5">
      <c r="A5" s="1">
        <v>4.0</v>
      </c>
      <c r="B5" s="2" t="s">
        <v>9</v>
      </c>
      <c r="C5" s="1" t="s">
        <v>10</v>
      </c>
    </row>
    <row r="6">
      <c r="A6" s="3"/>
      <c r="B6" s="3"/>
      <c r="C6" s="3"/>
    </row>
    <row r="7">
      <c r="B7" s="1" t="s">
        <v>11</v>
      </c>
      <c r="C7" s="4" t="s">
        <v>12</v>
      </c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  <row r="1001">
      <c r="A1001" s="5"/>
      <c r="B1001" s="5"/>
      <c r="C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8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1"/>
      <c r="M2" s="12" t="s">
        <v>24</v>
      </c>
      <c r="N2" s="13" t="s">
        <v>25</v>
      </c>
    </row>
    <row r="3">
      <c r="A3" s="9" t="s">
        <v>26</v>
      </c>
      <c r="B3" s="10" t="s">
        <v>27</v>
      </c>
      <c r="C3" s="10" t="s">
        <v>28</v>
      </c>
      <c r="D3" s="10" t="s">
        <v>29</v>
      </c>
      <c r="E3" s="10" t="s">
        <v>30</v>
      </c>
      <c r="F3" s="10" t="s">
        <v>31</v>
      </c>
      <c r="G3" s="10" t="s">
        <v>32</v>
      </c>
      <c r="H3" s="10" t="s">
        <v>33</v>
      </c>
      <c r="I3" s="10" t="s">
        <v>34</v>
      </c>
      <c r="J3" s="10" t="s">
        <v>35</v>
      </c>
      <c r="K3" s="10" t="s">
        <v>36</v>
      </c>
      <c r="L3" s="11"/>
      <c r="M3" s="12" t="s">
        <v>37</v>
      </c>
      <c r="N3" s="14"/>
    </row>
    <row r="4">
      <c r="A4" s="9" t="s">
        <v>38</v>
      </c>
      <c r="B4" s="10" t="s">
        <v>39</v>
      </c>
      <c r="C4" s="10" t="s">
        <v>40</v>
      </c>
      <c r="D4" s="10" t="s">
        <v>41</v>
      </c>
      <c r="E4" s="10" t="s">
        <v>42</v>
      </c>
      <c r="F4" s="10" t="s">
        <v>43</v>
      </c>
      <c r="G4" s="10" t="s">
        <v>44</v>
      </c>
      <c r="H4" s="10" t="s">
        <v>45</v>
      </c>
      <c r="I4" s="10" t="s">
        <v>46</v>
      </c>
      <c r="J4" s="10" t="s">
        <v>47</v>
      </c>
      <c r="K4" s="10" t="s">
        <v>48</v>
      </c>
      <c r="L4" s="11"/>
      <c r="M4" s="12" t="s">
        <v>49</v>
      </c>
      <c r="N4" s="14"/>
    </row>
    <row r="5">
      <c r="A5" s="9" t="s">
        <v>50</v>
      </c>
      <c r="B5" s="10" t="s">
        <v>51</v>
      </c>
      <c r="C5" s="10" t="s">
        <v>52</v>
      </c>
      <c r="D5" s="10" t="s">
        <v>53</v>
      </c>
      <c r="E5" s="10" t="s">
        <v>54</v>
      </c>
      <c r="F5" s="10" t="s">
        <v>55</v>
      </c>
      <c r="G5" s="10" t="s">
        <v>56</v>
      </c>
      <c r="H5" s="10" t="s">
        <v>57</v>
      </c>
      <c r="I5" s="10" t="s">
        <v>58</v>
      </c>
      <c r="J5" s="10" t="s">
        <v>59</v>
      </c>
      <c r="K5" s="10" t="s">
        <v>60</v>
      </c>
      <c r="L5" s="11"/>
      <c r="M5" s="12" t="s">
        <v>61</v>
      </c>
      <c r="N5" s="14"/>
    </row>
    <row r="6">
      <c r="A6" s="9" t="s">
        <v>62</v>
      </c>
      <c r="B6" s="10" t="s">
        <v>63</v>
      </c>
      <c r="C6" s="10" t="s">
        <v>64</v>
      </c>
      <c r="D6" s="10" t="s">
        <v>65</v>
      </c>
      <c r="E6" s="10" t="s">
        <v>66</v>
      </c>
      <c r="F6" s="10" t="s">
        <v>67</v>
      </c>
      <c r="G6" s="10" t="s">
        <v>68</v>
      </c>
      <c r="H6" s="10" t="s">
        <v>69</v>
      </c>
      <c r="I6" s="10" t="s">
        <v>70</v>
      </c>
      <c r="J6" s="10" t="s">
        <v>71</v>
      </c>
      <c r="K6" s="10" t="s">
        <v>72</v>
      </c>
      <c r="L6" s="11"/>
      <c r="M6" s="12" t="s">
        <v>73</v>
      </c>
      <c r="N6" s="14"/>
    </row>
    <row r="7">
      <c r="A7" s="9" t="s">
        <v>74</v>
      </c>
      <c r="B7" s="10" t="s">
        <v>75</v>
      </c>
      <c r="C7" s="10" t="s">
        <v>76</v>
      </c>
      <c r="D7" s="10" t="s">
        <v>77</v>
      </c>
      <c r="E7" s="10" t="s">
        <v>78</v>
      </c>
      <c r="F7" s="10" t="s">
        <v>79</v>
      </c>
      <c r="G7" s="10" t="s">
        <v>80</v>
      </c>
      <c r="H7" s="10" t="s">
        <v>81</v>
      </c>
      <c r="I7" s="10" t="s">
        <v>82</v>
      </c>
      <c r="J7" s="10" t="s">
        <v>83</v>
      </c>
      <c r="K7" s="11"/>
      <c r="L7" s="11"/>
      <c r="M7" s="12" t="s">
        <v>84</v>
      </c>
      <c r="N7" s="15"/>
    </row>
    <row r="8">
      <c r="A8" s="9" t="s">
        <v>85</v>
      </c>
      <c r="B8" s="10" t="s">
        <v>86</v>
      </c>
      <c r="C8" s="10" t="s">
        <v>87</v>
      </c>
      <c r="D8" s="10" t="s">
        <v>88</v>
      </c>
      <c r="E8" s="10" t="s">
        <v>89</v>
      </c>
      <c r="F8" s="10" t="s">
        <v>90</v>
      </c>
      <c r="G8" s="10" t="s">
        <v>91</v>
      </c>
      <c r="H8" s="10" t="s">
        <v>92</v>
      </c>
      <c r="I8" s="10" t="s">
        <v>93</v>
      </c>
      <c r="J8" s="10" t="s">
        <v>94</v>
      </c>
      <c r="K8" s="11"/>
      <c r="L8" s="11"/>
      <c r="M8" s="16" t="s">
        <v>95</v>
      </c>
    </row>
    <row r="9">
      <c r="A9" s="17" t="s">
        <v>96</v>
      </c>
      <c r="B9" s="10" t="s">
        <v>97</v>
      </c>
      <c r="C9" s="10" t="s">
        <v>98</v>
      </c>
      <c r="D9" s="10" t="s">
        <v>99</v>
      </c>
      <c r="E9" s="10" t="s">
        <v>100</v>
      </c>
      <c r="F9" s="10" t="s">
        <v>101</v>
      </c>
      <c r="G9" s="10" t="s">
        <v>102</v>
      </c>
      <c r="H9" s="10" t="s">
        <v>103</v>
      </c>
      <c r="I9" s="10" t="s">
        <v>104</v>
      </c>
      <c r="J9" s="10" t="s">
        <v>105</v>
      </c>
      <c r="K9" s="11"/>
      <c r="L9" s="10" t="s">
        <v>106</v>
      </c>
      <c r="M9" s="10" t="s">
        <v>107</v>
      </c>
    </row>
    <row r="11">
      <c r="F11" s="18" t="s">
        <v>108</v>
      </c>
      <c r="H11" s="19" t="s">
        <v>109</v>
      </c>
    </row>
    <row r="12">
      <c r="A12" s="20" t="s">
        <v>110</v>
      </c>
      <c r="B12" s="21"/>
      <c r="C12" s="22" t="s">
        <v>111</v>
      </c>
      <c r="F12" s="23" t="s">
        <v>112</v>
      </c>
      <c r="G12" s="24"/>
      <c r="H12" s="24"/>
      <c r="I12" s="24"/>
      <c r="J12" s="25"/>
    </row>
    <row r="13">
      <c r="F13" s="26" t="s">
        <v>113</v>
      </c>
      <c r="I13" s="27"/>
      <c r="J13" s="28" t="b">
        <v>1</v>
      </c>
    </row>
    <row r="14">
      <c r="A14" s="23" t="s">
        <v>114</v>
      </c>
      <c r="B14" s="24"/>
      <c r="C14" s="25"/>
      <c r="F14" s="29" t="s">
        <v>115</v>
      </c>
      <c r="G14" s="30"/>
      <c r="H14" s="30"/>
      <c r="I14" s="31"/>
      <c r="J14" s="32" t="b">
        <v>1</v>
      </c>
    </row>
    <row r="15">
      <c r="A15" s="33" t="s">
        <v>116</v>
      </c>
      <c r="B15" s="34" t="s">
        <v>117</v>
      </c>
      <c r="C15" s="35" t="s">
        <v>118</v>
      </c>
      <c r="F15" s="29" t="s">
        <v>119</v>
      </c>
      <c r="G15" s="30"/>
      <c r="H15" s="30"/>
      <c r="I15" s="31"/>
      <c r="J15" s="32" t="b">
        <v>1</v>
      </c>
    </row>
    <row r="16">
      <c r="A16" s="36"/>
      <c r="B16" s="37"/>
      <c r="C16" s="38"/>
      <c r="F16" s="29" t="s">
        <v>120</v>
      </c>
      <c r="G16" s="30"/>
      <c r="H16" s="30"/>
      <c r="I16" s="31"/>
      <c r="J16" s="32" t="b">
        <v>1</v>
      </c>
    </row>
    <row r="17">
      <c r="A17" s="36" t="s">
        <v>121</v>
      </c>
      <c r="B17" s="37" t="s">
        <v>122</v>
      </c>
      <c r="C17" s="38" t="s">
        <v>123</v>
      </c>
      <c r="F17" s="29" t="s">
        <v>124</v>
      </c>
      <c r="G17" s="30"/>
      <c r="H17" s="30"/>
      <c r="I17" s="31"/>
      <c r="J17" s="32" t="b">
        <v>1</v>
      </c>
    </row>
    <row r="18">
      <c r="A18" s="36" t="s">
        <v>125</v>
      </c>
      <c r="B18" s="37" t="s">
        <v>122</v>
      </c>
      <c r="C18" s="39"/>
      <c r="F18" s="29" t="s">
        <v>126</v>
      </c>
      <c r="G18" s="30"/>
      <c r="H18" s="30"/>
      <c r="I18" s="31"/>
      <c r="J18" s="32" t="b">
        <v>1</v>
      </c>
    </row>
    <row r="19">
      <c r="A19" s="36" t="s">
        <v>127</v>
      </c>
      <c r="B19" s="37" t="s">
        <v>122</v>
      </c>
      <c r="C19" s="39"/>
      <c r="F19" s="29" t="s">
        <v>128</v>
      </c>
      <c r="G19" s="30"/>
      <c r="H19" s="30"/>
      <c r="I19" s="31"/>
      <c r="J19" s="32" t="b">
        <v>1</v>
      </c>
    </row>
    <row r="20">
      <c r="A20" s="36" t="s">
        <v>129</v>
      </c>
      <c r="B20" s="37" t="s">
        <v>122</v>
      </c>
      <c r="C20" s="39"/>
      <c r="F20" s="29" t="s">
        <v>130</v>
      </c>
      <c r="G20" s="30"/>
      <c r="H20" s="30"/>
      <c r="I20" s="31"/>
      <c r="J20" s="32" t="b">
        <v>1</v>
      </c>
    </row>
    <row r="21">
      <c r="A21" s="36" t="s">
        <v>131</v>
      </c>
      <c r="B21" s="37" t="s">
        <v>122</v>
      </c>
      <c r="C21" s="39"/>
      <c r="F21" s="29" t="s">
        <v>132</v>
      </c>
      <c r="G21" s="30"/>
      <c r="H21" s="30"/>
      <c r="I21" s="31"/>
      <c r="J21" s="32" t="b">
        <v>1</v>
      </c>
    </row>
    <row r="22">
      <c r="A22" s="36" t="s">
        <v>133</v>
      </c>
      <c r="B22" s="37" t="s">
        <v>122</v>
      </c>
      <c r="C22" s="39"/>
      <c r="F22" s="29" t="s">
        <v>134</v>
      </c>
      <c r="G22" s="30"/>
      <c r="H22" s="30"/>
      <c r="I22" s="31"/>
      <c r="J22" s="32" t="b">
        <v>1</v>
      </c>
    </row>
    <row r="23">
      <c r="A23" s="36" t="s">
        <v>135</v>
      </c>
      <c r="B23" s="37" t="s">
        <v>122</v>
      </c>
      <c r="C23" s="39"/>
      <c r="F23" s="29" t="s">
        <v>136</v>
      </c>
      <c r="G23" s="30"/>
      <c r="H23" s="30"/>
      <c r="I23" s="31"/>
      <c r="J23" s="32" t="b">
        <v>1</v>
      </c>
    </row>
    <row r="24">
      <c r="A24" s="36" t="s">
        <v>137</v>
      </c>
      <c r="B24" s="37" t="s">
        <v>122</v>
      </c>
      <c r="C24" s="39"/>
      <c r="F24" s="29" t="s">
        <v>138</v>
      </c>
      <c r="G24" s="30"/>
      <c r="H24" s="30"/>
      <c r="I24" s="31"/>
      <c r="J24" s="32" t="b">
        <v>1</v>
      </c>
    </row>
    <row r="25">
      <c r="A25" s="40" t="s">
        <v>139</v>
      </c>
      <c r="B25" s="41" t="s">
        <v>122</v>
      </c>
      <c r="C25" s="42"/>
      <c r="F25" s="43" t="s">
        <v>140</v>
      </c>
      <c r="G25" s="44"/>
      <c r="H25" s="44"/>
      <c r="I25" s="45"/>
      <c r="J25" s="28" t="b">
        <v>1</v>
      </c>
    </row>
    <row r="26">
      <c r="A26" s="46"/>
      <c r="B26" s="47"/>
      <c r="C26" s="46"/>
    </row>
    <row r="28" ht="50.25" customHeight="1">
      <c r="A28" s="48" t="s">
        <v>141</v>
      </c>
      <c r="B28" s="30"/>
      <c r="C28" s="31"/>
      <c r="F28" s="49" t="s">
        <v>142</v>
      </c>
      <c r="G28" s="50"/>
      <c r="H28" s="50"/>
      <c r="I28" s="50"/>
      <c r="J28" s="50"/>
      <c r="K28" s="50"/>
      <c r="L28" s="50"/>
      <c r="M28" s="51"/>
    </row>
    <row r="29" ht="23.25" customHeight="1">
      <c r="A29" s="52" t="s">
        <v>143</v>
      </c>
      <c r="B29" s="53">
        <f>COUNTA($B$2:$L$9,$M$9)</f>
        <v>79</v>
      </c>
      <c r="C29" s="54" t="s">
        <v>144</v>
      </c>
      <c r="F29" s="55"/>
      <c r="G29" s="56"/>
      <c r="H29" s="56"/>
      <c r="I29" s="56"/>
      <c r="J29" s="56"/>
      <c r="K29" s="56"/>
      <c r="L29" s="56"/>
      <c r="M29" s="57"/>
    </row>
    <row r="30">
      <c r="A30" s="52" t="s">
        <v>145</v>
      </c>
      <c r="B30" s="58">
        <v>1.2</v>
      </c>
      <c r="C30" s="54" t="s">
        <v>146</v>
      </c>
      <c r="F30" s="59"/>
      <c r="M30" s="60"/>
    </row>
    <row r="31">
      <c r="A31" s="61"/>
      <c r="B31" s="61"/>
      <c r="C31" s="62"/>
      <c r="F31" s="59"/>
      <c r="M31" s="60"/>
    </row>
    <row r="32">
      <c r="A32" s="63" t="s">
        <v>147</v>
      </c>
      <c r="B32" s="24"/>
      <c r="C32" s="25"/>
      <c r="F32" s="59"/>
      <c r="M32" s="60"/>
    </row>
    <row r="33">
      <c r="A33" s="64" t="s">
        <v>148</v>
      </c>
      <c r="B33" s="65" t="s">
        <v>149</v>
      </c>
      <c r="C33" s="66" t="s">
        <v>150</v>
      </c>
      <c r="D33" s="67" t="s">
        <v>151</v>
      </c>
      <c r="F33" s="59"/>
      <c r="M33" s="60"/>
    </row>
    <row r="34">
      <c r="A34" s="68" t="s">
        <v>152</v>
      </c>
      <c r="B34" s="69">
        <v>60.0</v>
      </c>
      <c r="C34" s="70">
        <f t="shared" ref="C34:C37" si="1">B34*$B$29*$B$30</f>
        <v>5688</v>
      </c>
      <c r="D34" s="71" t="b">
        <v>1</v>
      </c>
      <c r="F34" s="59"/>
      <c r="M34" s="60"/>
    </row>
    <row r="35">
      <c r="A35" s="68" t="s">
        <v>131</v>
      </c>
      <c r="B35" s="69">
        <v>1.0</v>
      </c>
      <c r="C35" s="70">
        <f t="shared" si="1"/>
        <v>94.8</v>
      </c>
      <c r="D35" s="71" t="b">
        <v>1</v>
      </c>
      <c r="F35" s="59"/>
      <c r="M35" s="60"/>
    </row>
    <row r="36">
      <c r="A36" s="68" t="s">
        <v>153</v>
      </c>
      <c r="B36" s="69">
        <v>70.0</v>
      </c>
      <c r="C36" s="70">
        <f t="shared" si="1"/>
        <v>6636</v>
      </c>
      <c r="D36" s="71" t="b">
        <v>1</v>
      </c>
      <c r="F36" s="59"/>
      <c r="M36" s="60"/>
    </row>
    <row r="37">
      <c r="A37" s="72" t="s">
        <v>154</v>
      </c>
      <c r="B37" s="73">
        <f>sum(B34:B36)</f>
        <v>131</v>
      </c>
      <c r="C37" s="70">
        <f t="shared" si="1"/>
        <v>12418.8</v>
      </c>
      <c r="F37" s="59"/>
      <c r="M37" s="60"/>
    </row>
    <row r="38">
      <c r="A38" s="74" t="s">
        <v>155</v>
      </c>
      <c r="B38" s="47">
        <v>8.0</v>
      </c>
      <c r="C38" s="75">
        <f>C37/B38</f>
        <v>1552.35</v>
      </c>
      <c r="F38" s="59"/>
      <c r="M38" s="60"/>
    </row>
    <row r="39">
      <c r="A39" s="76"/>
      <c r="B39" s="46"/>
      <c r="C39" s="75"/>
      <c r="F39" s="59"/>
      <c r="M39" s="60"/>
    </row>
    <row r="40">
      <c r="A40" s="77" t="s">
        <v>156</v>
      </c>
      <c r="B40" s="78" t="s">
        <v>149</v>
      </c>
      <c r="C40" s="79" t="s">
        <v>150</v>
      </c>
      <c r="F40" s="59"/>
      <c r="M40" s="60"/>
    </row>
    <row r="41">
      <c r="A41" s="80" t="s">
        <v>157</v>
      </c>
      <c r="B41" s="81">
        <v>5.0</v>
      </c>
      <c r="C41" s="70">
        <f t="shared" ref="C41:C43" si="2">B41*$B$29*$B$30</f>
        <v>474</v>
      </c>
      <c r="D41" s="71" t="b">
        <v>1</v>
      </c>
      <c r="F41" s="59"/>
      <c r="M41" s="60"/>
    </row>
    <row r="42">
      <c r="A42" s="80" t="s">
        <v>158</v>
      </c>
      <c r="B42" s="81">
        <v>5.0</v>
      </c>
      <c r="C42" s="70">
        <f t="shared" si="2"/>
        <v>474</v>
      </c>
      <c r="D42" s="71" t="b">
        <v>1</v>
      </c>
      <c r="F42" s="59"/>
      <c r="M42" s="60"/>
    </row>
    <row r="43">
      <c r="A43" s="82" t="s">
        <v>154</v>
      </c>
      <c r="B43" s="83">
        <f>sum(B41:B42)</f>
        <v>10</v>
      </c>
      <c r="C43" s="70">
        <f t="shared" si="2"/>
        <v>948</v>
      </c>
      <c r="D43" s="71" t="b">
        <v>1</v>
      </c>
      <c r="F43" s="59"/>
      <c r="M43" s="60"/>
    </row>
    <row r="44">
      <c r="A44" s="84" t="s">
        <v>155</v>
      </c>
      <c r="B44" s="85">
        <v>8.0</v>
      </c>
      <c r="C44" s="86">
        <f>C43/B44</f>
        <v>118.5</v>
      </c>
      <c r="F44" s="59"/>
      <c r="M44" s="60"/>
    </row>
    <row r="45">
      <c r="F45" s="87" t="s">
        <v>159</v>
      </c>
      <c r="G45" s="88"/>
      <c r="H45" s="88"/>
      <c r="I45" s="88"/>
      <c r="J45" s="88"/>
      <c r="K45" s="88"/>
      <c r="L45" s="88"/>
      <c r="M45" s="89"/>
    </row>
    <row r="46">
      <c r="A46" s="90" t="s">
        <v>160</v>
      </c>
      <c r="B46" s="90" t="s">
        <v>161</v>
      </c>
      <c r="C46" s="90" t="s">
        <v>162</v>
      </c>
    </row>
    <row r="47">
      <c r="A47" s="91" t="s">
        <v>163</v>
      </c>
      <c r="B47" s="92">
        <v>200.0</v>
      </c>
      <c r="C47" s="93">
        <f>2*B47*$B$29*$B$30</f>
        <v>37920</v>
      </c>
      <c r="D47" s="71" t="b">
        <v>1</v>
      </c>
    </row>
    <row r="48">
      <c r="A48" s="91" t="s">
        <v>137</v>
      </c>
      <c r="B48" s="92">
        <v>200.0</v>
      </c>
      <c r="C48" s="93">
        <f t="shared" ref="C48:C49" si="3">B48*$B$29*$B$30</f>
        <v>18960</v>
      </c>
      <c r="D48" s="71" t="b">
        <v>1</v>
      </c>
    </row>
    <row r="49">
      <c r="A49" s="94" t="s">
        <v>164</v>
      </c>
      <c r="B49" s="93">
        <v>50.0</v>
      </c>
      <c r="C49" s="93">
        <f t="shared" si="3"/>
        <v>4740</v>
      </c>
      <c r="D49" s="71" t="b">
        <v>1</v>
      </c>
    </row>
  </sheetData>
  <mergeCells count="36">
    <mergeCell ref="N2:N7"/>
    <mergeCell ref="A12:B12"/>
    <mergeCell ref="F12:J12"/>
    <mergeCell ref="F13:I13"/>
    <mergeCell ref="A14:C14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A28:C28"/>
    <mergeCell ref="A32:C32"/>
    <mergeCell ref="F23:I23"/>
    <mergeCell ref="F24:I24"/>
    <mergeCell ref="F25:I25"/>
    <mergeCell ref="F28:M28"/>
    <mergeCell ref="F29:M29"/>
    <mergeCell ref="F30:M30"/>
    <mergeCell ref="F31:M31"/>
    <mergeCell ref="F39:M39"/>
    <mergeCell ref="F40:M40"/>
    <mergeCell ref="F41:M41"/>
    <mergeCell ref="F42:M42"/>
    <mergeCell ref="F43:M43"/>
    <mergeCell ref="F44:M44"/>
    <mergeCell ref="F32:M32"/>
    <mergeCell ref="F33:M33"/>
    <mergeCell ref="F34:M34"/>
    <mergeCell ref="F35:M35"/>
    <mergeCell ref="F36:M36"/>
    <mergeCell ref="F37:M37"/>
    <mergeCell ref="F38:M38"/>
  </mergeCells>
  <dataValidations>
    <dataValidation type="list" allowBlank="1" showErrorMessage="1" sqref="B16:B25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/>
      <c r="M2" s="95" t="s">
        <v>24</v>
      </c>
    </row>
    <row r="3">
      <c r="A3" s="9" t="s">
        <v>26</v>
      </c>
      <c r="B3" s="10" t="s">
        <v>27</v>
      </c>
      <c r="C3" s="10" t="s">
        <v>28</v>
      </c>
      <c r="D3" s="10" t="s">
        <v>29</v>
      </c>
      <c r="E3" s="10" t="s">
        <v>30</v>
      </c>
      <c r="F3" s="10" t="s">
        <v>31</v>
      </c>
      <c r="G3" s="10" t="s">
        <v>32</v>
      </c>
      <c r="H3" s="10" t="s">
        <v>33</v>
      </c>
      <c r="I3" s="10" t="s">
        <v>34</v>
      </c>
      <c r="J3" s="10" t="s">
        <v>35</v>
      </c>
      <c r="K3" s="10" t="s">
        <v>36</v>
      </c>
      <c r="L3" s="10"/>
      <c r="M3" s="96" t="s">
        <v>37</v>
      </c>
    </row>
    <row r="4">
      <c r="A4" s="9" t="s">
        <v>38</v>
      </c>
      <c r="B4" s="10" t="s">
        <v>39</v>
      </c>
      <c r="C4" s="10" t="s">
        <v>40</v>
      </c>
      <c r="D4" s="10" t="s">
        <v>41</v>
      </c>
      <c r="E4" s="10" t="s">
        <v>42</v>
      </c>
      <c r="F4" s="10" t="s">
        <v>43</v>
      </c>
      <c r="G4" s="10" t="s">
        <v>44</v>
      </c>
      <c r="H4" s="10" t="s">
        <v>45</v>
      </c>
      <c r="I4" s="10" t="s">
        <v>46</v>
      </c>
      <c r="J4" s="10" t="s">
        <v>47</v>
      </c>
      <c r="K4" s="10" t="s">
        <v>48</v>
      </c>
      <c r="L4" s="10"/>
      <c r="M4" s="97" t="s">
        <v>49</v>
      </c>
    </row>
    <row r="5">
      <c r="A5" s="9" t="s">
        <v>50</v>
      </c>
      <c r="B5" s="10" t="s">
        <v>51</v>
      </c>
      <c r="C5" s="10" t="s">
        <v>52</v>
      </c>
      <c r="D5" s="10" t="s">
        <v>53</v>
      </c>
      <c r="E5" s="10" t="s">
        <v>54</v>
      </c>
      <c r="F5" s="10" t="s">
        <v>55</v>
      </c>
      <c r="G5" s="10" t="s">
        <v>56</v>
      </c>
      <c r="H5" s="10" t="s">
        <v>57</v>
      </c>
      <c r="I5" s="10" t="s">
        <v>58</v>
      </c>
      <c r="J5" s="10" t="s">
        <v>59</v>
      </c>
      <c r="K5" s="10" t="s">
        <v>60</v>
      </c>
      <c r="L5" s="10"/>
      <c r="M5" s="95" t="s">
        <v>61</v>
      </c>
    </row>
    <row r="6">
      <c r="A6" s="9" t="s">
        <v>62</v>
      </c>
      <c r="B6" s="10" t="s">
        <v>63</v>
      </c>
      <c r="C6" s="10" t="s">
        <v>64</v>
      </c>
      <c r="D6" s="10" t="s">
        <v>65</v>
      </c>
      <c r="E6" s="10" t="s">
        <v>66</v>
      </c>
      <c r="F6" s="10" t="s">
        <v>67</v>
      </c>
      <c r="G6" s="10" t="s">
        <v>68</v>
      </c>
      <c r="H6" s="10" t="s">
        <v>69</v>
      </c>
      <c r="I6" s="10" t="s">
        <v>70</v>
      </c>
      <c r="J6" s="10" t="s">
        <v>71</v>
      </c>
      <c r="K6" s="10" t="s">
        <v>72</v>
      </c>
      <c r="L6" s="10"/>
      <c r="M6" s="96" t="s">
        <v>73</v>
      </c>
    </row>
    <row r="7">
      <c r="A7" s="9" t="s">
        <v>74</v>
      </c>
      <c r="B7" s="10" t="s">
        <v>75</v>
      </c>
      <c r="C7" s="10" t="s">
        <v>76</v>
      </c>
      <c r="D7" s="10" t="s">
        <v>77</v>
      </c>
      <c r="E7" s="10" t="s">
        <v>78</v>
      </c>
      <c r="F7" s="10" t="s">
        <v>79</v>
      </c>
      <c r="G7" s="10" t="s">
        <v>80</v>
      </c>
      <c r="H7" s="10" t="s">
        <v>81</v>
      </c>
      <c r="I7" s="10" t="s">
        <v>82</v>
      </c>
      <c r="J7" s="10" t="s">
        <v>83</v>
      </c>
      <c r="K7" s="11"/>
      <c r="L7" s="10"/>
      <c r="M7" s="97" t="s">
        <v>84</v>
      </c>
    </row>
    <row r="8">
      <c r="A8" s="9" t="s">
        <v>85</v>
      </c>
      <c r="B8" s="10" t="s">
        <v>86</v>
      </c>
      <c r="C8" s="10" t="s">
        <v>87</v>
      </c>
      <c r="D8" s="10" t="s">
        <v>88</v>
      </c>
      <c r="E8" s="10" t="s">
        <v>89</v>
      </c>
      <c r="F8" s="10" t="s">
        <v>90</v>
      </c>
      <c r="G8" s="10" t="s">
        <v>91</v>
      </c>
      <c r="H8" s="10" t="s">
        <v>92</v>
      </c>
      <c r="I8" s="10" t="s">
        <v>93</v>
      </c>
      <c r="J8" s="10" t="s">
        <v>94</v>
      </c>
      <c r="K8" s="11"/>
      <c r="L8" s="10"/>
      <c r="M8" s="98" t="s">
        <v>95</v>
      </c>
    </row>
    <row r="9">
      <c r="A9" s="17" t="s">
        <v>96</v>
      </c>
      <c r="B9" s="10" t="s">
        <v>97</v>
      </c>
      <c r="C9" s="10" t="s">
        <v>98</v>
      </c>
      <c r="D9" s="10" t="s">
        <v>99</v>
      </c>
      <c r="E9" s="10" t="s">
        <v>100</v>
      </c>
      <c r="F9" s="10" t="s">
        <v>101</v>
      </c>
      <c r="G9" s="10" t="s">
        <v>102</v>
      </c>
      <c r="H9" s="10" t="s">
        <v>103</v>
      </c>
      <c r="I9" s="10" t="s">
        <v>104</v>
      </c>
      <c r="J9" s="10" t="s">
        <v>105</v>
      </c>
      <c r="K9" s="11"/>
      <c r="L9" s="99" t="s">
        <v>106</v>
      </c>
      <c r="M9" s="10" t="s">
        <v>165</v>
      </c>
    </row>
    <row r="11">
      <c r="A11" s="20" t="s">
        <v>110</v>
      </c>
      <c r="B11" s="21"/>
      <c r="C11" s="22" t="s">
        <v>111</v>
      </c>
    </row>
    <row r="13">
      <c r="E13" s="18" t="s">
        <v>108</v>
      </c>
      <c r="G13" s="19" t="s">
        <v>166</v>
      </c>
    </row>
    <row r="14">
      <c r="A14" s="100" t="s">
        <v>114</v>
      </c>
      <c r="B14" s="24"/>
      <c r="C14" s="25"/>
      <c r="E14" s="100" t="s">
        <v>112</v>
      </c>
      <c r="F14" s="24"/>
      <c r="G14" s="24"/>
      <c r="H14" s="24"/>
      <c r="I14" s="25"/>
    </row>
    <row r="15">
      <c r="A15" s="33" t="s">
        <v>116</v>
      </c>
      <c r="B15" s="34" t="s">
        <v>117</v>
      </c>
      <c r="C15" s="35" t="s">
        <v>118</v>
      </c>
      <c r="E15" s="101" t="s">
        <v>167</v>
      </c>
      <c r="F15" s="30"/>
      <c r="G15" s="30"/>
      <c r="H15" s="31"/>
      <c r="I15" s="102" t="b">
        <v>1</v>
      </c>
    </row>
    <row r="16">
      <c r="A16" s="103" t="s">
        <v>168</v>
      </c>
      <c r="B16" s="37" t="s">
        <v>122</v>
      </c>
      <c r="C16" s="104" t="s">
        <v>123</v>
      </c>
      <c r="E16" s="101" t="s">
        <v>169</v>
      </c>
      <c r="F16" s="30"/>
      <c r="G16" s="30"/>
      <c r="H16" s="31"/>
      <c r="I16" s="102" t="b">
        <v>1</v>
      </c>
    </row>
    <row r="17">
      <c r="A17" s="103" t="s">
        <v>170</v>
      </c>
      <c r="B17" s="37" t="s">
        <v>122</v>
      </c>
      <c r="C17" s="105"/>
      <c r="E17" s="101" t="s">
        <v>171</v>
      </c>
      <c r="F17" s="30"/>
      <c r="G17" s="30"/>
      <c r="H17" s="31"/>
      <c r="I17" s="102" t="b">
        <v>1</v>
      </c>
    </row>
    <row r="18">
      <c r="A18" s="103" t="s">
        <v>172</v>
      </c>
      <c r="B18" s="37" t="s">
        <v>122</v>
      </c>
      <c r="C18" s="104" t="s">
        <v>123</v>
      </c>
      <c r="E18" s="101" t="s">
        <v>173</v>
      </c>
      <c r="F18" s="30"/>
      <c r="G18" s="30"/>
      <c r="H18" s="31"/>
      <c r="I18" s="102" t="b">
        <v>1</v>
      </c>
    </row>
    <row r="19">
      <c r="A19" s="40" t="s">
        <v>174</v>
      </c>
      <c r="B19" s="41" t="s">
        <v>122</v>
      </c>
      <c r="C19" s="106"/>
      <c r="E19" s="101" t="s">
        <v>175</v>
      </c>
      <c r="F19" s="30"/>
      <c r="G19" s="30"/>
      <c r="H19" s="31"/>
      <c r="I19" s="102" t="b">
        <v>1</v>
      </c>
    </row>
    <row r="20">
      <c r="A20" s="40" t="s">
        <v>176</v>
      </c>
      <c r="B20" s="41" t="s">
        <v>122</v>
      </c>
      <c r="C20" s="107" t="s">
        <v>123</v>
      </c>
      <c r="E20" s="101" t="s">
        <v>177</v>
      </c>
      <c r="F20" s="30"/>
      <c r="G20" s="30"/>
      <c r="H20" s="31"/>
      <c r="I20" s="108" t="b">
        <v>1</v>
      </c>
    </row>
    <row r="21">
      <c r="A21" s="46"/>
      <c r="B21" s="46"/>
      <c r="C21" s="46"/>
      <c r="E21" s="109"/>
    </row>
    <row r="22">
      <c r="A22" s="110" t="s">
        <v>141</v>
      </c>
      <c r="B22" s="30"/>
      <c r="C22" s="31"/>
      <c r="E22" s="49" t="s">
        <v>142</v>
      </c>
      <c r="F22" s="50"/>
      <c r="G22" s="50"/>
      <c r="H22" s="50"/>
      <c r="I22" s="50"/>
      <c r="J22" s="50"/>
      <c r="K22" s="50"/>
      <c r="L22" s="51"/>
    </row>
    <row r="23" ht="42.75" customHeight="1">
      <c r="A23" s="52" t="s">
        <v>143</v>
      </c>
      <c r="B23" s="53">
        <f>COUNTA($B$2:$M$9)</f>
        <v>86</v>
      </c>
      <c r="C23" s="54" t="s">
        <v>178</v>
      </c>
      <c r="E23" s="55"/>
      <c r="F23" s="56"/>
      <c r="G23" s="56"/>
      <c r="H23" s="56"/>
      <c r="I23" s="56"/>
      <c r="J23" s="56"/>
      <c r="K23" s="56"/>
      <c r="L23" s="57"/>
    </row>
    <row r="24" ht="59.25" customHeight="1">
      <c r="A24" s="52" t="s">
        <v>145</v>
      </c>
      <c r="B24" s="58">
        <v>1.2</v>
      </c>
      <c r="C24" s="54" t="s">
        <v>146</v>
      </c>
      <c r="E24" s="59"/>
      <c r="L24" s="60"/>
    </row>
    <row r="25">
      <c r="E25" s="59"/>
      <c r="L25" s="60"/>
    </row>
    <row r="26">
      <c r="E26" s="59"/>
      <c r="L26" s="60"/>
    </row>
    <row r="27">
      <c r="A27" s="111" t="s">
        <v>147</v>
      </c>
      <c r="B27" s="24"/>
      <c r="C27" s="25"/>
      <c r="E27" s="59"/>
      <c r="L27" s="60"/>
    </row>
    <row r="28">
      <c r="A28" s="64" t="s">
        <v>179</v>
      </c>
      <c r="B28" s="65" t="s">
        <v>149</v>
      </c>
      <c r="C28" s="66" t="s">
        <v>150</v>
      </c>
      <c r="E28" s="59"/>
      <c r="L28" s="60"/>
    </row>
    <row r="29">
      <c r="A29" s="112" t="s">
        <v>170</v>
      </c>
      <c r="B29" s="113">
        <v>10.0</v>
      </c>
      <c r="C29" s="70">
        <f t="shared" ref="C29:C31" si="1">B29*$B$23*$B$24</f>
        <v>1032</v>
      </c>
      <c r="D29" s="109" t="s">
        <v>180</v>
      </c>
      <c r="E29" s="59"/>
      <c r="L29" s="60"/>
    </row>
    <row r="30">
      <c r="A30" s="112" t="s">
        <v>181</v>
      </c>
      <c r="B30" s="113">
        <v>4.0</v>
      </c>
      <c r="C30" s="70">
        <f t="shared" si="1"/>
        <v>412.8</v>
      </c>
      <c r="D30" s="109">
        <v>873.6</v>
      </c>
      <c r="E30" s="59"/>
      <c r="L30" s="60"/>
    </row>
    <row r="31">
      <c r="A31" s="112" t="s">
        <v>182</v>
      </c>
      <c r="B31" s="113">
        <v>1.0</v>
      </c>
      <c r="C31" s="70">
        <f t="shared" si="1"/>
        <v>103.2</v>
      </c>
      <c r="D31" s="109" t="s">
        <v>183</v>
      </c>
      <c r="E31" s="59"/>
      <c r="L31" s="60"/>
    </row>
    <row r="32">
      <c r="A32" s="72" t="s">
        <v>154</v>
      </c>
      <c r="B32" s="114">
        <f t="shared" ref="B32:C32" si="2">sum(B29:B31)</f>
        <v>15</v>
      </c>
      <c r="C32" s="70">
        <f t="shared" si="2"/>
        <v>1548</v>
      </c>
      <c r="E32" s="59"/>
      <c r="L32" s="60"/>
    </row>
    <row r="33">
      <c r="A33" s="84" t="s">
        <v>155</v>
      </c>
      <c r="B33" s="85">
        <v>8.0</v>
      </c>
      <c r="C33" s="86">
        <f>C32/B33</f>
        <v>193.5</v>
      </c>
      <c r="E33" s="59"/>
      <c r="L33" s="60"/>
    </row>
    <row r="34">
      <c r="E34" s="59"/>
      <c r="L34" s="60"/>
    </row>
    <row r="35">
      <c r="E35" s="59"/>
      <c r="L35" s="60"/>
    </row>
    <row r="36">
      <c r="E36" s="59"/>
      <c r="L36" s="60"/>
    </row>
    <row r="37">
      <c r="E37" s="59"/>
      <c r="L37" s="60"/>
    </row>
    <row r="38">
      <c r="E38" s="59"/>
      <c r="L38" s="60"/>
    </row>
    <row r="39">
      <c r="A39" s="46"/>
      <c r="B39" s="46"/>
      <c r="C39" s="46"/>
      <c r="E39" s="87" t="s">
        <v>159</v>
      </c>
      <c r="F39" s="88"/>
      <c r="G39" s="88"/>
      <c r="H39" s="88"/>
      <c r="I39" s="88"/>
      <c r="J39" s="88"/>
      <c r="K39" s="88"/>
      <c r="L39" s="89"/>
    </row>
    <row r="40">
      <c r="A40" s="46"/>
      <c r="B40" s="46"/>
      <c r="C40" s="46"/>
    </row>
    <row r="41">
      <c r="A41" s="115"/>
      <c r="B41" s="116"/>
      <c r="C41" s="115"/>
    </row>
    <row r="42">
      <c r="A42" s="117"/>
      <c r="B42" s="118"/>
      <c r="C42" s="119"/>
    </row>
    <row r="43">
      <c r="A43" s="117"/>
      <c r="B43" s="118"/>
      <c r="C43" s="119"/>
    </row>
    <row r="44">
      <c r="A44" s="116"/>
      <c r="B44" s="115"/>
      <c r="C44" s="119"/>
    </row>
    <row r="45">
      <c r="A45" s="46"/>
      <c r="B45" s="46"/>
      <c r="C45" s="46"/>
    </row>
  </sheetData>
  <mergeCells count="29">
    <mergeCell ref="A11:B11"/>
    <mergeCell ref="A14:C14"/>
    <mergeCell ref="E14:I14"/>
    <mergeCell ref="E15:H15"/>
    <mergeCell ref="E16:H16"/>
    <mergeCell ref="E17:H17"/>
    <mergeCell ref="E18:H18"/>
    <mergeCell ref="E19:H19"/>
    <mergeCell ref="E20:H20"/>
    <mergeCell ref="E21:H21"/>
    <mergeCell ref="A22:C22"/>
    <mergeCell ref="E22:L22"/>
    <mergeCell ref="E23:L23"/>
    <mergeCell ref="E24:L24"/>
    <mergeCell ref="E31:L31"/>
    <mergeCell ref="E32:L32"/>
    <mergeCell ref="E33:L33"/>
    <mergeCell ref="E34:L34"/>
    <mergeCell ref="E35:L35"/>
    <mergeCell ref="E36:L36"/>
    <mergeCell ref="E37:L37"/>
    <mergeCell ref="E38:L38"/>
    <mergeCell ref="E25:L25"/>
    <mergeCell ref="E26:L26"/>
    <mergeCell ref="A27:C27"/>
    <mergeCell ref="E27:L27"/>
    <mergeCell ref="E28:L28"/>
    <mergeCell ref="E29:L29"/>
    <mergeCell ref="E30:L30"/>
  </mergeCells>
  <dataValidations>
    <dataValidation type="list" allowBlank="1" showErrorMessage="1" sqref="B16:B20">
      <formula1>"Ebel,FoCo,RahpVec"</formula1>
    </dataValidation>
  </dataValidations>
  <hyperlinks>
    <hyperlink r:id="rId1" ref="G13"/>
  </hyperlinks>
  <drawing r:id="rId2"/>
</worksheet>
</file>