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Google Drive\Teaching\Book\MLIAM2\"/>
    </mc:Choice>
  </mc:AlternateContent>
  <xr:revisionPtr revIDLastSave="0" documentId="13_ncr:1_{29AA0357-6A0B-40A5-B901-07F2B0444068}" xr6:coauthVersionLast="46" xr6:coauthVersionMax="46" xr10:uidLastSave="{00000000-0000-0000-0000-000000000000}"/>
  <bookViews>
    <workbookView xWindow="0" yWindow="336" windowWidth="22440" windowHeight="11220" firstSheet="1" activeTab="2" xr2:uid="{00000000-000D-0000-FFFF-FFFF00000000}"/>
  </bookViews>
  <sheets>
    <sheet name="carbondioxide" sheetId="7" r:id="rId1"/>
    <sheet name="temperature" sheetId="12" r:id="rId2"/>
    <sheet name="economy" sheetId="13" r:id="rId3"/>
    <sheet name="exercises" sheetId="14" r:id="rId4"/>
  </sheets>
  <externalReferences>
    <externalReference r:id="rId5"/>
  </externalReferences>
  <definedNames>
    <definedName name="solver_adj" localSheetId="2" hidden="1">economy!$AL$5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economy!$AR$1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71" i="13" l="1"/>
  <c r="BA61" i="13"/>
  <c r="BA62" i="13"/>
  <c r="BO61" i="13"/>
  <c r="BP61" i="13"/>
  <c r="BQ61" i="13"/>
  <c r="BE61" i="13"/>
  <c r="BH61" i="13"/>
  <c r="BB61" i="13" s="1"/>
  <c r="C4" i="12"/>
  <c r="BA349" i="13"/>
  <c r="AX349" i="13" s="1"/>
  <c r="BA348" i="13"/>
  <c r="B6" i="14"/>
  <c r="D306" i="14"/>
  <c r="C306" i="14"/>
  <c r="D305" i="14"/>
  <c r="C305" i="14"/>
  <c r="D304" i="14"/>
  <c r="C304" i="14"/>
  <c r="D303" i="14"/>
  <c r="C303" i="14"/>
  <c r="D302" i="14"/>
  <c r="C302" i="14"/>
  <c r="D301" i="14"/>
  <c r="C301" i="14"/>
  <c r="D300" i="14"/>
  <c r="C300" i="14"/>
  <c r="D299" i="14"/>
  <c r="C299" i="14"/>
  <c r="D298" i="14"/>
  <c r="C298" i="14"/>
  <c r="D297" i="14"/>
  <c r="C297" i="14"/>
  <c r="D296" i="14"/>
  <c r="C296" i="14"/>
  <c r="D295" i="14"/>
  <c r="C295" i="14"/>
  <c r="D294" i="14"/>
  <c r="C294" i="14"/>
  <c r="D293" i="14"/>
  <c r="C293" i="14"/>
  <c r="D292" i="14"/>
  <c r="C292" i="14"/>
  <c r="D291" i="14"/>
  <c r="C291" i="14"/>
  <c r="D290" i="14"/>
  <c r="C290" i="14"/>
  <c r="D289" i="14"/>
  <c r="C289" i="14"/>
  <c r="D288" i="14"/>
  <c r="C288" i="14"/>
  <c r="D287" i="14"/>
  <c r="C287" i="14"/>
  <c r="D286" i="14"/>
  <c r="C286" i="14"/>
  <c r="D285" i="14"/>
  <c r="C285" i="14"/>
  <c r="D284" i="14"/>
  <c r="C284" i="14"/>
  <c r="D283" i="14"/>
  <c r="C283" i="14"/>
  <c r="D282" i="14"/>
  <c r="C282" i="14"/>
  <c r="D281" i="14"/>
  <c r="C281" i="14"/>
  <c r="D280" i="14"/>
  <c r="C280" i="14"/>
  <c r="D279" i="14"/>
  <c r="C279" i="14"/>
  <c r="D278" i="14"/>
  <c r="C278" i="14"/>
  <c r="D277" i="14"/>
  <c r="C277" i="14"/>
  <c r="D276" i="14"/>
  <c r="C276" i="14"/>
  <c r="D275" i="14"/>
  <c r="C275" i="14"/>
  <c r="D274" i="14"/>
  <c r="C274" i="14"/>
  <c r="D273" i="14"/>
  <c r="C273" i="14"/>
  <c r="D272" i="14"/>
  <c r="C272" i="14"/>
  <c r="D271" i="14"/>
  <c r="C271" i="14"/>
  <c r="D270" i="14"/>
  <c r="C270" i="14"/>
  <c r="D269" i="14"/>
  <c r="C269" i="14"/>
  <c r="D268" i="14"/>
  <c r="C268" i="14"/>
  <c r="D267" i="14"/>
  <c r="C267" i="14"/>
  <c r="D266" i="14"/>
  <c r="C266" i="14"/>
  <c r="D265" i="14"/>
  <c r="C265" i="14"/>
  <c r="D264" i="14"/>
  <c r="C264" i="14"/>
  <c r="D263" i="14"/>
  <c r="C263" i="14"/>
  <c r="D262" i="14"/>
  <c r="C262" i="14"/>
  <c r="D261" i="14"/>
  <c r="C261" i="14"/>
  <c r="D260" i="14"/>
  <c r="C260" i="14"/>
  <c r="D259" i="14"/>
  <c r="C259" i="14"/>
  <c r="D258" i="14"/>
  <c r="C258" i="14"/>
  <c r="D257" i="14"/>
  <c r="C257" i="14"/>
  <c r="D256" i="14"/>
  <c r="C256" i="14"/>
  <c r="D255" i="14"/>
  <c r="C255" i="14"/>
  <c r="D254" i="14"/>
  <c r="C254" i="14"/>
  <c r="D253" i="14"/>
  <c r="C253" i="14"/>
  <c r="D252" i="14"/>
  <c r="C252" i="14"/>
  <c r="D251" i="14"/>
  <c r="C251" i="14"/>
  <c r="D250" i="14"/>
  <c r="C250" i="14"/>
  <c r="D249" i="14"/>
  <c r="C249" i="14"/>
  <c r="D248" i="14"/>
  <c r="C248" i="14"/>
  <c r="D247" i="14"/>
  <c r="C247" i="14"/>
  <c r="D246" i="14"/>
  <c r="C246" i="14"/>
  <c r="D245" i="14"/>
  <c r="C245" i="14"/>
  <c r="D244" i="14"/>
  <c r="C244" i="14"/>
  <c r="D243" i="14"/>
  <c r="C243" i="14"/>
  <c r="D242" i="14"/>
  <c r="C242" i="14"/>
  <c r="D241" i="14"/>
  <c r="C241" i="14"/>
  <c r="D240" i="14"/>
  <c r="C240" i="14"/>
  <c r="D239" i="14"/>
  <c r="C239" i="14"/>
  <c r="D238" i="14"/>
  <c r="C238" i="14"/>
  <c r="D237" i="14"/>
  <c r="C237" i="14"/>
  <c r="D236" i="14"/>
  <c r="C236" i="14"/>
  <c r="D235" i="14"/>
  <c r="C235" i="14"/>
  <c r="D234" i="14"/>
  <c r="C234" i="14"/>
  <c r="D233" i="14"/>
  <c r="C233" i="14"/>
  <c r="D232" i="14"/>
  <c r="C232" i="14"/>
  <c r="D231" i="14"/>
  <c r="C231" i="14"/>
  <c r="D230" i="14"/>
  <c r="C230" i="14"/>
  <c r="D229" i="14"/>
  <c r="C229" i="14"/>
  <c r="D228" i="14"/>
  <c r="C228" i="14"/>
  <c r="D227" i="14"/>
  <c r="C227" i="14"/>
  <c r="D226" i="14"/>
  <c r="C226" i="14"/>
  <c r="D225" i="14"/>
  <c r="C225" i="14"/>
  <c r="D224" i="14"/>
  <c r="C224" i="14"/>
  <c r="D223" i="14"/>
  <c r="C223" i="14"/>
  <c r="D222" i="14"/>
  <c r="C222" i="14"/>
  <c r="D221" i="14"/>
  <c r="C221" i="14"/>
  <c r="D220" i="14"/>
  <c r="C220" i="14"/>
  <c r="D219" i="14"/>
  <c r="C219" i="14"/>
  <c r="D218" i="14"/>
  <c r="C218" i="14"/>
  <c r="D217" i="14"/>
  <c r="C217" i="14"/>
  <c r="D216" i="14"/>
  <c r="C216" i="14"/>
  <c r="D215" i="14"/>
  <c r="C215" i="14"/>
  <c r="D214" i="14"/>
  <c r="C214" i="14"/>
  <c r="D213" i="14"/>
  <c r="C213" i="14"/>
  <c r="D212" i="14"/>
  <c r="C212" i="14"/>
  <c r="D211" i="14"/>
  <c r="C211" i="14"/>
  <c r="D210" i="14"/>
  <c r="C210" i="14"/>
  <c r="D209" i="14"/>
  <c r="C209" i="14"/>
  <c r="D208" i="14"/>
  <c r="C208" i="14"/>
  <c r="D207" i="14"/>
  <c r="C207" i="14"/>
  <c r="D206" i="14"/>
  <c r="C206" i="14"/>
  <c r="D205" i="14"/>
  <c r="C205" i="14"/>
  <c r="D204" i="14"/>
  <c r="C204" i="14"/>
  <c r="D203" i="14"/>
  <c r="C203" i="14"/>
  <c r="D202" i="14"/>
  <c r="C202" i="14"/>
  <c r="D201" i="14"/>
  <c r="C201" i="14"/>
  <c r="D200" i="14"/>
  <c r="C200" i="14"/>
  <c r="D199" i="14"/>
  <c r="C199" i="14"/>
  <c r="D198" i="14"/>
  <c r="C198" i="14"/>
  <c r="D197" i="14"/>
  <c r="C197" i="14"/>
  <c r="D196" i="14"/>
  <c r="C196" i="14"/>
  <c r="D195" i="14"/>
  <c r="C195" i="14"/>
  <c r="D194" i="14"/>
  <c r="C194" i="14"/>
  <c r="D193" i="14"/>
  <c r="C193" i="14"/>
  <c r="D192" i="14"/>
  <c r="C192" i="14"/>
  <c r="D191" i="14"/>
  <c r="C191" i="14"/>
  <c r="D190" i="14"/>
  <c r="C190" i="14"/>
  <c r="D189" i="14"/>
  <c r="C189" i="14"/>
  <c r="D188" i="14"/>
  <c r="C188" i="14"/>
  <c r="D187" i="14"/>
  <c r="C187" i="14"/>
  <c r="D186" i="14"/>
  <c r="C186" i="14"/>
  <c r="D185" i="14"/>
  <c r="C185" i="14"/>
  <c r="D184" i="14"/>
  <c r="C184" i="14"/>
  <c r="D183" i="14"/>
  <c r="C183" i="14"/>
  <c r="D182" i="14"/>
  <c r="C182" i="14"/>
  <c r="D181" i="14"/>
  <c r="C181" i="14"/>
  <c r="D180" i="14"/>
  <c r="C180" i="14"/>
  <c r="D179" i="14"/>
  <c r="C179" i="14"/>
  <c r="D178" i="14"/>
  <c r="C178" i="14"/>
  <c r="D177" i="14"/>
  <c r="C177" i="14"/>
  <c r="D176" i="14"/>
  <c r="C176" i="14"/>
  <c r="D175" i="14"/>
  <c r="C175" i="14"/>
  <c r="D174" i="14"/>
  <c r="C174" i="14"/>
  <c r="D173" i="14"/>
  <c r="C173" i="14"/>
  <c r="D172" i="14"/>
  <c r="C172" i="14"/>
  <c r="D171" i="14"/>
  <c r="C171" i="14"/>
  <c r="D170" i="14"/>
  <c r="C170" i="14"/>
  <c r="D169" i="14"/>
  <c r="C169" i="14"/>
  <c r="D168" i="14"/>
  <c r="C168" i="14"/>
  <c r="D167" i="14"/>
  <c r="C167" i="14"/>
  <c r="D166" i="14"/>
  <c r="C166" i="14"/>
  <c r="D165" i="14"/>
  <c r="C165" i="14"/>
  <c r="D164" i="14"/>
  <c r="C164" i="14"/>
  <c r="D163" i="14"/>
  <c r="C163" i="14"/>
  <c r="D162" i="14"/>
  <c r="C162" i="14"/>
  <c r="D161" i="14"/>
  <c r="C161" i="14"/>
  <c r="D160" i="14"/>
  <c r="C160" i="14"/>
  <c r="D159" i="14"/>
  <c r="C159" i="14"/>
  <c r="D158" i="14"/>
  <c r="C158" i="14"/>
  <c r="D157" i="14"/>
  <c r="C157" i="14"/>
  <c r="D156" i="14"/>
  <c r="C156" i="14"/>
  <c r="D155" i="14"/>
  <c r="C155" i="14"/>
  <c r="D154" i="14"/>
  <c r="C154" i="14"/>
  <c r="D153" i="14"/>
  <c r="C153" i="14"/>
  <c r="D152" i="14"/>
  <c r="C152" i="14"/>
  <c r="D151" i="14"/>
  <c r="C151" i="14"/>
  <c r="D150" i="14"/>
  <c r="C150" i="14"/>
  <c r="D149" i="14"/>
  <c r="C149" i="14"/>
  <c r="D148" i="14"/>
  <c r="C148" i="14"/>
  <c r="D147" i="14"/>
  <c r="C147" i="14"/>
  <c r="D146" i="14"/>
  <c r="C146" i="14"/>
  <c r="D145" i="14"/>
  <c r="C145" i="14"/>
  <c r="D144" i="14"/>
  <c r="C144" i="14"/>
  <c r="D143" i="14"/>
  <c r="C143" i="14"/>
  <c r="D142" i="14"/>
  <c r="C142" i="14"/>
  <c r="D141" i="14"/>
  <c r="C141" i="14"/>
  <c r="D140" i="14"/>
  <c r="C140" i="14"/>
  <c r="D139" i="14"/>
  <c r="C139" i="14"/>
  <c r="D138" i="14"/>
  <c r="C138" i="14"/>
  <c r="D137" i="14"/>
  <c r="C137" i="14"/>
  <c r="D136" i="14"/>
  <c r="C136" i="14"/>
  <c r="D135" i="14"/>
  <c r="C135" i="14"/>
  <c r="D134" i="14"/>
  <c r="C134" i="14"/>
  <c r="D133" i="14"/>
  <c r="C133" i="14"/>
  <c r="D132" i="14"/>
  <c r="C132" i="14"/>
  <c r="D131" i="14"/>
  <c r="C131" i="14"/>
  <c r="D130" i="14"/>
  <c r="C130" i="14"/>
  <c r="D129" i="14"/>
  <c r="C129" i="14"/>
  <c r="D128" i="14"/>
  <c r="C128" i="14"/>
  <c r="D127" i="14"/>
  <c r="C127" i="14"/>
  <c r="D126" i="14"/>
  <c r="C126" i="14"/>
  <c r="D125" i="14"/>
  <c r="C125" i="14"/>
  <c r="D124" i="14"/>
  <c r="C124" i="14"/>
  <c r="D123" i="14"/>
  <c r="C123" i="14"/>
  <c r="D122" i="14"/>
  <c r="C122" i="14"/>
  <c r="D121" i="14"/>
  <c r="C121" i="14"/>
  <c r="D120" i="14"/>
  <c r="C120" i="14"/>
  <c r="D119" i="14"/>
  <c r="C119" i="14"/>
  <c r="D118" i="14"/>
  <c r="C118" i="14"/>
  <c r="D117" i="14"/>
  <c r="C117" i="14"/>
  <c r="D116" i="14"/>
  <c r="C116" i="14"/>
  <c r="D115" i="14"/>
  <c r="C115" i="14"/>
  <c r="D114" i="14"/>
  <c r="C114" i="14"/>
  <c r="D113" i="14"/>
  <c r="C113" i="14"/>
  <c r="D112" i="14"/>
  <c r="C112" i="14"/>
  <c r="D111" i="14"/>
  <c r="C111" i="14"/>
  <c r="D110" i="14"/>
  <c r="C110" i="14"/>
  <c r="D109" i="14"/>
  <c r="C109" i="14"/>
  <c r="D108" i="14"/>
  <c r="C108" i="14"/>
  <c r="D107" i="14"/>
  <c r="C107" i="14"/>
  <c r="D106" i="14"/>
  <c r="C106" i="14"/>
  <c r="D105" i="14"/>
  <c r="C105" i="14"/>
  <c r="D104" i="14"/>
  <c r="C104" i="14"/>
  <c r="D103" i="14"/>
  <c r="C103" i="14"/>
  <c r="D102" i="14"/>
  <c r="C102" i="14"/>
  <c r="D101" i="14"/>
  <c r="C101" i="14"/>
  <c r="D100" i="14"/>
  <c r="C100" i="14"/>
  <c r="D99" i="14"/>
  <c r="C99" i="14"/>
  <c r="D98" i="14"/>
  <c r="C98" i="14"/>
  <c r="D97" i="14"/>
  <c r="C97" i="14"/>
  <c r="D96" i="14"/>
  <c r="C96" i="14"/>
  <c r="D95" i="14"/>
  <c r="C95" i="14"/>
  <c r="D94" i="14"/>
  <c r="C94" i="14"/>
  <c r="D93" i="14"/>
  <c r="C93" i="14"/>
  <c r="D92" i="14"/>
  <c r="C92" i="14"/>
  <c r="D91" i="14"/>
  <c r="C91" i="14"/>
  <c r="D90" i="14"/>
  <c r="C90" i="14"/>
  <c r="D89" i="14"/>
  <c r="C89" i="14"/>
  <c r="D88" i="14"/>
  <c r="C88" i="14"/>
  <c r="D87" i="14"/>
  <c r="C87" i="14"/>
  <c r="D86" i="14"/>
  <c r="C86" i="14"/>
  <c r="D85" i="14"/>
  <c r="C85" i="14"/>
  <c r="D84" i="14"/>
  <c r="C84" i="14"/>
  <c r="D83" i="14"/>
  <c r="C83" i="14"/>
  <c r="D82" i="14"/>
  <c r="C82" i="14"/>
  <c r="D81" i="14"/>
  <c r="C81" i="14"/>
  <c r="D80" i="14"/>
  <c r="C80" i="14"/>
  <c r="D79" i="14"/>
  <c r="C79" i="14"/>
  <c r="D78" i="14"/>
  <c r="C78" i="14"/>
  <c r="D77" i="14"/>
  <c r="C77" i="14"/>
  <c r="D76" i="14"/>
  <c r="C76" i="14"/>
  <c r="D75" i="14"/>
  <c r="C75" i="14"/>
  <c r="D74" i="14"/>
  <c r="C74" i="14"/>
  <c r="D73" i="14"/>
  <c r="C73" i="14"/>
  <c r="D72" i="14"/>
  <c r="C72" i="14"/>
  <c r="D71" i="14"/>
  <c r="C71" i="14"/>
  <c r="D70" i="14"/>
  <c r="C70" i="14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D55" i="14"/>
  <c r="C55" i="14"/>
  <c r="D54" i="14"/>
  <c r="C54" i="14"/>
  <c r="D53" i="14"/>
  <c r="C53" i="14"/>
  <c r="D52" i="14"/>
  <c r="C52" i="14"/>
  <c r="D51" i="14"/>
  <c r="C51" i="14"/>
  <c r="D50" i="14"/>
  <c r="C50" i="14"/>
  <c r="D49" i="14"/>
  <c r="C49" i="14"/>
  <c r="D48" i="14"/>
  <c r="C48" i="14"/>
  <c r="D47" i="14"/>
  <c r="C47" i="14"/>
  <c r="D46" i="14"/>
  <c r="C46" i="14"/>
  <c r="D45" i="14"/>
  <c r="C45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D27" i="14"/>
  <c r="C27" i="14"/>
  <c r="D26" i="14"/>
  <c r="C26" i="14"/>
  <c r="D25" i="14"/>
  <c r="C25" i="14"/>
  <c r="D24" i="14"/>
  <c r="C24" i="14"/>
  <c r="D23" i="14"/>
  <c r="C23" i="14"/>
  <c r="D22" i="14"/>
  <c r="C22" i="14"/>
  <c r="D21" i="14"/>
  <c r="C21" i="14"/>
  <c r="D20" i="14"/>
  <c r="C20" i="14"/>
  <c r="B20" i="14"/>
  <c r="D19" i="14"/>
  <c r="C19" i="14"/>
  <c r="B19" i="14"/>
  <c r="D18" i="14"/>
  <c r="C18" i="14"/>
  <c r="B18" i="14"/>
  <c r="D17" i="14"/>
  <c r="C17" i="14"/>
  <c r="B17" i="14"/>
  <c r="D16" i="14"/>
  <c r="C16" i="14"/>
  <c r="B16" i="14"/>
  <c r="D15" i="14"/>
  <c r="C15" i="14"/>
  <c r="B15" i="14"/>
  <c r="D14" i="14"/>
  <c r="C14" i="14"/>
  <c r="B14" i="14"/>
  <c r="D13" i="14"/>
  <c r="C13" i="14"/>
  <c r="B13" i="14"/>
  <c r="D12" i="14"/>
  <c r="C12" i="14"/>
  <c r="B12" i="14"/>
  <c r="D11" i="14"/>
  <c r="C11" i="14"/>
  <c r="B11" i="14"/>
  <c r="D10" i="14"/>
  <c r="C10" i="14"/>
  <c r="B10" i="14"/>
  <c r="D9" i="14"/>
  <c r="C9" i="14"/>
  <c r="B9" i="14"/>
  <c r="D8" i="14"/>
  <c r="C8" i="14"/>
  <c r="B8" i="14"/>
  <c r="D7" i="14"/>
  <c r="C7" i="14"/>
  <c r="B7" i="14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D6" i="14"/>
  <c r="C6" i="14"/>
  <c r="BA54" i="13" l="1"/>
  <c r="E14" i="14" s="1"/>
  <c r="BA53" i="13"/>
  <c r="E13" i="14" s="1"/>
  <c r="BA52" i="13"/>
  <c r="E12" i="14" s="1"/>
  <c r="BA51" i="13"/>
  <c r="E11" i="14" s="1"/>
  <c r="BA50" i="13"/>
  <c r="E10" i="14" s="1"/>
  <c r="BA49" i="13"/>
  <c r="E9" i="14" s="1"/>
  <c r="BA48" i="13"/>
  <c r="E8" i="14" s="1"/>
  <c r="BA47" i="13"/>
  <c r="E7" i="14" s="1"/>
  <c r="BA46" i="13"/>
  <c r="E6" i="14" s="1"/>
  <c r="BA45" i="13"/>
  <c r="BA44" i="13"/>
  <c r="BA43" i="13"/>
  <c r="BA42" i="13"/>
  <c r="BA41" i="13"/>
  <c r="BA40" i="13"/>
  <c r="BA39" i="13"/>
  <c r="BA38" i="13"/>
  <c r="BA37" i="13"/>
  <c r="BA36" i="13"/>
  <c r="BA35" i="13"/>
  <c r="BA34" i="13"/>
  <c r="BA33" i="13"/>
  <c r="BA32" i="13"/>
  <c r="BA31" i="13"/>
  <c r="BA30" i="13"/>
  <c r="BA29" i="13"/>
  <c r="BA28" i="13"/>
  <c r="BA27" i="13"/>
  <c r="BA26" i="13"/>
  <c r="BA25" i="13"/>
  <c r="BA24" i="13"/>
  <c r="BA23" i="13"/>
  <c r="BA22" i="13"/>
  <c r="BA21" i="13"/>
  <c r="BA20" i="13"/>
  <c r="BA19" i="13"/>
  <c r="BA18" i="13"/>
  <c r="BA17" i="13"/>
  <c r="BA16" i="13"/>
  <c r="BA15" i="13"/>
  <c r="BA14" i="13"/>
  <c r="BA13" i="13"/>
  <c r="BA12" i="13"/>
  <c r="BA11" i="13"/>
  <c r="BA10" i="13"/>
  <c r="BA9" i="13"/>
  <c r="BA8" i="13"/>
  <c r="BA7" i="13"/>
  <c r="BA6" i="13"/>
  <c r="BR56" i="13" l="1"/>
  <c r="BR55" i="13"/>
  <c r="BR54" i="13"/>
  <c r="BR53" i="13"/>
  <c r="BR52" i="13"/>
  <c r="BR51" i="13"/>
  <c r="BR50" i="13"/>
  <c r="BR49" i="13"/>
  <c r="BR48" i="13"/>
  <c r="BR47" i="13"/>
  <c r="BR46" i="13"/>
  <c r="BR45" i="13"/>
  <c r="BR44" i="13"/>
  <c r="BR43" i="13"/>
  <c r="BR42" i="13"/>
  <c r="BR41" i="13"/>
  <c r="BR40" i="13"/>
  <c r="BR39" i="13"/>
  <c r="BR38" i="13"/>
  <c r="BR37" i="13"/>
  <c r="BR36" i="13"/>
  <c r="BR35" i="13"/>
  <c r="BR34" i="13"/>
  <c r="BR33" i="13"/>
  <c r="BR32" i="13"/>
  <c r="BR31" i="13"/>
  <c r="BR30" i="13"/>
  <c r="BR29" i="13"/>
  <c r="BR28" i="13"/>
  <c r="BR27" i="13"/>
  <c r="BR26" i="13"/>
  <c r="BR25" i="13"/>
  <c r="BR24" i="13"/>
  <c r="BR23" i="13"/>
  <c r="BR22" i="13"/>
  <c r="BR21" i="13"/>
  <c r="BR20" i="13"/>
  <c r="BR19" i="13"/>
  <c r="BR18" i="13"/>
  <c r="BR17" i="13"/>
  <c r="BR16" i="13"/>
  <c r="BR15" i="13"/>
  <c r="BR14" i="13"/>
  <c r="BR13" i="13"/>
  <c r="BR12" i="13"/>
  <c r="BR11" i="13"/>
  <c r="BR10" i="13"/>
  <c r="BR9" i="13"/>
  <c r="BR8" i="13"/>
  <c r="BR7" i="13"/>
  <c r="V55" i="13"/>
  <c r="U55" i="13"/>
  <c r="V54" i="13"/>
  <c r="U54" i="13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U1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AN7" i="13"/>
  <c r="AN8" i="13" s="1"/>
  <c r="AQ8" i="13" s="1"/>
  <c r="AM7" i="13"/>
  <c r="AM8" i="13" s="1"/>
  <c r="AP8" i="13" s="1"/>
  <c r="AK6" i="13"/>
  <c r="AT6" i="13" s="1"/>
  <c r="BQ6" i="13" s="1"/>
  <c r="AJ6" i="13"/>
  <c r="AS6" i="13" s="1"/>
  <c r="BP6" i="13" s="1"/>
  <c r="AI6" i="13"/>
  <c r="AR6" i="13" s="1"/>
  <c r="E265" i="7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L6" i="7"/>
  <c r="K5" i="7"/>
  <c r="J5" i="7"/>
  <c r="I5" i="7"/>
  <c r="H5" i="7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L4" i="7"/>
  <c r="A169" i="12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J7" i="12"/>
  <c r="G3" i="12"/>
  <c r="J7" i="7" l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BO6" i="13"/>
  <c r="BH6" i="13"/>
  <c r="AU6" i="13"/>
  <c r="AI7" i="13" s="1"/>
  <c r="AW6" i="13"/>
  <c r="AV6" i="13"/>
  <c r="AJ7" i="13" s="1"/>
  <c r="AK7" i="13"/>
  <c r="AT7" i="13" s="1"/>
  <c r="AQ7" i="13"/>
  <c r="AP7" i="13"/>
  <c r="V5" i="13"/>
  <c r="U5" i="13"/>
  <c r="T5" i="13"/>
  <c r="AM9" i="13"/>
  <c r="AS7" i="13"/>
  <c r="AN9" i="13"/>
  <c r="AQ9" i="13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G7" i="7"/>
  <c r="C165" i="12"/>
  <c r="C161" i="12"/>
  <c r="C157" i="12"/>
  <c r="C153" i="12"/>
  <c r="C167" i="12"/>
  <c r="C163" i="12"/>
  <c r="C159" i="12"/>
  <c r="C155" i="12"/>
  <c r="C151" i="12"/>
  <c r="C147" i="12"/>
  <c r="C143" i="12"/>
  <c r="C139" i="12"/>
  <c r="C135" i="12"/>
  <c r="C131" i="12"/>
  <c r="C127" i="12"/>
  <c r="C123" i="12"/>
  <c r="C119" i="12"/>
  <c r="C115" i="12"/>
  <c r="C111" i="12"/>
  <c r="C168" i="12"/>
  <c r="C164" i="12"/>
  <c r="C160" i="12"/>
  <c r="C156" i="12"/>
  <c r="C152" i="12"/>
  <c r="C148" i="12"/>
  <c r="C144" i="12"/>
  <c r="C140" i="12"/>
  <c r="C136" i="12"/>
  <c r="C132" i="12"/>
  <c r="C128" i="12"/>
  <c r="C124" i="12"/>
  <c r="C120" i="12"/>
  <c r="C116" i="12"/>
  <c r="C112" i="12"/>
  <c r="C108" i="12"/>
  <c r="C104" i="12"/>
  <c r="C100" i="12"/>
  <c r="C96" i="12"/>
  <c r="C92" i="12"/>
  <c r="C88" i="12"/>
  <c r="C84" i="12"/>
  <c r="C80" i="12"/>
  <c r="C76" i="12"/>
  <c r="C31" i="12"/>
  <c r="C51" i="12"/>
  <c r="C55" i="12"/>
  <c r="C71" i="12"/>
  <c r="C9" i="12"/>
  <c r="C13" i="12"/>
  <c r="C17" i="12"/>
  <c r="C21" i="12"/>
  <c r="C25" i="12"/>
  <c r="C29" i="12"/>
  <c r="C33" i="12"/>
  <c r="C37" i="12"/>
  <c r="C41" i="12"/>
  <c r="C45" i="12"/>
  <c r="C49" i="12"/>
  <c r="C53" i="12"/>
  <c r="C57" i="12"/>
  <c r="C61" i="12"/>
  <c r="C65" i="12"/>
  <c r="C69" i="12"/>
  <c r="C73" i="12"/>
  <c r="C74" i="12"/>
  <c r="C75" i="12"/>
  <c r="C77" i="12"/>
  <c r="C78" i="12"/>
  <c r="C79" i="12"/>
  <c r="C81" i="12"/>
  <c r="C82" i="12"/>
  <c r="C83" i="12"/>
  <c r="C85" i="12"/>
  <c r="C86" i="12"/>
  <c r="C87" i="12"/>
  <c r="C89" i="12"/>
  <c r="C90" i="12"/>
  <c r="C91" i="12"/>
  <c r="C93" i="12"/>
  <c r="C94" i="12"/>
  <c r="C95" i="12"/>
  <c r="C97" i="12"/>
  <c r="C98" i="12"/>
  <c r="C99" i="12"/>
  <c r="C101" i="12"/>
  <c r="C102" i="12"/>
  <c r="C103" i="12"/>
  <c r="C105" i="12"/>
  <c r="C106" i="12"/>
  <c r="C107" i="12"/>
  <c r="C109" i="12"/>
  <c r="C110" i="12"/>
  <c r="C114" i="12"/>
  <c r="C118" i="12"/>
  <c r="C122" i="12"/>
  <c r="C126" i="12"/>
  <c r="C130" i="12"/>
  <c r="C134" i="12"/>
  <c r="C138" i="12"/>
  <c r="C142" i="12"/>
  <c r="C146" i="12"/>
  <c r="C150" i="12"/>
  <c r="C11" i="12"/>
  <c r="C19" i="12"/>
  <c r="C23" i="12"/>
  <c r="C27" i="12"/>
  <c r="C35" i="12"/>
  <c r="C39" i="12"/>
  <c r="C43" i="12"/>
  <c r="C47" i="12"/>
  <c r="C59" i="12"/>
  <c r="C63" i="12"/>
  <c r="C67" i="12"/>
  <c r="C6" i="12"/>
  <c r="C8" i="12"/>
  <c r="C12" i="12"/>
  <c r="C16" i="12"/>
  <c r="C20" i="12"/>
  <c r="C24" i="12"/>
  <c r="C28" i="12"/>
  <c r="C32" i="12"/>
  <c r="C36" i="12"/>
  <c r="C40" i="12"/>
  <c r="C44" i="12"/>
  <c r="C48" i="12"/>
  <c r="C52" i="12"/>
  <c r="C56" i="12"/>
  <c r="C60" i="12"/>
  <c r="C64" i="12"/>
  <c r="C68" i="12"/>
  <c r="C72" i="12"/>
  <c r="C7" i="12"/>
  <c r="C15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113" i="12"/>
  <c r="C117" i="12"/>
  <c r="C121" i="12"/>
  <c r="C125" i="12"/>
  <c r="C129" i="12"/>
  <c r="C133" i="12"/>
  <c r="C137" i="12"/>
  <c r="C141" i="12"/>
  <c r="C145" i="12"/>
  <c r="C149" i="12"/>
  <c r="C154" i="12"/>
  <c r="C158" i="12"/>
  <c r="C162" i="12"/>
  <c r="C166" i="12"/>
  <c r="BC6" i="13" l="1"/>
  <c r="BD6" i="13"/>
  <c r="BB6" i="13"/>
  <c r="AW7" i="13"/>
  <c r="AK8" i="13" s="1"/>
  <c r="AT8" i="13" s="1"/>
  <c r="BQ7" i="13"/>
  <c r="AV7" i="13"/>
  <c r="AJ8" i="13" s="1"/>
  <c r="AS8" i="13" s="1"/>
  <c r="BP7" i="13"/>
  <c r="Y346" i="13"/>
  <c r="Y344" i="13"/>
  <c r="Y342" i="13"/>
  <c r="Y340" i="13"/>
  <c r="Y338" i="13"/>
  <c r="Y336" i="13"/>
  <c r="Y334" i="13"/>
  <c r="Y332" i="13"/>
  <c r="Y330" i="13"/>
  <c r="Y328" i="13"/>
  <c r="Y326" i="13"/>
  <c r="Y324" i="13"/>
  <c r="Y322" i="13"/>
  <c r="Y320" i="13"/>
  <c r="Y318" i="13"/>
  <c r="Y316" i="13"/>
  <c r="Y314" i="13"/>
  <c r="Y312" i="13"/>
  <c r="Y310" i="13"/>
  <c r="Y308" i="13"/>
  <c r="Y306" i="13"/>
  <c r="Y304" i="13"/>
  <c r="Y302" i="13"/>
  <c r="Y300" i="13"/>
  <c r="Y298" i="13"/>
  <c r="Y296" i="13"/>
  <c r="Y294" i="13"/>
  <c r="Y292" i="13"/>
  <c r="Y290" i="13"/>
  <c r="Y288" i="13"/>
  <c r="Y286" i="13"/>
  <c r="Y284" i="13"/>
  <c r="Y282" i="13"/>
  <c r="Y280" i="13"/>
  <c r="Y278" i="13"/>
  <c r="Y276" i="13"/>
  <c r="Y274" i="13"/>
  <c r="Y272" i="13"/>
  <c r="Y270" i="13"/>
  <c r="Y268" i="13"/>
  <c r="Y266" i="13"/>
  <c r="Y264" i="13"/>
  <c r="Y262" i="13"/>
  <c r="Y260" i="13"/>
  <c r="Y258" i="13"/>
  <c r="Y256" i="13"/>
  <c r="Y254" i="13"/>
  <c r="Y252" i="13"/>
  <c r="Y250" i="13"/>
  <c r="Y248" i="13"/>
  <c r="Y246" i="13"/>
  <c r="Y244" i="13"/>
  <c r="Y242" i="13"/>
  <c r="Y240" i="13"/>
  <c r="Y238" i="13"/>
  <c r="Y237" i="13"/>
  <c r="Y235" i="13"/>
  <c r="Y233" i="13"/>
  <c r="Y231" i="13"/>
  <c r="Y229" i="13"/>
  <c r="Y227" i="13"/>
  <c r="Y225" i="13"/>
  <c r="Y223" i="13"/>
  <c r="Y221" i="13"/>
  <c r="Y219" i="13"/>
  <c r="Y217" i="13"/>
  <c r="Y215" i="13"/>
  <c r="Y213" i="13"/>
  <c r="Y211" i="13"/>
  <c r="Y209" i="13"/>
  <c r="Y207" i="13"/>
  <c r="Y205" i="13"/>
  <c r="Y203" i="13"/>
  <c r="Y201" i="13"/>
  <c r="Y199" i="13"/>
  <c r="Y197" i="13"/>
  <c r="Y195" i="13"/>
  <c r="Y193" i="13"/>
  <c r="Y191" i="13"/>
  <c r="Y189" i="13"/>
  <c r="Y187" i="13"/>
  <c r="Y185" i="13"/>
  <c r="Y183" i="13"/>
  <c r="Y181" i="13"/>
  <c r="Y179" i="13"/>
  <c r="Y177" i="13"/>
  <c r="Y175" i="13"/>
  <c r="Y173" i="13"/>
  <c r="Y171" i="13"/>
  <c r="Y169" i="13"/>
  <c r="Y167" i="13"/>
  <c r="Y165" i="13"/>
  <c r="Y163" i="13"/>
  <c r="Y161" i="13"/>
  <c r="Y159" i="13"/>
  <c r="Y157" i="13"/>
  <c r="Y155" i="13"/>
  <c r="Y153" i="13"/>
  <c r="Y151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259" i="13"/>
  <c r="Y255" i="13"/>
  <c r="Y251" i="13"/>
  <c r="Y247" i="13"/>
  <c r="Y243" i="13"/>
  <c r="Y239" i="13"/>
  <c r="Y341" i="13"/>
  <c r="Y333" i="13"/>
  <c r="Y325" i="13"/>
  <c r="Y317" i="13"/>
  <c r="Y309" i="13"/>
  <c r="Y301" i="13"/>
  <c r="Y293" i="13"/>
  <c r="Y285" i="13"/>
  <c r="Y277" i="13"/>
  <c r="Y269" i="13"/>
  <c r="Y261" i="13"/>
  <c r="Y253" i="13"/>
  <c r="Y245" i="13"/>
  <c r="Y228" i="13"/>
  <c r="Y220" i="13"/>
  <c r="Y216" i="13"/>
  <c r="Y208" i="13"/>
  <c r="Y196" i="13"/>
  <c r="Y188" i="13"/>
  <c r="Y176" i="13"/>
  <c r="Y168" i="13"/>
  <c r="Y160" i="13"/>
  <c r="Y152" i="13"/>
  <c r="Y148" i="13"/>
  <c r="Y144" i="13"/>
  <c r="Y140" i="13"/>
  <c r="Y136" i="13"/>
  <c r="Y132" i="13"/>
  <c r="Y128" i="13"/>
  <c r="Y124" i="13"/>
  <c r="Y120" i="13"/>
  <c r="Y116" i="13"/>
  <c r="Y112" i="13"/>
  <c r="Y108" i="13"/>
  <c r="Y104" i="13"/>
  <c r="Y100" i="13"/>
  <c r="Y96" i="13"/>
  <c r="Y92" i="13"/>
  <c r="Y88" i="13"/>
  <c r="Y84" i="13"/>
  <c r="Y80" i="13"/>
  <c r="Y76" i="13"/>
  <c r="Y72" i="13"/>
  <c r="Y68" i="13"/>
  <c r="Y64" i="13"/>
  <c r="Y60" i="13"/>
  <c r="Y234" i="13"/>
  <c r="Y230" i="13"/>
  <c r="Y226" i="13"/>
  <c r="Y222" i="13"/>
  <c r="Y218" i="13"/>
  <c r="Y214" i="13"/>
  <c r="Y210" i="13"/>
  <c r="Y206" i="13"/>
  <c r="Y202" i="13"/>
  <c r="Y198" i="13"/>
  <c r="Y194" i="13"/>
  <c r="Y190" i="13"/>
  <c r="Y186" i="13"/>
  <c r="Y182" i="13"/>
  <c r="Y178" i="13"/>
  <c r="Y174" i="13"/>
  <c r="Y170" i="13"/>
  <c r="Y166" i="13"/>
  <c r="Y162" i="13"/>
  <c r="Y158" i="13"/>
  <c r="Y154" i="13"/>
  <c r="Y150" i="13"/>
  <c r="Y149" i="13"/>
  <c r="Y147" i="13"/>
  <c r="Y145" i="13"/>
  <c r="Y143" i="13"/>
  <c r="Y141" i="13"/>
  <c r="Y139" i="13"/>
  <c r="Y137" i="13"/>
  <c r="Y135" i="13"/>
  <c r="Y133" i="13"/>
  <c r="Y131" i="13"/>
  <c r="Y129" i="13"/>
  <c r="Y127" i="13"/>
  <c r="Y125" i="13"/>
  <c r="Y123" i="13"/>
  <c r="Y121" i="13"/>
  <c r="Y119" i="13"/>
  <c r="Y117" i="13"/>
  <c r="Y115" i="13"/>
  <c r="Y113" i="13"/>
  <c r="Y111" i="13"/>
  <c r="Y109" i="13"/>
  <c r="Y107" i="13"/>
  <c r="Y105" i="13"/>
  <c r="Y103" i="13"/>
  <c r="Y101" i="13"/>
  <c r="Y99" i="13"/>
  <c r="Y97" i="13"/>
  <c r="Y95" i="13"/>
  <c r="Y93" i="13"/>
  <c r="Y91" i="13"/>
  <c r="Y89" i="13"/>
  <c r="Y87" i="13"/>
  <c r="Y85" i="13"/>
  <c r="Y83" i="13"/>
  <c r="Y81" i="13"/>
  <c r="Y79" i="13"/>
  <c r="Y77" i="13"/>
  <c r="Y75" i="13"/>
  <c r="Y73" i="13"/>
  <c r="Y71" i="13"/>
  <c r="Y69" i="13"/>
  <c r="Y67" i="13"/>
  <c r="Y65" i="13"/>
  <c r="Y63" i="13"/>
  <c r="Y61" i="13"/>
  <c r="Y59" i="13"/>
  <c r="Y58" i="13"/>
  <c r="Y345" i="13"/>
  <c r="Y337" i="13"/>
  <c r="Y329" i="13"/>
  <c r="Y321" i="13"/>
  <c r="Y313" i="13"/>
  <c r="Y305" i="13"/>
  <c r="Y297" i="13"/>
  <c r="Y289" i="13"/>
  <c r="Y281" i="13"/>
  <c r="Y273" i="13"/>
  <c r="Y265" i="13"/>
  <c r="Y257" i="13"/>
  <c r="Y249" i="13"/>
  <c r="Y241" i="13"/>
  <c r="Y236" i="13"/>
  <c r="Y232" i="13"/>
  <c r="Y224" i="13"/>
  <c r="Y212" i="13"/>
  <c r="Y204" i="13"/>
  <c r="Y200" i="13"/>
  <c r="Y192" i="13"/>
  <c r="Y184" i="13"/>
  <c r="Y180" i="13"/>
  <c r="Y172" i="13"/>
  <c r="Y164" i="13"/>
  <c r="Y156" i="13"/>
  <c r="Y146" i="13"/>
  <c r="Y142" i="13"/>
  <c r="Y138" i="13"/>
  <c r="Y134" i="13"/>
  <c r="Y130" i="13"/>
  <c r="Y126" i="13"/>
  <c r="Y122" i="13"/>
  <c r="Y118" i="13"/>
  <c r="Y114" i="13"/>
  <c r="Y110" i="13"/>
  <c r="Y106" i="13"/>
  <c r="Y102" i="13"/>
  <c r="Y98" i="13"/>
  <c r="Y94" i="13"/>
  <c r="Y90" i="13"/>
  <c r="Y86" i="13"/>
  <c r="Y82" i="13"/>
  <c r="Y78" i="13"/>
  <c r="Y74" i="13"/>
  <c r="Y70" i="13"/>
  <c r="Y66" i="13"/>
  <c r="Y62" i="13"/>
  <c r="W57" i="13"/>
  <c r="T57" i="13" s="1"/>
  <c r="W345" i="13"/>
  <c r="W343" i="13"/>
  <c r="W341" i="13"/>
  <c r="W339" i="13"/>
  <c r="W337" i="13"/>
  <c r="W335" i="13"/>
  <c r="W333" i="13"/>
  <c r="W331" i="13"/>
  <c r="W329" i="13"/>
  <c r="W327" i="13"/>
  <c r="W325" i="13"/>
  <c r="W323" i="13"/>
  <c r="W321" i="13"/>
  <c r="W319" i="13"/>
  <c r="W317" i="13"/>
  <c r="W315" i="13"/>
  <c r="W313" i="13"/>
  <c r="W311" i="13"/>
  <c r="W309" i="13"/>
  <c r="W307" i="13"/>
  <c r="W305" i="13"/>
  <c r="W303" i="13"/>
  <c r="W301" i="13"/>
  <c r="W299" i="13"/>
  <c r="W297" i="13"/>
  <c r="W295" i="13"/>
  <c r="W293" i="13"/>
  <c r="W291" i="13"/>
  <c r="W289" i="13"/>
  <c r="W287" i="13"/>
  <c r="W285" i="13"/>
  <c r="W283" i="13"/>
  <c r="W281" i="13"/>
  <c r="W279" i="13"/>
  <c r="W277" i="13"/>
  <c r="W275" i="13"/>
  <c r="W273" i="13"/>
  <c r="W271" i="13"/>
  <c r="W269" i="13"/>
  <c r="W267" i="13"/>
  <c r="W265" i="13"/>
  <c r="W263" i="13"/>
  <c r="W261" i="13"/>
  <c r="W259" i="13"/>
  <c r="W257" i="13"/>
  <c r="W255" i="13"/>
  <c r="W253" i="13"/>
  <c r="W251" i="13"/>
  <c r="W249" i="13"/>
  <c r="W247" i="13"/>
  <c r="W245" i="13"/>
  <c r="W243" i="13"/>
  <c r="W241" i="13"/>
  <c r="W239" i="13"/>
  <c r="W238" i="13"/>
  <c r="W236" i="13"/>
  <c r="W234" i="13"/>
  <c r="W232" i="13"/>
  <c r="W230" i="13"/>
  <c r="W228" i="13"/>
  <c r="W226" i="13"/>
  <c r="W224" i="13"/>
  <c r="W222" i="13"/>
  <c r="W220" i="13"/>
  <c r="W218" i="13"/>
  <c r="W216" i="13"/>
  <c r="W214" i="13"/>
  <c r="W212" i="13"/>
  <c r="W210" i="13"/>
  <c r="W208" i="13"/>
  <c r="W206" i="13"/>
  <c r="W204" i="13"/>
  <c r="W202" i="13"/>
  <c r="W200" i="13"/>
  <c r="W198" i="13"/>
  <c r="W196" i="13"/>
  <c r="W194" i="13"/>
  <c r="W192" i="13"/>
  <c r="W190" i="13"/>
  <c r="W188" i="13"/>
  <c r="W186" i="13"/>
  <c r="W184" i="13"/>
  <c r="W182" i="13"/>
  <c r="W180" i="13"/>
  <c r="W178" i="13"/>
  <c r="W176" i="13"/>
  <c r="W174" i="13"/>
  <c r="W172" i="13"/>
  <c r="W170" i="13"/>
  <c r="W168" i="13"/>
  <c r="W166" i="13"/>
  <c r="W164" i="13"/>
  <c r="W162" i="13"/>
  <c r="W160" i="13"/>
  <c r="W158" i="13"/>
  <c r="W156" i="13"/>
  <c r="W154" i="13"/>
  <c r="W152" i="13"/>
  <c r="W150" i="13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258" i="13"/>
  <c r="W254" i="13"/>
  <c r="W250" i="13"/>
  <c r="W246" i="13"/>
  <c r="W242" i="13"/>
  <c r="W344" i="13"/>
  <c r="W336" i="13"/>
  <c r="W328" i="13"/>
  <c r="W320" i="13"/>
  <c r="W312" i="13"/>
  <c r="W304" i="13"/>
  <c r="W296" i="13"/>
  <c r="W288" i="13"/>
  <c r="W280" i="13"/>
  <c r="W272" i="13"/>
  <c r="W264" i="13"/>
  <c r="W256" i="13"/>
  <c r="W248" i="13"/>
  <c r="W240" i="13"/>
  <c r="W235" i="13"/>
  <c r="W231" i="13"/>
  <c r="W223" i="13"/>
  <c r="W211" i="13"/>
  <c r="W203" i="13"/>
  <c r="W199" i="13"/>
  <c r="W191" i="13"/>
  <c r="W183" i="13"/>
  <c r="W179" i="13"/>
  <c r="W171" i="13"/>
  <c r="W163" i="13"/>
  <c r="W155" i="13"/>
  <c r="W147" i="13"/>
  <c r="W143" i="13"/>
  <c r="W139" i="13"/>
  <c r="W135" i="13"/>
  <c r="W131" i="13"/>
  <c r="W127" i="13"/>
  <c r="W123" i="13"/>
  <c r="W119" i="13"/>
  <c r="W115" i="13"/>
  <c r="W111" i="13"/>
  <c r="W107" i="13"/>
  <c r="W103" i="13"/>
  <c r="W99" i="13"/>
  <c r="W95" i="13"/>
  <c r="W91" i="13"/>
  <c r="W87" i="13"/>
  <c r="W83" i="13"/>
  <c r="W79" i="13"/>
  <c r="W75" i="13"/>
  <c r="W71" i="13"/>
  <c r="W67" i="13"/>
  <c r="W63" i="13"/>
  <c r="W59" i="13"/>
  <c r="W58" i="13"/>
  <c r="T58" i="13" s="1"/>
  <c r="W237" i="13"/>
  <c r="W233" i="13"/>
  <c r="W229" i="13"/>
  <c r="W225" i="13"/>
  <c r="W221" i="13"/>
  <c r="W217" i="13"/>
  <c r="W213" i="13"/>
  <c r="W209" i="13"/>
  <c r="W205" i="13"/>
  <c r="W201" i="13"/>
  <c r="W197" i="13"/>
  <c r="W193" i="13"/>
  <c r="W189" i="13"/>
  <c r="W185" i="13"/>
  <c r="W181" i="13"/>
  <c r="W177" i="13"/>
  <c r="W173" i="13"/>
  <c r="W169" i="13"/>
  <c r="W165" i="13"/>
  <c r="W161" i="13"/>
  <c r="W157" i="13"/>
  <c r="W153" i="13"/>
  <c r="W148" i="13"/>
  <c r="W146" i="13"/>
  <c r="W144" i="13"/>
  <c r="W142" i="13"/>
  <c r="W140" i="13"/>
  <c r="W138" i="13"/>
  <c r="W136" i="13"/>
  <c r="W134" i="13"/>
  <c r="W132" i="13"/>
  <c r="W130" i="13"/>
  <c r="W128" i="13"/>
  <c r="W126" i="13"/>
  <c r="W124" i="13"/>
  <c r="W122" i="13"/>
  <c r="W120" i="13"/>
  <c r="W118" i="13"/>
  <c r="W116" i="13"/>
  <c r="W114" i="13"/>
  <c r="W112" i="13"/>
  <c r="W110" i="13"/>
  <c r="W108" i="13"/>
  <c r="W106" i="13"/>
  <c r="W104" i="13"/>
  <c r="W102" i="13"/>
  <c r="W100" i="13"/>
  <c r="W98" i="13"/>
  <c r="W96" i="13"/>
  <c r="W94" i="13"/>
  <c r="W92" i="13"/>
  <c r="W90" i="13"/>
  <c r="W88" i="13"/>
  <c r="W86" i="13"/>
  <c r="W84" i="13"/>
  <c r="W82" i="13"/>
  <c r="W80" i="13"/>
  <c r="W78" i="13"/>
  <c r="W76" i="13"/>
  <c r="W74" i="13"/>
  <c r="W72" i="13"/>
  <c r="W70" i="13"/>
  <c r="W68" i="13"/>
  <c r="W66" i="13"/>
  <c r="W64" i="13"/>
  <c r="W62" i="13"/>
  <c r="W60" i="13"/>
  <c r="W340" i="13"/>
  <c r="W332" i="13"/>
  <c r="W324" i="13"/>
  <c r="W316" i="13"/>
  <c r="W308" i="13"/>
  <c r="W300" i="13"/>
  <c r="W292" i="13"/>
  <c r="W284" i="13"/>
  <c r="W276" i="13"/>
  <c r="W268" i="13"/>
  <c r="W260" i="13"/>
  <c r="W252" i="13"/>
  <c r="W244" i="13"/>
  <c r="W227" i="13"/>
  <c r="W219" i="13"/>
  <c r="W215" i="13"/>
  <c r="W207" i="13"/>
  <c r="W195" i="13"/>
  <c r="W187" i="13"/>
  <c r="W175" i="13"/>
  <c r="W167" i="13"/>
  <c r="W159" i="13"/>
  <c r="W151" i="13"/>
  <c r="W149" i="13"/>
  <c r="W145" i="13"/>
  <c r="W141" i="13"/>
  <c r="W137" i="13"/>
  <c r="W133" i="13"/>
  <c r="W129" i="13"/>
  <c r="W125" i="13"/>
  <c r="W121" i="13"/>
  <c r="W117" i="13"/>
  <c r="W113" i="13"/>
  <c r="W109" i="13"/>
  <c r="W105" i="13"/>
  <c r="W101" i="13"/>
  <c r="W97" i="13"/>
  <c r="W93" i="13"/>
  <c r="W89" i="13"/>
  <c r="W85" i="13"/>
  <c r="W81" i="13"/>
  <c r="W77" i="13"/>
  <c r="W73" i="13"/>
  <c r="W69" i="13"/>
  <c r="W65" i="13"/>
  <c r="W61" i="13"/>
  <c r="X346" i="13"/>
  <c r="X344" i="13"/>
  <c r="X342" i="13"/>
  <c r="X340" i="13"/>
  <c r="X338" i="13"/>
  <c r="X336" i="13"/>
  <c r="X334" i="13"/>
  <c r="X332" i="13"/>
  <c r="X330" i="13"/>
  <c r="X328" i="13"/>
  <c r="X326" i="13"/>
  <c r="X324" i="13"/>
  <c r="X322" i="13"/>
  <c r="X320" i="13"/>
  <c r="X318" i="13"/>
  <c r="X316" i="13"/>
  <c r="X314" i="13"/>
  <c r="X312" i="13"/>
  <c r="X310" i="13"/>
  <c r="X308" i="13"/>
  <c r="X306" i="13"/>
  <c r="X304" i="13"/>
  <c r="X302" i="13"/>
  <c r="X300" i="13"/>
  <c r="X298" i="13"/>
  <c r="X296" i="13"/>
  <c r="X294" i="13"/>
  <c r="X292" i="13"/>
  <c r="X290" i="13"/>
  <c r="X288" i="13"/>
  <c r="X286" i="13"/>
  <c r="X284" i="13"/>
  <c r="X282" i="13"/>
  <c r="X280" i="13"/>
  <c r="X278" i="13"/>
  <c r="X276" i="13"/>
  <c r="X274" i="13"/>
  <c r="X272" i="13"/>
  <c r="X270" i="13"/>
  <c r="X268" i="13"/>
  <c r="X266" i="13"/>
  <c r="X264" i="13"/>
  <c r="X262" i="13"/>
  <c r="X260" i="13"/>
  <c r="X258" i="13"/>
  <c r="X256" i="13"/>
  <c r="X254" i="13"/>
  <c r="X252" i="13"/>
  <c r="X250" i="13"/>
  <c r="X248" i="13"/>
  <c r="X246" i="13"/>
  <c r="X244" i="13"/>
  <c r="X242" i="13"/>
  <c r="X240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259" i="13"/>
  <c r="X255" i="13"/>
  <c r="X251" i="13"/>
  <c r="X247" i="13"/>
  <c r="X243" i="13"/>
  <c r="X239" i="13"/>
  <c r="X238" i="13"/>
  <c r="X236" i="13"/>
  <c r="X234" i="13"/>
  <c r="X232" i="13"/>
  <c r="X230" i="13"/>
  <c r="X228" i="13"/>
  <c r="X226" i="13"/>
  <c r="X224" i="13"/>
  <c r="X222" i="13"/>
  <c r="X220" i="13"/>
  <c r="X218" i="13"/>
  <c r="X216" i="13"/>
  <c r="X214" i="13"/>
  <c r="X212" i="13"/>
  <c r="X210" i="13"/>
  <c r="X208" i="13"/>
  <c r="X206" i="13"/>
  <c r="X204" i="13"/>
  <c r="X202" i="13"/>
  <c r="X200" i="13"/>
  <c r="X198" i="13"/>
  <c r="X196" i="13"/>
  <c r="X194" i="13"/>
  <c r="X192" i="13"/>
  <c r="X190" i="13"/>
  <c r="X188" i="13"/>
  <c r="X186" i="13"/>
  <c r="X184" i="13"/>
  <c r="X182" i="13"/>
  <c r="X180" i="13"/>
  <c r="X178" i="13"/>
  <c r="X176" i="13"/>
  <c r="X174" i="13"/>
  <c r="X172" i="13"/>
  <c r="X170" i="13"/>
  <c r="X168" i="13"/>
  <c r="X166" i="13"/>
  <c r="X164" i="13"/>
  <c r="X162" i="13"/>
  <c r="X160" i="13"/>
  <c r="X158" i="13"/>
  <c r="X156" i="13"/>
  <c r="X154" i="13"/>
  <c r="X152" i="13"/>
  <c r="X150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5" i="13"/>
  <c r="X171" i="13"/>
  <c r="X167" i="13"/>
  <c r="X163" i="13"/>
  <c r="X159" i="13"/>
  <c r="X155" i="13"/>
  <c r="X151" i="13"/>
  <c r="X149" i="13"/>
  <c r="X147" i="13"/>
  <c r="X145" i="13"/>
  <c r="X143" i="13"/>
  <c r="X141" i="13"/>
  <c r="X139" i="13"/>
  <c r="X137" i="13"/>
  <c r="X135" i="13"/>
  <c r="X133" i="13"/>
  <c r="X131" i="13"/>
  <c r="X129" i="13"/>
  <c r="X127" i="13"/>
  <c r="X125" i="13"/>
  <c r="X123" i="13"/>
  <c r="X121" i="13"/>
  <c r="X119" i="13"/>
  <c r="X117" i="13"/>
  <c r="X115" i="13"/>
  <c r="X113" i="13"/>
  <c r="X111" i="13"/>
  <c r="X109" i="13"/>
  <c r="X107" i="13"/>
  <c r="X105" i="13"/>
  <c r="X103" i="13"/>
  <c r="X101" i="13"/>
  <c r="X99" i="13"/>
  <c r="X97" i="13"/>
  <c r="X95" i="13"/>
  <c r="X93" i="13"/>
  <c r="X91" i="13"/>
  <c r="X89" i="13"/>
  <c r="X87" i="13"/>
  <c r="X85" i="13"/>
  <c r="X83" i="13"/>
  <c r="X81" i="13"/>
  <c r="X79" i="13"/>
  <c r="X77" i="13"/>
  <c r="X75" i="13"/>
  <c r="X73" i="13"/>
  <c r="X71" i="13"/>
  <c r="X69" i="13"/>
  <c r="X67" i="13"/>
  <c r="X65" i="13"/>
  <c r="X63" i="13"/>
  <c r="X61" i="13"/>
  <c r="X59" i="13"/>
  <c r="X58" i="13"/>
  <c r="X181" i="13"/>
  <c r="X148" i="13"/>
  <c r="X144" i="13"/>
  <c r="X140" i="13"/>
  <c r="X134" i="13"/>
  <c r="X130" i="13"/>
  <c r="X126" i="13"/>
  <c r="X118" i="13"/>
  <c r="X116" i="13"/>
  <c r="X114" i="13"/>
  <c r="X112" i="13"/>
  <c r="X110" i="13"/>
  <c r="X108" i="13"/>
  <c r="X106" i="13"/>
  <c r="X104" i="13"/>
  <c r="X102" i="13"/>
  <c r="X100" i="13"/>
  <c r="X98" i="13"/>
  <c r="X96" i="13"/>
  <c r="X94" i="13"/>
  <c r="X92" i="13"/>
  <c r="X90" i="13"/>
  <c r="X88" i="13"/>
  <c r="X86" i="13"/>
  <c r="X84" i="13"/>
  <c r="X82" i="13"/>
  <c r="X80" i="13"/>
  <c r="X78" i="13"/>
  <c r="X76" i="13"/>
  <c r="X74" i="13"/>
  <c r="X72" i="13"/>
  <c r="X70" i="13"/>
  <c r="X68" i="13"/>
  <c r="X66" i="13"/>
  <c r="X64" i="13"/>
  <c r="X62" i="13"/>
  <c r="X60" i="13"/>
  <c r="X341" i="13"/>
  <c r="X333" i="13"/>
  <c r="X325" i="13"/>
  <c r="X317" i="13"/>
  <c r="X309" i="13"/>
  <c r="X285" i="13"/>
  <c r="X261" i="13"/>
  <c r="X245" i="13"/>
  <c r="X345" i="13"/>
  <c r="X337" i="13"/>
  <c r="X329" i="13"/>
  <c r="X321" i="13"/>
  <c r="X313" i="13"/>
  <c r="X305" i="13"/>
  <c r="X297" i="13"/>
  <c r="X289" i="13"/>
  <c r="X281" i="13"/>
  <c r="X273" i="13"/>
  <c r="X265" i="13"/>
  <c r="X257" i="13"/>
  <c r="X249" i="13"/>
  <c r="X241" i="13"/>
  <c r="X237" i="13"/>
  <c r="X233" i="13"/>
  <c r="X229" i="13"/>
  <c r="X225" i="13"/>
  <c r="X221" i="13"/>
  <c r="X217" i="13"/>
  <c r="X213" i="13"/>
  <c r="X209" i="13"/>
  <c r="X205" i="13"/>
  <c r="X201" i="13"/>
  <c r="X197" i="13"/>
  <c r="X193" i="13"/>
  <c r="X189" i="13"/>
  <c r="X185" i="13"/>
  <c r="X177" i="13"/>
  <c r="X173" i="13"/>
  <c r="X169" i="13"/>
  <c r="X165" i="13"/>
  <c r="X161" i="13"/>
  <c r="X157" i="13"/>
  <c r="X153" i="13"/>
  <c r="X146" i="13"/>
  <c r="X142" i="13"/>
  <c r="X138" i="13"/>
  <c r="X136" i="13"/>
  <c r="X132" i="13"/>
  <c r="X128" i="13"/>
  <c r="X124" i="13"/>
  <c r="X122" i="13"/>
  <c r="X120" i="13"/>
  <c r="X301" i="13"/>
  <c r="X293" i="13"/>
  <c r="X277" i="13"/>
  <c r="X269" i="13"/>
  <c r="X253" i="13"/>
  <c r="AM10" i="13"/>
  <c r="AP10" i="13" s="1"/>
  <c r="AP9" i="13"/>
  <c r="Y56" i="13"/>
  <c r="V56" i="13" s="1"/>
  <c r="Y57" i="13"/>
  <c r="X57" i="13"/>
  <c r="X56" i="13"/>
  <c r="U56" i="13" s="1"/>
  <c r="AN10" i="13"/>
  <c r="AQ10" i="13" s="1"/>
  <c r="G8" i="7"/>
  <c r="L7" i="7"/>
  <c r="T59" i="13" l="1"/>
  <c r="T60" i="13" s="1"/>
  <c r="T61" i="13" s="1"/>
  <c r="BE6" i="13"/>
  <c r="BI6" i="13"/>
  <c r="BL6" i="13" s="1"/>
  <c r="BG6" i="13"/>
  <c r="BK6" i="13" s="1"/>
  <c r="BN6" i="13" s="1"/>
  <c r="BF6" i="13"/>
  <c r="BJ6" i="13" s="1"/>
  <c r="BM6" i="13" s="1"/>
  <c r="AW8" i="13"/>
  <c r="AK9" i="13" s="1"/>
  <c r="AT9" i="13" s="1"/>
  <c r="BQ8" i="13"/>
  <c r="AV8" i="13"/>
  <c r="AJ9" i="13" s="1"/>
  <c r="AS9" i="13" s="1"/>
  <c r="BP8" i="13"/>
  <c r="AM11" i="13"/>
  <c r="AP11" i="13" s="1"/>
  <c r="V57" i="13"/>
  <c r="V58" i="13" s="1"/>
  <c r="V59" i="13" s="1"/>
  <c r="V60" i="13" s="1"/>
  <c r="V61" i="13" s="1"/>
  <c r="V62" i="13" s="1"/>
  <c r="S56" i="13"/>
  <c r="U57" i="13"/>
  <c r="U58" i="13" s="1"/>
  <c r="U59" i="13" s="1"/>
  <c r="U60" i="13" s="1"/>
  <c r="U61" i="13" s="1"/>
  <c r="R56" i="13"/>
  <c r="AN11" i="13"/>
  <c r="AQ11" i="13" s="1"/>
  <c r="L8" i="7"/>
  <c r="G9" i="7"/>
  <c r="AW9" i="13" l="1"/>
  <c r="AK10" i="13" s="1"/>
  <c r="AT10" i="13" s="1"/>
  <c r="BQ9" i="13"/>
  <c r="AV9" i="13"/>
  <c r="AJ10" i="13" s="1"/>
  <c r="AS10" i="13" s="1"/>
  <c r="BP9" i="13"/>
  <c r="AM12" i="13"/>
  <c r="AP12" i="13" s="1"/>
  <c r="V63" i="13"/>
  <c r="U62" i="13"/>
  <c r="T62" i="13"/>
  <c r="AN12" i="13"/>
  <c r="AQ12" i="13" s="1"/>
  <c r="G10" i="7"/>
  <c r="L9" i="7"/>
  <c r="AM13" i="13" l="1"/>
  <c r="AP13" i="13" s="1"/>
  <c r="AV10" i="13"/>
  <c r="AJ11" i="13" s="1"/>
  <c r="AS11" i="13" s="1"/>
  <c r="BP10" i="13"/>
  <c r="AW10" i="13"/>
  <c r="AK11" i="13" s="1"/>
  <c r="AT11" i="13" s="1"/>
  <c r="BQ10" i="13"/>
  <c r="V64" i="13"/>
  <c r="T63" i="13"/>
  <c r="U63" i="13"/>
  <c r="AM14" i="13"/>
  <c r="AP14" i="13" s="1"/>
  <c r="AN13" i="13"/>
  <c r="AQ13" i="13" s="1"/>
  <c r="L10" i="7"/>
  <c r="G11" i="7"/>
  <c r="AV11" i="13" l="1"/>
  <c r="AJ12" i="13" s="1"/>
  <c r="AS12" i="13" s="1"/>
  <c r="BP11" i="13"/>
  <c r="AW11" i="13"/>
  <c r="AK12" i="13" s="1"/>
  <c r="AT12" i="13" s="1"/>
  <c r="BQ11" i="13"/>
  <c r="U64" i="13"/>
  <c r="V65" i="13"/>
  <c r="T64" i="13"/>
  <c r="AN14" i="13"/>
  <c r="AQ14" i="13" s="1"/>
  <c r="AM15" i="13"/>
  <c r="AP15" i="13" s="1"/>
  <c r="L11" i="7"/>
  <c r="G12" i="7"/>
  <c r="AV12" i="13" l="1"/>
  <c r="AJ13" i="13" s="1"/>
  <c r="AS13" i="13" s="1"/>
  <c r="BP12" i="13"/>
  <c r="AW12" i="13"/>
  <c r="AK13" i="13" s="1"/>
  <c r="AT13" i="13" s="1"/>
  <c r="BQ12" i="13"/>
  <c r="T65" i="13"/>
  <c r="U65" i="13"/>
  <c r="V66" i="13"/>
  <c r="AM16" i="13"/>
  <c r="AP16" i="13" s="1"/>
  <c r="AN15" i="13"/>
  <c r="AQ15" i="13" s="1"/>
  <c r="L12" i="7"/>
  <c r="G13" i="7"/>
  <c r="AV13" i="13" l="1"/>
  <c r="AJ14" i="13" s="1"/>
  <c r="AS14" i="13" s="1"/>
  <c r="BP13" i="13"/>
  <c r="AW13" i="13"/>
  <c r="AK14" i="13" s="1"/>
  <c r="AT14" i="13" s="1"/>
  <c r="BQ13" i="13"/>
  <c r="T66" i="13"/>
  <c r="U66" i="13"/>
  <c r="V67" i="13"/>
  <c r="AM17" i="13"/>
  <c r="AP17" i="13" s="1"/>
  <c r="AN16" i="13"/>
  <c r="AQ16" i="13" s="1"/>
  <c r="L13" i="7"/>
  <c r="G14" i="7"/>
  <c r="AV14" i="13" l="1"/>
  <c r="AJ15" i="13" s="1"/>
  <c r="AS15" i="13" s="1"/>
  <c r="BP14" i="13"/>
  <c r="AW14" i="13"/>
  <c r="AK15" i="13" s="1"/>
  <c r="AT15" i="13" s="1"/>
  <c r="BQ14" i="13"/>
  <c r="V68" i="13"/>
  <c r="T67" i="13"/>
  <c r="U67" i="13"/>
  <c r="AM18" i="13"/>
  <c r="AP18" i="13" s="1"/>
  <c r="AN17" i="13"/>
  <c r="AQ17" i="13" s="1"/>
  <c r="L14" i="7"/>
  <c r="G15" i="7"/>
  <c r="AV15" i="13" l="1"/>
  <c r="AJ16" i="13" s="1"/>
  <c r="AS16" i="13" s="1"/>
  <c r="BP15" i="13"/>
  <c r="AW15" i="13"/>
  <c r="AK16" i="13" s="1"/>
  <c r="AT16" i="13" s="1"/>
  <c r="BQ15" i="13"/>
  <c r="U68" i="13"/>
  <c r="V69" i="13"/>
  <c r="T68" i="13"/>
  <c r="AM19" i="13"/>
  <c r="AP19" i="13" s="1"/>
  <c r="AN18" i="13"/>
  <c r="AQ18" i="13" s="1"/>
  <c r="L15" i="7"/>
  <c r="G16" i="7"/>
  <c r="AV16" i="13" l="1"/>
  <c r="AJ17" i="13" s="1"/>
  <c r="AS17" i="13" s="1"/>
  <c r="BP16" i="13"/>
  <c r="AW16" i="13"/>
  <c r="AK17" i="13" s="1"/>
  <c r="AT17" i="13" s="1"/>
  <c r="BQ16" i="13"/>
  <c r="T69" i="13"/>
  <c r="U69" i="13"/>
  <c r="V70" i="13"/>
  <c r="AM20" i="13"/>
  <c r="AP20" i="13" s="1"/>
  <c r="AN19" i="13"/>
  <c r="AQ19" i="13" s="1"/>
  <c r="L16" i="7"/>
  <c r="G17" i="7"/>
  <c r="AW17" i="13" l="1"/>
  <c r="AK18" i="13" s="1"/>
  <c r="AT18" i="13" s="1"/>
  <c r="BQ17" i="13"/>
  <c r="AV17" i="13"/>
  <c r="AJ18" i="13" s="1"/>
  <c r="AS18" i="13" s="1"/>
  <c r="BP17" i="13"/>
  <c r="T70" i="13"/>
  <c r="V71" i="13"/>
  <c r="U70" i="13"/>
  <c r="AN20" i="13"/>
  <c r="AQ20" i="13" s="1"/>
  <c r="AM21" i="13"/>
  <c r="AP21" i="13" s="1"/>
  <c r="L17" i="7"/>
  <c r="G18" i="7"/>
  <c r="AW18" i="13" l="1"/>
  <c r="AK19" i="13" s="1"/>
  <c r="AT19" i="13" s="1"/>
  <c r="BQ18" i="13"/>
  <c r="AV18" i="13"/>
  <c r="AJ19" i="13" s="1"/>
  <c r="AS19" i="13" s="1"/>
  <c r="BP18" i="13"/>
  <c r="T71" i="13"/>
  <c r="V72" i="13"/>
  <c r="U71" i="13"/>
  <c r="AM22" i="13"/>
  <c r="AP22" i="13" s="1"/>
  <c r="AN21" i="13"/>
  <c r="AQ21" i="13" s="1"/>
  <c r="L18" i="7"/>
  <c r="G19" i="7"/>
  <c r="AW19" i="13" l="1"/>
  <c r="AK20" i="13" s="1"/>
  <c r="AT20" i="13" s="1"/>
  <c r="BQ19" i="13"/>
  <c r="AV19" i="13"/>
  <c r="AJ20" i="13" s="1"/>
  <c r="AS20" i="13" s="1"/>
  <c r="BP19" i="13"/>
  <c r="U72" i="13"/>
  <c r="T72" i="13"/>
  <c r="V73" i="13"/>
  <c r="AN22" i="13"/>
  <c r="AQ22" i="13" s="1"/>
  <c r="AM23" i="13"/>
  <c r="AP23" i="13" s="1"/>
  <c r="G20" i="7"/>
  <c r="L19" i="7"/>
  <c r="AW20" i="13" l="1"/>
  <c r="AK21" i="13" s="1"/>
  <c r="AT21" i="13" s="1"/>
  <c r="BQ20" i="13"/>
  <c r="AV20" i="13"/>
  <c r="AJ21" i="13" s="1"/>
  <c r="AS21" i="13" s="1"/>
  <c r="BP20" i="13"/>
  <c r="V74" i="13"/>
  <c r="U73" i="13"/>
  <c r="T73" i="13"/>
  <c r="AN23" i="13"/>
  <c r="AQ23" i="13" s="1"/>
  <c r="AM24" i="13"/>
  <c r="AP24" i="13" s="1"/>
  <c r="L20" i="7"/>
  <c r="G21" i="7"/>
  <c r="AW21" i="13" l="1"/>
  <c r="AK22" i="13" s="1"/>
  <c r="AT22" i="13" s="1"/>
  <c r="BQ21" i="13"/>
  <c r="AV21" i="13"/>
  <c r="AJ22" i="13" s="1"/>
  <c r="AS22" i="13" s="1"/>
  <c r="BP21" i="13"/>
  <c r="V75" i="13"/>
  <c r="U74" i="13"/>
  <c r="T74" i="13"/>
  <c r="AN24" i="13"/>
  <c r="AQ24" i="13" s="1"/>
  <c r="AM25" i="13"/>
  <c r="AP25" i="13" s="1"/>
  <c r="G22" i="7"/>
  <c r="L21" i="7"/>
  <c r="AW22" i="13" l="1"/>
  <c r="AK23" i="13" s="1"/>
  <c r="AT23" i="13" s="1"/>
  <c r="BQ22" i="13"/>
  <c r="AV22" i="13"/>
  <c r="AJ23" i="13" s="1"/>
  <c r="AS23" i="13" s="1"/>
  <c r="BP22" i="13"/>
  <c r="T75" i="13"/>
  <c r="U75" i="13"/>
  <c r="V76" i="13"/>
  <c r="AN25" i="13"/>
  <c r="AQ25" i="13" s="1"/>
  <c r="AM26" i="13"/>
  <c r="AP26" i="13" s="1"/>
  <c r="L22" i="7"/>
  <c r="G23" i="7"/>
  <c r="AW23" i="13" l="1"/>
  <c r="AK24" i="13" s="1"/>
  <c r="AT24" i="13" s="1"/>
  <c r="BQ23" i="13"/>
  <c r="AV23" i="13"/>
  <c r="AJ24" i="13" s="1"/>
  <c r="AS24" i="13" s="1"/>
  <c r="BP23" i="13"/>
  <c r="V77" i="13"/>
  <c r="T76" i="13"/>
  <c r="U76" i="13"/>
  <c r="AN26" i="13"/>
  <c r="AQ26" i="13" s="1"/>
  <c r="AM27" i="13"/>
  <c r="AP27" i="13" s="1"/>
  <c r="G24" i="7"/>
  <c r="L23" i="7"/>
  <c r="AW24" i="13" l="1"/>
  <c r="AK25" i="13" s="1"/>
  <c r="AT25" i="13" s="1"/>
  <c r="BQ24" i="13"/>
  <c r="AV24" i="13"/>
  <c r="AJ25" i="13" s="1"/>
  <c r="AS25" i="13" s="1"/>
  <c r="BP24" i="13"/>
  <c r="U77" i="13"/>
  <c r="V78" i="13"/>
  <c r="T77" i="13"/>
  <c r="AN27" i="13"/>
  <c r="AQ27" i="13" s="1"/>
  <c r="AM28" i="13"/>
  <c r="AP28" i="13" s="1"/>
  <c r="L24" i="7"/>
  <c r="G25" i="7"/>
  <c r="AW25" i="13" l="1"/>
  <c r="AK26" i="13" s="1"/>
  <c r="AT26" i="13" s="1"/>
  <c r="BQ25" i="13"/>
  <c r="AV25" i="13"/>
  <c r="AJ26" i="13" s="1"/>
  <c r="AS26" i="13" s="1"/>
  <c r="BP25" i="13"/>
  <c r="T78" i="13"/>
  <c r="V79" i="13"/>
  <c r="U78" i="13"/>
  <c r="AN28" i="13"/>
  <c r="AQ28" i="13" s="1"/>
  <c r="AM29" i="13"/>
  <c r="AP29" i="13" s="1"/>
  <c r="G26" i="7"/>
  <c r="L25" i="7"/>
  <c r="AW26" i="13" l="1"/>
  <c r="AK27" i="13" s="1"/>
  <c r="AT27" i="13" s="1"/>
  <c r="BQ26" i="13"/>
  <c r="AV26" i="13"/>
  <c r="AJ27" i="13" s="1"/>
  <c r="AS27" i="13" s="1"/>
  <c r="BP26" i="13"/>
  <c r="U79" i="13"/>
  <c r="T79" i="13"/>
  <c r="V80" i="13"/>
  <c r="AN29" i="13"/>
  <c r="AQ29" i="13" s="1"/>
  <c r="AM30" i="13"/>
  <c r="AP30" i="13" s="1"/>
  <c r="L26" i="7"/>
  <c r="G27" i="7"/>
  <c r="AW27" i="13" l="1"/>
  <c r="AK28" i="13" s="1"/>
  <c r="AT28" i="13" s="1"/>
  <c r="BQ27" i="13"/>
  <c r="AV27" i="13"/>
  <c r="AJ28" i="13" s="1"/>
  <c r="AS28" i="13" s="1"/>
  <c r="BP27" i="13"/>
  <c r="V81" i="13"/>
  <c r="U80" i="13"/>
  <c r="T80" i="13"/>
  <c r="AN30" i="13"/>
  <c r="AQ30" i="13" s="1"/>
  <c r="AM31" i="13"/>
  <c r="AP31" i="13" s="1"/>
  <c r="G28" i="7"/>
  <c r="L27" i="7"/>
  <c r="AW28" i="13" l="1"/>
  <c r="AK29" i="13" s="1"/>
  <c r="AT29" i="13" s="1"/>
  <c r="BQ28" i="13"/>
  <c r="AV28" i="13"/>
  <c r="AJ29" i="13" s="1"/>
  <c r="BP28" i="13"/>
  <c r="T81" i="13"/>
  <c r="V82" i="13"/>
  <c r="U81" i="13"/>
  <c r="AN31" i="13"/>
  <c r="AQ31" i="13" s="1"/>
  <c r="AM32" i="13"/>
  <c r="AP32" i="13" s="1"/>
  <c r="L28" i="7"/>
  <c r="G29" i="7"/>
  <c r="AW29" i="13" l="1"/>
  <c r="AK30" i="13" s="1"/>
  <c r="AT30" i="13" s="1"/>
  <c r="BQ29" i="13"/>
  <c r="AS29" i="13"/>
  <c r="T82" i="13"/>
  <c r="V83" i="13"/>
  <c r="U82" i="13"/>
  <c r="AM33" i="13"/>
  <c r="AP33" i="13" s="1"/>
  <c r="AN32" i="13"/>
  <c r="AQ32" i="13" s="1"/>
  <c r="G30" i="7"/>
  <c r="L29" i="7"/>
  <c r="AW30" i="13" l="1"/>
  <c r="AK31" i="13" s="1"/>
  <c r="AT31" i="13" s="1"/>
  <c r="BQ30" i="13"/>
  <c r="AV29" i="13"/>
  <c r="AJ30" i="13" s="1"/>
  <c r="BP29" i="13"/>
  <c r="T83" i="13"/>
  <c r="U83" i="13"/>
  <c r="V84" i="13"/>
  <c r="AN33" i="13"/>
  <c r="AQ33" i="13" s="1"/>
  <c r="AM34" i="13"/>
  <c r="AP34" i="13" s="1"/>
  <c r="L30" i="7"/>
  <c r="G31" i="7"/>
  <c r="AW31" i="13" l="1"/>
  <c r="AK32" i="13" s="1"/>
  <c r="AT32" i="13" s="1"/>
  <c r="BQ31" i="13"/>
  <c r="AS30" i="13"/>
  <c r="V85" i="13"/>
  <c r="T84" i="13"/>
  <c r="U84" i="13"/>
  <c r="AN34" i="13"/>
  <c r="AQ34" i="13" s="1"/>
  <c r="AM35" i="13"/>
  <c r="AP35" i="13" s="1"/>
  <c r="G32" i="7"/>
  <c r="L31" i="7"/>
  <c r="AW32" i="13" l="1"/>
  <c r="AK33" i="13" s="1"/>
  <c r="AT33" i="13" s="1"/>
  <c r="BQ32" i="13"/>
  <c r="AV30" i="13"/>
  <c r="AJ31" i="13" s="1"/>
  <c r="AS31" i="13" s="1"/>
  <c r="BP30" i="13"/>
  <c r="U85" i="13"/>
  <c r="V86" i="13"/>
  <c r="T85" i="13"/>
  <c r="AM36" i="13"/>
  <c r="AP36" i="13" s="1"/>
  <c r="AN35" i="13"/>
  <c r="AQ35" i="13" s="1"/>
  <c r="L32" i="7"/>
  <c r="G33" i="7"/>
  <c r="AW33" i="13" l="1"/>
  <c r="AK34" i="13" s="1"/>
  <c r="AT34" i="13" s="1"/>
  <c r="BQ33" i="13"/>
  <c r="AV31" i="13"/>
  <c r="AJ32" i="13" s="1"/>
  <c r="AS32" i="13" s="1"/>
  <c r="BP31" i="13"/>
  <c r="T86" i="13"/>
  <c r="U86" i="13"/>
  <c r="V87" i="13"/>
  <c r="AN36" i="13"/>
  <c r="AQ36" i="13" s="1"/>
  <c r="AM37" i="13"/>
  <c r="AP37" i="13" s="1"/>
  <c r="G34" i="7"/>
  <c r="L33" i="7"/>
  <c r="AW34" i="13" l="1"/>
  <c r="AK35" i="13" s="1"/>
  <c r="AT35" i="13" s="1"/>
  <c r="BQ34" i="13"/>
  <c r="AV32" i="13"/>
  <c r="AJ33" i="13" s="1"/>
  <c r="AS33" i="13" s="1"/>
  <c r="BP32" i="13"/>
  <c r="V88" i="13"/>
  <c r="T87" i="13"/>
  <c r="U87" i="13"/>
  <c r="AM38" i="13"/>
  <c r="AP38" i="13" s="1"/>
  <c r="AN37" i="13"/>
  <c r="AQ37" i="13" s="1"/>
  <c r="L34" i="7"/>
  <c r="G35" i="7"/>
  <c r="AW35" i="13" l="1"/>
  <c r="AK36" i="13" s="1"/>
  <c r="AT36" i="13" s="1"/>
  <c r="BQ35" i="13"/>
  <c r="AV33" i="13"/>
  <c r="AJ34" i="13" s="1"/>
  <c r="BP33" i="13"/>
  <c r="U88" i="13"/>
  <c r="V89" i="13"/>
  <c r="T88" i="13"/>
  <c r="AN38" i="13"/>
  <c r="AQ38" i="13" s="1"/>
  <c r="AM39" i="13"/>
  <c r="AP39" i="13" s="1"/>
  <c r="G36" i="7"/>
  <c r="L35" i="7"/>
  <c r="AW36" i="13" l="1"/>
  <c r="AK37" i="13" s="1"/>
  <c r="AT37" i="13" s="1"/>
  <c r="BQ36" i="13"/>
  <c r="AS34" i="13"/>
  <c r="T89" i="13"/>
  <c r="U89" i="13"/>
  <c r="V90" i="13"/>
  <c r="AM40" i="13"/>
  <c r="AP40" i="13" s="1"/>
  <c r="AN39" i="13"/>
  <c r="AQ39" i="13" s="1"/>
  <c r="L36" i="7"/>
  <c r="G37" i="7"/>
  <c r="AW37" i="13" l="1"/>
  <c r="AK38" i="13" s="1"/>
  <c r="AT38" i="13" s="1"/>
  <c r="BQ37" i="13"/>
  <c r="AV34" i="13"/>
  <c r="AJ35" i="13" s="1"/>
  <c r="BP34" i="13"/>
  <c r="V91" i="13"/>
  <c r="T90" i="13"/>
  <c r="U90" i="13"/>
  <c r="AN40" i="13"/>
  <c r="AQ40" i="13" s="1"/>
  <c r="AM41" i="13"/>
  <c r="AP41" i="13" s="1"/>
  <c r="G38" i="7"/>
  <c r="L37" i="7"/>
  <c r="AW38" i="13" l="1"/>
  <c r="AK39" i="13" s="1"/>
  <c r="AT39" i="13" s="1"/>
  <c r="BQ38" i="13"/>
  <c r="AS35" i="13"/>
  <c r="U91" i="13"/>
  <c r="V92" i="13"/>
  <c r="T91" i="13"/>
  <c r="AM42" i="13"/>
  <c r="AP42" i="13" s="1"/>
  <c r="AN41" i="13"/>
  <c r="AQ41" i="13" s="1"/>
  <c r="L38" i="7"/>
  <c r="G39" i="7"/>
  <c r="AW39" i="13" l="1"/>
  <c r="AK40" i="13" s="1"/>
  <c r="AT40" i="13" s="1"/>
  <c r="BQ39" i="13"/>
  <c r="AV35" i="13"/>
  <c r="AJ36" i="13" s="1"/>
  <c r="BP35" i="13"/>
  <c r="T92" i="13"/>
  <c r="U92" i="13"/>
  <c r="V93" i="13"/>
  <c r="AN42" i="13"/>
  <c r="AQ42" i="13" s="1"/>
  <c r="AM43" i="13"/>
  <c r="AP43" i="13" s="1"/>
  <c r="G40" i="7"/>
  <c r="L39" i="7"/>
  <c r="AW40" i="13" l="1"/>
  <c r="AK41" i="13" s="1"/>
  <c r="AT41" i="13" s="1"/>
  <c r="BQ40" i="13"/>
  <c r="AS36" i="13"/>
  <c r="T93" i="13"/>
  <c r="V94" i="13"/>
  <c r="U93" i="13"/>
  <c r="AN43" i="13"/>
  <c r="AQ43" i="13" s="1"/>
  <c r="AM44" i="13"/>
  <c r="AP44" i="13" s="1"/>
  <c r="L40" i="7"/>
  <c r="G41" i="7"/>
  <c r="AW41" i="13" l="1"/>
  <c r="AK42" i="13" s="1"/>
  <c r="AT42" i="13" s="1"/>
  <c r="BQ41" i="13"/>
  <c r="AV36" i="13"/>
  <c r="AJ37" i="13" s="1"/>
  <c r="BP36" i="13"/>
  <c r="T94" i="13"/>
  <c r="V95" i="13"/>
  <c r="U94" i="13"/>
  <c r="AM45" i="13"/>
  <c r="AP45" i="13" s="1"/>
  <c r="AN44" i="13"/>
  <c r="AQ44" i="13" s="1"/>
  <c r="L41" i="7"/>
  <c r="G42" i="7"/>
  <c r="AW42" i="13" l="1"/>
  <c r="AK43" i="13" s="1"/>
  <c r="AT43" i="13" s="1"/>
  <c r="BQ42" i="13"/>
  <c r="AS37" i="13"/>
  <c r="V96" i="13"/>
  <c r="U95" i="13"/>
  <c r="T95" i="13"/>
  <c r="AN45" i="13"/>
  <c r="AQ45" i="13" s="1"/>
  <c r="AM46" i="13"/>
  <c r="AP46" i="13" s="1"/>
  <c r="L42" i="7"/>
  <c r="G43" i="7"/>
  <c r="AW43" i="13" l="1"/>
  <c r="AK44" i="13" s="1"/>
  <c r="AT44" i="13" s="1"/>
  <c r="BQ43" i="13"/>
  <c r="AV37" i="13"/>
  <c r="AJ38" i="13" s="1"/>
  <c r="BP37" i="13"/>
  <c r="T96" i="13"/>
  <c r="V97" i="13"/>
  <c r="U96" i="13"/>
  <c r="AN46" i="13"/>
  <c r="AQ46" i="13" s="1"/>
  <c r="AM47" i="13"/>
  <c r="AP47" i="13" s="1"/>
  <c r="G44" i="7"/>
  <c r="L43" i="7"/>
  <c r="AW44" i="13" l="1"/>
  <c r="AK45" i="13" s="1"/>
  <c r="AT45" i="13" s="1"/>
  <c r="BQ44" i="13"/>
  <c r="AS38" i="13"/>
  <c r="T97" i="13"/>
  <c r="U97" i="13"/>
  <c r="V98" i="13"/>
  <c r="AN47" i="13"/>
  <c r="AQ47" i="13" s="1"/>
  <c r="AM48" i="13"/>
  <c r="AP48" i="13" s="1"/>
  <c r="L44" i="7"/>
  <c r="G45" i="7"/>
  <c r="AW45" i="13" l="1"/>
  <c r="AK46" i="13" s="1"/>
  <c r="AT46" i="13" s="1"/>
  <c r="BQ45" i="13"/>
  <c r="AV38" i="13"/>
  <c r="AJ39" i="13" s="1"/>
  <c r="AS39" i="13" s="1"/>
  <c r="BP38" i="13"/>
  <c r="V99" i="13"/>
  <c r="T98" i="13"/>
  <c r="U98" i="13"/>
  <c r="AN48" i="13"/>
  <c r="AQ48" i="13" s="1"/>
  <c r="AM49" i="13"/>
  <c r="AP49" i="13" s="1"/>
  <c r="G46" i="7"/>
  <c r="L45" i="7"/>
  <c r="AW46" i="13" l="1"/>
  <c r="AK47" i="13" s="1"/>
  <c r="AT47" i="13" s="1"/>
  <c r="BQ46" i="13"/>
  <c r="U6" i="14" s="1"/>
  <c r="AV39" i="13"/>
  <c r="AJ40" i="13" s="1"/>
  <c r="AS40" i="13" s="1"/>
  <c r="BP39" i="13"/>
  <c r="U99" i="13"/>
  <c r="V100" i="13"/>
  <c r="T99" i="13"/>
  <c r="AM50" i="13"/>
  <c r="AP50" i="13" s="1"/>
  <c r="AN49" i="13"/>
  <c r="AQ49" i="13" s="1"/>
  <c r="L46" i="7"/>
  <c r="G47" i="7"/>
  <c r="AW47" i="13" l="1"/>
  <c r="AK48" i="13" s="1"/>
  <c r="AT48" i="13" s="1"/>
  <c r="BQ47" i="13"/>
  <c r="U7" i="14" s="1"/>
  <c r="AV40" i="13"/>
  <c r="AJ41" i="13" s="1"/>
  <c r="BP40" i="13"/>
  <c r="T100" i="13"/>
  <c r="U100" i="13"/>
  <c r="V101" i="13"/>
  <c r="AN50" i="13"/>
  <c r="AQ50" i="13" s="1"/>
  <c r="AM51" i="13"/>
  <c r="AP51" i="13" s="1"/>
  <c r="G48" i="7"/>
  <c r="L47" i="7"/>
  <c r="AW48" i="13" l="1"/>
  <c r="AK49" i="13" s="1"/>
  <c r="AT49" i="13" s="1"/>
  <c r="BQ48" i="13"/>
  <c r="U8" i="14" s="1"/>
  <c r="AS41" i="13"/>
  <c r="T101" i="13"/>
  <c r="V102" i="13"/>
  <c r="U101" i="13"/>
  <c r="AM52" i="13"/>
  <c r="AP52" i="13" s="1"/>
  <c r="AN51" i="13"/>
  <c r="AQ51" i="13" s="1"/>
  <c r="L48" i="7"/>
  <c r="G49" i="7"/>
  <c r="AW49" i="13" l="1"/>
  <c r="AK50" i="13" s="1"/>
  <c r="AT50" i="13" s="1"/>
  <c r="BQ49" i="13"/>
  <c r="U9" i="14" s="1"/>
  <c r="AV41" i="13"/>
  <c r="AJ42" i="13" s="1"/>
  <c r="BP41" i="13"/>
  <c r="U102" i="13"/>
  <c r="T102" i="13"/>
  <c r="V103" i="13"/>
  <c r="AN52" i="13"/>
  <c r="AQ52" i="13" s="1"/>
  <c r="AM53" i="13"/>
  <c r="AP53" i="13" s="1"/>
  <c r="L49" i="7"/>
  <c r="G50" i="7"/>
  <c r="AW50" i="13" l="1"/>
  <c r="AK51" i="13" s="1"/>
  <c r="AT51" i="13" s="1"/>
  <c r="BQ50" i="13"/>
  <c r="U10" i="14" s="1"/>
  <c r="AS42" i="13"/>
  <c r="V104" i="13"/>
  <c r="U103" i="13"/>
  <c r="T103" i="13"/>
  <c r="AM54" i="13"/>
  <c r="AP54" i="13" s="1"/>
  <c r="AN53" i="13"/>
  <c r="AQ53" i="13" s="1"/>
  <c r="L50" i="7"/>
  <c r="G51" i="7"/>
  <c r="AW51" i="13" l="1"/>
  <c r="AK52" i="13" s="1"/>
  <c r="AT52" i="13" s="1"/>
  <c r="BQ51" i="13"/>
  <c r="U11" i="14" s="1"/>
  <c r="AV42" i="13"/>
  <c r="AJ43" i="13" s="1"/>
  <c r="BP42" i="13"/>
  <c r="T104" i="13"/>
  <c r="V105" i="13"/>
  <c r="U104" i="13"/>
  <c r="AN54" i="13"/>
  <c r="AQ54" i="13" s="1"/>
  <c r="AM55" i="13"/>
  <c r="AP55" i="13" s="1"/>
  <c r="L51" i="7"/>
  <c r="G52" i="7"/>
  <c r="AW52" i="13" l="1"/>
  <c r="AK53" i="13" s="1"/>
  <c r="AT53" i="13" s="1"/>
  <c r="BQ52" i="13"/>
  <c r="U12" i="14" s="1"/>
  <c r="AS43" i="13"/>
  <c r="T105" i="13"/>
  <c r="U105" i="13"/>
  <c r="V106" i="13"/>
  <c r="AM56" i="13"/>
  <c r="AN55" i="13"/>
  <c r="AQ55" i="13" s="1"/>
  <c r="L52" i="7"/>
  <c r="G53" i="7"/>
  <c r="AW53" i="13" l="1"/>
  <c r="AK54" i="13" s="1"/>
  <c r="AT54" i="13" s="1"/>
  <c r="BQ53" i="13"/>
  <c r="U13" i="14" s="1"/>
  <c r="AV43" i="13"/>
  <c r="AJ44" i="13" s="1"/>
  <c r="AS44" i="13" s="1"/>
  <c r="BP43" i="13"/>
  <c r="AP56" i="13"/>
  <c r="AP57" i="13" s="1"/>
  <c r="T106" i="13"/>
  <c r="U106" i="13"/>
  <c r="V107" i="13"/>
  <c r="AN56" i="13"/>
  <c r="L53" i="7"/>
  <c r="G54" i="7"/>
  <c r="AW54" i="13" l="1"/>
  <c r="AK55" i="13" s="1"/>
  <c r="AT55" i="13" s="1"/>
  <c r="BQ54" i="13"/>
  <c r="U14" i="14" s="1"/>
  <c r="AM57" i="13"/>
  <c r="AP58" i="13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V44" i="13"/>
  <c r="AJ45" i="13" s="1"/>
  <c r="AS45" i="13" s="1"/>
  <c r="BP44" i="13"/>
  <c r="AQ56" i="13"/>
  <c r="AQ57" i="13" s="1"/>
  <c r="U107" i="13"/>
  <c r="V108" i="13"/>
  <c r="T107" i="13"/>
  <c r="L54" i="7"/>
  <c r="G55" i="7"/>
  <c r="AW55" i="13" l="1"/>
  <c r="AK56" i="13" s="1"/>
  <c r="AT56" i="13" s="1"/>
  <c r="AW56" i="13" s="1"/>
  <c r="AK57" i="13" s="1"/>
  <c r="AN57" i="13"/>
  <c r="AQ58" i="13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V45" i="13"/>
  <c r="AJ46" i="13" s="1"/>
  <c r="AS46" i="13" s="1"/>
  <c r="BP45" i="13"/>
  <c r="AM58" i="13"/>
  <c r="AM59" i="13" s="1"/>
  <c r="AM60" i="13" s="1"/>
  <c r="AM61" i="13" s="1"/>
  <c r="T108" i="13"/>
  <c r="U108" i="13"/>
  <c r="V109" i="13"/>
  <c r="L55" i="7"/>
  <c r="G56" i="7"/>
  <c r="AM62" i="13" l="1"/>
  <c r="AM63" i="13" s="1"/>
  <c r="AM64" i="13" s="1"/>
  <c r="AM65" i="13" s="1"/>
  <c r="AM66" i="13" s="1"/>
  <c r="AM67" i="13" s="1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AV46" i="13"/>
  <c r="AJ47" i="13" s="1"/>
  <c r="AS47" i="13" s="1"/>
  <c r="BP46" i="13"/>
  <c r="T6" i="14" s="1"/>
  <c r="AN58" i="13"/>
  <c r="AN59" i="13" s="1"/>
  <c r="AN60" i="13" s="1"/>
  <c r="AN61" i="13" s="1"/>
  <c r="T109" i="13"/>
  <c r="V110" i="13"/>
  <c r="U109" i="13"/>
  <c r="L56" i="7"/>
  <c r="G57" i="7"/>
  <c r="AN62" i="13" l="1"/>
  <c r="AN63" i="13" s="1"/>
  <c r="AN64" i="13" s="1"/>
  <c r="AN65" i="13" s="1"/>
  <c r="AN66" i="13" s="1"/>
  <c r="AN67" i="13" s="1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AV47" i="13"/>
  <c r="AJ48" i="13" s="1"/>
  <c r="BP47" i="13"/>
  <c r="T7" i="14" s="1"/>
  <c r="T110" i="13"/>
  <c r="V111" i="13"/>
  <c r="U110" i="13"/>
  <c r="L57" i="7"/>
  <c r="G58" i="7"/>
  <c r="AS48" i="13" l="1"/>
  <c r="V112" i="13"/>
  <c r="U111" i="13"/>
  <c r="T111" i="13"/>
  <c r="L58" i="7"/>
  <c r="G59" i="7"/>
  <c r="AV48" i="13" l="1"/>
  <c r="AJ49" i="13" s="1"/>
  <c r="AS49" i="13" s="1"/>
  <c r="BP48" i="13"/>
  <c r="T8" i="14" s="1"/>
  <c r="T112" i="13"/>
  <c r="V113" i="13"/>
  <c r="U112" i="13"/>
  <c r="L59" i="7"/>
  <c r="G60" i="7"/>
  <c r="AV49" i="13" l="1"/>
  <c r="AJ50" i="13" s="1"/>
  <c r="AS50" i="13" s="1"/>
  <c r="BP49" i="13"/>
  <c r="T9" i="14" s="1"/>
  <c r="T113" i="13"/>
  <c r="U113" i="13"/>
  <c r="V114" i="13"/>
  <c r="L60" i="7"/>
  <c r="G61" i="7"/>
  <c r="AV50" i="13" l="1"/>
  <c r="AJ51" i="13" s="1"/>
  <c r="AS51" i="13" s="1"/>
  <c r="BP50" i="13"/>
  <c r="T10" i="14" s="1"/>
  <c r="T114" i="13"/>
  <c r="V115" i="13"/>
  <c r="U114" i="13"/>
  <c r="G62" i="7"/>
  <c r="L61" i="7"/>
  <c r="AV51" i="13" l="1"/>
  <c r="AJ52" i="13" s="1"/>
  <c r="AS52" i="13" s="1"/>
  <c r="BP51" i="13"/>
  <c r="T11" i="14" s="1"/>
  <c r="U115" i="13"/>
  <c r="T115" i="13"/>
  <c r="V116" i="13"/>
  <c r="L62" i="7"/>
  <c r="G63" i="7"/>
  <c r="AV52" i="13" l="1"/>
  <c r="AJ53" i="13" s="1"/>
  <c r="BP52" i="13"/>
  <c r="T12" i="14" s="1"/>
  <c r="V117" i="13"/>
  <c r="U116" i="13"/>
  <c r="T116" i="13"/>
  <c r="G64" i="7"/>
  <c r="L63" i="7"/>
  <c r="AS53" i="13" l="1"/>
  <c r="T117" i="13"/>
  <c r="V118" i="13"/>
  <c r="U117" i="13"/>
  <c r="L64" i="7"/>
  <c r="G65" i="7"/>
  <c r="AV53" i="13" l="1"/>
  <c r="AJ54" i="13" s="1"/>
  <c r="AS54" i="13" s="1"/>
  <c r="BP53" i="13"/>
  <c r="T13" i="14" s="1"/>
  <c r="T118" i="13"/>
  <c r="V119" i="13"/>
  <c r="U118" i="13"/>
  <c r="G66" i="7"/>
  <c r="L65" i="7"/>
  <c r="AV54" i="13" l="1"/>
  <c r="AJ55" i="13" s="1"/>
  <c r="AS55" i="13" s="1"/>
  <c r="BP54" i="13"/>
  <c r="T14" i="14" s="1"/>
  <c r="T119" i="13"/>
  <c r="U119" i="13"/>
  <c r="V120" i="13"/>
  <c r="L66" i="7"/>
  <c r="G67" i="7"/>
  <c r="AV55" i="13" l="1"/>
  <c r="AJ56" i="13" s="1"/>
  <c r="AS56" i="13" s="1"/>
  <c r="V121" i="13"/>
  <c r="T120" i="13"/>
  <c r="U120" i="13"/>
  <c r="G68" i="7"/>
  <c r="L67" i="7"/>
  <c r="AV56" i="13" l="1"/>
  <c r="AJ57" i="13" s="1"/>
  <c r="T121" i="13"/>
  <c r="U121" i="13"/>
  <c r="V122" i="13"/>
  <c r="L68" i="7"/>
  <c r="G69" i="7"/>
  <c r="T122" i="13" l="1"/>
  <c r="V123" i="13"/>
  <c r="U122" i="13"/>
  <c r="L69" i="7"/>
  <c r="G70" i="7"/>
  <c r="U123" i="13" l="1"/>
  <c r="V124" i="13"/>
  <c r="T123" i="13"/>
  <c r="L70" i="7"/>
  <c r="G71" i="7"/>
  <c r="T124" i="13" l="1"/>
  <c r="U124" i="13"/>
  <c r="V125" i="13"/>
  <c r="L71" i="7"/>
  <c r="G72" i="7"/>
  <c r="T125" i="13" l="1"/>
  <c r="V126" i="13"/>
  <c r="U125" i="13"/>
  <c r="L72" i="7"/>
  <c r="G73" i="7"/>
  <c r="U126" i="13" l="1"/>
  <c r="T126" i="13"/>
  <c r="V127" i="13"/>
  <c r="L73" i="7"/>
  <c r="G74" i="7"/>
  <c r="V128" i="13" l="1"/>
  <c r="U127" i="13"/>
  <c r="T127" i="13"/>
  <c r="L74" i="7"/>
  <c r="G75" i="7"/>
  <c r="T128" i="13" l="1"/>
  <c r="V129" i="13"/>
  <c r="U128" i="13"/>
  <c r="G76" i="7"/>
  <c r="L75" i="7"/>
  <c r="T129" i="13" l="1"/>
  <c r="U129" i="13"/>
  <c r="V130" i="13"/>
  <c r="L76" i="7"/>
  <c r="G77" i="7"/>
  <c r="T130" i="13" l="1"/>
  <c r="U130" i="13"/>
  <c r="V131" i="13"/>
  <c r="G78" i="7"/>
  <c r="L77" i="7"/>
  <c r="U131" i="13" l="1"/>
  <c r="V132" i="13"/>
  <c r="T131" i="13"/>
  <c r="L78" i="7"/>
  <c r="G79" i="7"/>
  <c r="T132" i="13" l="1"/>
  <c r="U132" i="13"/>
  <c r="V133" i="13"/>
  <c r="G80" i="7"/>
  <c r="L79" i="7"/>
  <c r="T133" i="13" l="1"/>
  <c r="U133" i="13"/>
  <c r="V134" i="13"/>
  <c r="L80" i="7"/>
  <c r="G81" i="7"/>
  <c r="V135" i="13" l="1"/>
  <c r="T134" i="13"/>
  <c r="U134" i="13"/>
  <c r="G82" i="7"/>
  <c r="L81" i="7"/>
  <c r="V136" i="13" l="1"/>
  <c r="U135" i="13"/>
  <c r="T135" i="13"/>
  <c r="L82" i="7"/>
  <c r="G83" i="7"/>
  <c r="T136" i="13" l="1"/>
  <c r="V137" i="13"/>
  <c r="U136" i="13"/>
  <c r="G84" i="7"/>
  <c r="L83" i="7"/>
  <c r="U137" i="13" l="1"/>
  <c r="T137" i="13"/>
  <c r="V138" i="13"/>
  <c r="L84" i="7"/>
  <c r="G85" i="7"/>
  <c r="V139" i="13" l="1"/>
  <c r="U138" i="13"/>
  <c r="T138" i="13"/>
  <c r="G86" i="7"/>
  <c r="L85" i="7"/>
  <c r="U139" i="13" l="1"/>
  <c r="T139" i="13"/>
  <c r="V140" i="13"/>
  <c r="L86" i="7"/>
  <c r="G87" i="7"/>
  <c r="V141" i="13" l="1"/>
  <c r="U140" i="13"/>
  <c r="T140" i="13"/>
  <c r="G88" i="7"/>
  <c r="L87" i="7"/>
  <c r="V142" i="13" l="1"/>
  <c r="U141" i="13"/>
  <c r="T141" i="13"/>
  <c r="L88" i="7"/>
  <c r="G89" i="7"/>
  <c r="V143" i="13" l="1"/>
  <c r="T142" i="13"/>
  <c r="U142" i="13"/>
  <c r="G90" i="7"/>
  <c r="L89" i="7"/>
  <c r="V144" i="13" l="1"/>
  <c r="U143" i="13"/>
  <c r="T143" i="13"/>
  <c r="L90" i="7"/>
  <c r="G91" i="7"/>
  <c r="T144" i="13" l="1"/>
  <c r="V145" i="13"/>
  <c r="U144" i="13"/>
  <c r="G92" i="7"/>
  <c r="L91" i="7"/>
  <c r="T145" i="13" l="1"/>
  <c r="U145" i="13"/>
  <c r="V146" i="13"/>
  <c r="L92" i="7"/>
  <c r="G93" i="7"/>
  <c r="T146" i="13" l="1"/>
  <c r="U146" i="13"/>
  <c r="V147" i="13"/>
  <c r="G94" i="7"/>
  <c r="L93" i="7"/>
  <c r="U147" i="13" l="1"/>
  <c r="V148" i="13"/>
  <c r="T147" i="13"/>
  <c r="L94" i="7"/>
  <c r="G95" i="7"/>
  <c r="T148" i="13" l="1"/>
  <c r="U148" i="13"/>
  <c r="V149" i="13"/>
  <c r="G96" i="7"/>
  <c r="L95" i="7"/>
  <c r="T149" i="13" l="1"/>
  <c r="V150" i="13"/>
  <c r="U149" i="13"/>
  <c r="L96" i="7"/>
  <c r="G97" i="7"/>
  <c r="U150" i="13" l="1"/>
  <c r="T150" i="13"/>
  <c r="V151" i="13"/>
  <c r="G98" i="7"/>
  <c r="L97" i="7"/>
  <c r="V152" i="13" l="1"/>
  <c r="U151" i="13"/>
  <c r="T151" i="13"/>
  <c r="L98" i="7"/>
  <c r="G99" i="7"/>
  <c r="T152" i="13" l="1"/>
  <c r="V153" i="13"/>
  <c r="U152" i="13"/>
  <c r="G100" i="7"/>
  <c r="L99" i="7"/>
  <c r="T153" i="13" l="1"/>
  <c r="U153" i="13"/>
  <c r="V154" i="13"/>
  <c r="L100" i="7"/>
  <c r="G101" i="7"/>
  <c r="V155" i="13" l="1"/>
  <c r="T154" i="13"/>
  <c r="U154" i="13"/>
  <c r="G102" i="7"/>
  <c r="L101" i="7"/>
  <c r="U155" i="13" l="1"/>
  <c r="V156" i="13"/>
  <c r="T155" i="13"/>
  <c r="L102" i="7"/>
  <c r="G103" i="7"/>
  <c r="T156" i="13" l="1"/>
  <c r="U156" i="13"/>
  <c r="V157" i="13"/>
  <c r="L103" i="7"/>
  <c r="G104" i="7"/>
  <c r="V158" i="13" l="1"/>
  <c r="T157" i="13"/>
  <c r="U157" i="13"/>
  <c r="L104" i="7"/>
  <c r="G105" i="7"/>
  <c r="V159" i="13" l="1"/>
  <c r="U158" i="13"/>
  <c r="T158" i="13"/>
  <c r="G106" i="7"/>
  <c r="L105" i="7"/>
  <c r="T159" i="13" l="1"/>
  <c r="V160" i="13"/>
  <c r="U159" i="13"/>
  <c r="L106" i="7"/>
  <c r="G6" i="12" s="1"/>
  <c r="H6" i="12" s="1"/>
  <c r="G107" i="7"/>
  <c r="T160" i="13" l="1"/>
  <c r="U160" i="13"/>
  <c r="V161" i="13"/>
  <c r="G108" i="7"/>
  <c r="L107" i="7"/>
  <c r="G7" i="12" s="1"/>
  <c r="H7" i="12" s="1"/>
  <c r="I7" i="12" s="1"/>
  <c r="J8" i="12" l="1"/>
  <c r="V162" i="13"/>
  <c r="U161" i="13"/>
  <c r="T161" i="13"/>
  <c r="L108" i="7"/>
  <c r="G8" i="12" s="1"/>
  <c r="H8" i="12" s="1"/>
  <c r="I8" i="12" s="1"/>
  <c r="G109" i="7"/>
  <c r="J9" i="12" l="1"/>
  <c r="T162" i="13"/>
  <c r="U162" i="13"/>
  <c r="V163" i="13"/>
  <c r="G110" i="7"/>
  <c r="L109" i="7"/>
  <c r="G9" i="12" s="1"/>
  <c r="H9" i="12" s="1"/>
  <c r="I9" i="12" s="1"/>
  <c r="J10" i="12" l="1"/>
  <c r="V164" i="13"/>
  <c r="T163" i="13"/>
  <c r="U163" i="13"/>
  <c r="L110" i="7"/>
  <c r="G10" i="12" s="1"/>
  <c r="H10" i="12" s="1"/>
  <c r="I10" i="12" s="1"/>
  <c r="G111" i="7"/>
  <c r="J11" i="12" l="1"/>
  <c r="U164" i="13"/>
  <c r="V165" i="13"/>
  <c r="T164" i="13"/>
  <c r="G112" i="7"/>
  <c r="L111" i="7"/>
  <c r="G11" i="12" s="1"/>
  <c r="H11" i="12" s="1"/>
  <c r="I11" i="12" s="1"/>
  <c r="J12" i="12" l="1"/>
  <c r="U165" i="13"/>
  <c r="V166" i="13"/>
  <c r="T165" i="13"/>
  <c r="L112" i="7"/>
  <c r="G12" i="12" s="1"/>
  <c r="H12" i="12" s="1"/>
  <c r="I12" i="12" s="1"/>
  <c r="G113" i="7"/>
  <c r="J13" i="12" l="1"/>
  <c r="U166" i="13"/>
  <c r="T166" i="13"/>
  <c r="V167" i="13"/>
  <c r="G114" i="7"/>
  <c r="L113" i="7"/>
  <c r="G13" i="12" s="1"/>
  <c r="H13" i="12" s="1"/>
  <c r="I13" i="12" s="1"/>
  <c r="J14" i="12" l="1"/>
  <c r="V168" i="13"/>
  <c r="U167" i="13"/>
  <c r="T167" i="13"/>
  <c r="L114" i="7"/>
  <c r="G14" i="12" s="1"/>
  <c r="H14" i="12" s="1"/>
  <c r="I14" i="12" s="1"/>
  <c r="G115" i="7"/>
  <c r="J15" i="12" l="1"/>
  <c r="T168" i="13"/>
  <c r="V169" i="13"/>
  <c r="U168" i="13"/>
  <c r="G116" i="7"/>
  <c r="L115" i="7"/>
  <c r="G15" i="12" s="1"/>
  <c r="H15" i="12" s="1"/>
  <c r="I15" i="12" s="1"/>
  <c r="J16" i="12" l="1"/>
  <c r="T169" i="13"/>
  <c r="V170" i="13"/>
  <c r="U169" i="13"/>
  <c r="L116" i="7"/>
  <c r="G16" i="12" s="1"/>
  <c r="H16" i="12" s="1"/>
  <c r="I16" i="12" s="1"/>
  <c r="G117" i="7"/>
  <c r="J17" i="12" l="1"/>
  <c r="V171" i="13"/>
  <c r="U170" i="13"/>
  <c r="T170" i="13"/>
  <c r="G118" i="7"/>
  <c r="L117" i="7"/>
  <c r="G17" i="12" s="1"/>
  <c r="H17" i="12" s="1"/>
  <c r="I17" i="12" s="1"/>
  <c r="J18" i="12" l="1"/>
  <c r="T171" i="13"/>
  <c r="V172" i="13"/>
  <c r="U171" i="13"/>
  <c r="L118" i="7"/>
  <c r="G18" i="12" s="1"/>
  <c r="H18" i="12" s="1"/>
  <c r="I18" i="12" s="1"/>
  <c r="G119" i="7"/>
  <c r="J19" i="12" l="1"/>
  <c r="T172" i="13"/>
  <c r="U172" i="13"/>
  <c r="V173" i="13"/>
  <c r="G120" i="7"/>
  <c r="L119" i="7"/>
  <c r="G19" i="12" s="1"/>
  <c r="H19" i="12" s="1"/>
  <c r="I19" i="12" s="1"/>
  <c r="J20" i="12" l="1"/>
  <c r="T173" i="13"/>
  <c r="U173" i="13"/>
  <c r="V174" i="13"/>
  <c r="L120" i="7"/>
  <c r="G20" i="12" s="1"/>
  <c r="H20" i="12" s="1"/>
  <c r="I20" i="12" s="1"/>
  <c r="G121" i="7"/>
  <c r="J21" i="12" l="1"/>
  <c r="U174" i="13"/>
  <c r="V175" i="13"/>
  <c r="T174" i="13"/>
  <c r="G122" i="7"/>
  <c r="L121" i="7"/>
  <c r="G21" i="12" s="1"/>
  <c r="H21" i="12" s="1"/>
  <c r="I21" i="12" s="1"/>
  <c r="J22" i="12" l="1"/>
  <c r="T175" i="13"/>
  <c r="U175" i="13"/>
  <c r="V176" i="13"/>
  <c r="L122" i="7"/>
  <c r="G22" i="12" s="1"/>
  <c r="H22" i="12" s="1"/>
  <c r="I22" i="12" s="1"/>
  <c r="G123" i="7"/>
  <c r="J23" i="12" l="1"/>
  <c r="T176" i="13"/>
  <c r="V177" i="13"/>
  <c r="U176" i="13"/>
  <c r="G124" i="7"/>
  <c r="L123" i="7"/>
  <c r="G23" i="12" s="1"/>
  <c r="H23" i="12" s="1"/>
  <c r="I23" i="12" s="1"/>
  <c r="J24" i="12" l="1"/>
  <c r="T177" i="13"/>
  <c r="V178" i="13"/>
  <c r="U177" i="13"/>
  <c r="L124" i="7"/>
  <c r="G24" i="12" s="1"/>
  <c r="H24" i="12" s="1"/>
  <c r="I24" i="12" s="1"/>
  <c r="G125" i="7"/>
  <c r="J25" i="12" l="1"/>
  <c r="V179" i="13"/>
  <c r="U178" i="13"/>
  <c r="T178" i="13"/>
  <c r="G126" i="7"/>
  <c r="L125" i="7"/>
  <c r="G25" i="12" s="1"/>
  <c r="H25" i="12" s="1"/>
  <c r="I25" i="12" s="1"/>
  <c r="J26" i="12" l="1"/>
  <c r="T179" i="13"/>
  <c r="V180" i="13"/>
  <c r="U179" i="13"/>
  <c r="L126" i="7"/>
  <c r="G26" i="12" s="1"/>
  <c r="H26" i="12" s="1"/>
  <c r="I26" i="12" s="1"/>
  <c r="G127" i="7"/>
  <c r="J27" i="12" l="1"/>
  <c r="T180" i="13"/>
  <c r="U180" i="13"/>
  <c r="V181" i="13"/>
  <c r="G128" i="7"/>
  <c r="L127" i="7"/>
  <c r="G27" i="12" s="1"/>
  <c r="H27" i="12" s="1"/>
  <c r="I27" i="12" s="1"/>
  <c r="J28" i="12" l="1"/>
  <c r="T181" i="13"/>
  <c r="U181" i="13"/>
  <c r="V182" i="13"/>
  <c r="L128" i="7"/>
  <c r="G28" i="12" s="1"/>
  <c r="H28" i="12" s="1"/>
  <c r="I28" i="12" s="1"/>
  <c r="G129" i="7"/>
  <c r="J29" i="12" l="1"/>
  <c r="V183" i="13"/>
  <c r="U182" i="13"/>
  <c r="T182" i="13"/>
  <c r="G130" i="7"/>
  <c r="L129" i="7"/>
  <c r="G29" i="12" s="1"/>
  <c r="H29" i="12" s="1"/>
  <c r="I29" i="12" s="1"/>
  <c r="J30" i="12" l="1"/>
  <c r="T183" i="13"/>
  <c r="V184" i="13"/>
  <c r="U183" i="13"/>
  <c r="L130" i="7"/>
  <c r="G30" i="12" s="1"/>
  <c r="H30" i="12" s="1"/>
  <c r="I30" i="12" s="1"/>
  <c r="G131" i="7"/>
  <c r="J31" i="12" l="1"/>
  <c r="T184" i="13"/>
  <c r="U184" i="13"/>
  <c r="V185" i="13"/>
  <c r="G132" i="7"/>
  <c r="L131" i="7"/>
  <c r="G31" i="12" s="1"/>
  <c r="H31" i="12" s="1"/>
  <c r="I31" i="12" s="1"/>
  <c r="J32" i="12" l="1"/>
  <c r="T185" i="13"/>
  <c r="U185" i="13"/>
  <c r="V186" i="13"/>
  <c r="L132" i="7"/>
  <c r="G32" i="12" s="1"/>
  <c r="H32" i="12" s="1"/>
  <c r="I32" i="12" s="1"/>
  <c r="G133" i="7"/>
  <c r="J33" i="12" l="1"/>
  <c r="U186" i="13"/>
  <c r="V187" i="13"/>
  <c r="T186" i="13"/>
  <c r="G134" i="7"/>
  <c r="L133" i="7"/>
  <c r="G33" i="12" s="1"/>
  <c r="H33" i="12" s="1"/>
  <c r="I33" i="12" s="1"/>
  <c r="J34" i="12" l="1"/>
  <c r="T187" i="13"/>
  <c r="U187" i="13"/>
  <c r="V188" i="13"/>
  <c r="L134" i="7"/>
  <c r="G34" i="12" s="1"/>
  <c r="H34" i="12" s="1"/>
  <c r="I34" i="12" s="1"/>
  <c r="G135" i="7"/>
  <c r="J35" i="12" l="1"/>
  <c r="U188" i="13"/>
  <c r="V189" i="13"/>
  <c r="T188" i="13"/>
  <c r="G136" i="7"/>
  <c r="L135" i="7"/>
  <c r="G35" i="12" s="1"/>
  <c r="H35" i="12" s="1"/>
  <c r="I35" i="12" s="1"/>
  <c r="J36" i="12" l="1"/>
  <c r="T189" i="13"/>
  <c r="U189" i="13"/>
  <c r="V190" i="13"/>
  <c r="L136" i="7"/>
  <c r="G36" i="12" s="1"/>
  <c r="H36" i="12" s="1"/>
  <c r="I36" i="12" s="1"/>
  <c r="G137" i="7"/>
  <c r="J37" i="12" l="1"/>
  <c r="V191" i="13"/>
  <c r="T190" i="13"/>
  <c r="U190" i="13"/>
  <c r="G138" i="7"/>
  <c r="L137" i="7"/>
  <c r="G37" i="12" s="1"/>
  <c r="H37" i="12" s="1"/>
  <c r="I37" i="12" s="1"/>
  <c r="J38" i="12" l="1"/>
  <c r="T191" i="13"/>
  <c r="U191" i="13"/>
  <c r="V192" i="13"/>
  <c r="L138" i="7"/>
  <c r="G38" i="12" s="1"/>
  <c r="H38" i="12" s="1"/>
  <c r="I38" i="12" s="1"/>
  <c r="G139" i="7"/>
  <c r="J39" i="12" l="1"/>
  <c r="T192" i="13"/>
  <c r="U192" i="13"/>
  <c r="V193" i="13"/>
  <c r="L139" i="7"/>
  <c r="G39" i="12" s="1"/>
  <c r="H39" i="12" s="1"/>
  <c r="I39" i="12" s="1"/>
  <c r="G140" i="7"/>
  <c r="J40" i="12" l="1"/>
  <c r="U193" i="13"/>
  <c r="V194" i="13"/>
  <c r="T193" i="13"/>
  <c r="L140" i="7"/>
  <c r="G40" i="12" s="1"/>
  <c r="H40" i="12" s="1"/>
  <c r="I40" i="12" s="1"/>
  <c r="G141" i="7"/>
  <c r="J41" i="12" l="1"/>
  <c r="T194" i="13"/>
  <c r="U194" i="13"/>
  <c r="V195" i="13"/>
  <c r="G142" i="7"/>
  <c r="L141" i="7"/>
  <c r="G41" i="12" s="1"/>
  <c r="H41" i="12" s="1"/>
  <c r="I41" i="12" s="1"/>
  <c r="J42" i="12" l="1"/>
  <c r="T195" i="13"/>
  <c r="V196" i="13"/>
  <c r="U195" i="13"/>
  <c r="L142" i="7"/>
  <c r="G42" i="12" s="1"/>
  <c r="H42" i="12" s="1"/>
  <c r="I42" i="12" s="1"/>
  <c r="G143" i="7"/>
  <c r="J43" i="12" l="1"/>
  <c r="V197" i="13"/>
  <c r="U196" i="13"/>
  <c r="T196" i="13"/>
  <c r="G144" i="7"/>
  <c r="L143" i="7"/>
  <c r="G43" i="12" s="1"/>
  <c r="H43" i="12" s="1"/>
  <c r="I43" i="12" s="1"/>
  <c r="J44" i="12" l="1"/>
  <c r="V198" i="13"/>
  <c r="T197" i="13"/>
  <c r="U197" i="13"/>
  <c r="L144" i="7"/>
  <c r="G44" i="12" s="1"/>
  <c r="H44" i="12" s="1"/>
  <c r="I44" i="12" s="1"/>
  <c r="G145" i="7"/>
  <c r="J45" i="12" l="1"/>
  <c r="U198" i="13"/>
  <c r="V199" i="13"/>
  <c r="T198" i="13"/>
  <c r="L145" i="7"/>
  <c r="G45" i="12" s="1"/>
  <c r="H45" i="12" s="1"/>
  <c r="I45" i="12" s="1"/>
  <c r="G146" i="7"/>
  <c r="J46" i="12" l="1"/>
  <c r="U199" i="13"/>
  <c r="T199" i="13"/>
  <c r="V200" i="13"/>
  <c r="L146" i="7"/>
  <c r="G46" i="12" s="1"/>
  <c r="H46" i="12" s="1"/>
  <c r="I46" i="12" s="1"/>
  <c r="G147" i="7"/>
  <c r="J47" i="12" l="1"/>
  <c r="U200" i="13"/>
  <c r="T200" i="13"/>
  <c r="V201" i="13"/>
  <c r="L147" i="7"/>
  <c r="G47" i="12" s="1"/>
  <c r="H47" i="12" s="1"/>
  <c r="I47" i="12" s="1"/>
  <c r="G148" i="7"/>
  <c r="J48" i="12" l="1"/>
  <c r="U201" i="13"/>
  <c r="V202" i="13"/>
  <c r="T201" i="13"/>
  <c r="L148" i="7"/>
  <c r="G48" i="12" s="1"/>
  <c r="H48" i="12" s="1"/>
  <c r="I48" i="12" s="1"/>
  <c r="G149" i="7"/>
  <c r="J49" i="12" l="1"/>
  <c r="T202" i="13"/>
  <c r="U202" i="13"/>
  <c r="V203" i="13"/>
  <c r="L149" i="7"/>
  <c r="G49" i="12" s="1"/>
  <c r="H49" i="12" s="1"/>
  <c r="I49" i="12" s="1"/>
  <c r="G150" i="7"/>
  <c r="J50" i="12" l="1"/>
  <c r="V204" i="13"/>
  <c r="T203" i="13"/>
  <c r="U203" i="13"/>
  <c r="L150" i="7"/>
  <c r="G50" i="12" s="1"/>
  <c r="H50" i="12" s="1"/>
  <c r="I50" i="12" s="1"/>
  <c r="G151" i="7"/>
  <c r="J51" i="12" l="1"/>
  <c r="U204" i="13"/>
  <c r="V205" i="13"/>
  <c r="T204" i="13"/>
  <c r="L151" i="7"/>
  <c r="G51" i="12" s="1"/>
  <c r="H51" i="12" s="1"/>
  <c r="I51" i="12" s="1"/>
  <c r="G152" i="7"/>
  <c r="J52" i="12" l="1"/>
  <c r="V206" i="13"/>
  <c r="T205" i="13"/>
  <c r="U205" i="13"/>
  <c r="L152" i="7"/>
  <c r="G52" i="12" s="1"/>
  <c r="H52" i="12" s="1"/>
  <c r="I52" i="12" s="1"/>
  <c r="G153" i="7"/>
  <c r="J53" i="12" l="1"/>
  <c r="U206" i="13"/>
  <c r="V207" i="13"/>
  <c r="T206" i="13"/>
  <c r="G154" i="7"/>
  <c r="L153" i="7"/>
  <c r="G53" i="12" s="1"/>
  <c r="H53" i="12" s="1"/>
  <c r="I53" i="12" s="1"/>
  <c r="J54" i="12" l="1"/>
  <c r="T207" i="13"/>
  <c r="U207" i="13"/>
  <c r="V208" i="13"/>
  <c r="G155" i="7"/>
  <c r="L154" i="7"/>
  <c r="G54" i="12" s="1"/>
  <c r="H54" i="12" s="1"/>
  <c r="I54" i="12" s="1"/>
  <c r="J55" i="12" l="1"/>
  <c r="T208" i="13"/>
  <c r="U208" i="13"/>
  <c r="V209" i="13"/>
  <c r="G156" i="7"/>
  <c r="L155" i="7"/>
  <c r="G55" i="12" s="1"/>
  <c r="H55" i="12" s="1"/>
  <c r="I55" i="12" s="1"/>
  <c r="J56" i="12" l="1"/>
  <c r="V210" i="13"/>
  <c r="U209" i="13"/>
  <c r="T209" i="13"/>
  <c r="G157" i="7"/>
  <c r="L156" i="7"/>
  <c r="G56" i="12" s="1"/>
  <c r="H56" i="12" s="1"/>
  <c r="I56" i="12" s="1"/>
  <c r="J57" i="12" l="1"/>
  <c r="T210" i="13"/>
  <c r="V211" i="13"/>
  <c r="U210" i="13"/>
  <c r="L157" i="7"/>
  <c r="G57" i="12" s="1"/>
  <c r="H57" i="12" s="1"/>
  <c r="I57" i="12" s="1"/>
  <c r="G158" i="7"/>
  <c r="J58" i="12" l="1"/>
  <c r="T211" i="13"/>
  <c r="V212" i="13"/>
  <c r="U211" i="13"/>
  <c r="G159" i="7"/>
  <c r="L158" i="7"/>
  <c r="G58" i="12" s="1"/>
  <c r="H58" i="12" s="1"/>
  <c r="I58" i="12" s="1"/>
  <c r="J59" i="12" l="1"/>
  <c r="U212" i="13"/>
  <c r="T212" i="13"/>
  <c r="V213" i="13"/>
  <c r="L159" i="7"/>
  <c r="G59" i="12" s="1"/>
  <c r="H59" i="12" s="1"/>
  <c r="I59" i="12" s="1"/>
  <c r="G160" i="7"/>
  <c r="J60" i="12" l="1"/>
  <c r="V214" i="13"/>
  <c r="U213" i="13"/>
  <c r="T213" i="13"/>
  <c r="G161" i="7"/>
  <c r="L160" i="7"/>
  <c r="G60" i="12" s="1"/>
  <c r="H60" i="12" s="1"/>
  <c r="I60" i="12" s="1"/>
  <c r="J61" i="12" l="1"/>
  <c r="T214" i="13"/>
  <c r="V215" i="13"/>
  <c r="U214" i="13"/>
  <c r="G162" i="7"/>
  <c r="L161" i="7"/>
  <c r="G61" i="12" s="1"/>
  <c r="H61" i="12" s="1"/>
  <c r="I61" i="12" s="1"/>
  <c r="J62" i="12" l="1"/>
  <c r="U215" i="13"/>
  <c r="T215" i="13"/>
  <c r="V216" i="13"/>
  <c r="G163" i="7"/>
  <c r="L162" i="7"/>
  <c r="G62" i="12" s="1"/>
  <c r="H62" i="12" s="1"/>
  <c r="I62" i="12" s="1"/>
  <c r="J63" i="12" l="1"/>
  <c r="U216" i="13"/>
  <c r="V217" i="13"/>
  <c r="T216" i="13"/>
  <c r="G164" i="7"/>
  <c r="L163" i="7"/>
  <c r="G63" i="12" s="1"/>
  <c r="H63" i="12" s="1"/>
  <c r="I63" i="12" s="1"/>
  <c r="J64" i="12" l="1"/>
  <c r="T217" i="13"/>
  <c r="U217" i="13"/>
  <c r="V218" i="13"/>
  <c r="G165" i="7"/>
  <c r="L164" i="7"/>
  <c r="G64" i="12" s="1"/>
  <c r="H64" i="12" s="1"/>
  <c r="I64" i="12" s="1"/>
  <c r="J65" i="12" l="1"/>
  <c r="T218" i="13"/>
  <c r="V219" i="13"/>
  <c r="U218" i="13"/>
  <c r="L165" i="7"/>
  <c r="G65" i="12" s="1"/>
  <c r="H65" i="12" s="1"/>
  <c r="I65" i="12" s="1"/>
  <c r="G166" i="7"/>
  <c r="J66" i="12" l="1"/>
  <c r="U219" i="13"/>
  <c r="T219" i="13"/>
  <c r="V220" i="13"/>
  <c r="G167" i="7"/>
  <c r="L166" i="7"/>
  <c r="G66" i="12" s="1"/>
  <c r="H66" i="12" s="1"/>
  <c r="I66" i="12" s="1"/>
  <c r="J67" i="12" l="1"/>
  <c r="V221" i="13"/>
  <c r="U220" i="13"/>
  <c r="T220" i="13"/>
  <c r="L167" i="7"/>
  <c r="G67" i="12" s="1"/>
  <c r="H67" i="12" s="1"/>
  <c r="I67" i="12" s="1"/>
  <c r="G168" i="7"/>
  <c r="J68" i="12" l="1"/>
  <c r="T221" i="13"/>
  <c r="V222" i="13"/>
  <c r="U221" i="13"/>
  <c r="G169" i="7"/>
  <c r="L168" i="7"/>
  <c r="G68" i="12" s="1"/>
  <c r="H68" i="12" s="1"/>
  <c r="I68" i="12" s="1"/>
  <c r="J69" i="12" l="1"/>
  <c r="T222" i="13"/>
  <c r="U222" i="13"/>
  <c r="V223" i="13"/>
  <c r="G170" i="7"/>
  <c r="L169" i="7"/>
  <c r="G69" i="12" s="1"/>
  <c r="H69" i="12" s="1"/>
  <c r="I69" i="12" s="1"/>
  <c r="J70" i="12" l="1"/>
  <c r="V224" i="13"/>
  <c r="U223" i="13"/>
  <c r="T223" i="13"/>
  <c r="G171" i="7"/>
  <c r="L170" i="7"/>
  <c r="G70" i="12" s="1"/>
  <c r="H70" i="12" s="1"/>
  <c r="I70" i="12" s="1"/>
  <c r="J71" i="12" l="1"/>
  <c r="V225" i="13"/>
  <c r="T224" i="13"/>
  <c r="U224" i="13"/>
  <c r="G172" i="7"/>
  <c r="L171" i="7"/>
  <c r="G71" i="12" s="1"/>
  <c r="H71" i="12" s="1"/>
  <c r="I71" i="12" s="1"/>
  <c r="J72" i="12" l="1"/>
  <c r="U225" i="13"/>
  <c r="V226" i="13"/>
  <c r="T225" i="13"/>
  <c r="G173" i="7"/>
  <c r="L172" i="7"/>
  <c r="G72" i="12" s="1"/>
  <c r="H72" i="12" s="1"/>
  <c r="I72" i="12" s="1"/>
  <c r="J73" i="12" l="1"/>
  <c r="T226" i="13"/>
  <c r="U226" i="13"/>
  <c r="V227" i="13"/>
  <c r="L173" i="7"/>
  <c r="G73" i="12" s="1"/>
  <c r="H73" i="12" s="1"/>
  <c r="I73" i="12" s="1"/>
  <c r="G174" i="7"/>
  <c r="J74" i="12" l="1"/>
  <c r="T227" i="13"/>
  <c r="U227" i="13"/>
  <c r="V228" i="13"/>
  <c r="G175" i="7"/>
  <c r="L174" i="7"/>
  <c r="G74" i="12" s="1"/>
  <c r="H74" i="12" s="1"/>
  <c r="I74" i="12" s="1"/>
  <c r="J75" i="12" l="1"/>
  <c r="T228" i="13"/>
  <c r="U228" i="13"/>
  <c r="V229" i="13"/>
  <c r="L175" i="7"/>
  <c r="G75" i="12" s="1"/>
  <c r="H75" i="12" s="1"/>
  <c r="I75" i="12" s="1"/>
  <c r="G176" i="7"/>
  <c r="J76" i="12" l="1"/>
  <c r="V230" i="13"/>
  <c r="T229" i="13"/>
  <c r="U229" i="13"/>
  <c r="G177" i="7"/>
  <c r="L176" i="7"/>
  <c r="G76" i="12" s="1"/>
  <c r="H76" i="12" s="1"/>
  <c r="I76" i="12" s="1"/>
  <c r="J77" i="12" l="1"/>
  <c r="U230" i="13"/>
  <c r="V231" i="13"/>
  <c r="T230" i="13"/>
  <c r="L177" i="7"/>
  <c r="G77" i="12" s="1"/>
  <c r="H77" i="12" s="1"/>
  <c r="I77" i="12" s="1"/>
  <c r="G178" i="7"/>
  <c r="J78" i="12" l="1"/>
  <c r="T231" i="13"/>
  <c r="U231" i="13"/>
  <c r="V232" i="13"/>
  <c r="G179" i="7"/>
  <c r="L178" i="7"/>
  <c r="G78" i="12" s="1"/>
  <c r="H78" i="12" s="1"/>
  <c r="I78" i="12" s="1"/>
  <c r="J79" i="12" l="1"/>
  <c r="T232" i="13"/>
  <c r="U232" i="13"/>
  <c r="V233" i="13"/>
  <c r="G180" i="7"/>
  <c r="L179" i="7"/>
  <c r="G79" i="12" s="1"/>
  <c r="H79" i="12" s="1"/>
  <c r="I79" i="12" s="1"/>
  <c r="J80" i="12" l="1"/>
  <c r="V234" i="13"/>
  <c r="T233" i="13"/>
  <c r="U233" i="13"/>
  <c r="G181" i="7"/>
  <c r="L180" i="7"/>
  <c r="G80" i="12" s="1"/>
  <c r="H80" i="12" s="1"/>
  <c r="I80" i="12" s="1"/>
  <c r="J81" i="12" l="1"/>
  <c r="U234" i="13"/>
  <c r="V235" i="13"/>
  <c r="T234" i="13"/>
  <c r="L181" i="7"/>
  <c r="G81" i="12" s="1"/>
  <c r="H81" i="12" s="1"/>
  <c r="I81" i="12" s="1"/>
  <c r="G182" i="7"/>
  <c r="J82" i="12" l="1"/>
  <c r="U235" i="13"/>
  <c r="V236" i="13"/>
  <c r="T235" i="13"/>
  <c r="G183" i="7"/>
  <c r="L182" i="7"/>
  <c r="G82" i="12" s="1"/>
  <c r="H82" i="12" s="1"/>
  <c r="I82" i="12" s="1"/>
  <c r="J83" i="12" l="1"/>
  <c r="U236" i="13"/>
  <c r="T236" i="13"/>
  <c r="V237" i="13"/>
  <c r="L183" i="7"/>
  <c r="G83" i="12" s="1"/>
  <c r="H83" i="12" s="1"/>
  <c r="I83" i="12" s="1"/>
  <c r="G184" i="7"/>
  <c r="J84" i="12" l="1"/>
  <c r="V238" i="13"/>
  <c r="U237" i="13"/>
  <c r="T237" i="13"/>
  <c r="G185" i="7"/>
  <c r="L184" i="7"/>
  <c r="G84" i="12" s="1"/>
  <c r="H84" i="12" s="1"/>
  <c r="I84" i="12" s="1"/>
  <c r="J85" i="12" l="1"/>
  <c r="T238" i="13"/>
  <c r="V239" i="13"/>
  <c r="U238" i="13"/>
  <c r="G186" i="7"/>
  <c r="L185" i="7"/>
  <c r="G85" i="12" s="1"/>
  <c r="H85" i="12" s="1"/>
  <c r="I85" i="12" s="1"/>
  <c r="J86" i="12" l="1"/>
  <c r="U239" i="13"/>
  <c r="T239" i="13"/>
  <c r="V240" i="13"/>
  <c r="G187" i="7"/>
  <c r="L186" i="7"/>
  <c r="G86" i="12" s="1"/>
  <c r="H86" i="12" s="1"/>
  <c r="I86" i="12" s="1"/>
  <c r="J87" i="12" l="1"/>
  <c r="V241" i="13"/>
  <c r="U240" i="13"/>
  <c r="T240" i="13"/>
  <c r="G188" i="7"/>
  <c r="L187" i="7"/>
  <c r="G87" i="12" s="1"/>
  <c r="H87" i="12" s="1"/>
  <c r="I87" i="12" s="1"/>
  <c r="J88" i="12" l="1"/>
  <c r="U241" i="13"/>
  <c r="T241" i="13"/>
  <c r="V242" i="13"/>
  <c r="G189" i="7"/>
  <c r="L188" i="7"/>
  <c r="G88" i="12" s="1"/>
  <c r="H88" i="12" s="1"/>
  <c r="I88" i="12" s="1"/>
  <c r="J89" i="12" l="1"/>
  <c r="U242" i="13"/>
  <c r="T242" i="13"/>
  <c r="V243" i="13"/>
  <c r="L189" i="7"/>
  <c r="G89" i="12" s="1"/>
  <c r="H89" i="12" s="1"/>
  <c r="I89" i="12" s="1"/>
  <c r="G190" i="7"/>
  <c r="J90" i="12" l="1"/>
  <c r="U243" i="13"/>
  <c r="V244" i="13"/>
  <c r="T243" i="13"/>
  <c r="G191" i="7"/>
  <c r="L190" i="7"/>
  <c r="G90" i="12" s="1"/>
  <c r="H90" i="12" s="1"/>
  <c r="I90" i="12" s="1"/>
  <c r="J91" i="12" l="1"/>
  <c r="T244" i="13"/>
  <c r="U244" i="13"/>
  <c r="V245" i="13"/>
  <c r="L191" i="7"/>
  <c r="G91" i="12" s="1"/>
  <c r="H91" i="12" s="1"/>
  <c r="I91" i="12" s="1"/>
  <c r="G192" i="7"/>
  <c r="J92" i="12" l="1"/>
  <c r="V246" i="13"/>
  <c r="T245" i="13"/>
  <c r="U245" i="13"/>
  <c r="G193" i="7"/>
  <c r="L192" i="7"/>
  <c r="G92" i="12" s="1"/>
  <c r="H92" i="12" s="1"/>
  <c r="I92" i="12" s="1"/>
  <c r="J93" i="12" l="1"/>
  <c r="V247" i="13"/>
  <c r="T246" i="13"/>
  <c r="U246" i="13"/>
  <c r="L193" i="7"/>
  <c r="G93" i="12" s="1"/>
  <c r="H93" i="12" s="1"/>
  <c r="I93" i="12" s="1"/>
  <c r="G194" i="7"/>
  <c r="J94" i="12" l="1"/>
  <c r="U247" i="13"/>
  <c r="T247" i="13"/>
  <c r="V248" i="13"/>
  <c r="G195" i="7"/>
  <c r="L194" i="7"/>
  <c r="G94" i="12" s="1"/>
  <c r="H94" i="12" s="1"/>
  <c r="I94" i="12" s="1"/>
  <c r="J95" i="12" l="1"/>
  <c r="V249" i="13"/>
  <c r="U248" i="13"/>
  <c r="T248" i="13"/>
  <c r="G196" i="7"/>
  <c r="L195" i="7"/>
  <c r="G95" i="12" s="1"/>
  <c r="H95" i="12" s="1"/>
  <c r="I95" i="12" s="1"/>
  <c r="J96" i="12" l="1"/>
  <c r="T249" i="13"/>
  <c r="V250" i="13"/>
  <c r="U249" i="13"/>
  <c r="G197" i="7"/>
  <c r="L196" i="7"/>
  <c r="G96" i="12" s="1"/>
  <c r="H96" i="12" s="1"/>
  <c r="I96" i="12" s="1"/>
  <c r="J97" i="12" l="1"/>
  <c r="T250" i="13"/>
  <c r="V251" i="13"/>
  <c r="U250" i="13"/>
  <c r="L197" i="7"/>
  <c r="G97" i="12" s="1"/>
  <c r="H97" i="12" s="1"/>
  <c r="I97" i="12" s="1"/>
  <c r="G198" i="7"/>
  <c r="J98" i="12" l="1"/>
  <c r="V252" i="13"/>
  <c r="U251" i="13"/>
  <c r="T251" i="13"/>
  <c r="G199" i="7"/>
  <c r="L198" i="7"/>
  <c r="G98" i="12" s="1"/>
  <c r="H98" i="12" s="1"/>
  <c r="I98" i="12" s="1"/>
  <c r="J99" i="12" l="1"/>
  <c r="V253" i="13"/>
  <c r="T252" i="13"/>
  <c r="U252" i="13"/>
  <c r="L199" i="7"/>
  <c r="G99" i="12" s="1"/>
  <c r="H99" i="12" s="1"/>
  <c r="I99" i="12" s="1"/>
  <c r="G200" i="7"/>
  <c r="J100" i="12" l="1"/>
  <c r="U253" i="13"/>
  <c r="V254" i="13"/>
  <c r="T253" i="13"/>
  <c r="G201" i="7"/>
  <c r="L200" i="7"/>
  <c r="G100" i="12" s="1"/>
  <c r="H100" i="12" s="1"/>
  <c r="I100" i="12" s="1"/>
  <c r="J101" i="12" l="1"/>
  <c r="U254" i="13"/>
  <c r="T254" i="13"/>
  <c r="V255" i="13"/>
  <c r="G202" i="7"/>
  <c r="L201" i="7"/>
  <c r="G101" i="12" s="1"/>
  <c r="H101" i="12" s="1"/>
  <c r="I101" i="12" s="1"/>
  <c r="J102" i="12" l="1"/>
  <c r="V256" i="13"/>
  <c r="U255" i="13"/>
  <c r="T255" i="13"/>
  <c r="G203" i="7"/>
  <c r="L202" i="7"/>
  <c r="G102" i="12" s="1"/>
  <c r="H102" i="12" s="1"/>
  <c r="I102" i="12" s="1"/>
  <c r="J103" i="12" l="1"/>
  <c r="V257" i="13"/>
  <c r="T256" i="13"/>
  <c r="U256" i="13"/>
  <c r="G204" i="7"/>
  <c r="L203" i="7"/>
  <c r="G103" i="12" s="1"/>
  <c r="H103" i="12" s="1"/>
  <c r="I103" i="12" s="1"/>
  <c r="J104" i="12" l="1"/>
  <c r="U257" i="13"/>
  <c r="V258" i="13"/>
  <c r="T257" i="13"/>
  <c r="G205" i="7"/>
  <c r="L204" i="7"/>
  <c r="G104" i="12" s="1"/>
  <c r="H104" i="12" s="1"/>
  <c r="I104" i="12" s="1"/>
  <c r="J105" i="12" l="1"/>
  <c r="U258" i="13"/>
  <c r="T258" i="13"/>
  <c r="V259" i="13"/>
  <c r="L205" i="7"/>
  <c r="G105" i="12" s="1"/>
  <c r="H105" i="12" s="1"/>
  <c r="I105" i="12" s="1"/>
  <c r="G206" i="7"/>
  <c r="J106" i="12" l="1"/>
  <c r="V260" i="13"/>
  <c r="U259" i="13"/>
  <c r="T259" i="13"/>
  <c r="G207" i="7"/>
  <c r="L206" i="7"/>
  <c r="G106" i="12" s="1"/>
  <c r="H106" i="12" s="1"/>
  <c r="I106" i="12" s="1"/>
  <c r="J107" i="12" l="1"/>
  <c r="T260" i="13"/>
  <c r="V261" i="13"/>
  <c r="U260" i="13"/>
  <c r="L207" i="7"/>
  <c r="G107" i="12" s="1"/>
  <c r="H107" i="12" s="1"/>
  <c r="I107" i="12" s="1"/>
  <c r="G208" i="7"/>
  <c r="J108" i="12" l="1"/>
  <c r="T261" i="13"/>
  <c r="U261" i="13"/>
  <c r="V262" i="13"/>
  <c r="G209" i="7"/>
  <c r="L208" i="7"/>
  <c r="G108" i="12" s="1"/>
  <c r="H108" i="12" s="1"/>
  <c r="I108" i="12" s="1"/>
  <c r="J109" i="12" l="1"/>
  <c r="V263" i="13"/>
  <c r="T262" i="13"/>
  <c r="U262" i="13"/>
  <c r="L209" i="7"/>
  <c r="G109" i="12" s="1"/>
  <c r="H109" i="12" s="1"/>
  <c r="I109" i="12" s="1"/>
  <c r="G210" i="7"/>
  <c r="J110" i="12" l="1"/>
  <c r="U263" i="13"/>
  <c r="V264" i="13"/>
  <c r="T263" i="13"/>
  <c r="G211" i="7"/>
  <c r="L210" i="7"/>
  <c r="G110" i="12" s="1"/>
  <c r="H110" i="12" s="1"/>
  <c r="I110" i="12" s="1"/>
  <c r="J111" i="12" l="1"/>
  <c r="T264" i="13"/>
  <c r="U264" i="13"/>
  <c r="V265" i="13"/>
  <c r="G212" i="7"/>
  <c r="L211" i="7"/>
  <c r="G111" i="12" s="1"/>
  <c r="H111" i="12" s="1"/>
  <c r="I111" i="12" s="1"/>
  <c r="J112" i="12" l="1"/>
  <c r="V266" i="13"/>
  <c r="T265" i="13"/>
  <c r="U265" i="13"/>
  <c r="G213" i="7"/>
  <c r="L212" i="7"/>
  <c r="G112" i="12" s="1"/>
  <c r="H112" i="12" s="1"/>
  <c r="I112" i="12" s="1"/>
  <c r="J113" i="12" l="1"/>
  <c r="V267" i="13"/>
  <c r="U266" i="13"/>
  <c r="T266" i="13"/>
  <c r="L213" i="7"/>
  <c r="G113" i="12" s="1"/>
  <c r="H113" i="12" s="1"/>
  <c r="I113" i="12" s="1"/>
  <c r="G214" i="7"/>
  <c r="J114" i="12" l="1"/>
  <c r="T267" i="13"/>
  <c r="V268" i="13"/>
  <c r="U267" i="13"/>
  <c r="G215" i="7"/>
  <c r="L214" i="7"/>
  <c r="G114" i="12" s="1"/>
  <c r="H114" i="12" s="1"/>
  <c r="I114" i="12" s="1"/>
  <c r="J115" i="12" l="1"/>
  <c r="T268" i="13"/>
  <c r="U268" i="13"/>
  <c r="V269" i="13"/>
  <c r="L215" i="7"/>
  <c r="G115" i="12" s="1"/>
  <c r="H115" i="12" s="1"/>
  <c r="I115" i="12" s="1"/>
  <c r="G216" i="7"/>
  <c r="J116" i="12" l="1"/>
  <c r="T269" i="13"/>
  <c r="V270" i="13"/>
  <c r="U269" i="13"/>
  <c r="G217" i="7"/>
  <c r="L216" i="7"/>
  <c r="G116" i="12" s="1"/>
  <c r="H116" i="12" s="1"/>
  <c r="I116" i="12" s="1"/>
  <c r="J117" i="12" l="1"/>
  <c r="U270" i="13"/>
  <c r="T270" i="13"/>
  <c r="V271" i="13"/>
  <c r="L217" i="7"/>
  <c r="G117" i="12" s="1"/>
  <c r="H117" i="12" s="1"/>
  <c r="I117" i="12" s="1"/>
  <c r="G218" i="7"/>
  <c r="J118" i="12" l="1"/>
  <c r="V272" i="13"/>
  <c r="U271" i="13"/>
  <c r="T271" i="13"/>
  <c r="G219" i="7"/>
  <c r="L218" i="7"/>
  <c r="G118" i="12" s="1"/>
  <c r="H118" i="12" s="1"/>
  <c r="I118" i="12" s="1"/>
  <c r="J119" i="12" l="1"/>
  <c r="T272" i="13"/>
  <c r="V273" i="13"/>
  <c r="U272" i="13"/>
  <c r="G220" i="7"/>
  <c r="L219" i="7"/>
  <c r="G119" i="12" s="1"/>
  <c r="H119" i="12" s="1"/>
  <c r="I119" i="12" s="1"/>
  <c r="J120" i="12" l="1"/>
  <c r="T273" i="13"/>
  <c r="V274" i="13"/>
  <c r="U273" i="13"/>
  <c r="G221" i="7"/>
  <c r="L220" i="7"/>
  <c r="G120" i="12" s="1"/>
  <c r="H120" i="12" s="1"/>
  <c r="I120" i="12" s="1"/>
  <c r="J121" i="12" l="1"/>
  <c r="V275" i="13"/>
  <c r="U274" i="13"/>
  <c r="T274" i="13"/>
  <c r="G222" i="7"/>
  <c r="L221" i="7"/>
  <c r="G121" i="12" s="1"/>
  <c r="H121" i="12" s="1"/>
  <c r="I121" i="12" s="1"/>
  <c r="J122" i="12" l="1"/>
  <c r="T275" i="13"/>
  <c r="V276" i="13"/>
  <c r="U275" i="13"/>
  <c r="G223" i="7"/>
  <c r="L222" i="7"/>
  <c r="G122" i="12" s="1"/>
  <c r="H122" i="12" s="1"/>
  <c r="I122" i="12" s="1"/>
  <c r="J123" i="12" l="1"/>
  <c r="T276" i="13"/>
  <c r="U276" i="13"/>
  <c r="V277" i="13"/>
  <c r="G224" i="7"/>
  <c r="L223" i="7"/>
  <c r="G123" i="12" s="1"/>
  <c r="H123" i="12" s="1"/>
  <c r="I123" i="12" s="1"/>
  <c r="J124" i="12" l="1"/>
  <c r="T277" i="13"/>
  <c r="U277" i="13"/>
  <c r="V278" i="13"/>
  <c r="G225" i="7"/>
  <c r="L224" i="7"/>
  <c r="G124" i="12" s="1"/>
  <c r="H124" i="12" s="1"/>
  <c r="I124" i="12" s="1"/>
  <c r="J125" i="12" l="1"/>
  <c r="V279" i="13"/>
  <c r="U278" i="13"/>
  <c r="T278" i="13"/>
  <c r="G226" i="7"/>
  <c r="L225" i="7"/>
  <c r="G125" i="12" s="1"/>
  <c r="H125" i="12" s="1"/>
  <c r="I125" i="12" s="1"/>
  <c r="J126" i="12" l="1"/>
  <c r="T279" i="13"/>
  <c r="V280" i="13"/>
  <c r="U279" i="13"/>
  <c r="G227" i="7"/>
  <c r="L226" i="7"/>
  <c r="G126" i="12" s="1"/>
  <c r="H126" i="12" s="1"/>
  <c r="I126" i="12" s="1"/>
  <c r="J127" i="12" l="1"/>
  <c r="T280" i="13"/>
  <c r="U280" i="13"/>
  <c r="V281" i="13"/>
  <c r="G228" i="7"/>
  <c r="L227" i="7"/>
  <c r="G127" i="12" s="1"/>
  <c r="H127" i="12" s="1"/>
  <c r="I127" i="12" s="1"/>
  <c r="J128" i="12" l="1"/>
  <c r="V282" i="13"/>
  <c r="U281" i="13"/>
  <c r="T281" i="13"/>
  <c r="G229" i="7"/>
  <c r="L228" i="7"/>
  <c r="G128" i="12" s="1"/>
  <c r="H128" i="12" s="1"/>
  <c r="I128" i="12" s="1"/>
  <c r="J129" i="12" l="1"/>
  <c r="V283" i="13"/>
  <c r="T282" i="13"/>
  <c r="U282" i="13"/>
  <c r="G230" i="7"/>
  <c r="L229" i="7"/>
  <c r="G129" i="12" s="1"/>
  <c r="H129" i="12" s="1"/>
  <c r="I129" i="12" s="1"/>
  <c r="J130" i="12" l="1"/>
  <c r="U283" i="13"/>
  <c r="V284" i="13"/>
  <c r="T283" i="13"/>
  <c r="G231" i="7"/>
  <c r="L230" i="7"/>
  <c r="G130" i="12" s="1"/>
  <c r="H130" i="12" s="1"/>
  <c r="I130" i="12" s="1"/>
  <c r="J131" i="12" l="1"/>
  <c r="T284" i="13"/>
  <c r="U284" i="13"/>
  <c r="V285" i="13"/>
  <c r="G232" i="7"/>
  <c r="L231" i="7"/>
  <c r="G131" i="12" s="1"/>
  <c r="H131" i="12" s="1"/>
  <c r="I131" i="12" s="1"/>
  <c r="J132" i="12" l="1"/>
  <c r="T285" i="13"/>
  <c r="U285" i="13"/>
  <c r="V286" i="13"/>
  <c r="L232" i="7"/>
  <c r="G132" i="12" s="1"/>
  <c r="H132" i="12" s="1"/>
  <c r="I132" i="12" s="1"/>
  <c r="G233" i="7"/>
  <c r="J133" i="12" l="1"/>
  <c r="V287" i="13"/>
  <c r="T286" i="13"/>
  <c r="U286" i="13"/>
  <c r="G234" i="7"/>
  <c r="L233" i="7"/>
  <c r="G133" i="12" s="1"/>
  <c r="H133" i="12" s="1"/>
  <c r="I133" i="12" s="1"/>
  <c r="J134" i="12" l="1"/>
  <c r="U287" i="13"/>
  <c r="V288" i="13"/>
  <c r="T287" i="13"/>
  <c r="L234" i="7"/>
  <c r="G134" i="12" s="1"/>
  <c r="H134" i="12" s="1"/>
  <c r="I134" i="12" s="1"/>
  <c r="G235" i="7"/>
  <c r="J135" i="12" l="1"/>
  <c r="T288" i="13"/>
  <c r="U288" i="13"/>
  <c r="V289" i="13"/>
  <c r="G236" i="7"/>
  <c r="L235" i="7"/>
  <c r="G135" i="12" s="1"/>
  <c r="H135" i="12" s="1"/>
  <c r="I135" i="12" s="1"/>
  <c r="J136" i="12" l="1"/>
  <c r="V290" i="13"/>
  <c r="T289" i="13"/>
  <c r="U289" i="13"/>
  <c r="L236" i="7"/>
  <c r="G136" i="12" s="1"/>
  <c r="H136" i="12" s="1"/>
  <c r="I136" i="12" s="1"/>
  <c r="G237" i="7"/>
  <c r="J137" i="12" l="1"/>
  <c r="U290" i="13"/>
  <c r="V291" i="13"/>
  <c r="T290" i="13"/>
  <c r="G238" i="7"/>
  <c r="L237" i="7"/>
  <c r="G137" i="12" s="1"/>
  <c r="H137" i="12" s="1"/>
  <c r="I137" i="12" s="1"/>
  <c r="J138" i="12" l="1"/>
  <c r="T291" i="13"/>
  <c r="V292" i="13"/>
  <c r="U291" i="13"/>
  <c r="L238" i="7"/>
  <c r="G138" i="12" s="1"/>
  <c r="H138" i="12" s="1"/>
  <c r="I138" i="12" s="1"/>
  <c r="G239" i="7"/>
  <c r="J139" i="12" l="1"/>
  <c r="U292" i="13"/>
  <c r="T292" i="13"/>
  <c r="V293" i="13"/>
  <c r="G240" i="7"/>
  <c r="L239" i="7"/>
  <c r="G139" i="12" s="1"/>
  <c r="H139" i="12" s="1"/>
  <c r="I139" i="12" s="1"/>
  <c r="J140" i="12" l="1"/>
  <c r="V294" i="13"/>
  <c r="U293" i="13"/>
  <c r="T293" i="13"/>
  <c r="L240" i="7"/>
  <c r="G140" i="12" s="1"/>
  <c r="H140" i="12" s="1"/>
  <c r="I140" i="12" s="1"/>
  <c r="G241" i="7"/>
  <c r="J141" i="12" l="1"/>
  <c r="T294" i="13"/>
  <c r="V295" i="13"/>
  <c r="U294" i="13"/>
  <c r="G242" i="7"/>
  <c r="L241" i="7"/>
  <c r="G141" i="12" s="1"/>
  <c r="H141" i="12" s="1"/>
  <c r="I141" i="12" s="1"/>
  <c r="J142" i="12" l="1"/>
  <c r="U295" i="13"/>
  <c r="V296" i="13"/>
  <c r="T295" i="13"/>
  <c r="L242" i="7"/>
  <c r="G142" i="12" s="1"/>
  <c r="H142" i="12" s="1"/>
  <c r="I142" i="12" s="1"/>
  <c r="G243" i="7"/>
  <c r="J143" i="12" l="1"/>
  <c r="T296" i="13"/>
  <c r="V297" i="13"/>
  <c r="U296" i="13"/>
  <c r="G244" i="7"/>
  <c r="L243" i="7"/>
  <c r="G143" i="12" s="1"/>
  <c r="H143" i="12" s="1"/>
  <c r="I143" i="12" s="1"/>
  <c r="J144" i="12" l="1"/>
  <c r="U297" i="13"/>
  <c r="T297" i="13"/>
  <c r="V298" i="13"/>
  <c r="L244" i="7"/>
  <c r="G144" i="12" s="1"/>
  <c r="H144" i="12" s="1"/>
  <c r="I144" i="12" s="1"/>
  <c r="G245" i="7"/>
  <c r="J145" i="12" l="1"/>
  <c r="U298" i="13"/>
  <c r="T298" i="13"/>
  <c r="V299" i="13"/>
  <c r="G246" i="7"/>
  <c r="L245" i="7"/>
  <c r="G145" i="12" s="1"/>
  <c r="H145" i="12" s="1"/>
  <c r="I145" i="12" s="1"/>
  <c r="J146" i="12" l="1"/>
  <c r="V300" i="13"/>
  <c r="U299" i="13"/>
  <c r="T299" i="13"/>
  <c r="L246" i="7"/>
  <c r="G146" i="12" s="1"/>
  <c r="H146" i="12" s="1"/>
  <c r="I146" i="12" s="1"/>
  <c r="G247" i="7"/>
  <c r="J147" i="12" l="1"/>
  <c r="T300" i="13"/>
  <c r="V301" i="13"/>
  <c r="U300" i="13"/>
  <c r="G248" i="7"/>
  <c r="L247" i="7"/>
  <c r="G147" i="12" s="1"/>
  <c r="H147" i="12" s="1"/>
  <c r="I147" i="12" s="1"/>
  <c r="J148" i="12" l="1"/>
  <c r="U301" i="13"/>
  <c r="T301" i="13"/>
  <c r="V302" i="13"/>
  <c r="L248" i="7"/>
  <c r="G148" i="12" s="1"/>
  <c r="H148" i="12" s="1"/>
  <c r="I148" i="12" s="1"/>
  <c r="G249" i="7"/>
  <c r="J149" i="12" l="1"/>
  <c r="V303" i="13"/>
  <c r="U302" i="13"/>
  <c r="T302" i="13"/>
  <c r="G250" i="7"/>
  <c r="L249" i="7"/>
  <c r="G149" i="12" s="1"/>
  <c r="H149" i="12" s="1"/>
  <c r="I149" i="12" s="1"/>
  <c r="J150" i="12" l="1"/>
  <c r="T303" i="13"/>
  <c r="V304" i="13"/>
  <c r="U303" i="13"/>
  <c r="L250" i="7"/>
  <c r="G150" i="12" s="1"/>
  <c r="H150" i="12" s="1"/>
  <c r="I150" i="12" s="1"/>
  <c r="G251" i="7"/>
  <c r="J151" i="12" l="1"/>
  <c r="T304" i="13"/>
  <c r="U304" i="13"/>
  <c r="V305" i="13"/>
  <c r="G252" i="7"/>
  <c r="L251" i="7"/>
  <c r="G151" i="12" s="1"/>
  <c r="H151" i="12" s="1"/>
  <c r="I151" i="12" s="1"/>
  <c r="J152" i="12" l="1"/>
  <c r="T305" i="13"/>
  <c r="V306" i="13"/>
  <c r="U305" i="13"/>
  <c r="L252" i="7"/>
  <c r="G152" i="12" s="1"/>
  <c r="H152" i="12" s="1"/>
  <c r="I152" i="12" s="1"/>
  <c r="G253" i="7"/>
  <c r="J153" i="12" l="1"/>
  <c r="U306" i="13"/>
  <c r="T306" i="13"/>
  <c r="V307" i="13"/>
  <c r="G254" i="7"/>
  <c r="L253" i="7"/>
  <c r="G153" i="12" s="1"/>
  <c r="H153" i="12" s="1"/>
  <c r="I153" i="12" s="1"/>
  <c r="J154" i="12" l="1"/>
  <c r="V308" i="13"/>
  <c r="U307" i="13"/>
  <c r="T307" i="13"/>
  <c r="L254" i="7"/>
  <c r="G154" i="12" s="1"/>
  <c r="H154" i="12" s="1"/>
  <c r="I154" i="12" s="1"/>
  <c r="G255" i="7"/>
  <c r="J155" i="12" l="1"/>
  <c r="T308" i="13"/>
  <c r="V309" i="13"/>
  <c r="U308" i="13"/>
  <c r="G256" i="7"/>
  <c r="L255" i="7"/>
  <c r="G155" i="12" s="1"/>
  <c r="H155" i="12" s="1"/>
  <c r="I155" i="12" s="1"/>
  <c r="J156" i="12" l="1"/>
  <c r="T309" i="13"/>
  <c r="V310" i="13"/>
  <c r="U309" i="13"/>
  <c r="L256" i="7"/>
  <c r="G156" i="12" s="1"/>
  <c r="H156" i="12" s="1"/>
  <c r="I156" i="12" s="1"/>
  <c r="G257" i="7"/>
  <c r="J157" i="12" l="1"/>
  <c r="V311" i="13"/>
  <c r="U310" i="13"/>
  <c r="T310" i="13"/>
  <c r="G258" i="7"/>
  <c r="L257" i="7"/>
  <c r="G157" i="12" s="1"/>
  <c r="H157" i="12" s="1"/>
  <c r="I157" i="12" s="1"/>
  <c r="J158" i="12" l="1"/>
  <c r="T311" i="13"/>
  <c r="V312" i="13"/>
  <c r="U311" i="13"/>
  <c r="L258" i="7"/>
  <c r="G158" i="12" s="1"/>
  <c r="H158" i="12" s="1"/>
  <c r="I158" i="12" s="1"/>
  <c r="G259" i="7"/>
  <c r="J159" i="12" l="1"/>
  <c r="T312" i="13"/>
  <c r="U312" i="13"/>
  <c r="V313" i="13"/>
  <c r="G260" i="7"/>
  <c r="L259" i="7"/>
  <c r="G159" i="12" s="1"/>
  <c r="H159" i="12" s="1"/>
  <c r="I159" i="12" s="1"/>
  <c r="J160" i="12" l="1"/>
  <c r="T313" i="13"/>
  <c r="U313" i="13"/>
  <c r="V314" i="13"/>
  <c r="L260" i="7"/>
  <c r="G160" i="12" s="1"/>
  <c r="H160" i="12" s="1"/>
  <c r="I160" i="12" s="1"/>
  <c r="G261" i="7"/>
  <c r="J161" i="12" l="1"/>
  <c r="U314" i="13"/>
  <c r="V315" i="13"/>
  <c r="T314" i="13"/>
  <c r="G262" i="7"/>
  <c r="L261" i="7"/>
  <c r="G161" i="12" s="1"/>
  <c r="H161" i="12" s="1"/>
  <c r="I161" i="12" s="1"/>
  <c r="J162" i="12" l="1"/>
  <c r="T315" i="13"/>
  <c r="U315" i="13"/>
  <c r="V316" i="13"/>
  <c r="L262" i="7"/>
  <c r="G162" i="12" s="1"/>
  <c r="H162" i="12" s="1"/>
  <c r="I162" i="12" s="1"/>
  <c r="G263" i="7"/>
  <c r="J163" i="12" l="1"/>
  <c r="T316" i="13"/>
  <c r="V317" i="13"/>
  <c r="U316" i="13"/>
  <c r="G264" i="7"/>
  <c r="L263" i="7"/>
  <c r="G163" i="12" s="1"/>
  <c r="H163" i="12" l="1"/>
  <c r="I163" i="12" s="1"/>
  <c r="U317" i="13"/>
  <c r="T317" i="13"/>
  <c r="V318" i="13"/>
  <c r="G265" i="7"/>
  <c r="L264" i="7"/>
  <c r="G164" i="12" s="1"/>
  <c r="J164" i="12" l="1"/>
  <c r="H164" i="12"/>
  <c r="I164" i="12" s="1"/>
  <c r="V319" i="13"/>
  <c r="U318" i="13"/>
  <c r="T318" i="13"/>
  <c r="L265" i="7"/>
  <c r="G165" i="12" s="1"/>
  <c r="J165" i="12" l="1"/>
  <c r="H165" i="12"/>
  <c r="I165" i="12" s="1"/>
  <c r="T319" i="13"/>
  <c r="V320" i="13"/>
  <c r="U319" i="13"/>
  <c r="J166" i="12" l="1"/>
  <c r="T320" i="13"/>
  <c r="U320" i="13"/>
  <c r="V321" i="13"/>
  <c r="V322" i="13" l="1"/>
  <c r="T321" i="13"/>
  <c r="U321" i="13"/>
  <c r="V323" i="13" l="1"/>
  <c r="U322" i="13"/>
  <c r="T322" i="13"/>
  <c r="T323" i="13" l="1"/>
  <c r="V324" i="13"/>
  <c r="U323" i="13"/>
  <c r="T324" i="13" l="1"/>
  <c r="U324" i="13"/>
  <c r="V325" i="13"/>
  <c r="V326" i="13" l="1"/>
  <c r="T325" i="13"/>
  <c r="U325" i="13"/>
  <c r="U326" i="13" l="1"/>
  <c r="V327" i="13"/>
  <c r="T326" i="13"/>
  <c r="T327" i="13" l="1"/>
  <c r="U327" i="13"/>
  <c r="V328" i="13"/>
  <c r="T328" i="13" l="1"/>
  <c r="V329" i="13"/>
  <c r="U328" i="13"/>
  <c r="U329" i="13" l="1"/>
  <c r="T329" i="13"/>
  <c r="V330" i="13"/>
  <c r="V331" i="13" l="1"/>
  <c r="U330" i="13"/>
  <c r="T330" i="13"/>
  <c r="T331" i="13" l="1"/>
  <c r="V332" i="13"/>
  <c r="U331" i="13"/>
  <c r="U332" i="13" l="1"/>
  <c r="T332" i="13"/>
  <c r="V333" i="13"/>
  <c r="V334" i="13" l="1"/>
  <c r="U333" i="13"/>
  <c r="T333" i="13"/>
  <c r="T334" i="13" l="1"/>
  <c r="U334" i="13"/>
  <c r="V335" i="13"/>
  <c r="V336" i="13" l="1"/>
  <c r="T335" i="13"/>
  <c r="U335" i="13"/>
  <c r="U336" i="13" l="1"/>
  <c r="T336" i="13"/>
  <c r="V337" i="13"/>
  <c r="U337" i="13" l="1"/>
  <c r="T337" i="13"/>
  <c r="V338" i="13"/>
  <c r="V339" i="13" l="1"/>
  <c r="U338" i="13"/>
  <c r="T338" i="13"/>
  <c r="T339" i="13" l="1"/>
  <c r="V340" i="13"/>
  <c r="U339" i="13"/>
  <c r="U340" i="13" l="1"/>
  <c r="T340" i="13"/>
  <c r="V341" i="13"/>
  <c r="V342" i="13" l="1"/>
  <c r="U341" i="13"/>
  <c r="T341" i="13"/>
  <c r="U342" i="13" l="1"/>
  <c r="V343" i="13"/>
  <c r="T342" i="13"/>
  <c r="T343" i="13" l="1"/>
  <c r="U343" i="13"/>
  <c r="V344" i="13"/>
  <c r="T344" i="13" l="1"/>
  <c r="V345" i="13"/>
  <c r="U344" i="13"/>
  <c r="U345" i="13" l="1"/>
  <c r="T345" i="13"/>
  <c r="V346" i="13"/>
  <c r="U346" i="13" l="1"/>
  <c r="T346" i="13"/>
  <c r="A57" i="13" l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G42" i="13"/>
  <c r="AE54" i="13"/>
  <c r="AD54" i="13"/>
  <c r="AC54" i="13"/>
  <c r="AE53" i="13"/>
  <c r="AH53" i="13" s="1"/>
  <c r="AD53" i="13"/>
  <c r="AG53" i="13" s="1"/>
  <c r="AC53" i="13"/>
  <c r="AF53" i="13" s="1"/>
  <c r="AE52" i="13"/>
  <c r="AD52" i="13"/>
  <c r="AC52" i="13"/>
  <c r="AE51" i="13"/>
  <c r="AH51" i="13" s="1"/>
  <c r="AD51" i="13"/>
  <c r="AG51" i="13" s="1"/>
  <c r="AC51" i="13"/>
  <c r="AF51" i="13" s="1"/>
  <c r="AE50" i="13"/>
  <c r="AH50" i="13" s="1"/>
  <c r="AD50" i="13"/>
  <c r="AC50" i="13"/>
  <c r="AE49" i="13"/>
  <c r="AD49" i="13"/>
  <c r="AC49" i="13"/>
  <c r="AE48" i="13"/>
  <c r="AH48" i="13" s="1"/>
  <c r="AD48" i="13"/>
  <c r="AG48" i="13" s="1"/>
  <c r="AC48" i="13"/>
  <c r="AF48" i="13" s="1"/>
  <c r="AE47" i="13"/>
  <c r="AD47" i="13"/>
  <c r="AC47" i="13"/>
  <c r="AE46" i="13"/>
  <c r="AH47" i="13" s="1"/>
  <c r="AD46" i="13"/>
  <c r="AG46" i="13" s="1"/>
  <c r="AC46" i="13"/>
  <c r="AF46" i="13" s="1"/>
  <c r="AE45" i="13"/>
  <c r="AH45" i="13" s="1"/>
  <c r="AD45" i="13"/>
  <c r="AG45" i="13" s="1"/>
  <c r="AC45" i="13"/>
  <c r="AE44" i="13"/>
  <c r="AD44" i="13"/>
  <c r="AC44" i="13"/>
  <c r="AE43" i="13"/>
  <c r="AD43" i="13"/>
  <c r="AG43" i="13" s="1"/>
  <c r="AC43" i="13"/>
  <c r="AF43" i="13" s="1"/>
  <c r="AE42" i="13"/>
  <c r="AH42" i="13" s="1"/>
  <c r="AD42" i="13"/>
  <c r="AC42" i="13"/>
  <c r="AE41" i="13"/>
  <c r="AD41" i="13"/>
  <c r="AC41" i="13"/>
  <c r="AF41" i="13" s="1"/>
  <c r="AE40" i="13"/>
  <c r="AH40" i="13" s="1"/>
  <c r="AD40" i="13"/>
  <c r="AG40" i="13" s="1"/>
  <c r="AC40" i="13"/>
  <c r="AF40" i="13" s="1"/>
  <c r="AE39" i="13"/>
  <c r="AD39" i="13"/>
  <c r="AC39" i="13"/>
  <c r="AE38" i="13"/>
  <c r="AD38" i="13"/>
  <c r="AC38" i="13"/>
  <c r="AF38" i="13" s="1"/>
  <c r="AE37" i="13"/>
  <c r="AH37" i="13" s="1"/>
  <c r="AD37" i="13"/>
  <c r="AG37" i="13" s="1"/>
  <c r="AC37" i="13"/>
  <c r="AF37" i="13" s="1"/>
  <c r="AE36" i="13"/>
  <c r="AD36" i="13"/>
  <c r="AC36" i="13"/>
  <c r="AE35" i="13"/>
  <c r="AH35" i="13" s="1"/>
  <c r="AD35" i="13"/>
  <c r="AG35" i="13" s="1"/>
  <c r="AC35" i="13"/>
  <c r="AF35" i="13" s="1"/>
  <c r="AE34" i="13"/>
  <c r="AH34" i="13" s="1"/>
  <c r="AD34" i="13"/>
  <c r="AC34" i="13"/>
  <c r="AE33" i="13"/>
  <c r="AD33" i="13"/>
  <c r="AC33" i="13"/>
  <c r="AE32" i="13"/>
  <c r="AH32" i="13" s="1"/>
  <c r="AD32" i="13"/>
  <c r="AG32" i="13" s="1"/>
  <c r="AC32" i="13"/>
  <c r="AF32" i="13" s="1"/>
  <c r="AE31" i="13"/>
  <c r="AH31" i="13" s="1"/>
  <c r="AD31" i="13"/>
  <c r="AC31" i="13"/>
  <c r="AE30" i="13"/>
  <c r="AD30" i="13"/>
  <c r="AC30" i="13"/>
  <c r="AF30" i="13" s="1"/>
  <c r="AE29" i="13"/>
  <c r="AH29" i="13" s="1"/>
  <c r="AD29" i="13"/>
  <c r="AG29" i="13" s="1"/>
  <c r="AC29" i="13"/>
  <c r="AE28" i="13"/>
  <c r="AD28" i="13"/>
  <c r="AC28" i="13"/>
  <c r="AE27" i="13"/>
  <c r="AD27" i="13"/>
  <c r="AG27" i="13" s="1"/>
  <c r="AC27" i="13"/>
  <c r="AF27" i="13" s="1"/>
  <c r="AE26" i="13"/>
  <c r="AH26" i="13" s="1"/>
  <c r="AD26" i="13"/>
  <c r="AG26" i="13" s="1"/>
  <c r="AC26" i="13"/>
  <c r="AE25" i="13"/>
  <c r="AD25" i="13"/>
  <c r="AC25" i="13"/>
  <c r="AE24" i="13"/>
  <c r="AH24" i="13" s="1"/>
  <c r="AD24" i="13"/>
  <c r="AG24" i="13" s="1"/>
  <c r="AC24" i="13"/>
  <c r="AF24" i="13" s="1"/>
  <c r="AE23" i="13"/>
  <c r="AD23" i="13"/>
  <c r="AC23" i="13"/>
  <c r="AE22" i="13"/>
  <c r="AD22" i="13"/>
  <c r="AC22" i="13"/>
  <c r="AF22" i="13" s="1"/>
  <c r="AE21" i="13"/>
  <c r="AH21" i="13" s="1"/>
  <c r="AD21" i="13"/>
  <c r="AG21" i="13" s="1"/>
  <c r="AC21" i="13"/>
  <c r="AF21" i="13" s="1"/>
  <c r="AE20" i="13"/>
  <c r="AD20" i="13"/>
  <c r="AC20" i="13"/>
  <c r="AE19" i="13"/>
  <c r="AD19" i="13"/>
  <c r="AG19" i="13" s="1"/>
  <c r="AC19" i="13"/>
  <c r="AF19" i="13" s="1"/>
  <c r="AE18" i="13"/>
  <c r="AH18" i="13" s="1"/>
  <c r="AD18" i="13"/>
  <c r="AC18" i="13"/>
  <c r="AE17" i="13"/>
  <c r="AD17" i="13"/>
  <c r="AC17" i="13"/>
  <c r="AC16" i="13"/>
  <c r="AC15" i="13"/>
  <c r="AC14" i="13"/>
  <c r="AC13" i="13"/>
  <c r="AC12" i="13"/>
  <c r="AC11" i="13"/>
  <c r="AC10" i="13"/>
  <c r="AC9" i="13"/>
  <c r="AC8" i="13"/>
  <c r="AC7" i="13"/>
  <c r="AC6" i="13"/>
  <c r="W56" i="13"/>
  <c r="Y55" i="13"/>
  <c r="X55" i="13"/>
  <c r="W55" i="13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P56" i="13"/>
  <c r="P51" i="13"/>
  <c r="O35" i="13"/>
  <c r="O30" i="13"/>
  <c r="N14" i="13"/>
  <c r="N9" i="13"/>
  <c r="M56" i="13"/>
  <c r="L56" i="13"/>
  <c r="K56" i="13"/>
  <c r="M55" i="13"/>
  <c r="L55" i="13"/>
  <c r="O55" i="13" s="1"/>
  <c r="K55" i="13"/>
  <c r="N55" i="13" s="1"/>
  <c r="M54" i="13"/>
  <c r="L54" i="13"/>
  <c r="K54" i="13"/>
  <c r="N54" i="13" s="1"/>
  <c r="M53" i="13"/>
  <c r="L53" i="13"/>
  <c r="K53" i="13"/>
  <c r="M52" i="13"/>
  <c r="P52" i="13" s="1"/>
  <c r="L52" i="13"/>
  <c r="O52" i="13" s="1"/>
  <c r="K52" i="13"/>
  <c r="M51" i="13"/>
  <c r="L51" i="13"/>
  <c r="O51" i="13" s="1"/>
  <c r="K51" i="13"/>
  <c r="M50" i="13"/>
  <c r="L50" i="13"/>
  <c r="K50" i="13"/>
  <c r="N50" i="13" s="1"/>
  <c r="M49" i="13"/>
  <c r="P49" i="13" s="1"/>
  <c r="L49" i="13"/>
  <c r="K49" i="13"/>
  <c r="M48" i="13"/>
  <c r="P48" i="13" s="1"/>
  <c r="L48" i="13"/>
  <c r="K48" i="13"/>
  <c r="M47" i="13"/>
  <c r="L47" i="13"/>
  <c r="O47" i="13" s="1"/>
  <c r="K47" i="13"/>
  <c r="N47" i="13" s="1"/>
  <c r="M46" i="13"/>
  <c r="L46" i="13"/>
  <c r="O46" i="13" s="1"/>
  <c r="K46" i="13"/>
  <c r="N46" i="13" s="1"/>
  <c r="M45" i="13"/>
  <c r="L45" i="13"/>
  <c r="K45" i="13"/>
  <c r="M44" i="13"/>
  <c r="P44" i="13" s="1"/>
  <c r="L44" i="13"/>
  <c r="O44" i="13" s="1"/>
  <c r="K44" i="13"/>
  <c r="M43" i="13"/>
  <c r="L43" i="13"/>
  <c r="O43" i="13" s="1"/>
  <c r="K43" i="13"/>
  <c r="M42" i="13"/>
  <c r="L42" i="13"/>
  <c r="K42" i="13"/>
  <c r="N42" i="13" s="1"/>
  <c r="M41" i="13"/>
  <c r="P41" i="13" s="1"/>
  <c r="L41" i="13"/>
  <c r="K41" i="13"/>
  <c r="N41" i="13" s="1"/>
  <c r="M40" i="13"/>
  <c r="P40" i="13" s="1"/>
  <c r="L40" i="13"/>
  <c r="K40" i="13"/>
  <c r="M39" i="13"/>
  <c r="L39" i="13"/>
  <c r="O39" i="13" s="1"/>
  <c r="K39" i="13"/>
  <c r="N39" i="13" s="1"/>
  <c r="M38" i="13"/>
  <c r="L38" i="13"/>
  <c r="K38" i="13"/>
  <c r="N38" i="13" s="1"/>
  <c r="M37" i="13"/>
  <c r="L37" i="13"/>
  <c r="K37" i="13"/>
  <c r="M36" i="13"/>
  <c r="P36" i="13" s="1"/>
  <c r="L36" i="13"/>
  <c r="O36" i="13" s="1"/>
  <c r="K36" i="13"/>
  <c r="M35" i="13"/>
  <c r="P35" i="13" s="1"/>
  <c r="L35" i="13"/>
  <c r="K35" i="13"/>
  <c r="M34" i="13"/>
  <c r="L34" i="13"/>
  <c r="K34" i="13"/>
  <c r="N34" i="13" s="1"/>
  <c r="M33" i="13"/>
  <c r="P33" i="13" s="1"/>
  <c r="L33" i="13"/>
  <c r="O33" i="13" s="1"/>
  <c r="K33" i="13"/>
  <c r="M32" i="13"/>
  <c r="P32" i="13" s="1"/>
  <c r="L32" i="13"/>
  <c r="K32" i="13"/>
  <c r="M31" i="13"/>
  <c r="L31" i="13"/>
  <c r="O31" i="13" s="1"/>
  <c r="K31" i="13"/>
  <c r="N31" i="13" s="1"/>
  <c r="M30" i="13"/>
  <c r="P30" i="13" s="1"/>
  <c r="L30" i="13"/>
  <c r="K30" i="13"/>
  <c r="N30" i="13" s="1"/>
  <c r="M29" i="13"/>
  <c r="L29" i="13"/>
  <c r="K29" i="13"/>
  <c r="M28" i="13"/>
  <c r="P28" i="13" s="1"/>
  <c r="L28" i="13"/>
  <c r="O28" i="13" s="1"/>
  <c r="K28" i="13"/>
  <c r="N28" i="13" s="1"/>
  <c r="M27" i="13"/>
  <c r="L27" i="13"/>
  <c r="O27" i="13" s="1"/>
  <c r="K27" i="13"/>
  <c r="M26" i="13"/>
  <c r="L26" i="13"/>
  <c r="K26" i="13"/>
  <c r="N26" i="13" s="1"/>
  <c r="M25" i="13"/>
  <c r="P25" i="13" s="1"/>
  <c r="L25" i="13"/>
  <c r="O25" i="13" s="1"/>
  <c r="K25" i="13"/>
  <c r="N25" i="13" s="1"/>
  <c r="M24" i="13"/>
  <c r="P24" i="13" s="1"/>
  <c r="L24" i="13"/>
  <c r="K24" i="13"/>
  <c r="M23" i="13"/>
  <c r="L23" i="13"/>
  <c r="O23" i="13" s="1"/>
  <c r="K23" i="13"/>
  <c r="N23" i="13" s="1"/>
  <c r="M22" i="13"/>
  <c r="P22" i="13" s="1"/>
  <c r="L22" i="13"/>
  <c r="K22" i="13"/>
  <c r="N22" i="13" s="1"/>
  <c r="M21" i="13"/>
  <c r="L21" i="13"/>
  <c r="K21" i="13"/>
  <c r="M20" i="13"/>
  <c r="P20" i="13" s="1"/>
  <c r="L20" i="13"/>
  <c r="O20" i="13" s="1"/>
  <c r="K20" i="13"/>
  <c r="N20" i="13" s="1"/>
  <c r="M19" i="13"/>
  <c r="P19" i="13" s="1"/>
  <c r="L19" i="13"/>
  <c r="O19" i="13" s="1"/>
  <c r="K19" i="13"/>
  <c r="M18" i="13"/>
  <c r="L18" i="13"/>
  <c r="K18" i="13"/>
  <c r="N18" i="13" s="1"/>
  <c r="M17" i="13"/>
  <c r="P17" i="13" s="1"/>
  <c r="L17" i="13"/>
  <c r="O17" i="13" s="1"/>
  <c r="K17" i="13"/>
  <c r="M16" i="13"/>
  <c r="P16" i="13" s="1"/>
  <c r="L16" i="13"/>
  <c r="K16" i="13"/>
  <c r="M15" i="13"/>
  <c r="L15" i="13"/>
  <c r="O15" i="13" s="1"/>
  <c r="K15" i="13"/>
  <c r="N15" i="13" s="1"/>
  <c r="M14" i="13"/>
  <c r="P14" i="13" s="1"/>
  <c r="L14" i="13"/>
  <c r="O14" i="13" s="1"/>
  <c r="K14" i="13"/>
  <c r="M13" i="13"/>
  <c r="L13" i="13"/>
  <c r="K13" i="13"/>
  <c r="M12" i="13"/>
  <c r="P12" i="13" s="1"/>
  <c r="L12" i="13"/>
  <c r="O12" i="13" s="1"/>
  <c r="K12" i="13"/>
  <c r="N12" i="13" s="1"/>
  <c r="M11" i="13"/>
  <c r="L11" i="13"/>
  <c r="O11" i="13" s="1"/>
  <c r="K11" i="13"/>
  <c r="M10" i="13"/>
  <c r="L10" i="13"/>
  <c r="K10" i="13"/>
  <c r="N10" i="13" s="1"/>
  <c r="M9" i="13"/>
  <c r="P9" i="13" s="1"/>
  <c r="L9" i="13"/>
  <c r="O9" i="13" s="1"/>
  <c r="K9" i="13"/>
  <c r="M8" i="13"/>
  <c r="P8" i="13" s="1"/>
  <c r="L8" i="13"/>
  <c r="K8" i="13"/>
  <c r="M7" i="13"/>
  <c r="L7" i="13"/>
  <c r="O7" i="13" s="1"/>
  <c r="K7" i="13"/>
  <c r="N7" i="13" s="1"/>
  <c r="M6" i="13"/>
  <c r="L6" i="13"/>
  <c r="K6" i="13"/>
  <c r="G56" i="13"/>
  <c r="G57" i="13" s="1"/>
  <c r="F56" i="13"/>
  <c r="F57" i="13" s="1"/>
  <c r="E56" i="13"/>
  <c r="E57" i="13" s="1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AF15" i="13" l="1"/>
  <c r="AG30" i="13"/>
  <c r="P7" i="13"/>
  <c r="O10" i="13"/>
  <c r="N13" i="13"/>
  <c r="P15" i="13"/>
  <c r="O18" i="13"/>
  <c r="N21" i="13"/>
  <c r="P23" i="13"/>
  <c r="O26" i="13"/>
  <c r="N29" i="13"/>
  <c r="P31" i="13"/>
  <c r="O34" i="13"/>
  <c r="N37" i="13"/>
  <c r="P39" i="13"/>
  <c r="O42" i="13"/>
  <c r="N45" i="13"/>
  <c r="P47" i="13"/>
  <c r="O50" i="13"/>
  <c r="N53" i="13"/>
  <c r="P55" i="13"/>
  <c r="AH19" i="13"/>
  <c r="AG22" i="13"/>
  <c r="AF25" i="13"/>
  <c r="AH27" i="13"/>
  <c r="AF33" i="13"/>
  <c r="AG38" i="13"/>
  <c r="AH43" i="13"/>
  <c r="AF49" i="13"/>
  <c r="AG54" i="13"/>
  <c r="AF20" i="13"/>
  <c r="AH22" i="13"/>
  <c r="AG25" i="13"/>
  <c r="AF28" i="13"/>
  <c r="AH30" i="13"/>
  <c r="AG33" i="13"/>
  <c r="AF36" i="13"/>
  <c r="AH38" i="13"/>
  <c r="AG41" i="13"/>
  <c r="AF44" i="13"/>
  <c r="AH46" i="13"/>
  <c r="AG49" i="13"/>
  <c r="AF52" i="13"/>
  <c r="AH54" i="13"/>
  <c r="AF11" i="13"/>
  <c r="AF18" i="13"/>
  <c r="AH20" i="13"/>
  <c r="AG23" i="13"/>
  <c r="AF26" i="13"/>
  <c r="AH28" i="13"/>
  <c r="AG31" i="13"/>
  <c r="AF34" i="13"/>
  <c r="AH36" i="13"/>
  <c r="AG39" i="13"/>
  <c r="AF42" i="13"/>
  <c r="AF7" i="13"/>
  <c r="P11" i="13"/>
  <c r="N17" i="13"/>
  <c r="O22" i="13"/>
  <c r="P27" i="13"/>
  <c r="N33" i="13"/>
  <c r="O38" i="13"/>
  <c r="P43" i="13"/>
  <c r="N49" i="13"/>
  <c r="O54" i="13"/>
  <c r="AF13" i="13"/>
  <c r="AG18" i="13"/>
  <c r="AH23" i="13"/>
  <c r="AF29" i="13"/>
  <c r="AG34" i="13"/>
  <c r="AH39" i="13"/>
  <c r="AF45" i="13"/>
  <c r="AG50" i="13"/>
  <c r="AF16" i="13"/>
  <c r="AF9" i="13"/>
  <c r="AF17" i="13"/>
  <c r="AF8" i="13"/>
  <c r="N8" i="13"/>
  <c r="P10" i="13"/>
  <c r="O13" i="13"/>
  <c r="N16" i="13"/>
  <c r="P18" i="13"/>
  <c r="O21" i="13"/>
  <c r="N24" i="13"/>
  <c r="P26" i="13"/>
  <c r="O29" i="13"/>
  <c r="N32" i="13"/>
  <c r="P34" i="13"/>
  <c r="O37" i="13"/>
  <c r="N40" i="13"/>
  <c r="P42" i="13"/>
  <c r="O45" i="13"/>
  <c r="N48" i="13"/>
  <c r="P50" i="13"/>
  <c r="O53" i="13"/>
  <c r="N56" i="13"/>
  <c r="AF10" i="13"/>
  <c r="O8" i="13"/>
  <c r="N11" i="13"/>
  <c r="P13" i="13"/>
  <c r="O16" i="13"/>
  <c r="N19" i="13"/>
  <c r="P21" i="13"/>
  <c r="O24" i="13"/>
  <c r="N27" i="13"/>
  <c r="P29" i="13"/>
  <c r="O32" i="13"/>
  <c r="N35" i="13"/>
  <c r="P37" i="13"/>
  <c r="O40" i="13"/>
  <c r="N43" i="13"/>
  <c r="P45" i="13"/>
  <c r="O48" i="13"/>
  <c r="N51" i="13"/>
  <c r="P53" i="13"/>
  <c r="O56" i="13"/>
  <c r="AG20" i="13"/>
  <c r="AF23" i="13"/>
  <c r="AH25" i="13"/>
  <c r="AG28" i="13"/>
  <c r="AF31" i="13"/>
  <c r="AH33" i="13"/>
  <c r="AG36" i="13"/>
  <c r="AF39" i="13"/>
  <c r="AH41" i="13"/>
  <c r="AG44" i="13"/>
  <c r="AF47" i="13"/>
  <c r="AH49" i="13"/>
  <c r="AG52" i="13"/>
  <c r="AF12" i="13"/>
  <c r="AH44" i="13"/>
  <c r="AG47" i="13"/>
  <c r="AF50" i="13"/>
  <c r="AH52" i="13"/>
  <c r="N36" i="13"/>
  <c r="P38" i="13"/>
  <c r="O41" i="13"/>
  <c r="N44" i="13"/>
  <c r="P46" i="13"/>
  <c r="O49" i="13"/>
  <c r="N52" i="13"/>
  <c r="P54" i="13"/>
  <c r="AF14" i="13"/>
  <c r="D57" i="13"/>
  <c r="G58" i="13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AC5" i="13"/>
  <c r="C57" i="13"/>
  <c r="F58" i="13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E58" i="13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B57" i="13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AE5" i="13"/>
  <c r="AF54" i="13"/>
  <c r="AD5" i="13"/>
  <c r="AL7" i="13"/>
  <c r="AR7" i="13" s="1"/>
  <c r="BH7" i="13" s="1"/>
  <c r="B126" i="13" l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BD7" i="13"/>
  <c r="BC7" i="13"/>
  <c r="BB7" i="13"/>
  <c r="AU7" i="13"/>
  <c r="AI8" i="13" s="1"/>
  <c r="BO7" i="13"/>
  <c r="AH346" i="13"/>
  <c r="AH344" i="13"/>
  <c r="AH342" i="13"/>
  <c r="AH340" i="13"/>
  <c r="AH338" i="13"/>
  <c r="AH336" i="13"/>
  <c r="AH334" i="13"/>
  <c r="AH332" i="13"/>
  <c r="AH330" i="13"/>
  <c r="AH328" i="13"/>
  <c r="AH326" i="13"/>
  <c r="AH324" i="13"/>
  <c r="AH322" i="13"/>
  <c r="AH320" i="13"/>
  <c r="AH318" i="13"/>
  <c r="AH316" i="13"/>
  <c r="AH314" i="13"/>
  <c r="AH312" i="13"/>
  <c r="AH310" i="13"/>
  <c r="AH308" i="13"/>
  <c r="AH306" i="13"/>
  <c r="AH304" i="13"/>
  <c r="AH302" i="13"/>
  <c r="AH300" i="13"/>
  <c r="AH298" i="13"/>
  <c r="AH296" i="13"/>
  <c r="AH294" i="13"/>
  <c r="AH292" i="13"/>
  <c r="AH290" i="13"/>
  <c r="AH288" i="13"/>
  <c r="AH286" i="13"/>
  <c r="AH284" i="13"/>
  <c r="AH282" i="13"/>
  <c r="AH280" i="13"/>
  <c r="AH278" i="13"/>
  <c r="AH276" i="13"/>
  <c r="AH274" i="13"/>
  <c r="AH272" i="13"/>
  <c r="AH270" i="13"/>
  <c r="AH268" i="13"/>
  <c r="AH266" i="13"/>
  <c r="AH264" i="13"/>
  <c r="AH262" i="13"/>
  <c r="AH260" i="13"/>
  <c r="AH258" i="13"/>
  <c r="AH256" i="13"/>
  <c r="AH254" i="13"/>
  <c r="AH252" i="13"/>
  <c r="AH250" i="13"/>
  <c r="AH248" i="13"/>
  <c r="AH246" i="13"/>
  <c r="AH244" i="13"/>
  <c r="AH242" i="13"/>
  <c r="AH240" i="13"/>
  <c r="AH238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257" i="13"/>
  <c r="AH253" i="13"/>
  <c r="AH249" i="13"/>
  <c r="AH245" i="13"/>
  <c r="AH241" i="13"/>
  <c r="AH236" i="13"/>
  <c r="AH234" i="13"/>
  <c r="AH232" i="13"/>
  <c r="AH230" i="13"/>
  <c r="AH228" i="13"/>
  <c r="AH226" i="13"/>
  <c r="AH224" i="13"/>
  <c r="AH222" i="13"/>
  <c r="AH220" i="13"/>
  <c r="AH218" i="13"/>
  <c r="AH216" i="13"/>
  <c r="AH214" i="13"/>
  <c r="AH212" i="13"/>
  <c r="AH210" i="13"/>
  <c r="AH208" i="13"/>
  <c r="AH206" i="13"/>
  <c r="AH204" i="13"/>
  <c r="AH202" i="13"/>
  <c r="AH200" i="13"/>
  <c r="AH198" i="13"/>
  <c r="AH196" i="13"/>
  <c r="AH194" i="13"/>
  <c r="AH192" i="13"/>
  <c r="AH190" i="13"/>
  <c r="AH188" i="13"/>
  <c r="AH186" i="13"/>
  <c r="AH184" i="13"/>
  <c r="AH182" i="13"/>
  <c r="AH180" i="13"/>
  <c r="AH178" i="13"/>
  <c r="AH176" i="13"/>
  <c r="AH174" i="13"/>
  <c r="AH172" i="13"/>
  <c r="AH170" i="13"/>
  <c r="AH168" i="13"/>
  <c r="AH166" i="13"/>
  <c r="AH164" i="13"/>
  <c r="AH162" i="13"/>
  <c r="AH160" i="13"/>
  <c r="AH158" i="13"/>
  <c r="AH156" i="13"/>
  <c r="AH154" i="13"/>
  <c r="AH152" i="13"/>
  <c r="AH150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7" i="13"/>
  <c r="AH173" i="13"/>
  <c r="AH169" i="13"/>
  <c r="AH165" i="13"/>
  <c r="AH161" i="13"/>
  <c r="AH157" i="13"/>
  <c r="AH153" i="13"/>
  <c r="AH149" i="13"/>
  <c r="AH147" i="13"/>
  <c r="AH145" i="13"/>
  <c r="AH143" i="13"/>
  <c r="AH141" i="13"/>
  <c r="AH139" i="13"/>
  <c r="AH137" i="13"/>
  <c r="AH135" i="13"/>
  <c r="AH133" i="13"/>
  <c r="AH131" i="13"/>
  <c r="AH129" i="13"/>
  <c r="AH127" i="13"/>
  <c r="AH125" i="13"/>
  <c r="AH123" i="13"/>
  <c r="AH121" i="13"/>
  <c r="AH119" i="13"/>
  <c r="AH117" i="13"/>
  <c r="AH115" i="13"/>
  <c r="AH113" i="13"/>
  <c r="AH111" i="13"/>
  <c r="AH109" i="13"/>
  <c r="AH107" i="13"/>
  <c r="AH105" i="13"/>
  <c r="AH103" i="13"/>
  <c r="AH101" i="13"/>
  <c r="AH99" i="13"/>
  <c r="AH97" i="13"/>
  <c r="AH95" i="13"/>
  <c r="AH93" i="13"/>
  <c r="AH91" i="13"/>
  <c r="AH89" i="13"/>
  <c r="AH87" i="13"/>
  <c r="AH85" i="13"/>
  <c r="AH83" i="13"/>
  <c r="AH81" i="13"/>
  <c r="AH79" i="13"/>
  <c r="AH77" i="13"/>
  <c r="AH75" i="13"/>
  <c r="AH73" i="13"/>
  <c r="AH71" i="13"/>
  <c r="AH69" i="13"/>
  <c r="AH67" i="13"/>
  <c r="AH65" i="13"/>
  <c r="AH63" i="13"/>
  <c r="AH61" i="13"/>
  <c r="AH59" i="13"/>
  <c r="AH57" i="13"/>
  <c r="AH235" i="13"/>
  <c r="AH199" i="13"/>
  <c r="AH163" i="13"/>
  <c r="AH146" i="13"/>
  <c r="AH142" i="13"/>
  <c r="AH138" i="13"/>
  <c r="AH136" i="13"/>
  <c r="AH132" i="13"/>
  <c r="AH128" i="13"/>
  <c r="AH124" i="13"/>
  <c r="AH116" i="13"/>
  <c r="AH114" i="13"/>
  <c r="AH112" i="13"/>
  <c r="AH110" i="13"/>
  <c r="AH108" i="13"/>
  <c r="AH106" i="13"/>
  <c r="AH104" i="13"/>
  <c r="AH102" i="13"/>
  <c r="AH100" i="13"/>
  <c r="AH98" i="13"/>
  <c r="AH96" i="13"/>
  <c r="AH94" i="13"/>
  <c r="AH92" i="13"/>
  <c r="AH90" i="13"/>
  <c r="AH88" i="13"/>
  <c r="AH86" i="13"/>
  <c r="AH84" i="13"/>
  <c r="AH82" i="13"/>
  <c r="AH80" i="13"/>
  <c r="AH78" i="13"/>
  <c r="AH76" i="13"/>
  <c r="AH74" i="13"/>
  <c r="AH72" i="13"/>
  <c r="AH70" i="13"/>
  <c r="AH68" i="13"/>
  <c r="AH64" i="13"/>
  <c r="AH62" i="13"/>
  <c r="AH60" i="13"/>
  <c r="AH58" i="13"/>
  <c r="AH55" i="13"/>
  <c r="AE55" i="13" s="1"/>
  <c r="AH343" i="13"/>
  <c r="AH327" i="13"/>
  <c r="AH319" i="13"/>
  <c r="AH303" i="13"/>
  <c r="AH295" i="13"/>
  <c r="AH279" i="13"/>
  <c r="AH271" i="13"/>
  <c r="AH255" i="13"/>
  <c r="AH56" i="13"/>
  <c r="AH339" i="13"/>
  <c r="AH331" i="13"/>
  <c r="AH323" i="13"/>
  <c r="AH315" i="13"/>
  <c r="AH307" i="13"/>
  <c r="AH299" i="13"/>
  <c r="AH291" i="13"/>
  <c r="AH283" i="13"/>
  <c r="AH275" i="13"/>
  <c r="AH267" i="13"/>
  <c r="AH259" i="13"/>
  <c r="AH251" i="13"/>
  <c r="AH243" i="13"/>
  <c r="AH231" i="13"/>
  <c r="AH227" i="13"/>
  <c r="AH223" i="13"/>
  <c r="AH219" i="13"/>
  <c r="AH215" i="13"/>
  <c r="AH211" i="13"/>
  <c r="AH207" i="13"/>
  <c r="AH203" i="13"/>
  <c r="AH195" i="13"/>
  <c r="AH191" i="13"/>
  <c r="AH187" i="13"/>
  <c r="AH183" i="13"/>
  <c r="AH179" i="13"/>
  <c r="AH175" i="13"/>
  <c r="AH171" i="13"/>
  <c r="AH167" i="13"/>
  <c r="AH159" i="13"/>
  <c r="AH155" i="13"/>
  <c r="AH151" i="13"/>
  <c r="AH148" i="13"/>
  <c r="AH144" i="13"/>
  <c r="AH140" i="13"/>
  <c r="AH134" i="13"/>
  <c r="AH130" i="13"/>
  <c r="AH126" i="13"/>
  <c r="AH122" i="13"/>
  <c r="AH120" i="13"/>
  <c r="AH118" i="13"/>
  <c r="AH66" i="13"/>
  <c r="AH335" i="13"/>
  <c r="AH311" i="13"/>
  <c r="AH287" i="13"/>
  <c r="AH263" i="13"/>
  <c r="AH247" i="13"/>
  <c r="AH239" i="13"/>
  <c r="C58" i="13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AS57" i="13"/>
  <c r="D58" i="13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AT57" i="13"/>
  <c r="AG345" i="13"/>
  <c r="AG343" i="13"/>
  <c r="AG341" i="13"/>
  <c r="AG339" i="13"/>
  <c r="AG337" i="13"/>
  <c r="AG335" i="13"/>
  <c r="AG333" i="13"/>
  <c r="AG331" i="13"/>
  <c r="AG329" i="13"/>
  <c r="AG327" i="13"/>
  <c r="AG325" i="13"/>
  <c r="AG323" i="13"/>
  <c r="AG321" i="13"/>
  <c r="AG319" i="13"/>
  <c r="AG317" i="13"/>
  <c r="AG315" i="13"/>
  <c r="AG313" i="13"/>
  <c r="AG311" i="13"/>
  <c r="AG309" i="13"/>
  <c r="AG307" i="13"/>
  <c r="AG305" i="13"/>
  <c r="AG303" i="13"/>
  <c r="AG301" i="13"/>
  <c r="AG299" i="13"/>
  <c r="AG297" i="13"/>
  <c r="AG295" i="13"/>
  <c r="AG293" i="13"/>
  <c r="AG291" i="13"/>
  <c r="AG289" i="13"/>
  <c r="AG287" i="13"/>
  <c r="AG285" i="13"/>
  <c r="AG283" i="13"/>
  <c r="AG281" i="13"/>
  <c r="AG279" i="13"/>
  <c r="AG277" i="13"/>
  <c r="AG275" i="13"/>
  <c r="AG273" i="13"/>
  <c r="AG271" i="13"/>
  <c r="AG269" i="13"/>
  <c r="AG267" i="13"/>
  <c r="AG265" i="13"/>
  <c r="AG263" i="13"/>
  <c r="AG261" i="13"/>
  <c r="AG259" i="13"/>
  <c r="AG257" i="13"/>
  <c r="AG255" i="13"/>
  <c r="AG253" i="13"/>
  <c r="AG251" i="13"/>
  <c r="AG249" i="13"/>
  <c r="AG247" i="13"/>
  <c r="AG245" i="13"/>
  <c r="AG243" i="13"/>
  <c r="AG241" i="13"/>
  <c r="AG239" i="13"/>
  <c r="AG236" i="13"/>
  <c r="AG234" i="13"/>
  <c r="AG232" i="13"/>
  <c r="AG230" i="13"/>
  <c r="AG228" i="13"/>
  <c r="AG226" i="13"/>
  <c r="AG224" i="13"/>
  <c r="AG222" i="13"/>
  <c r="AG220" i="13"/>
  <c r="AG218" i="13"/>
  <c r="AG216" i="13"/>
  <c r="AG214" i="13"/>
  <c r="AG212" i="13"/>
  <c r="AG210" i="13"/>
  <c r="AG208" i="13"/>
  <c r="AG206" i="13"/>
  <c r="AG204" i="13"/>
  <c r="AG202" i="13"/>
  <c r="AG200" i="13"/>
  <c r="AG198" i="13"/>
  <c r="AG196" i="13"/>
  <c r="AG194" i="13"/>
  <c r="AG192" i="13"/>
  <c r="AG190" i="13"/>
  <c r="AG188" i="13"/>
  <c r="AG186" i="13"/>
  <c r="AG184" i="13"/>
  <c r="AG182" i="13"/>
  <c r="AG180" i="13"/>
  <c r="AG178" i="13"/>
  <c r="AG176" i="13"/>
  <c r="AG174" i="13"/>
  <c r="AG172" i="13"/>
  <c r="AG170" i="13"/>
  <c r="AG168" i="13"/>
  <c r="AG166" i="13"/>
  <c r="AG164" i="13"/>
  <c r="AG162" i="13"/>
  <c r="AG160" i="13"/>
  <c r="AG158" i="13"/>
  <c r="AG156" i="13"/>
  <c r="AG154" i="13"/>
  <c r="AG152" i="13"/>
  <c r="AG150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256" i="13"/>
  <c r="AG252" i="13"/>
  <c r="AG248" i="13"/>
  <c r="AG244" i="13"/>
  <c r="AG240" i="13"/>
  <c r="AG346" i="13"/>
  <c r="AG338" i="13"/>
  <c r="AG330" i="13"/>
  <c r="AG322" i="13"/>
  <c r="AG314" i="13"/>
  <c r="AG306" i="13"/>
  <c r="AG298" i="13"/>
  <c r="AG290" i="13"/>
  <c r="AG282" i="13"/>
  <c r="AG274" i="13"/>
  <c r="AG266" i="13"/>
  <c r="AG258" i="13"/>
  <c r="AG250" i="13"/>
  <c r="AG242" i="13"/>
  <c r="AG237" i="13"/>
  <c r="AG233" i="13"/>
  <c r="AG225" i="13"/>
  <c r="AG213" i="13"/>
  <c r="AG205" i="13"/>
  <c r="AG201" i="13"/>
  <c r="AG193" i="13"/>
  <c r="AG185" i="13"/>
  <c r="AG181" i="13"/>
  <c r="AG173" i="13"/>
  <c r="AG165" i="13"/>
  <c r="AG157" i="13"/>
  <c r="AG149" i="13"/>
  <c r="AG145" i="13"/>
  <c r="AG141" i="13"/>
  <c r="AG137" i="13"/>
  <c r="AG133" i="13"/>
  <c r="AG129" i="13"/>
  <c r="AG125" i="13"/>
  <c r="AG121" i="13"/>
  <c r="AG117" i="13"/>
  <c r="AG113" i="13"/>
  <c r="AG109" i="13"/>
  <c r="AG105" i="13"/>
  <c r="AG101" i="13"/>
  <c r="AG97" i="13"/>
  <c r="AG93" i="13"/>
  <c r="AG89" i="13"/>
  <c r="AG85" i="13"/>
  <c r="AG81" i="13"/>
  <c r="AG77" i="13"/>
  <c r="AG73" i="13"/>
  <c r="AG69" i="13"/>
  <c r="AG65" i="13"/>
  <c r="AG61" i="13"/>
  <c r="AG235" i="13"/>
  <c r="AG231" i="13"/>
  <c r="AG227" i="13"/>
  <c r="AG223" i="13"/>
  <c r="AG219" i="13"/>
  <c r="AG215" i="13"/>
  <c r="AG211" i="13"/>
  <c r="AG207" i="13"/>
  <c r="AG203" i="13"/>
  <c r="AG199" i="13"/>
  <c r="AG195" i="13"/>
  <c r="AG191" i="13"/>
  <c r="AG187" i="13"/>
  <c r="AG183" i="13"/>
  <c r="AG179" i="13"/>
  <c r="AG175" i="13"/>
  <c r="AG171" i="13"/>
  <c r="AG167" i="13"/>
  <c r="AG163" i="13"/>
  <c r="AG159" i="13"/>
  <c r="AG155" i="13"/>
  <c r="AG151" i="13"/>
  <c r="AG148" i="13"/>
  <c r="AG146" i="13"/>
  <c r="AG144" i="13"/>
  <c r="AG142" i="13"/>
  <c r="AG140" i="13"/>
  <c r="AG138" i="13"/>
  <c r="AG136" i="13"/>
  <c r="AG134" i="13"/>
  <c r="AG132" i="13"/>
  <c r="AG130" i="13"/>
  <c r="AG128" i="13"/>
  <c r="AG126" i="13"/>
  <c r="AG124" i="13"/>
  <c r="AG122" i="13"/>
  <c r="AG120" i="13"/>
  <c r="AG118" i="13"/>
  <c r="AG116" i="13"/>
  <c r="AG114" i="13"/>
  <c r="AG112" i="13"/>
  <c r="AG110" i="13"/>
  <c r="AG108" i="13"/>
  <c r="AG106" i="13"/>
  <c r="AG104" i="13"/>
  <c r="AG102" i="13"/>
  <c r="AG100" i="13"/>
  <c r="AG98" i="13"/>
  <c r="AG96" i="13"/>
  <c r="AG94" i="13"/>
  <c r="AG92" i="13"/>
  <c r="AG90" i="13"/>
  <c r="AG88" i="13"/>
  <c r="AG86" i="13"/>
  <c r="AG84" i="13"/>
  <c r="AG82" i="13"/>
  <c r="AG80" i="13"/>
  <c r="AG78" i="13"/>
  <c r="AG76" i="13"/>
  <c r="AG74" i="13"/>
  <c r="AG72" i="13"/>
  <c r="AG70" i="13"/>
  <c r="AG68" i="13"/>
  <c r="AG66" i="13"/>
  <c r="AG64" i="13"/>
  <c r="AG62" i="13"/>
  <c r="AG60" i="13"/>
  <c r="AG58" i="13"/>
  <c r="AG55" i="13"/>
  <c r="AD55" i="13" s="1"/>
  <c r="AG342" i="13"/>
  <c r="AG334" i="13"/>
  <c r="AG326" i="13"/>
  <c r="AG318" i="13"/>
  <c r="AG310" i="13"/>
  <c r="AG302" i="13"/>
  <c r="AG294" i="13"/>
  <c r="AG286" i="13"/>
  <c r="AG278" i="13"/>
  <c r="AG270" i="13"/>
  <c r="AG262" i="13"/>
  <c r="AG254" i="13"/>
  <c r="AG246" i="13"/>
  <c r="AG238" i="13"/>
  <c r="AG56" i="13"/>
  <c r="AG229" i="13"/>
  <c r="AG221" i="13"/>
  <c r="AG217" i="13"/>
  <c r="AG209" i="13"/>
  <c r="AG197" i="13"/>
  <c r="AG189" i="13"/>
  <c r="AG177" i="13"/>
  <c r="AG169" i="13"/>
  <c r="AG161" i="13"/>
  <c r="AG153" i="13"/>
  <c r="AG147" i="13"/>
  <c r="AG143" i="13"/>
  <c r="AG139" i="13"/>
  <c r="AG135" i="13"/>
  <c r="AG131" i="13"/>
  <c r="AG127" i="13"/>
  <c r="AG123" i="13"/>
  <c r="AG119" i="13"/>
  <c r="AG115" i="13"/>
  <c r="AG111" i="13"/>
  <c r="AG107" i="13"/>
  <c r="AG103" i="13"/>
  <c r="AG99" i="13"/>
  <c r="AG95" i="13"/>
  <c r="AG91" i="13"/>
  <c r="AG87" i="13"/>
  <c r="AG83" i="13"/>
  <c r="AG79" i="13"/>
  <c r="AG75" i="13"/>
  <c r="AG71" i="13"/>
  <c r="AG67" i="13"/>
  <c r="AG63" i="13"/>
  <c r="AG59" i="13"/>
  <c r="AG57" i="13"/>
  <c r="AF345" i="13"/>
  <c r="AF343" i="13"/>
  <c r="AF341" i="13"/>
  <c r="AF339" i="13"/>
  <c r="AF337" i="13"/>
  <c r="AF335" i="13"/>
  <c r="AF333" i="13"/>
  <c r="AF331" i="13"/>
  <c r="AF329" i="13"/>
  <c r="AF327" i="13"/>
  <c r="AF325" i="13"/>
  <c r="AF323" i="13"/>
  <c r="AF321" i="13"/>
  <c r="AF319" i="13"/>
  <c r="AF317" i="13"/>
  <c r="AF315" i="13"/>
  <c r="AF313" i="13"/>
  <c r="AF311" i="13"/>
  <c r="AF309" i="13"/>
  <c r="AF307" i="13"/>
  <c r="AF305" i="13"/>
  <c r="AF303" i="13"/>
  <c r="AF301" i="13"/>
  <c r="AF299" i="13"/>
  <c r="AF297" i="13"/>
  <c r="AF295" i="13"/>
  <c r="AF293" i="13"/>
  <c r="AF291" i="13"/>
  <c r="AF289" i="13"/>
  <c r="AF287" i="13"/>
  <c r="AF285" i="13"/>
  <c r="AF283" i="13"/>
  <c r="AF281" i="13"/>
  <c r="AF279" i="13"/>
  <c r="AF277" i="13"/>
  <c r="AF275" i="13"/>
  <c r="AF273" i="13"/>
  <c r="AF271" i="13"/>
  <c r="AF269" i="13"/>
  <c r="AF267" i="13"/>
  <c r="AF265" i="13"/>
  <c r="AF263" i="13"/>
  <c r="AF261" i="13"/>
  <c r="AF259" i="13"/>
  <c r="AF257" i="13"/>
  <c r="AF255" i="13"/>
  <c r="AF253" i="13"/>
  <c r="AF251" i="13"/>
  <c r="AF249" i="13"/>
  <c r="AF247" i="13"/>
  <c r="AF245" i="13"/>
  <c r="AF243" i="13"/>
  <c r="AF241" i="13"/>
  <c r="AF239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256" i="13"/>
  <c r="AF252" i="13"/>
  <c r="AF248" i="13"/>
  <c r="AF244" i="13"/>
  <c r="AF240" i="13"/>
  <c r="AF237" i="13"/>
  <c r="AF235" i="13"/>
  <c r="AF233" i="13"/>
  <c r="AF231" i="13"/>
  <c r="AF229" i="13"/>
  <c r="AF227" i="13"/>
  <c r="AF225" i="13"/>
  <c r="AF223" i="13"/>
  <c r="AF221" i="13"/>
  <c r="AF219" i="13"/>
  <c r="AF217" i="13"/>
  <c r="AF215" i="13"/>
  <c r="AF213" i="13"/>
  <c r="AF211" i="13"/>
  <c r="AF209" i="13"/>
  <c r="AF207" i="13"/>
  <c r="AF205" i="13"/>
  <c r="AF203" i="13"/>
  <c r="AF201" i="13"/>
  <c r="AF199" i="13"/>
  <c r="AF197" i="13"/>
  <c r="AF195" i="13"/>
  <c r="AF193" i="13"/>
  <c r="AF191" i="13"/>
  <c r="AF189" i="13"/>
  <c r="AF187" i="13"/>
  <c r="AF185" i="13"/>
  <c r="AF183" i="13"/>
  <c r="AF181" i="13"/>
  <c r="AF179" i="13"/>
  <c r="AF177" i="13"/>
  <c r="AF175" i="13"/>
  <c r="AF173" i="13"/>
  <c r="AF171" i="13"/>
  <c r="AF169" i="13"/>
  <c r="AF167" i="13"/>
  <c r="AF165" i="13"/>
  <c r="AF163" i="13"/>
  <c r="AF161" i="13"/>
  <c r="AF159" i="13"/>
  <c r="AF157" i="13"/>
  <c r="AF155" i="13"/>
  <c r="AF153" i="13"/>
  <c r="AF151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6" i="13"/>
  <c r="AF172" i="13"/>
  <c r="AF168" i="13"/>
  <c r="AF164" i="13"/>
  <c r="AF160" i="13"/>
  <c r="AF156" i="13"/>
  <c r="AF152" i="13"/>
  <c r="AF148" i="13"/>
  <c r="AF146" i="13"/>
  <c r="AF144" i="13"/>
  <c r="AF142" i="13"/>
  <c r="AF140" i="13"/>
  <c r="AF138" i="13"/>
  <c r="AF136" i="13"/>
  <c r="AF134" i="13"/>
  <c r="AF132" i="13"/>
  <c r="AF130" i="13"/>
  <c r="AF128" i="13"/>
  <c r="AF126" i="13"/>
  <c r="AF124" i="13"/>
  <c r="AF122" i="13"/>
  <c r="AF120" i="13"/>
  <c r="AF118" i="13"/>
  <c r="AF116" i="13"/>
  <c r="AF114" i="13"/>
  <c r="AF112" i="13"/>
  <c r="AF110" i="13"/>
  <c r="AF108" i="13"/>
  <c r="AF106" i="13"/>
  <c r="AF104" i="13"/>
  <c r="AF102" i="13"/>
  <c r="AF100" i="13"/>
  <c r="AF98" i="13"/>
  <c r="AF96" i="13"/>
  <c r="AF94" i="13"/>
  <c r="AF92" i="13"/>
  <c r="AF90" i="13"/>
  <c r="AF88" i="13"/>
  <c r="AF86" i="13"/>
  <c r="AF84" i="13"/>
  <c r="AF82" i="13"/>
  <c r="AF80" i="13"/>
  <c r="AF78" i="13"/>
  <c r="AF76" i="13"/>
  <c r="AF74" i="13"/>
  <c r="AF72" i="13"/>
  <c r="AF70" i="13"/>
  <c r="AF68" i="13"/>
  <c r="AF66" i="13"/>
  <c r="AF64" i="13"/>
  <c r="AF62" i="13"/>
  <c r="AF60" i="13"/>
  <c r="AF58" i="13"/>
  <c r="AF55" i="13"/>
  <c r="AC55" i="13" s="1"/>
  <c r="AF170" i="13"/>
  <c r="AF158" i="13"/>
  <c r="AF154" i="13"/>
  <c r="AF150" i="13"/>
  <c r="AF145" i="13"/>
  <c r="AF141" i="13"/>
  <c r="AF135" i="13"/>
  <c r="AF131" i="13"/>
  <c r="AF127" i="13"/>
  <c r="AF117" i="13"/>
  <c r="AF115" i="13"/>
  <c r="AF113" i="13"/>
  <c r="AF111" i="13"/>
  <c r="AF109" i="13"/>
  <c r="AF107" i="13"/>
  <c r="AF105" i="13"/>
  <c r="AF103" i="13"/>
  <c r="AF101" i="13"/>
  <c r="AF99" i="13"/>
  <c r="AF97" i="13"/>
  <c r="AF95" i="13"/>
  <c r="AF93" i="13"/>
  <c r="AF91" i="13"/>
  <c r="AF89" i="13"/>
  <c r="AF87" i="13"/>
  <c r="AF85" i="13"/>
  <c r="AF83" i="13"/>
  <c r="AF81" i="13"/>
  <c r="AF79" i="13"/>
  <c r="AF77" i="13"/>
  <c r="AF75" i="13"/>
  <c r="AF73" i="13"/>
  <c r="AF71" i="13"/>
  <c r="AF69" i="13"/>
  <c r="AF67" i="13"/>
  <c r="AF65" i="13"/>
  <c r="AF63" i="13"/>
  <c r="AF61" i="13"/>
  <c r="AF59" i="13"/>
  <c r="AF57" i="13"/>
  <c r="AF346" i="13"/>
  <c r="AF338" i="13"/>
  <c r="AF330" i="13"/>
  <c r="AF322" i="13"/>
  <c r="AF314" i="13"/>
  <c r="AF306" i="13"/>
  <c r="AF298" i="13"/>
  <c r="AF290" i="13"/>
  <c r="AF266" i="13"/>
  <c r="AF250" i="13"/>
  <c r="AF242" i="13"/>
  <c r="AF342" i="13"/>
  <c r="AF334" i="13"/>
  <c r="AF326" i="13"/>
  <c r="AF318" i="13"/>
  <c r="AF310" i="13"/>
  <c r="AF302" i="13"/>
  <c r="AF294" i="13"/>
  <c r="AF286" i="13"/>
  <c r="AF278" i="13"/>
  <c r="AF270" i="13"/>
  <c r="AF262" i="13"/>
  <c r="AF254" i="13"/>
  <c r="AF246" i="13"/>
  <c r="AF238" i="13"/>
  <c r="AF56" i="13"/>
  <c r="AF234" i="13"/>
  <c r="AF230" i="13"/>
  <c r="AF226" i="13"/>
  <c r="AF222" i="13"/>
  <c r="AF218" i="13"/>
  <c r="AF214" i="13"/>
  <c r="AF210" i="13"/>
  <c r="AF206" i="13"/>
  <c r="AF202" i="13"/>
  <c r="AF198" i="13"/>
  <c r="AF194" i="13"/>
  <c r="AF190" i="13"/>
  <c r="AF186" i="13"/>
  <c r="AF182" i="13"/>
  <c r="AF178" i="13"/>
  <c r="AF174" i="13"/>
  <c r="AF166" i="13"/>
  <c r="AF162" i="13"/>
  <c r="AF149" i="13"/>
  <c r="AF147" i="13"/>
  <c r="AF143" i="13"/>
  <c r="AF139" i="13"/>
  <c r="AF137" i="13"/>
  <c r="AF133" i="13"/>
  <c r="AF129" i="13"/>
  <c r="AF125" i="13"/>
  <c r="AF123" i="13"/>
  <c r="AF121" i="13"/>
  <c r="AF119" i="13"/>
  <c r="AF282" i="13"/>
  <c r="AF274" i="13"/>
  <c r="AF258" i="13"/>
  <c r="AO7" i="13"/>
  <c r="AL8" i="13"/>
  <c r="BE7" i="13" l="1"/>
  <c r="BI7" i="13" s="1"/>
  <c r="BL7" i="13" s="1"/>
  <c r="BF7" i="13"/>
  <c r="BJ7" i="13" s="1"/>
  <c r="BM7" i="13" s="1"/>
  <c r="BG7" i="13"/>
  <c r="BK7" i="13"/>
  <c r="BN7" i="13" s="1"/>
  <c r="AD56" i="13"/>
  <c r="AA55" i="13"/>
  <c r="BP55" i="13" s="1"/>
  <c r="T15" i="14" s="1"/>
  <c r="AE56" i="13"/>
  <c r="AB55" i="13"/>
  <c r="BQ55" i="13" s="1"/>
  <c r="U15" i="14" s="1"/>
  <c r="J57" i="13"/>
  <c r="AW57" i="13"/>
  <c r="AK58" i="13" s="1"/>
  <c r="AT58" i="13" s="1"/>
  <c r="AC56" i="13"/>
  <c r="Z55" i="13"/>
  <c r="I57" i="13"/>
  <c r="AV57" i="13"/>
  <c r="AJ58" i="13" s="1"/>
  <c r="AS58" i="13" s="1"/>
  <c r="AL9" i="13"/>
  <c r="AO8" i="13"/>
  <c r="AR8" i="13"/>
  <c r="BO8" i="13" l="1"/>
  <c r="BH8" i="13"/>
  <c r="F265" i="7"/>
  <c r="I58" i="13"/>
  <c r="AV58" i="13"/>
  <c r="AJ59" i="13" s="1"/>
  <c r="AS59" i="13" s="1"/>
  <c r="BA55" i="13"/>
  <c r="E15" i="14" s="1"/>
  <c r="R57" i="13"/>
  <c r="L57" i="13"/>
  <c r="O57" i="13" s="1"/>
  <c r="S57" i="13"/>
  <c r="M57" i="13"/>
  <c r="P57" i="13" s="1"/>
  <c r="AE57" i="13"/>
  <c r="AB56" i="13"/>
  <c r="BQ56" i="13" s="1"/>
  <c r="U16" i="14" s="1"/>
  <c r="AW58" i="13"/>
  <c r="AK59" i="13" s="1"/>
  <c r="AT59" i="13" s="1"/>
  <c r="J58" i="13"/>
  <c r="AC57" i="13"/>
  <c r="Z56" i="13"/>
  <c r="AD57" i="13"/>
  <c r="AA56" i="13"/>
  <c r="BP56" i="13" s="1"/>
  <c r="T16" i="14" s="1"/>
  <c r="AU8" i="13"/>
  <c r="AI9" i="13" s="1"/>
  <c r="AR9" i="13" s="1"/>
  <c r="AO9" i="13"/>
  <c r="AL10" i="13"/>
  <c r="BO9" i="13" l="1"/>
  <c r="BH9" i="13"/>
  <c r="F266" i="7"/>
  <c r="BB8" i="13"/>
  <c r="BD8" i="13"/>
  <c r="BC8" i="13"/>
  <c r="BA56" i="13"/>
  <c r="E16" i="14" s="1"/>
  <c r="AU9" i="13"/>
  <c r="AI10" i="13" s="1"/>
  <c r="AR10" i="13" s="1"/>
  <c r="J59" i="13"/>
  <c r="AW59" i="13"/>
  <c r="AK60" i="13" s="1"/>
  <c r="AT60" i="13" s="1"/>
  <c r="AE58" i="13"/>
  <c r="AE59" i="13" s="1"/>
  <c r="AE60" i="13" s="1"/>
  <c r="AB57" i="13"/>
  <c r="BQ57" i="13" s="1"/>
  <c r="U17" i="14" s="1"/>
  <c r="M58" i="13"/>
  <c r="P58" i="13" s="1"/>
  <c r="S58" i="13"/>
  <c r="Z57" i="13"/>
  <c r="AC58" i="13"/>
  <c r="AC59" i="13" s="1"/>
  <c r="AC60" i="13" s="1"/>
  <c r="L58" i="13"/>
  <c r="O58" i="13" s="1"/>
  <c r="R58" i="13"/>
  <c r="AB58" i="13"/>
  <c r="BQ58" i="13" s="1"/>
  <c r="U18" i="14" s="1"/>
  <c r="J266" i="7"/>
  <c r="H266" i="7"/>
  <c r="H267" i="7" s="1"/>
  <c r="K266" i="7"/>
  <c r="K267" i="7" s="1"/>
  <c r="I266" i="7"/>
  <c r="G266" i="7"/>
  <c r="AD58" i="13"/>
  <c r="AD59" i="13" s="1"/>
  <c r="AD60" i="13" s="1"/>
  <c r="AD61" i="13" s="1"/>
  <c r="AD62" i="13" s="1"/>
  <c r="AD63" i="13" s="1"/>
  <c r="AD64" i="13" s="1"/>
  <c r="AD65" i="13" s="1"/>
  <c r="AD66" i="13" s="1"/>
  <c r="AD67" i="13" s="1"/>
  <c r="AD68" i="13" s="1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A57" i="13"/>
  <c r="BP57" i="13" s="1"/>
  <c r="T17" i="14" s="1"/>
  <c r="AV59" i="13"/>
  <c r="AJ60" i="13" s="1"/>
  <c r="AS60" i="13" s="1"/>
  <c r="I59" i="13"/>
  <c r="AL11" i="13"/>
  <c r="AO10" i="13"/>
  <c r="BF8" i="13" l="1"/>
  <c r="BJ8" i="13"/>
  <c r="BM8" i="13" s="1"/>
  <c r="BG8" i="13"/>
  <c r="BK8" i="13" s="1"/>
  <c r="BN8" i="13" s="1"/>
  <c r="BE8" i="13"/>
  <c r="BI8" i="13"/>
  <c r="BL8" i="13" s="1"/>
  <c r="F267" i="7"/>
  <c r="K268" i="7" s="1"/>
  <c r="BO10" i="13"/>
  <c r="BH10" i="13"/>
  <c r="BD9" i="13"/>
  <c r="BC9" i="13"/>
  <c r="BB9" i="13"/>
  <c r="AB59" i="13"/>
  <c r="BQ59" i="13" s="1"/>
  <c r="U19" i="14" s="1"/>
  <c r="I267" i="7"/>
  <c r="J267" i="7"/>
  <c r="L266" i="7"/>
  <c r="G166" i="12" s="1"/>
  <c r="H166" i="12" s="1"/>
  <c r="I166" i="12" s="1"/>
  <c r="J167" i="12" s="1"/>
  <c r="G267" i="7"/>
  <c r="M59" i="13"/>
  <c r="P59" i="13" s="1"/>
  <c r="S59" i="13"/>
  <c r="AB60" i="13" s="1"/>
  <c r="AU10" i="13"/>
  <c r="AI11" i="13" s="1"/>
  <c r="AR11" i="13" s="1"/>
  <c r="BQ60" i="13"/>
  <c r="U20" i="14" s="1"/>
  <c r="J60" i="13"/>
  <c r="AW60" i="13"/>
  <c r="AK61" i="13" s="1"/>
  <c r="AT61" i="13" s="1"/>
  <c r="L59" i="13"/>
  <c r="O59" i="13" s="1"/>
  <c r="R59" i="13"/>
  <c r="AA60" i="13" s="1"/>
  <c r="BP60" i="13" s="1"/>
  <c r="T20" i="14" s="1"/>
  <c r="AE61" i="13"/>
  <c r="AE62" i="13" s="1"/>
  <c r="AE63" i="13" s="1"/>
  <c r="AE64" i="13" s="1"/>
  <c r="AE65" i="13" s="1"/>
  <c r="AE66" i="13" s="1"/>
  <c r="AE67" i="13" s="1"/>
  <c r="AE68" i="13" s="1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I60" i="13"/>
  <c r="AV60" i="13"/>
  <c r="AJ61" i="13" s="1"/>
  <c r="AS61" i="13" s="1"/>
  <c r="AC61" i="13"/>
  <c r="AC62" i="13" s="1"/>
  <c r="AC63" i="13" s="1"/>
  <c r="AC64" i="13" s="1"/>
  <c r="AC65" i="13" s="1"/>
  <c r="AC66" i="13" s="1"/>
  <c r="AC67" i="13" s="1"/>
  <c r="AC68" i="13" s="1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AA59" i="13"/>
  <c r="BP59" i="13" s="1"/>
  <c r="T19" i="14" s="1"/>
  <c r="BA57" i="13"/>
  <c r="E17" i="14" s="1"/>
  <c r="AA58" i="13"/>
  <c r="BP58" i="13" s="1"/>
  <c r="T18" i="14" s="1"/>
  <c r="AL12" i="13"/>
  <c r="AO11" i="13"/>
  <c r="J268" i="7" l="1"/>
  <c r="BE9" i="13"/>
  <c r="BI9" i="13" s="1"/>
  <c r="BL9" i="13" s="1"/>
  <c r="BF9" i="13"/>
  <c r="BJ9" i="13" s="1"/>
  <c r="BM9" i="13" s="1"/>
  <c r="BG9" i="13"/>
  <c r="BK9" i="13" s="1"/>
  <c r="BN9" i="13" s="1"/>
  <c r="BO11" i="13"/>
  <c r="BH11" i="13"/>
  <c r="BD10" i="13"/>
  <c r="BC10" i="13"/>
  <c r="BB10" i="13"/>
  <c r="I268" i="7"/>
  <c r="H268" i="7"/>
  <c r="M60" i="13"/>
  <c r="P60" i="13" s="1"/>
  <c r="S60" i="13"/>
  <c r="AB61" i="13" s="1"/>
  <c r="L267" i="7"/>
  <c r="G167" i="12" s="1"/>
  <c r="H167" i="12" s="1"/>
  <c r="I167" i="12" s="1"/>
  <c r="J168" i="12" s="1"/>
  <c r="G268" i="7"/>
  <c r="AW61" i="13"/>
  <c r="AK62" i="13" s="1"/>
  <c r="J61" i="13"/>
  <c r="AU11" i="13"/>
  <c r="AI12" i="13" s="1"/>
  <c r="AR12" i="13" s="1"/>
  <c r="L60" i="13"/>
  <c r="O60" i="13" s="1"/>
  <c r="R60" i="13"/>
  <c r="AA61" i="13" s="1"/>
  <c r="AO12" i="13"/>
  <c r="AL13" i="13"/>
  <c r="BE10" i="13" l="1"/>
  <c r="BI10" i="13" s="1"/>
  <c r="BL10" i="13" s="1"/>
  <c r="BF10" i="13"/>
  <c r="BJ10" i="13"/>
  <c r="BM10" i="13" s="1"/>
  <c r="BO12" i="13"/>
  <c r="BH12" i="13"/>
  <c r="BG10" i="13"/>
  <c r="BK10" i="13"/>
  <c r="BN10" i="13" s="1"/>
  <c r="L268" i="7"/>
  <c r="G168" i="12" s="1"/>
  <c r="H168" i="12" s="1"/>
  <c r="I168" i="12" s="1"/>
  <c r="J169" i="12" s="1"/>
  <c r="BD11" i="13"/>
  <c r="BB11" i="13"/>
  <c r="BC11" i="13"/>
  <c r="AU12" i="13"/>
  <c r="AI13" i="13" s="1"/>
  <c r="AR13" i="13" s="1"/>
  <c r="M61" i="13"/>
  <c r="P61" i="13" s="1"/>
  <c r="S61" i="13"/>
  <c r="AO13" i="13"/>
  <c r="AL14" i="13"/>
  <c r="BO13" i="13" l="1"/>
  <c r="BH13" i="13"/>
  <c r="BD12" i="13"/>
  <c r="BC12" i="13"/>
  <c r="BB12" i="13"/>
  <c r="BF11" i="13"/>
  <c r="BJ11" i="13"/>
  <c r="BM11" i="13" s="1"/>
  <c r="BI11" i="13"/>
  <c r="BL11" i="13" s="1"/>
  <c r="BE11" i="13"/>
  <c r="BG11" i="13"/>
  <c r="BK11" i="13" s="1"/>
  <c r="BN11" i="13" s="1"/>
  <c r="AU13" i="13"/>
  <c r="AI14" i="13" s="1"/>
  <c r="AL15" i="13"/>
  <c r="AO14" i="13"/>
  <c r="AR14" i="13"/>
  <c r="BE12" i="13" l="1"/>
  <c r="BI12" i="13" s="1"/>
  <c r="BL12" i="13" s="1"/>
  <c r="BO14" i="13"/>
  <c r="BH14" i="13"/>
  <c r="BF12" i="13"/>
  <c r="BJ12" i="13" s="1"/>
  <c r="BM12" i="13" s="1"/>
  <c r="BG12" i="13"/>
  <c r="BK12" i="13" s="1"/>
  <c r="BN12" i="13" s="1"/>
  <c r="BC13" i="13"/>
  <c r="BB13" i="13"/>
  <c r="BD13" i="13"/>
  <c r="AU14" i="13"/>
  <c r="AI15" i="13" s="1"/>
  <c r="AO15" i="13"/>
  <c r="AR15" i="13"/>
  <c r="AL16" i="13"/>
  <c r="BO15" i="13" l="1"/>
  <c r="BH15" i="13"/>
  <c r="BC14" i="13"/>
  <c r="BD14" i="13"/>
  <c r="BB14" i="13"/>
  <c r="BG13" i="13"/>
  <c r="BK13" i="13" s="1"/>
  <c r="BN13" i="13" s="1"/>
  <c r="BE13" i="13"/>
  <c r="BI13" i="13" s="1"/>
  <c r="BL13" i="13" s="1"/>
  <c r="BF13" i="13"/>
  <c r="BJ13" i="13" s="1"/>
  <c r="BM13" i="13" s="1"/>
  <c r="AU15" i="13"/>
  <c r="AI16" i="13" s="1"/>
  <c r="AO16" i="13"/>
  <c r="AR16" i="13"/>
  <c r="AL17" i="13"/>
  <c r="BE14" i="13" l="1"/>
  <c r="BI14" i="13" s="1"/>
  <c r="BL14" i="13" s="1"/>
  <c r="BG14" i="13"/>
  <c r="BK14" i="13" s="1"/>
  <c r="BN14" i="13" s="1"/>
  <c r="BF14" i="13"/>
  <c r="BJ14" i="13"/>
  <c r="BM14" i="13" s="1"/>
  <c r="BO16" i="13"/>
  <c r="BH16" i="13"/>
  <c r="BD15" i="13"/>
  <c r="BC15" i="13"/>
  <c r="BB15" i="13"/>
  <c r="AU16" i="13"/>
  <c r="AI17" i="13" s="1"/>
  <c r="AR17" i="13" s="1"/>
  <c r="AL18" i="13"/>
  <c r="AO17" i="13"/>
  <c r="BO17" i="13" l="1"/>
  <c r="BH17" i="13"/>
  <c r="BE15" i="13"/>
  <c r="BI15" i="13" s="1"/>
  <c r="BL15" i="13" s="1"/>
  <c r="BB16" i="13"/>
  <c r="BD16" i="13"/>
  <c r="BC16" i="13"/>
  <c r="BF15" i="13"/>
  <c r="BJ15" i="13" s="1"/>
  <c r="BM15" i="13" s="1"/>
  <c r="BG15" i="13"/>
  <c r="BK15" i="13" s="1"/>
  <c r="BN15" i="13" s="1"/>
  <c r="AU17" i="13"/>
  <c r="AI18" i="13" s="1"/>
  <c r="AR18" i="13" s="1"/>
  <c r="AO18" i="13"/>
  <c r="AL19" i="13"/>
  <c r="BF16" i="13" l="1"/>
  <c r="BJ16" i="13"/>
  <c r="BM16" i="13" s="1"/>
  <c r="BE16" i="13"/>
  <c r="BI16" i="13"/>
  <c r="BL16" i="13" s="1"/>
  <c r="BO18" i="13"/>
  <c r="BH18" i="13"/>
  <c r="BG16" i="13"/>
  <c r="BK16" i="13"/>
  <c r="BN16" i="13" s="1"/>
  <c r="BB17" i="13"/>
  <c r="BD17" i="13"/>
  <c r="BC17" i="13"/>
  <c r="AU18" i="13"/>
  <c r="AI19" i="13" s="1"/>
  <c r="AR19" i="13" s="1"/>
  <c r="AO19" i="13"/>
  <c r="AL20" i="13"/>
  <c r="BO19" i="13" l="1"/>
  <c r="BH19" i="13"/>
  <c r="BF17" i="13"/>
  <c r="BJ17" i="13" s="1"/>
  <c r="BM17" i="13" s="1"/>
  <c r="BD18" i="13"/>
  <c r="BC18" i="13"/>
  <c r="BB18" i="13"/>
  <c r="BG17" i="13"/>
  <c r="BK17" i="13" s="1"/>
  <c r="BN17" i="13" s="1"/>
  <c r="BE17" i="13"/>
  <c r="BI17" i="13" s="1"/>
  <c r="BL17" i="13" s="1"/>
  <c r="AU19" i="13"/>
  <c r="AI20" i="13" s="1"/>
  <c r="AR20" i="13" s="1"/>
  <c r="AO20" i="13"/>
  <c r="AL21" i="13"/>
  <c r="BF18" i="13" l="1"/>
  <c r="BJ18" i="13"/>
  <c r="BM18" i="13" s="1"/>
  <c r="BE18" i="13"/>
  <c r="BI18" i="13" s="1"/>
  <c r="BL18" i="13" s="1"/>
  <c r="BG18" i="13"/>
  <c r="BK18" i="13"/>
  <c r="BN18" i="13" s="1"/>
  <c r="BO20" i="13"/>
  <c r="BH20" i="13"/>
  <c r="BD19" i="13"/>
  <c r="BC19" i="13"/>
  <c r="BB19" i="13"/>
  <c r="AU20" i="13"/>
  <c r="AI21" i="13" s="1"/>
  <c r="AR21" i="13" s="1"/>
  <c r="AO21" i="13"/>
  <c r="AL22" i="13"/>
  <c r="BD20" i="13" l="1"/>
  <c r="BC20" i="13"/>
  <c r="BB20" i="13"/>
  <c r="BE19" i="13"/>
  <c r="BI19" i="13" s="1"/>
  <c r="BL19" i="13" s="1"/>
  <c r="BO21" i="13"/>
  <c r="BH21" i="13"/>
  <c r="BF19" i="13"/>
  <c r="BJ19" i="13" s="1"/>
  <c r="BM19" i="13" s="1"/>
  <c r="BG19" i="13"/>
  <c r="BK19" i="13" s="1"/>
  <c r="BN19" i="13" s="1"/>
  <c r="AU21" i="13"/>
  <c r="AI22" i="13" s="1"/>
  <c r="AR22" i="13" s="1"/>
  <c r="AO22" i="13"/>
  <c r="AL23" i="13"/>
  <c r="BC21" i="13" l="1"/>
  <c r="BB21" i="13"/>
  <c r="BD21" i="13"/>
  <c r="BO22" i="13"/>
  <c r="BH22" i="13"/>
  <c r="BE20" i="13"/>
  <c r="BI20" i="13" s="1"/>
  <c r="BL20" i="13" s="1"/>
  <c r="BF20" i="13"/>
  <c r="BJ20" i="13" s="1"/>
  <c r="BM20" i="13" s="1"/>
  <c r="BG20" i="13"/>
  <c r="BK20" i="13" s="1"/>
  <c r="BN20" i="13" s="1"/>
  <c r="AU22" i="13"/>
  <c r="AI23" i="13" s="1"/>
  <c r="AO23" i="13"/>
  <c r="AL24" i="13"/>
  <c r="AR23" i="13"/>
  <c r="BO23" i="13" l="1"/>
  <c r="BH23" i="13"/>
  <c r="BG21" i="13"/>
  <c r="BK21" i="13"/>
  <c r="BN21" i="13" s="1"/>
  <c r="BC22" i="13"/>
  <c r="BD22" i="13"/>
  <c r="BB22" i="13"/>
  <c r="BE21" i="13"/>
  <c r="BI21" i="13" s="1"/>
  <c r="BL21" i="13" s="1"/>
  <c r="BF21" i="13"/>
  <c r="BJ21" i="13" s="1"/>
  <c r="BM21" i="13" s="1"/>
  <c r="AU23" i="13"/>
  <c r="AI24" i="13" s="1"/>
  <c r="AR24" i="13" s="1"/>
  <c r="AO24" i="13"/>
  <c r="AL25" i="13"/>
  <c r="BG22" i="13" l="1"/>
  <c r="BK22" i="13" s="1"/>
  <c r="BN22" i="13" s="1"/>
  <c r="BO24" i="13"/>
  <c r="BH24" i="13"/>
  <c r="BF22" i="13"/>
  <c r="BJ22" i="13"/>
  <c r="BM22" i="13" s="1"/>
  <c r="BE22" i="13"/>
  <c r="BI22" i="13" s="1"/>
  <c r="BL22" i="13" s="1"/>
  <c r="BD23" i="13"/>
  <c r="BC23" i="13"/>
  <c r="BB23" i="13"/>
  <c r="AU24" i="13"/>
  <c r="AI25" i="13" s="1"/>
  <c r="AR25" i="13" s="1"/>
  <c r="AO25" i="13"/>
  <c r="AL26" i="13"/>
  <c r="BO25" i="13" l="1"/>
  <c r="BH25" i="13"/>
  <c r="BB24" i="13"/>
  <c r="BD24" i="13"/>
  <c r="BC24" i="13"/>
  <c r="BE23" i="13"/>
  <c r="BI23" i="13" s="1"/>
  <c r="BL23" i="13" s="1"/>
  <c r="BF23" i="13"/>
  <c r="BJ23" i="13" s="1"/>
  <c r="BM23" i="13" s="1"/>
  <c r="BG23" i="13"/>
  <c r="BK23" i="13" s="1"/>
  <c r="BN23" i="13" s="1"/>
  <c r="AU25" i="13"/>
  <c r="AI26" i="13" s="1"/>
  <c r="AR26" i="13" s="1"/>
  <c r="AO26" i="13"/>
  <c r="AL27" i="13"/>
  <c r="BF24" i="13" l="1"/>
  <c r="BJ24" i="13" s="1"/>
  <c r="BM24" i="13" s="1"/>
  <c r="BG24" i="13"/>
  <c r="BK24" i="13"/>
  <c r="BN24" i="13" s="1"/>
  <c r="BE24" i="13"/>
  <c r="BI24" i="13"/>
  <c r="BL24" i="13" s="1"/>
  <c r="BO26" i="13"/>
  <c r="BH26" i="13"/>
  <c r="BB25" i="13"/>
  <c r="BD25" i="13"/>
  <c r="BC25" i="13"/>
  <c r="AU26" i="13"/>
  <c r="AI27" i="13" s="1"/>
  <c r="AR27" i="13" s="1"/>
  <c r="AL28" i="13"/>
  <c r="AO27" i="13"/>
  <c r="BD26" i="13" l="1"/>
  <c r="BC26" i="13"/>
  <c r="BB26" i="13"/>
  <c r="BO27" i="13"/>
  <c r="BH27" i="13"/>
  <c r="BF25" i="13"/>
  <c r="BJ25" i="13" s="1"/>
  <c r="BM25" i="13" s="1"/>
  <c r="BG25" i="13"/>
  <c r="BK25" i="13" s="1"/>
  <c r="BN25" i="13" s="1"/>
  <c r="BE25" i="13"/>
  <c r="BI25" i="13"/>
  <c r="BL25" i="13" s="1"/>
  <c r="AU27" i="13"/>
  <c r="AI28" i="13" s="1"/>
  <c r="AR28" i="13" s="1"/>
  <c r="AO28" i="13"/>
  <c r="AL29" i="13"/>
  <c r="BD27" i="13" l="1"/>
  <c r="BC27" i="13"/>
  <c r="BB27" i="13"/>
  <c r="BE26" i="13"/>
  <c r="BI26" i="13" s="1"/>
  <c r="BL26" i="13" s="1"/>
  <c r="BO28" i="13"/>
  <c r="BH28" i="13"/>
  <c r="BF26" i="13"/>
  <c r="BJ26" i="13" s="1"/>
  <c r="BM26" i="13" s="1"/>
  <c r="BG26" i="13"/>
  <c r="BK26" i="13" s="1"/>
  <c r="BN26" i="13" s="1"/>
  <c r="AU28" i="13"/>
  <c r="AI29" i="13" s="1"/>
  <c r="AR29" i="13" s="1"/>
  <c r="AL30" i="13"/>
  <c r="AO29" i="13"/>
  <c r="BO29" i="13" l="1"/>
  <c r="BH29" i="13"/>
  <c r="BE27" i="13"/>
  <c r="BI27" i="13" s="1"/>
  <c r="BL27" i="13" s="1"/>
  <c r="BD28" i="13"/>
  <c r="BC28" i="13"/>
  <c r="BB28" i="13"/>
  <c r="BF27" i="13"/>
  <c r="BJ27" i="13" s="1"/>
  <c r="BM27" i="13" s="1"/>
  <c r="BG27" i="13"/>
  <c r="BK27" i="13" s="1"/>
  <c r="BN27" i="13" s="1"/>
  <c r="AU29" i="13"/>
  <c r="AI30" i="13" s="1"/>
  <c r="AR30" i="13" s="1"/>
  <c r="AL31" i="13"/>
  <c r="AO30" i="13"/>
  <c r="BF28" i="13" l="1"/>
  <c r="BJ28" i="13" s="1"/>
  <c r="BM28" i="13" s="1"/>
  <c r="BG28" i="13"/>
  <c r="BK28" i="13" s="1"/>
  <c r="BN28" i="13" s="1"/>
  <c r="BE28" i="13"/>
  <c r="BI28" i="13" s="1"/>
  <c r="BL28" i="13" s="1"/>
  <c r="BO30" i="13"/>
  <c r="BH30" i="13"/>
  <c r="BC29" i="13"/>
  <c r="BB29" i="13"/>
  <c r="BD29" i="13"/>
  <c r="AU30" i="13"/>
  <c r="AI31" i="13" s="1"/>
  <c r="AR31" i="13" s="1"/>
  <c r="AL32" i="13"/>
  <c r="AO31" i="13"/>
  <c r="BD30" i="13" l="1"/>
  <c r="BC30" i="13"/>
  <c r="BB30" i="13"/>
  <c r="BG29" i="13"/>
  <c r="BK29" i="13"/>
  <c r="BN29" i="13" s="1"/>
  <c r="BO31" i="13"/>
  <c r="BH31" i="13"/>
  <c r="BE29" i="13"/>
  <c r="BI29" i="13" s="1"/>
  <c r="BL29" i="13" s="1"/>
  <c r="BF29" i="13"/>
  <c r="BJ29" i="13"/>
  <c r="BM29" i="13" s="1"/>
  <c r="AU31" i="13"/>
  <c r="AI32" i="13" s="1"/>
  <c r="AL33" i="13"/>
  <c r="AR32" i="13"/>
  <c r="AO32" i="13"/>
  <c r="BD31" i="13" l="1"/>
  <c r="BC31" i="13"/>
  <c r="BB31" i="13"/>
  <c r="BE30" i="13"/>
  <c r="BI30" i="13"/>
  <c r="BL30" i="13" s="1"/>
  <c r="BO32" i="13"/>
  <c r="BH32" i="13"/>
  <c r="BF30" i="13"/>
  <c r="BJ30" i="13" s="1"/>
  <c r="BM30" i="13" s="1"/>
  <c r="BG30" i="13"/>
  <c r="BK30" i="13" s="1"/>
  <c r="BN30" i="13" s="1"/>
  <c r="AU32" i="13"/>
  <c r="AI33" i="13" s="1"/>
  <c r="AR33" i="13" s="1"/>
  <c r="AL34" i="13"/>
  <c r="AO33" i="13"/>
  <c r="BB32" i="13" l="1"/>
  <c r="BC32" i="13"/>
  <c r="BD32" i="13"/>
  <c r="BO33" i="13"/>
  <c r="BH33" i="13"/>
  <c r="BE31" i="13"/>
  <c r="BI31" i="13" s="1"/>
  <c r="BL31" i="13" s="1"/>
  <c r="BF31" i="13"/>
  <c r="BJ31" i="13" s="1"/>
  <c r="BM31" i="13" s="1"/>
  <c r="BG31" i="13"/>
  <c r="BK31" i="13" s="1"/>
  <c r="BN31" i="13" s="1"/>
  <c r="AU33" i="13"/>
  <c r="AI34" i="13" s="1"/>
  <c r="AR34" i="13" s="1"/>
  <c r="AL35" i="13"/>
  <c r="AO34" i="13"/>
  <c r="BB33" i="13" l="1"/>
  <c r="BD33" i="13"/>
  <c r="BC33" i="13"/>
  <c r="BG32" i="13"/>
  <c r="BK32" i="13"/>
  <c r="BN32" i="13" s="1"/>
  <c r="BO34" i="13"/>
  <c r="BH34" i="13"/>
  <c r="BF32" i="13"/>
  <c r="BJ32" i="13" s="1"/>
  <c r="BM32" i="13" s="1"/>
  <c r="BE32" i="13"/>
  <c r="BI32" i="13" s="1"/>
  <c r="BL32" i="13" s="1"/>
  <c r="AU34" i="13"/>
  <c r="AI35" i="13" s="1"/>
  <c r="AR35" i="13" s="1"/>
  <c r="AO35" i="13"/>
  <c r="AL36" i="13"/>
  <c r="BD34" i="13" l="1"/>
  <c r="BC34" i="13"/>
  <c r="BB34" i="13"/>
  <c r="BF33" i="13"/>
  <c r="BJ33" i="13" s="1"/>
  <c r="BM33" i="13" s="1"/>
  <c r="BO35" i="13"/>
  <c r="BH35" i="13"/>
  <c r="BG33" i="13"/>
  <c r="BK33" i="13" s="1"/>
  <c r="BN33" i="13" s="1"/>
  <c r="BE33" i="13"/>
  <c r="BI33" i="13" s="1"/>
  <c r="BL33" i="13" s="1"/>
  <c r="AU35" i="13"/>
  <c r="AI36" i="13" s="1"/>
  <c r="AO36" i="13"/>
  <c r="AR36" i="13"/>
  <c r="AL37" i="13"/>
  <c r="BO36" i="13" l="1"/>
  <c r="BH36" i="13"/>
  <c r="BD35" i="13"/>
  <c r="BC35" i="13"/>
  <c r="BB35" i="13"/>
  <c r="BE34" i="13"/>
  <c r="BI34" i="13" s="1"/>
  <c r="BL34" i="13" s="1"/>
  <c r="BF34" i="13"/>
  <c r="BJ34" i="13" s="1"/>
  <c r="BM34" i="13" s="1"/>
  <c r="BG34" i="13"/>
  <c r="BK34" i="13" s="1"/>
  <c r="BN34" i="13" s="1"/>
  <c r="AU36" i="13"/>
  <c r="AI37" i="13" s="1"/>
  <c r="AR37" i="13" s="1"/>
  <c r="AO37" i="13"/>
  <c r="AL38" i="13"/>
  <c r="BE35" i="13" l="1"/>
  <c r="BI35" i="13" s="1"/>
  <c r="BL35" i="13" s="1"/>
  <c r="BO37" i="13"/>
  <c r="BH37" i="13"/>
  <c r="BF35" i="13"/>
  <c r="BJ35" i="13"/>
  <c r="BM35" i="13" s="1"/>
  <c r="BG35" i="13"/>
  <c r="BK35" i="13" s="1"/>
  <c r="BN35" i="13" s="1"/>
  <c r="BD36" i="13"/>
  <c r="BC36" i="13"/>
  <c r="BB36" i="13"/>
  <c r="AU37" i="13"/>
  <c r="AI38" i="13" s="1"/>
  <c r="AR38" i="13" s="1"/>
  <c r="AL39" i="13"/>
  <c r="AO38" i="13"/>
  <c r="BO38" i="13" l="1"/>
  <c r="BH38" i="13"/>
  <c r="BC37" i="13"/>
  <c r="BB37" i="13"/>
  <c r="BD37" i="13"/>
  <c r="BE36" i="13"/>
  <c r="BI36" i="13" s="1"/>
  <c r="BL36" i="13" s="1"/>
  <c r="BF36" i="13"/>
  <c r="BJ36" i="13" s="1"/>
  <c r="BM36" i="13" s="1"/>
  <c r="BG36" i="13"/>
  <c r="BK36" i="13" s="1"/>
  <c r="BN36" i="13" s="1"/>
  <c r="AU38" i="13"/>
  <c r="AI39" i="13" s="1"/>
  <c r="AO39" i="13"/>
  <c r="AR39" i="13"/>
  <c r="AL40" i="13"/>
  <c r="BO39" i="13" l="1"/>
  <c r="BH39" i="13"/>
  <c r="BG37" i="13"/>
  <c r="BK37" i="13"/>
  <c r="BN37" i="13" s="1"/>
  <c r="BE37" i="13"/>
  <c r="BI37" i="13"/>
  <c r="BL37" i="13" s="1"/>
  <c r="BF37" i="13"/>
  <c r="BJ37" i="13"/>
  <c r="BM37" i="13" s="1"/>
  <c r="BC38" i="13"/>
  <c r="BD38" i="13"/>
  <c r="BB38" i="13"/>
  <c r="AU39" i="13"/>
  <c r="AI40" i="13" s="1"/>
  <c r="AR40" i="13" s="1"/>
  <c r="AO40" i="13"/>
  <c r="AL41" i="13"/>
  <c r="BO40" i="13" l="1"/>
  <c r="BH40" i="13"/>
  <c r="BE38" i="13"/>
  <c r="BI38" i="13"/>
  <c r="BL38" i="13" s="1"/>
  <c r="BG38" i="13"/>
  <c r="BK38" i="13" s="1"/>
  <c r="BN38" i="13" s="1"/>
  <c r="BD39" i="13"/>
  <c r="BC39" i="13"/>
  <c r="BB39" i="13"/>
  <c r="BF38" i="13"/>
  <c r="BJ38" i="13" s="1"/>
  <c r="BM38" i="13" s="1"/>
  <c r="AU40" i="13"/>
  <c r="AI41" i="13" s="1"/>
  <c r="AR41" i="13" s="1"/>
  <c r="AL42" i="13"/>
  <c r="AO41" i="13"/>
  <c r="BF39" i="13" l="1"/>
  <c r="BJ39" i="13" s="1"/>
  <c r="BM39" i="13" s="1"/>
  <c r="BO41" i="13"/>
  <c r="BH41" i="13"/>
  <c r="BG39" i="13"/>
  <c r="BK39" i="13"/>
  <c r="BN39" i="13" s="1"/>
  <c r="BB40" i="13"/>
  <c r="BD40" i="13"/>
  <c r="BC40" i="13"/>
  <c r="BE39" i="13"/>
  <c r="BI39" i="13" s="1"/>
  <c r="BL39" i="13" s="1"/>
  <c r="AU41" i="13"/>
  <c r="AI42" i="13" s="1"/>
  <c r="AO42" i="13"/>
  <c r="AR42" i="13"/>
  <c r="AL43" i="13"/>
  <c r="BO42" i="13" l="1"/>
  <c r="BH42" i="13"/>
  <c r="BE40" i="13"/>
  <c r="BI40" i="13"/>
  <c r="BL40" i="13" s="1"/>
  <c r="BG40" i="13"/>
  <c r="BK40" i="13"/>
  <c r="BN40" i="13" s="1"/>
  <c r="BD41" i="13"/>
  <c r="BB41" i="13"/>
  <c r="BC41" i="13"/>
  <c r="BF40" i="13"/>
  <c r="BJ40" i="13" s="1"/>
  <c r="BM40" i="13" s="1"/>
  <c r="AU42" i="13"/>
  <c r="AI43" i="13" s="1"/>
  <c r="AR43" i="13" s="1"/>
  <c r="AO43" i="13"/>
  <c r="AL44" i="13"/>
  <c r="BE41" i="13" l="1"/>
  <c r="BI41" i="13"/>
  <c r="BL41" i="13" s="1"/>
  <c r="BG41" i="13"/>
  <c r="BK41" i="13" s="1"/>
  <c r="BN41" i="13" s="1"/>
  <c r="BO43" i="13"/>
  <c r="BH43" i="13"/>
  <c r="BD42" i="13"/>
  <c r="BC42" i="13"/>
  <c r="BB42" i="13"/>
  <c r="BF41" i="13"/>
  <c r="BJ41" i="13" s="1"/>
  <c r="BM41" i="13" s="1"/>
  <c r="AU43" i="13"/>
  <c r="AI44" i="13" s="1"/>
  <c r="AR44" i="13" s="1"/>
  <c r="AL45" i="13"/>
  <c r="AO44" i="13"/>
  <c r="BD43" i="13" l="1"/>
  <c r="BB43" i="13"/>
  <c r="BC43" i="13"/>
  <c r="BO44" i="13"/>
  <c r="BH44" i="13"/>
  <c r="BF42" i="13"/>
  <c r="BJ42" i="13" s="1"/>
  <c r="BM42" i="13" s="1"/>
  <c r="BG42" i="13"/>
  <c r="BK42" i="13" s="1"/>
  <c r="BN42" i="13" s="1"/>
  <c r="BE42" i="13"/>
  <c r="BI42" i="13" s="1"/>
  <c r="BL42" i="13" s="1"/>
  <c r="AU44" i="13"/>
  <c r="AI45" i="13" s="1"/>
  <c r="AR45" i="13" s="1"/>
  <c r="AL46" i="13"/>
  <c r="AO45" i="13"/>
  <c r="BD44" i="13" l="1"/>
  <c r="BC44" i="13"/>
  <c r="BB44" i="13"/>
  <c r="BF43" i="13"/>
  <c r="BJ43" i="13"/>
  <c r="BM43" i="13" s="1"/>
  <c r="BO45" i="13"/>
  <c r="BH45" i="13"/>
  <c r="BE43" i="13"/>
  <c r="BI43" i="13" s="1"/>
  <c r="BL43" i="13" s="1"/>
  <c r="BG43" i="13"/>
  <c r="BK43" i="13"/>
  <c r="BN43" i="13" s="1"/>
  <c r="AU45" i="13"/>
  <c r="AI46" i="13" s="1"/>
  <c r="AR46" i="13" s="1"/>
  <c r="AO46" i="13"/>
  <c r="AL47" i="13"/>
  <c r="BO46" i="13" l="1"/>
  <c r="S6" i="14" s="1"/>
  <c r="BH46" i="13"/>
  <c r="BE44" i="13"/>
  <c r="BI44" i="13" s="1"/>
  <c r="BL44" i="13" s="1"/>
  <c r="BC45" i="13"/>
  <c r="BB45" i="13"/>
  <c r="BD45" i="13"/>
  <c r="BF44" i="13"/>
  <c r="BJ44" i="13" s="1"/>
  <c r="BM44" i="13" s="1"/>
  <c r="BG44" i="13"/>
  <c r="BK44" i="13" s="1"/>
  <c r="BN44" i="13" s="1"/>
  <c r="AU46" i="13"/>
  <c r="AI47" i="13" s="1"/>
  <c r="AR47" i="13" s="1"/>
  <c r="AL48" i="13"/>
  <c r="AO47" i="13"/>
  <c r="BE45" i="13" l="1"/>
  <c r="BI45" i="13"/>
  <c r="BL45" i="13" s="1"/>
  <c r="BG45" i="13"/>
  <c r="BK45" i="13" s="1"/>
  <c r="BN45" i="13" s="1"/>
  <c r="BF45" i="13"/>
  <c r="BJ45" i="13" s="1"/>
  <c r="BM45" i="13" s="1"/>
  <c r="BO47" i="13"/>
  <c r="S7" i="14" s="1"/>
  <c r="BH47" i="13"/>
  <c r="L6" i="14"/>
  <c r="BC46" i="13"/>
  <c r="BD46" i="13"/>
  <c r="BB46" i="13"/>
  <c r="AU47" i="13"/>
  <c r="AI48" i="13" s="1"/>
  <c r="AR48" i="13" s="1"/>
  <c r="AL49" i="13"/>
  <c r="AO48" i="13"/>
  <c r="L7" i="14" l="1"/>
  <c r="BD47" i="13"/>
  <c r="BC47" i="13"/>
  <c r="BB47" i="13"/>
  <c r="H6" i="14"/>
  <c r="BG46" i="13"/>
  <c r="K6" i="14" s="1"/>
  <c r="BO48" i="13"/>
  <c r="S8" i="14" s="1"/>
  <c r="BH48" i="13"/>
  <c r="F6" i="14"/>
  <c r="BE46" i="13"/>
  <c r="I6" i="14" s="1"/>
  <c r="G6" i="14"/>
  <c r="BF46" i="13"/>
  <c r="J6" i="14" s="1"/>
  <c r="BJ46" i="13"/>
  <c r="AU48" i="13"/>
  <c r="AI49" i="13" s="1"/>
  <c r="AR49" i="13" s="1"/>
  <c r="AO49" i="13"/>
  <c r="AL50" i="13"/>
  <c r="BI46" i="13" l="1"/>
  <c r="BK46" i="13"/>
  <c r="BO49" i="13"/>
  <c r="S9" i="14" s="1"/>
  <c r="BH49" i="13"/>
  <c r="N6" i="14"/>
  <c r="BM46" i="13"/>
  <c r="Q6" i="14" s="1"/>
  <c r="M6" i="14"/>
  <c r="BL46" i="13"/>
  <c r="P6" i="14" s="1"/>
  <c r="F7" i="14"/>
  <c r="BE47" i="13"/>
  <c r="I7" i="14" s="1"/>
  <c r="G7" i="14"/>
  <c r="BJ47" i="13"/>
  <c r="BF47" i="13"/>
  <c r="J7" i="14" s="1"/>
  <c r="H7" i="14"/>
  <c r="BG47" i="13"/>
  <c r="K7" i="14" s="1"/>
  <c r="BK47" i="13"/>
  <c r="L8" i="14"/>
  <c r="BB48" i="13"/>
  <c r="BD48" i="13"/>
  <c r="BC48" i="13"/>
  <c r="AU49" i="13"/>
  <c r="AI50" i="13" s="1"/>
  <c r="AR50" i="13"/>
  <c r="AL51" i="13"/>
  <c r="AO50" i="13"/>
  <c r="BO50" i="13" l="1"/>
  <c r="S10" i="14" s="1"/>
  <c r="BH50" i="13"/>
  <c r="N7" i="14"/>
  <c r="BM47" i="13"/>
  <c r="Q7" i="14" s="1"/>
  <c r="L9" i="14"/>
  <c r="BB49" i="13"/>
  <c r="BD49" i="13"/>
  <c r="BC49" i="13"/>
  <c r="O7" i="14"/>
  <c r="BN47" i="13"/>
  <c r="R7" i="14" s="1"/>
  <c r="G8" i="14"/>
  <c r="BF48" i="13"/>
  <c r="J8" i="14" s="1"/>
  <c r="H8" i="14"/>
  <c r="BG48" i="13"/>
  <c r="K8" i="14" s="1"/>
  <c r="BK48" i="13"/>
  <c r="F8" i="14"/>
  <c r="BE48" i="13"/>
  <c r="I8" i="14" s="1"/>
  <c r="BI47" i="13"/>
  <c r="O6" i="14"/>
  <c r="BN46" i="13"/>
  <c r="R6" i="14" s="1"/>
  <c r="AU50" i="13"/>
  <c r="AI51" i="13" s="1"/>
  <c r="AR51" i="13" s="1"/>
  <c r="AL52" i="13"/>
  <c r="AO51" i="13"/>
  <c r="BO51" i="13" l="1"/>
  <c r="S11" i="14" s="1"/>
  <c r="BH51" i="13"/>
  <c r="F9" i="14"/>
  <c r="BE49" i="13"/>
  <c r="I9" i="14" s="1"/>
  <c r="BI49" i="13"/>
  <c r="O8" i="14"/>
  <c r="BN48" i="13"/>
  <c r="R8" i="14" s="1"/>
  <c r="H9" i="14"/>
  <c r="BG49" i="13"/>
  <c r="K9" i="14" s="1"/>
  <c r="G9" i="14"/>
  <c r="BF49" i="13"/>
  <c r="J9" i="14" s="1"/>
  <c r="M7" i="14"/>
  <c r="BL47" i="13"/>
  <c r="P7" i="14" s="1"/>
  <c r="BJ48" i="13"/>
  <c r="BI48" i="13"/>
  <c r="L10" i="14"/>
  <c r="BD50" i="13"/>
  <c r="BC50" i="13"/>
  <c r="BB50" i="13"/>
  <c r="AU51" i="13"/>
  <c r="AI52" i="13" s="1"/>
  <c r="AR52" i="13" s="1"/>
  <c r="AO52" i="13"/>
  <c r="AL53" i="13"/>
  <c r="BO52" i="13" l="1"/>
  <c r="S12" i="14" s="1"/>
  <c r="BH52" i="13"/>
  <c r="M9" i="14"/>
  <c r="BL49" i="13"/>
  <c r="P9" i="14" s="1"/>
  <c r="N8" i="14"/>
  <c r="BM48" i="13"/>
  <c r="Q8" i="14" s="1"/>
  <c r="F10" i="14"/>
  <c r="BI50" i="13"/>
  <c r="BE50" i="13"/>
  <c r="I10" i="14" s="1"/>
  <c r="G10" i="14"/>
  <c r="BF50" i="13"/>
  <c r="J10" i="14" s="1"/>
  <c r="BJ50" i="13"/>
  <c r="BJ49" i="13"/>
  <c r="H10" i="14"/>
  <c r="BG50" i="13"/>
  <c r="K10" i="14" s="1"/>
  <c r="BK50" i="13"/>
  <c r="L11" i="14"/>
  <c r="BD51" i="13"/>
  <c r="BC51" i="13"/>
  <c r="BB51" i="13"/>
  <c r="M8" i="14"/>
  <c r="BL48" i="13"/>
  <c r="P8" i="14" s="1"/>
  <c r="BK49" i="13"/>
  <c r="AU52" i="13"/>
  <c r="AI53" i="13" s="1"/>
  <c r="AR53" i="13" s="1"/>
  <c r="AO53" i="13"/>
  <c r="AL54" i="13"/>
  <c r="BO53" i="13" l="1"/>
  <c r="S13" i="14" s="1"/>
  <c r="BH53" i="13"/>
  <c r="M10" i="14"/>
  <c r="BL50" i="13"/>
  <c r="P10" i="14" s="1"/>
  <c r="N9" i="14"/>
  <c r="BM49" i="13"/>
  <c r="Q9" i="14" s="1"/>
  <c r="O10" i="14"/>
  <c r="BN50" i="13"/>
  <c r="R10" i="14" s="1"/>
  <c r="O9" i="14"/>
  <c r="BN49" i="13"/>
  <c r="R9" i="14" s="1"/>
  <c r="F11" i="14"/>
  <c r="BE51" i="13"/>
  <c r="I11" i="14" s="1"/>
  <c r="BI51" i="13"/>
  <c r="N10" i="14"/>
  <c r="BM50" i="13"/>
  <c r="Q10" i="14" s="1"/>
  <c r="G11" i="14"/>
  <c r="BF51" i="13"/>
  <c r="J11" i="14" s="1"/>
  <c r="BJ51" i="13"/>
  <c r="H11" i="14"/>
  <c r="BG51" i="13"/>
  <c r="K11" i="14" s="1"/>
  <c r="L12" i="14"/>
  <c r="BD52" i="13"/>
  <c r="BC52" i="13"/>
  <c r="BB52" i="13"/>
  <c r="AU53" i="13"/>
  <c r="AI54" i="13" s="1"/>
  <c r="AR54" i="13" s="1"/>
  <c r="AO54" i="13"/>
  <c r="AL55" i="13"/>
  <c r="BK51" i="13" l="1"/>
  <c r="M11" i="14"/>
  <c r="BL51" i="13"/>
  <c r="P11" i="14" s="1"/>
  <c r="H12" i="14"/>
  <c r="BG52" i="13"/>
  <c r="K12" i="14" s="1"/>
  <c r="L13" i="14"/>
  <c r="BC53" i="13"/>
  <c r="BB53" i="13"/>
  <c r="BD53" i="13"/>
  <c r="G12" i="14"/>
  <c r="BF52" i="13"/>
  <c r="J12" i="14" s="1"/>
  <c r="BO54" i="13"/>
  <c r="S14" i="14" s="1"/>
  <c r="BH54" i="13"/>
  <c r="N11" i="14"/>
  <c r="BM51" i="13"/>
  <c r="Q11" i="14" s="1"/>
  <c r="F12" i="14"/>
  <c r="BE52" i="13"/>
  <c r="I12" i="14" s="1"/>
  <c r="AU54" i="13"/>
  <c r="AI55" i="13" s="1"/>
  <c r="AR55" i="13" s="1"/>
  <c r="AO55" i="13"/>
  <c r="AL56" i="13"/>
  <c r="G13" i="14" l="1"/>
  <c r="BF53" i="13"/>
  <c r="J13" i="14" s="1"/>
  <c r="BK52" i="13"/>
  <c r="L14" i="14"/>
  <c r="BC54" i="13"/>
  <c r="BD54" i="13"/>
  <c r="BB54" i="13"/>
  <c r="BJ52" i="13"/>
  <c r="BI52" i="13"/>
  <c r="BO55" i="13"/>
  <c r="S15" i="14" s="1"/>
  <c r="BH55" i="13"/>
  <c r="H13" i="14"/>
  <c r="BG53" i="13"/>
  <c r="K13" i="14" s="1"/>
  <c r="BK53" i="13"/>
  <c r="F13" i="14"/>
  <c r="BE53" i="13"/>
  <c r="I13" i="14" s="1"/>
  <c r="O11" i="14"/>
  <c r="BN51" i="13"/>
  <c r="R11" i="14" s="1"/>
  <c r="AU55" i="13"/>
  <c r="AI56" i="13" s="1"/>
  <c r="AR56" i="13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BI53" i="13" l="1"/>
  <c r="BO56" i="13"/>
  <c r="S16" i="14" s="1"/>
  <c r="BH56" i="13"/>
  <c r="G14" i="14"/>
  <c r="BF54" i="13"/>
  <c r="J14" i="14" s="1"/>
  <c r="BJ54" i="13"/>
  <c r="F14" i="14"/>
  <c r="BE54" i="13"/>
  <c r="I14" i="14" s="1"/>
  <c r="H14" i="14"/>
  <c r="BG54" i="13"/>
  <c r="K14" i="14" s="1"/>
  <c r="O13" i="14"/>
  <c r="BN53" i="13"/>
  <c r="R13" i="14" s="1"/>
  <c r="O12" i="14"/>
  <c r="BN52" i="13"/>
  <c r="R12" i="14" s="1"/>
  <c r="BJ53" i="13"/>
  <c r="L15" i="14"/>
  <c r="BD55" i="13"/>
  <c r="BC55" i="13"/>
  <c r="BB55" i="13"/>
  <c r="M13" i="14"/>
  <c r="BL53" i="13"/>
  <c r="P13" i="14" s="1"/>
  <c r="M12" i="14"/>
  <c r="BL52" i="13"/>
  <c r="P12" i="14" s="1"/>
  <c r="N12" i="14"/>
  <c r="BM52" i="13"/>
  <c r="Q12" i="14" s="1"/>
  <c r="AL57" i="13"/>
  <c r="AL58" i="13" s="1"/>
  <c r="AL59" i="13" s="1"/>
  <c r="AL60" i="13" s="1"/>
  <c r="AL61" i="13" s="1"/>
  <c r="AU56" i="13"/>
  <c r="AI57" i="13" s="1"/>
  <c r="N13" i="14" l="1"/>
  <c r="BM53" i="13"/>
  <c r="Q13" i="14" s="1"/>
  <c r="BI54" i="13"/>
  <c r="N14" i="14"/>
  <c r="BM54" i="13"/>
  <c r="Q14" i="14" s="1"/>
  <c r="F15" i="14"/>
  <c r="BE55" i="13"/>
  <c r="I15" i="14" s="1"/>
  <c r="L16" i="14"/>
  <c r="BB56" i="13"/>
  <c r="BD56" i="13"/>
  <c r="BC56" i="13"/>
  <c r="G15" i="14"/>
  <c r="BF55" i="13"/>
  <c r="J15" i="14" s="1"/>
  <c r="H15" i="14"/>
  <c r="BG55" i="13"/>
  <c r="K15" i="14" s="1"/>
  <c r="BK54" i="13"/>
  <c r="AL62" i="13"/>
  <c r="AL63" i="13" s="1"/>
  <c r="AL64" i="13" s="1"/>
  <c r="AL65" i="13" s="1"/>
  <c r="AL66" i="13" s="1"/>
  <c r="AL67" i="13" s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AR57" i="13"/>
  <c r="BK55" i="13" l="1"/>
  <c r="BJ55" i="13"/>
  <c r="BO57" i="13"/>
  <c r="S17" i="14" s="1"/>
  <c r="BH57" i="13"/>
  <c r="BI55" i="13"/>
  <c r="G16" i="14"/>
  <c r="BF56" i="13"/>
  <c r="J16" i="14" s="1"/>
  <c r="O14" i="14"/>
  <c r="BN54" i="13"/>
  <c r="R14" i="14" s="1"/>
  <c r="H16" i="14"/>
  <c r="BG56" i="13"/>
  <c r="K16" i="14" s="1"/>
  <c r="M14" i="14"/>
  <c r="BL54" i="13"/>
  <c r="P14" i="14" s="1"/>
  <c r="O15" i="14"/>
  <c r="BN55" i="13"/>
  <c r="R15" i="14" s="1"/>
  <c r="F16" i="14"/>
  <c r="BE56" i="13"/>
  <c r="I16" i="14" s="1"/>
  <c r="BI56" i="13"/>
  <c r="AU57" i="13"/>
  <c r="AI58" i="13" s="1"/>
  <c r="AR58" i="13" s="1"/>
  <c r="H57" i="13"/>
  <c r="BR57" i="13" s="1"/>
  <c r="Q57" i="13"/>
  <c r="Z58" i="13" s="1"/>
  <c r="K57" i="13"/>
  <c r="N57" i="13" s="1"/>
  <c r="BO58" i="13" l="1"/>
  <c r="S18" i="14" s="1"/>
  <c r="BK56" i="13"/>
  <c r="M15" i="14"/>
  <c r="BL55" i="13"/>
  <c r="P15" i="14" s="1"/>
  <c r="BH58" i="13"/>
  <c r="F268" i="7"/>
  <c r="BJ56" i="13"/>
  <c r="M16" i="14"/>
  <c r="BL56" i="13"/>
  <c r="P16" i="14" s="1"/>
  <c r="L17" i="14"/>
  <c r="BD57" i="13"/>
  <c r="BC57" i="13"/>
  <c r="BB57" i="13"/>
  <c r="AU58" i="13"/>
  <c r="AI59" i="13" s="1"/>
  <c r="AR59" i="13" s="1"/>
  <c r="N15" i="14"/>
  <c r="BM55" i="13"/>
  <c r="Q15" i="14" s="1"/>
  <c r="BA58" i="13"/>
  <c r="E18" i="14" s="1"/>
  <c r="H58" i="13"/>
  <c r="BR58" i="13" s="1"/>
  <c r="Q58" i="13" l="1"/>
  <c r="Z59" i="13" s="1"/>
  <c r="BO59" i="13" s="1"/>
  <c r="S19" i="14" s="1"/>
  <c r="L18" i="14"/>
  <c r="BD58" i="13"/>
  <c r="BC58" i="13"/>
  <c r="BB58" i="13"/>
  <c r="BH59" i="13"/>
  <c r="F17" i="14"/>
  <c r="BE57" i="13"/>
  <c r="I17" i="14" s="1"/>
  <c r="BI57" i="13"/>
  <c r="H17" i="14"/>
  <c r="BG57" i="13"/>
  <c r="K17" i="14" s="1"/>
  <c r="N16" i="14"/>
  <c r="BM56" i="13"/>
  <c r="Q16" i="14" s="1"/>
  <c r="O16" i="14"/>
  <c r="BN56" i="13"/>
  <c r="R16" i="14" s="1"/>
  <c r="G17" i="14"/>
  <c r="BF57" i="13"/>
  <c r="J17" i="14" s="1"/>
  <c r="I269" i="7"/>
  <c r="H269" i="7"/>
  <c r="K269" i="7"/>
  <c r="J269" i="7"/>
  <c r="BA59" i="13"/>
  <c r="E19" i="14" s="1"/>
  <c r="G269" i="7"/>
  <c r="K58" i="13"/>
  <c r="N58" i="13" s="1"/>
  <c r="AU59" i="13"/>
  <c r="AI60" i="13" s="1"/>
  <c r="H59" i="13"/>
  <c r="BR59" i="13" s="1"/>
  <c r="BK57" i="13" l="1"/>
  <c r="BJ57" i="13"/>
  <c r="BM57" i="13" s="1"/>
  <c r="Q17" i="14" s="1"/>
  <c r="F269" i="7"/>
  <c r="K270" i="7" s="1"/>
  <c r="M17" i="14"/>
  <c r="BL57" i="13"/>
  <c r="P17" i="14" s="1"/>
  <c r="L19" i="14"/>
  <c r="BD59" i="13"/>
  <c r="BC59" i="13"/>
  <c r="BB59" i="13"/>
  <c r="F18" i="14"/>
  <c r="BE58" i="13"/>
  <c r="I18" i="14" s="1"/>
  <c r="G18" i="14"/>
  <c r="BF58" i="13"/>
  <c r="J18" i="14" s="1"/>
  <c r="BJ58" i="13"/>
  <c r="N17" i="14"/>
  <c r="O17" i="14"/>
  <c r="BN57" i="13"/>
  <c r="R17" i="14" s="1"/>
  <c r="H18" i="14"/>
  <c r="BG58" i="13"/>
  <c r="K18" i="14" s="1"/>
  <c r="L269" i="7"/>
  <c r="G169" i="12" s="1"/>
  <c r="H169" i="12" s="1"/>
  <c r="I169" i="12" s="1"/>
  <c r="J270" i="7"/>
  <c r="I270" i="7"/>
  <c r="G270" i="7"/>
  <c r="H270" i="7"/>
  <c r="K59" i="13"/>
  <c r="N59" i="13" s="1"/>
  <c r="Q59" i="13"/>
  <c r="Z60" i="13" s="1"/>
  <c r="AR60" i="13"/>
  <c r="BO60" i="13" s="1"/>
  <c r="S20" i="14" s="1"/>
  <c r="BI58" i="13" l="1"/>
  <c r="L270" i="7"/>
  <c r="G170" i="12" s="1"/>
  <c r="H170" i="12" s="1"/>
  <c r="I170" i="12" s="1"/>
  <c r="F19" i="14"/>
  <c r="BE59" i="13"/>
  <c r="I19" i="14" s="1"/>
  <c r="M18" i="14"/>
  <c r="BL58" i="13"/>
  <c r="P18" i="14" s="1"/>
  <c r="G19" i="14"/>
  <c r="BF59" i="13"/>
  <c r="J19" i="14" s="1"/>
  <c r="BJ59" i="13"/>
  <c r="N18" i="14"/>
  <c r="BM58" i="13"/>
  <c r="Q18" i="14" s="1"/>
  <c r="H19" i="14"/>
  <c r="BG59" i="13"/>
  <c r="K19" i="14" s="1"/>
  <c r="BK59" i="13"/>
  <c r="BH60" i="13"/>
  <c r="F270" i="7"/>
  <c r="BK58" i="13"/>
  <c r="BA60" i="13"/>
  <c r="E20" i="14" s="1"/>
  <c r="J170" i="12"/>
  <c r="H60" i="13"/>
  <c r="BR60" i="13" s="1"/>
  <c r="AU60" i="13"/>
  <c r="AI61" i="13" s="1"/>
  <c r="AR61" i="13" s="1"/>
  <c r="BI59" i="13" l="1"/>
  <c r="BL59" i="13" s="1"/>
  <c r="P19" i="14" s="1"/>
  <c r="N19" i="14"/>
  <c r="BM59" i="13"/>
  <c r="Q19" i="14" s="1"/>
  <c r="L20" i="14"/>
  <c r="BD60" i="13"/>
  <c r="BC60" i="13"/>
  <c r="BB60" i="13"/>
  <c r="F271" i="7"/>
  <c r="M19" i="14"/>
  <c r="O18" i="14"/>
  <c r="BN58" i="13"/>
  <c r="R18" i="14" s="1"/>
  <c r="O19" i="14"/>
  <c r="BN59" i="13"/>
  <c r="R19" i="14" s="1"/>
  <c r="I271" i="7"/>
  <c r="J271" i="7"/>
  <c r="H271" i="7"/>
  <c r="K271" i="7"/>
  <c r="G271" i="7"/>
  <c r="J171" i="12"/>
  <c r="Q60" i="13"/>
  <c r="Z61" i="13" s="1"/>
  <c r="K60" i="13"/>
  <c r="N60" i="13" s="1"/>
  <c r="F20" i="14" l="1"/>
  <c r="BE60" i="13"/>
  <c r="I20" i="14" s="1"/>
  <c r="G20" i="14"/>
  <c r="BF60" i="13"/>
  <c r="J20" i="14" s="1"/>
  <c r="H20" i="14"/>
  <c r="BG60" i="13"/>
  <c r="K20" i="14" s="1"/>
  <c r="L271" i="7"/>
  <c r="G171" i="12" s="1"/>
  <c r="H171" i="12" s="1"/>
  <c r="I171" i="12" s="1"/>
  <c r="H61" i="13"/>
  <c r="AU61" i="13"/>
  <c r="AI62" i="13" s="1"/>
  <c r="BJ60" i="13" l="1"/>
  <c r="BI60" i="13"/>
  <c r="BK60" i="13"/>
  <c r="E21" i="14"/>
  <c r="J172" i="12"/>
  <c r="Q61" i="13"/>
  <c r="K61" i="13"/>
  <c r="N61" i="13" s="1"/>
  <c r="O20" i="14" l="1"/>
  <c r="BN60" i="13"/>
  <c r="R20" i="14" s="1"/>
  <c r="M20" i="14"/>
  <c r="BL60" i="13"/>
  <c r="P20" i="14" s="1"/>
  <c r="N20" i="14"/>
  <c r="BM60" i="13"/>
  <c r="Q20" i="14" s="1"/>
  <c r="H272" i="7"/>
  <c r="AV61" i="13" l="1"/>
  <c r="AJ62" i="13" s="1"/>
  <c r="I61" i="13"/>
  <c r="K272" i="7"/>
  <c r="J272" i="7"/>
  <c r="G272" i="7"/>
  <c r="I272" i="7"/>
  <c r="R61" i="13" l="1"/>
  <c r="BR61" i="13"/>
  <c r="L61" i="13"/>
  <c r="O61" i="13" s="1"/>
  <c r="L272" i="7"/>
  <c r="G172" i="12" s="1"/>
  <c r="H172" i="12" l="1"/>
  <c r="I172" i="12" s="1"/>
  <c r="AA62" i="13"/>
  <c r="T21" i="14"/>
  <c r="J173" i="12" l="1"/>
  <c r="U21" i="14"/>
  <c r="AB62" i="13"/>
  <c r="B21" i="14" l="1"/>
  <c r="S21" i="14"/>
  <c r="Z62" i="13"/>
  <c r="L21" i="14"/>
  <c r="B22" i="14" l="1"/>
  <c r="F272" i="7"/>
  <c r="H273" i="7" s="1"/>
  <c r="BD61" i="13"/>
  <c r="H21" i="14" s="1"/>
  <c r="E22" i="14"/>
  <c r="BC61" i="13"/>
  <c r="K273" i="7" l="1"/>
  <c r="G273" i="7"/>
  <c r="BG61" i="13"/>
  <c r="K21" i="14" s="1"/>
  <c r="J273" i="7"/>
  <c r="I273" i="7"/>
  <c r="L273" i="7" s="1"/>
  <c r="G173" i="12" s="1"/>
  <c r="H173" i="12" s="1"/>
  <c r="I173" i="12" s="1"/>
  <c r="J174" i="12" s="1"/>
  <c r="G21" i="14"/>
  <c r="BF61" i="13"/>
  <c r="J21" i="14" s="1"/>
  <c r="F21" i="14"/>
  <c r="I21" i="14"/>
  <c r="BK61" i="13" l="1"/>
  <c r="BN61" i="13" s="1"/>
  <c r="R21" i="14" s="1"/>
  <c r="BI61" i="13"/>
  <c r="BJ61" i="13"/>
  <c r="O21" i="14" l="1"/>
  <c r="AT62" i="13"/>
  <c r="BQ62" i="13" s="1"/>
  <c r="U22" i="14" s="1"/>
  <c r="N21" i="14"/>
  <c r="BM61" i="13"/>
  <c r="Q21" i="14" s="1"/>
  <c r="AS62" i="13"/>
  <c r="BL61" i="13"/>
  <c r="P21" i="14" s="1"/>
  <c r="M21" i="14"/>
  <c r="AR62" i="13"/>
  <c r="AW62" i="13" l="1"/>
  <c r="AK63" i="13" s="1"/>
  <c r="J62" i="13"/>
  <c r="H62" i="13"/>
  <c r="BO62" i="13"/>
  <c r="S22" i="14" s="1"/>
  <c r="AU62" i="13"/>
  <c r="AI63" i="13" s="1"/>
  <c r="BH62" i="13"/>
  <c r="M62" i="13"/>
  <c r="P62" i="13" s="1"/>
  <c r="S62" i="13"/>
  <c r="AB63" i="13" s="1"/>
  <c r="BP62" i="13"/>
  <c r="T22" i="14" s="1"/>
  <c r="I62" i="13"/>
  <c r="AV62" i="13"/>
  <c r="AJ63" i="13" s="1"/>
  <c r="BB62" i="13" l="1"/>
  <c r="BC62" i="13"/>
  <c r="BD62" i="13"/>
  <c r="BR62" i="13"/>
  <c r="K62" i="13"/>
  <c r="N62" i="13" s="1"/>
  <c r="Q62" i="13"/>
  <c r="Z63" i="13" s="1"/>
  <c r="R62" i="13"/>
  <c r="AA63" i="13" s="1"/>
  <c r="L62" i="13"/>
  <c r="O62" i="13" s="1"/>
  <c r="L22" i="14"/>
  <c r="BA63" i="13" l="1"/>
  <c r="AX63" i="13"/>
  <c r="B23" i="14" s="1"/>
  <c r="F273" i="7"/>
  <c r="BG62" i="13"/>
  <c r="K22" i="14" s="1"/>
  <c r="H22" i="14"/>
  <c r="BE62" i="13"/>
  <c r="I22" i="14" s="1"/>
  <c r="F22" i="14"/>
  <c r="G22" i="14"/>
  <c r="BF62" i="13"/>
  <c r="J22" i="14" s="1"/>
  <c r="E23" i="14" l="1"/>
  <c r="BI62" i="13"/>
  <c r="M22" i="14" s="1"/>
  <c r="BJ62" i="13"/>
  <c r="N22" i="14" s="1"/>
  <c r="BK62" i="13"/>
  <c r="AR63" i="13"/>
  <c r="I274" i="7"/>
  <c r="H274" i="7"/>
  <c r="J274" i="7"/>
  <c r="G274" i="7"/>
  <c r="K274" i="7"/>
  <c r="BL62" i="13" l="1"/>
  <c r="P22" i="14" s="1"/>
  <c r="AS63" i="13"/>
  <c r="BP63" i="13" s="1"/>
  <c r="T23" i="14" s="1"/>
  <c r="BM62" i="13"/>
  <c r="Q22" i="14" s="1"/>
  <c r="BN62" i="13"/>
  <c r="R22" i="14" s="1"/>
  <c r="O22" i="14"/>
  <c r="AT63" i="13"/>
  <c r="AU63" i="13"/>
  <c r="AI64" i="13" s="1"/>
  <c r="H63" i="13"/>
  <c r="BO63" i="13"/>
  <c r="S23" i="14" s="1"/>
  <c r="L274" i="7"/>
  <c r="G174" i="12" s="1"/>
  <c r="H174" i="12" s="1"/>
  <c r="I174" i="12" s="1"/>
  <c r="AV63" i="13" l="1"/>
  <c r="AJ64" i="13" s="1"/>
  <c r="BH63" i="13"/>
  <c r="L23" i="14" s="1"/>
  <c r="I63" i="13"/>
  <c r="L63" i="13" s="1"/>
  <c r="O63" i="13" s="1"/>
  <c r="J175" i="12"/>
  <c r="AW63" i="13"/>
  <c r="AK64" i="13" s="1"/>
  <c r="BQ63" i="13"/>
  <c r="U23" i="14" s="1"/>
  <c r="J63" i="13"/>
  <c r="Q63" i="13"/>
  <c r="Z64" i="13" s="1"/>
  <c r="K63" i="13"/>
  <c r="N63" i="13" s="1"/>
  <c r="BD63" i="13" l="1"/>
  <c r="H23" i="14" s="1"/>
  <c r="BC63" i="13"/>
  <c r="BF63" i="13" s="1"/>
  <c r="J23" i="14" s="1"/>
  <c r="BB63" i="13"/>
  <c r="F23" i="14" s="1"/>
  <c r="R63" i="13"/>
  <c r="AA64" i="13" s="1"/>
  <c r="S63" i="13"/>
  <c r="AB64" i="13" s="1"/>
  <c r="M63" i="13"/>
  <c r="P63" i="13" s="1"/>
  <c r="BR63" i="13"/>
  <c r="BA64" i="13" l="1"/>
  <c r="G23" i="14"/>
  <c r="F274" i="7"/>
  <c r="I275" i="7" s="1"/>
  <c r="BE63" i="13"/>
  <c r="I23" i="14" s="1"/>
  <c r="E24" i="14"/>
  <c r="BG63" i="13"/>
  <c r="K23" i="14" s="1"/>
  <c r="H275" i="7"/>
  <c r="BJ63" i="13"/>
  <c r="BI63" i="13" l="1"/>
  <c r="BL63" i="13" s="1"/>
  <c r="P23" i="14" s="1"/>
  <c r="G275" i="7"/>
  <c r="K275" i="7"/>
  <c r="J275" i="7"/>
  <c r="BK63" i="13"/>
  <c r="BN63" i="13" s="1"/>
  <c r="R23" i="14" s="1"/>
  <c r="AX64" i="13"/>
  <c r="B24" i="14" s="1"/>
  <c r="BM63" i="13"/>
  <c r="Q23" i="14" s="1"/>
  <c r="N23" i="14"/>
  <c r="AS64" i="13"/>
  <c r="L275" i="7" l="1"/>
  <c r="G175" i="12" s="1"/>
  <c r="H175" i="12" s="1"/>
  <c r="I175" i="12" s="1"/>
  <c r="J176" i="12" s="1"/>
  <c r="AT64" i="13"/>
  <c r="AW64" i="13" s="1"/>
  <c r="AK65" i="13" s="1"/>
  <c r="AR64" i="13"/>
  <c r="H64" i="13" s="1"/>
  <c r="M23" i="14"/>
  <c r="O23" i="14"/>
  <c r="AU64" i="13"/>
  <c r="AI65" i="13" s="1"/>
  <c r="BO64" i="13"/>
  <c r="S24" i="14" s="1"/>
  <c r="AV64" i="13"/>
  <c r="AJ65" i="13" s="1"/>
  <c r="BP64" i="13"/>
  <c r="T24" i="14" s="1"/>
  <c r="I64" i="13"/>
  <c r="BQ64" i="13" l="1"/>
  <c r="U24" i="14" s="1"/>
  <c r="J64" i="13"/>
  <c r="BR64" i="13" s="1"/>
  <c r="BH64" i="13"/>
  <c r="BD64" i="13" s="1"/>
  <c r="L64" i="13"/>
  <c r="O64" i="13" s="1"/>
  <c r="R64" i="13"/>
  <c r="AA65" i="13" s="1"/>
  <c r="M64" i="13"/>
  <c r="P64" i="13" s="1"/>
  <c r="S64" i="13"/>
  <c r="AB65" i="13" s="1"/>
  <c r="Q64" i="13"/>
  <c r="Z65" i="13" s="1"/>
  <c r="K64" i="13"/>
  <c r="N64" i="13" s="1"/>
  <c r="BC64" i="13" l="1"/>
  <c r="G24" i="14" s="1"/>
  <c r="L24" i="14"/>
  <c r="BB64" i="13"/>
  <c r="F24" i="14" s="1"/>
  <c r="BA65" i="13"/>
  <c r="F275" i="7"/>
  <c r="AX65" i="13"/>
  <c r="B25" i="14" s="1"/>
  <c r="BG64" i="13"/>
  <c r="K24" i="14" s="1"/>
  <c r="H24" i="14"/>
  <c r="BF64" i="13"/>
  <c r="J24" i="14" s="1"/>
  <c r="BE64" i="13" l="1"/>
  <c r="I24" i="14" s="1"/>
  <c r="E25" i="14"/>
  <c r="BK64" i="13"/>
  <c r="O24" i="14" s="1"/>
  <c r="BJ64" i="13"/>
  <c r="N24" i="14" s="1"/>
  <c r="BN64" i="13"/>
  <c r="R24" i="14" s="1"/>
  <c r="AT65" i="13"/>
  <c r="H276" i="7"/>
  <c r="J276" i="7"/>
  <c r="I276" i="7"/>
  <c r="G276" i="7"/>
  <c r="K276" i="7"/>
  <c r="BI64" i="13" l="1"/>
  <c r="BL64" i="13" s="1"/>
  <c r="P24" i="14" s="1"/>
  <c r="BM64" i="13"/>
  <c r="Q24" i="14" s="1"/>
  <c r="AS65" i="13"/>
  <c r="I65" i="13" s="1"/>
  <c r="L276" i="7"/>
  <c r="G176" i="12" s="1"/>
  <c r="H176" i="12" s="1"/>
  <c r="I176" i="12" s="1"/>
  <c r="BQ65" i="13"/>
  <c r="U25" i="14" s="1"/>
  <c r="AW65" i="13"/>
  <c r="AK66" i="13" s="1"/>
  <c r="J65" i="13"/>
  <c r="AR65" i="13" l="1"/>
  <c r="M24" i="14"/>
  <c r="AV65" i="13"/>
  <c r="AJ66" i="13" s="1"/>
  <c r="BP65" i="13"/>
  <c r="T25" i="14" s="1"/>
  <c r="H65" i="13"/>
  <c r="Q65" i="13" s="1"/>
  <c r="Z66" i="13" s="1"/>
  <c r="AU65" i="13"/>
  <c r="AI66" i="13" s="1"/>
  <c r="M65" i="13"/>
  <c r="P65" i="13" s="1"/>
  <c r="S65" i="13"/>
  <c r="AB66" i="13" s="1"/>
  <c r="L65" i="13"/>
  <c r="O65" i="13" s="1"/>
  <c r="R65" i="13"/>
  <c r="AA66" i="13" s="1"/>
  <c r="J177" i="12"/>
  <c r="BR65" i="13" l="1"/>
  <c r="BO65" i="13"/>
  <c r="S25" i="14" s="1"/>
  <c r="BH65" i="13"/>
  <c r="BA66" i="13"/>
  <c r="E26" i="14" s="1"/>
  <c r="F276" i="7"/>
  <c r="K65" i="13"/>
  <c r="N65" i="13" s="1"/>
  <c r="BC65" i="13" l="1"/>
  <c r="L25" i="14"/>
  <c r="BB65" i="13"/>
  <c r="BD65" i="13"/>
  <c r="AX66" i="13"/>
  <c r="B26" i="14" s="1"/>
  <c r="J277" i="7"/>
  <c r="G277" i="7"/>
  <c r="I277" i="7"/>
  <c r="H277" i="7"/>
  <c r="K277" i="7"/>
  <c r="H25" i="14" l="1"/>
  <c r="BG65" i="13"/>
  <c r="F25" i="14"/>
  <c r="BE65" i="13"/>
  <c r="BF65" i="13"/>
  <c r="G25" i="14"/>
  <c r="L277" i="7"/>
  <c r="G177" i="12" s="1"/>
  <c r="H177" i="12" s="1"/>
  <c r="I177" i="12" s="1"/>
  <c r="I25" i="14" l="1"/>
  <c r="BI65" i="13"/>
  <c r="J25" i="14"/>
  <c r="BJ65" i="13"/>
  <c r="K25" i="14"/>
  <c r="BK65" i="13"/>
  <c r="J178" i="12"/>
  <c r="AR66" i="13" l="1"/>
  <c r="M25" i="14"/>
  <c r="BL65" i="13"/>
  <c r="P25" i="14" s="1"/>
  <c r="BN65" i="13"/>
  <c r="R25" i="14" s="1"/>
  <c r="O25" i="14"/>
  <c r="AT66" i="13"/>
  <c r="N25" i="14"/>
  <c r="AS66" i="13"/>
  <c r="BM65" i="13"/>
  <c r="Q25" i="14" s="1"/>
  <c r="BP66" i="13" l="1"/>
  <c r="T26" i="14" s="1"/>
  <c r="AV66" i="13"/>
  <c r="AJ67" i="13" s="1"/>
  <c r="I66" i="13"/>
  <c r="AW66" i="13"/>
  <c r="AK67" i="13" s="1"/>
  <c r="BQ66" i="13"/>
  <c r="U26" i="14" s="1"/>
  <c r="J66" i="13"/>
  <c r="H66" i="13"/>
  <c r="BO66" i="13"/>
  <c r="S26" i="14" s="1"/>
  <c r="AU66" i="13"/>
  <c r="AI67" i="13" s="1"/>
  <c r="BH66" i="13"/>
  <c r="M66" i="13" l="1"/>
  <c r="P66" i="13" s="1"/>
  <c r="S66" i="13"/>
  <c r="AB67" i="13" s="1"/>
  <c r="Q66" i="13"/>
  <c r="Z67" i="13" s="1"/>
  <c r="K66" i="13"/>
  <c r="N66" i="13" s="1"/>
  <c r="BR66" i="13"/>
  <c r="L66" i="13"/>
  <c r="O66" i="13" s="1"/>
  <c r="R66" i="13"/>
  <c r="AA67" i="13" s="1"/>
  <c r="F277" i="7" s="1"/>
  <c r="BC66" i="13"/>
  <c r="BD66" i="13"/>
  <c r="BB66" i="13"/>
  <c r="L26" i="14"/>
  <c r="H278" i="7" l="1"/>
  <c r="G278" i="7"/>
  <c r="J278" i="7"/>
  <c r="I278" i="7"/>
  <c r="K278" i="7"/>
  <c r="BA67" i="13"/>
  <c r="F26" i="14"/>
  <c r="BE66" i="13"/>
  <c r="BF66" i="13"/>
  <c r="J26" i="14" s="1"/>
  <c r="G26" i="14"/>
  <c r="H26" i="14"/>
  <c r="BG66" i="13"/>
  <c r="I26" i="14" l="1"/>
  <c r="BI66" i="13"/>
  <c r="E27" i="14"/>
  <c r="AX67" i="13"/>
  <c r="B27" i="14" s="1"/>
  <c r="K26" i="14"/>
  <c r="BK66" i="13"/>
  <c r="BJ66" i="13"/>
  <c r="L278" i="7"/>
  <c r="G178" i="12" s="1"/>
  <c r="H178" i="12" s="1"/>
  <c r="I178" i="12" s="1"/>
  <c r="J179" i="12" s="1"/>
  <c r="BM66" i="13" l="1"/>
  <c r="Q26" i="14" s="1"/>
  <c r="N26" i="14"/>
  <c r="AS67" i="13"/>
  <c r="M26" i="14"/>
  <c r="AR67" i="13"/>
  <c r="BL66" i="13"/>
  <c r="P26" i="14" s="1"/>
  <c r="AT67" i="13"/>
  <c r="O26" i="14"/>
  <c r="BN66" i="13"/>
  <c r="R26" i="14" s="1"/>
  <c r="AU67" i="13" l="1"/>
  <c r="AI68" i="13" s="1"/>
  <c r="H67" i="13"/>
  <c r="BH67" i="13"/>
  <c r="BO67" i="13"/>
  <c r="S27" i="14" s="1"/>
  <c r="BQ67" i="13"/>
  <c r="U27" i="14" s="1"/>
  <c r="J67" i="13"/>
  <c r="AW67" i="13"/>
  <c r="AK68" i="13" s="1"/>
  <c r="AV67" i="13"/>
  <c r="AJ68" i="13" s="1"/>
  <c r="I67" i="13"/>
  <c r="BP67" i="13"/>
  <c r="T27" i="14" s="1"/>
  <c r="M67" i="13" l="1"/>
  <c r="P67" i="13" s="1"/>
  <c r="S67" i="13"/>
  <c r="AB68" i="13" s="1"/>
  <c r="L27" i="14"/>
  <c r="BC67" i="13"/>
  <c r="BB67" i="13"/>
  <c r="BD67" i="13"/>
  <c r="BR67" i="13"/>
  <c r="Q67" i="13"/>
  <c r="Z68" i="13" s="1"/>
  <c r="K67" i="13"/>
  <c r="N67" i="13" s="1"/>
  <c r="R67" i="13"/>
  <c r="AA68" i="13" s="1"/>
  <c r="L67" i="13"/>
  <c r="O67" i="13" s="1"/>
  <c r="BA68" i="13" l="1"/>
  <c r="F278" i="7"/>
  <c r="H27" i="14"/>
  <c r="BG67" i="13"/>
  <c r="K27" i="14" s="1"/>
  <c r="BE67" i="13"/>
  <c r="I27" i="14" s="1"/>
  <c r="F27" i="14"/>
  <c r="G27" i="14"/>
  <c r="BF67" i="13"/>
  <c r="J27" i="14" s="1"/>
  <c r="BI67" i="13" l="1"/>
  <c r="BK67" i="13"/>
  <c r="M27" i="14"/>
  <c r="AR68" i="13"/>
  <c r="BL67" i="13"/>
  <c r="P27" i="14" s="1"/>
  <c r="BJ67" i="13"/>
  <c r="I279" i="7"/>
  <c r="J279" i="7"/>
  <c r="H279" i="7"/>
  <c r="G279" i="7"/>
  <c r="K279" i="7"/>
  <c r="E28" i="14"/>
  <c r="AX68" i="13"/>
  <c r="BN67" i="13" l="1"/>
  <c r="R27" i="14" s="1"/>
  <c r="AT68" i="13"/>
  <c r="O27" i="14"/>
  <c r="BM67" i="13"/>
  <c r="Q27" i="14" s="1"/>
  <c r="N27" i="14"/>
  <c r="AS68" i="13"/>
  <c r="B28" i="14"/>
  <c r="BO68" i="13"/>
  <c r="S28" i="14" s="1"/>
  <c r="L279" i="7"/>
  <c r="G179" i="12" s="1"/>
  <c r="H179" i="12" s="1"/>
  <c r="I179" i="12" s="1"/>
  <c r="J180" i="12" s="1"/>
  <c r="H68" i="13"/>
  <c r="AU68" i="13"/>
  <c r="AI69" i="13" s="1"/>
  <c r="BH68" i="13"/>
  <c r="L28" i="14" s="1"/>
  <c r="J68" i="13" l="1"/>
  <c r="AW68" i="13"/>
  <c r="AK69" i="13" s="1"/>
  <c r="BQ68" i="13"/>
  <c r="U28" i="14" s="1"/>
  <c r="Q68" i="13"/>
  <c r="Z69" i="13" s="1"/>
  <c r="K68" i="13"/>
  <c r="N68" i="13" s="1"/>
  <c r="BD68" i="13"/>
  <c r="BG68" i="13" s="1"/>
  <c r="AV68" i="13"/>
  <c r="AJ69" i="13" s="1"/>
  <c r="I68" i="13"/>
  <c r="BP68" i="13"/>
  <c r="T28" i="14" s="1"/>
  <c r="BC68" i="13"/>
  <c r="G28" i="14" s="1"/>
  <c r="BB68" i="13"/>
  <c r="F28" i="14" s="1"/>
  <c r="H28" i="14" l="1"/>
  <c r="S68" i="13"/>
  <c r="AB69" i="13" s="1"/>
  <c r="M68" i="13"/>
  <c r="P68" i="13" s="1"/>
  <c r="BF68" i="13"/>
  <c r="J28" i="14" s="1"/>
  <c r="R68" i="13"/>
  <c r="AA69" i="13" s="1"/>
  <c r="BA69" i="13" s="1"/>
  <c r="L68" i="13"/>
  <c r="O68" i="13" s="1"/>
  <c r="BR68" i="13"/>
  <c r="BE68" i="13"/>
  <c r="I28" i="14" s="1"/>
  <c r="K28" i="14"/>
  <c r="BK68" i="13"/>
  <c r="BJ68" i="13" l="1"/>
  <c r="N28" i="14" s="1"/>
  <c r="BI68" i="13"/>
  <c r="AR69" i="13" s="1"/>
  <c r="H69" i="13" s="1"/>
  <c r="AX69" i="13"/>
  <c r="B29" i="14" s="1"/>
  <c r="E29" i="14"/>
  <c r="F279" i="7"/>
  <c r="BM68" i="13"/>
  <c r="Q28" i="14" s="1"/>
  <c r="AS69" i="13"/>
  <c r="I69" i="13" s="1"/>
  <c r="L69" i="13" s="1"/>
  <c r="O69" i="13" s="1"/>
  <c r="BL68" i="13"/>
  <c r="P28" i="14" s="1"/>
  <c r="O28" i="14"/>
  <c r="AT69" i="13"/>
  <c r="BN68" i="13"/>
  <c r="R28" i="14" s="1"/>
  <c r="K69" i="13"/>
  <c r="N69" i="13" s="1"/>
  <c r="Q69" i="13"/>
  <c r="M28" i="14" l="1"/>
  <c r="AU69" i="13"/>
  <c r="AI70" i="13" s="1"/>
  <c r="Z70" i="13"/>
  <c r="BO69" i="13"/>
  <c r="S29" i="14" s="1"/>
  <c r="H280" i="7"/>
  <c r="G280" i="7"/>
  <c r="J280" i="7"/>
  <c r="K280" i="7"/>
  <c r="I280" i="7"/>
  <c r="AV69" i="13"/>
  <c r="AJ70" i="13" s="1"/>
  <c r="R69" i="13"/>
  <c r="AA70" i="13" s="1"/>
  <c r="BP69" i="13"/>
  <c r="T29" i="14" s="1"/>
  <c r="AW69" i="13"/>
  <c r="AK70" i="13" s="1"/>
  <c r="BQ69" i="13"/>
  <c r="U29" i="14" s="1"/>
  <c r="J69" i="13"/>
  <c r="BH69" i="13"/>
  <c r="L280" i="7" l="1"/>
  <c r="G180" i="12" s="1"/>
  <c r="H180" i="12" s="1"/>
  <c r="I180" i="12" s="1"/>
  <c r="J181" i="12" s="1"/>
  <c r="BC69" i="13"/>
  <c r="BD69" i="13"/>
  <c r="L29" i="14"/>
  <c r="BB69" i="13"/>
  <c r="M69" i="13"/>
  <c r="P69" i="13" s="1"/>
  <c r="BR69" i="13"/>
  <c r="S69" i="13"/>
  <c r="AB70" i="13" s="1"/>
  <c r="BA70" i="13" s="1"/>
  <c r="F280" i="7" l="1"/>
  <c r="BE69" i="13"/>
  <c r="I29" i="14" s="1"/>
  <c r="F29" i="14"/>
  <c r="BF69" i="13"/>
  <c r="J29" i="14" s="1"/>
  <c r="G29" i="14"/>
  <c r="BG69" i="13"/>
  <c r="H29" i="14"/>
  <c r="H281" i="7" l="1"/>
  <c r="I281" i="7"/>
  <c r="J281" i="7"/>
  <c r="K281" i="7"/>
  <c r="G281" i="7"/>
  <c r="BI69" i="13"/>
  <c r="AX70" i="13"/>
  <c r="B30" i="14" s="1"/>
  <c r="E30" i="14"/>
  <c r="K29" i="14"/>
  <c r="BK69" i="13"/>
  <c r="BJ69" i="13"/>
  <c r="L281" i="7" l="1"/>
  <c r="G181" i="12" s="1"/>
  <c r="H181" i="12" s="1"/>
  <c r="I181" i="12" s="1"/>
  <c r="J182" i="12" s="1"/>
  <c r="AR70" i="13"/>
  <c r="BL69" i="13"/>
  <c r="P29" i="14" s="1"/>
  <c r="M29" i="14"/>
  <c r="O29" i="14"/>
  <c r="AT70" i="13"/>
  <c r="BN69" i="13"/>
  <c r="R29" i="14" s="1"/>
  <c r="N29" i="14"/>
  <c r="AS70" i="13"/>
  <c r="BM69" i="13"/>
  <c r="Q29" i="14" s="1"/>
  <c r="AU70" i="13" l="1"/>
  <c r="AI71" i="13" s="1"/>
  <c r="H70" i="13"/>
  <c r="BO70" i="13"/>
  <c r="S30" i="14" s="1"/>
  <c r="BP70" i="13"/>
  <c r="T30" i="14" s="1"/>
  <c r="I70" i="13"/>
  <c r="BH70" i="13"/>
  <c r="AV70" i="13"/>
  <c r="AJ71" i="13" s="1"/>
  <c r="AW70" i="13"/>
  <c r="AK71" i="13" s="1"/>
  <c r="J70" i="13"/>
  <c r="BQ70" i="13"/>
  <c r="U30" i="14" s="1"/>
  <c r="K70" i="13" l="1"/>
  <c r="N70" i="13" s="1"/>
  <c r="Q70" i="13"/>
  <c r="Z71" i="13" s="1"/>
  <c r="L70" i="13"/>
  <c r="O70" i="13" s="1"/>
  <c r="R70" i="13"/>
  <c r="AA71" i="13" s="1"/>
  <c r="BR70" i="13"/>
  <c r="M70" i="13"/>
  <c r="P70" i="13" s="1"/>
  <c r="S70" i="13"/>
  <c r="AB71" i="13" s="1"/>
  <c r="L30" i="14"/>
  <c r="BD70" i="13"/>
  <c r="BC70" i="13"/>
  <c r="BB70" i="13"/>
  <c r="BA71" i="13" l="1"/>
  <c r="F281" i="7"/>
  <c r="F30" i="14"/>
  <c r="BE70" i="13"/>
  <c r="I30" i="14" s="1"/>
  <c r="G30" i="14"/>
  <c r="BF70" i="13"/>
  <c r="J30" i="14" s="1"/>
  <c r="H30" i="14"/>
  <c r="BG70" i="13"/>
  <c r="K30" i="14" s="1"/>
  <c r="BJ70" i="13" l="1"/>
  <c r="N30" i="14" s="1"/>
  <c r="AX71" i="13"/>
  <c r="E31" i="14"/>
  <c r="BK70" i="13"/>
  <c r="BI70" i="13"/>
  <c r="H282" i="7"/>
  <c r="G282" i="7"/>
  <c r="J282" i="7"/>
  <c r="K282" i="7"/>
  <c r="I282" i="7"/>
  <c r="AS71" i="13" l="1"/>
  <c r="BP71" i="13" s="1"/>
  <c r="T31" i="14" s="1"/>
  <c r="BM70" i="13"/>
  <c r="Q30" i="14" s="1"/>
  <c r="L282" i="7"/>
  <c r="G182" i="12" s="1"/>
  <c r="H182" i="12" s="1"/>
  <c r="I182" i="12" s="1"/>
  <c r="J183" i="12" s="1"/>
  <c r="I71" i="13"/>
  <c r="AV71" i="13"/>
  <c r="AJ72" i="13" s="1"/>
  <c r="BN70" i="13"/>
  <c r="R30" i="14" s="1"/>
  <c r="O30" i="14"/>
  <c r="AT71" i="13"/>
  <c r="B31" i="14"/>
  <c r="BL70" i="13"/>
  <c r="P30" i="14" s="1"/>
  <c r="M30" i="14"/>
  <c r="BH71" i="13" l="1"/>
  <c r="BD71" i="13" s="1"/>
  <c r="R71" i="13"/>
  <c r="AA72" i="13" s="1"/>
  <c r="L71" i="13"/>
  <c r="O71" i="13" s="1"/>
  <c r="AW71" i="13"/>
  <c r="AK72" i="13" s="1"/>
  <c r="J71" i="13"/>
  <c r="BQ71" i="13"/>
  <c r="U31" i="14" s="1"/>
  <c r="H71" i="13"/>
  <c r="AU71" i="13"/>
  <c r="AI72" i="13" s="1"/>
  <c r="BO71" i="13"/>
  <c r="S31" i="14" s="1"/>
  <c r="BB71" i="13" l="1"/>
  <c r="BE71" i="13" s="1"/>
  <c r="I31" i="14" s="1"/>
  <c r="BC71" i="13"/>
  <c r="BF71" i="13" s="1"/>
  <c r="J31" i="14" s="1"/>
  <c r="L31" i="14"/>
  <c r="H31" i="14"/>
  <c r="BG71" i="13"/>
  <c r="K31" i="14" s="1"/>
  <c r="BR71" i="13"/>
  <c r="K71" i="13"/>
  <c r="N71" i="13" s="1"/>
  <c r="Q71" i="13"/>
  <c r="Z72" i="13" s="1"/>
  <c r="M71" i="13"/>
  <c r="P71" i="13" s="1"/>
  <c r="S71" i="13"/>
  <c r="AB72" i="13" s="1"/>
  <c r="BA72" i="13" l="1"/>
  <c r="G31" i="14"/>
  <c r="F31" i="14"/>
  <c r="BI71" i="13"/>
  <c r="M31" i="14" s="1"/>
  <c r="F282" i="7"/>
  <c r="AR72" i="13"/>
  <c r="AU72" i="13" s="1"/>
  <c r="AI73" i="13" s="1"/>
  <c r="BL71" i="13"/>
  <c r="P31" i="14" s="1"/>
  <c r="BK71" i="13"/>
  <c r="BJ71" i="13"/>
  <c r="H72" i="13" l="1"/>
  <c r="Q72" i="13" s="1"/>
  <c r="BN71" i="13"/>
  <c r="R31" i="14" s="1"/>
  <c r="O31" i="14"/>
  <c r="AT72" i="13"/>
  <c r="AS72" i="13"/>
  <c r="N31" i="14"/>
  <c r="BM71" i="13"/>
  <c r="Q31" i="14" s="1"/>
  <c r="E32" i="14"/>
  <c r="AX72" i="13"/>
  <c r="K283" i="7"/>
  <c r="J283" i="7"/>
  <c r="G283" i="7"/>
  <c r="H283" i="7"/>
  <c r="I283" i="7"/>
  <c r="Z73" i="13" l="1"/>
  <c r="K72" i="13"/>
  <c r="N72" i="13" s="1"/>
  <c r="BQ72" i="13"/>
  <c r="U32" i="14" s="1"/>
  <c r="J72" i="13"/>
  <c r="AW72" i="13"/>
  <c r="AK73" i="13" s="1"/>
  <c r="B32" i="14"/>
  <c r="BH72" i="13"/>
  <c r="BO72" i="13"/>
  <c r="S32" i="14" s="1"/>
  <c r="BP72" i="13"/>
  <c r="T32" i="14" s="1"/>
  <c r="AV72" i="13"/>
  <c r="AJ73" i="13" s="1"/>
  <c r="I72" i="13"/>
  <c r="L283" i="7"/>
  <c r="G183" i="12" s="1"/>
  <c r="H183" i="12" s="1"/>
  <c r="I183" i="12" s="1"/>
  <c r="J184" i="12" s="1"/>
  <c r="L72" i="13" l="1"/>
  <c r="O72" i="13" s="1"/>
  <c r="R72" i="13"/>
  <c r="AA73" i="13" s="1"/>
  <c r="BR72" i="13"/>
  <c r="BC72" i="13"/>
  <c r="BD72" i="13"/>
  <c r="BB72" i="13"/>
  <c r="L32" i="14"/>
  <c r="S72" i="13"/>
  <c r="AB73" i="13" s="1"/>
  <c r="M72" i="13"/>
  <c r="P72" i="13" s="1"/>
  <c r="BA73" i="13" l="1"/>
  <c r="F283" i="7"/>
  <c r="H32" i="14"/>
  <c r="BG72" i="13"/>
  <c r="F32" i="14"/>
  <c r="BE72" i="13"/>
  <c r="BF72" i="13"/>
  <c r="J32" i="14" s="1"/>
  <c r="G32" i="14"/>
  <c r="I284" i="7" l="1"/>
  <c r="K284" i="7"/>
  <c r="J284" i="7"/>
  <c r="G284" i="7"/>
  <c r="H284" i="7"/>
  <c r="BJ72" i="13"/>
  <c r="AX73" i="13"/>
  <c r="E33" i="14"/>
  <c r="K32" i="14"/>
  <c r="BK72" i="13"/>
  <c r="I32" i="14"/>
  <c r="BI72" i="13"/>
  <c r="N32" i="14" l="1"/>
  <c r="BM72" i="13"/>
  <c r="Q32" i="14" s="1"/>
  <c r="AS73" i="13"/>
  <c r="B33" i="14"/>
  <c r="O32" i="14"/>
  <c r="BN72" i="13"/>
  <c r="R32" i="14" s="1"/>
  <c r="AT73" i="13"/>
  <c r="M32" i="14"/>
  <c r="BL72" i="13"/>
  <c r="P32" i="14" s="1"/>
  <c r="AR73" i="13"/>
  <c r="L284" i="7"/>
  <c r="G184" i="12" s="1"/>
  <c r="H184" i="12" s="1"/>
  <c r="I184" i="12" s="1"/>
  <c r="J185" i="12" s="1"/>
  <c r="BO73" i="13" l="1"/>
  <c r="S33" i="14" s="1"/>
  <c r="H73" i="13"/>
  <c r="AU73" i="13"/>
  <c r="AI74" i="13" s="1"/>
  <c r="AV73" i="13"/>
  <c r="AJ74" i="13" s="1"/>
  <c r="I73" i="13"/>
  <c r="BP73" i="13"/>
  <c r="T33" i="14" s="1"/>
  <c r="BH73" i="13"/>
  <c r="AW73" i="13"/>
  <c r="AK74" i="13" s="1"/>
  <c r="BQ73" i="13"/>
  <c r="U33" i="14" s="1"/>
  <c r="J73" i="13"/>
  <c r="BR73" i="13" l="1"/>
  <c r="S73" i="13"/>
  <c r="AB74" i="13" s="1"/>
  <c r="M73" i="13"/>
  <c r="P73" i="13" s="1"/>
  <c r="K73" i="13"/>
  <c r="N73" i="13" s="1"/>
  <c r="Q73" i="13"/>
  <c r="Z74" i="13" s="1"/>
  <c r="L73" i="13"/>
  <c r="O73" i="13" s="1"/>
  <c r="R73" i="13"/>
  <c r="AA74" i="13" s="1"/>
  <c r="BB73" i="13"/>
  <c r="BC73" i="13"/>
  <c r="L33" i="14"/>
  <c r="BD73" i="13"/>
  <c r="BA74" i="13" l="1"/>
  <c r="F284" i="7"/>
  <c r="H33" i="14"/>
  <c r="BG73" i="13"/>
  <c r="K33" i="14" s="1"/>
  <c r="G33" i="14"/>
  <c r="BF73" i="13"/>
  <c r="J33" i="14" s="1"/>
  <c r="F33" i="14"/>
  <c r="BE73" i="13"/>
  <c r="I33" i="14" s="1"/>
  <c r="E34" i="14" l="1"/>
  <c r="AX74" i="13"/>
  <c r="BI73" i="13"/>
  <c r="BK73" i="13"/>
  <c r="H285" i="7"/>
  <c r="K285" i="7"/>
  <c r="J285" i="7"/>
  <c r="G285" i="7"/>
  <c r="I285" i="7"/>
  <c r="BJ73" i="13"/>
  <c r="AS74" i="13" l="1"/>
  <c r="N33" i="14"/>
  <c r="BM73" i="13"/>
  <c r="Q33" i="14" s="1"/>
  <c r="B34" i="14"/>
  <c r="BL73" i="13"/>
  <c r="P33" i="14" s="1"/>
  <c r="AR74" i="13"/>
  <c r="BO74" i="13" s="1"/>
  <c r="S34" i="14" s="1"/>
  <c r="M33" i="14"/>
  <c r="BN73" i="13"/>
  <c r="R33" i="14" s="1"/>
  <c r="AT74" i="13"/>
  <c r="O33" i="14"/>
  <c r="L285" i="7"/>
  <c r="G185" i="12" s="1"/>
  <c r="H185" i="12" s="1"/>
  <c r="I185" i="12" s="1"/>
  <c r="J186" i="12" s="1"/>
  <c r="BH74" i="13" l="1"/>
  <c r="BB74" i="13" s="1"/>
  <c r="J74" i="13"/>
  <c r="AW74" i="13"/>
  <c r="AK75" i="13" s="1"/>
  <c r="BQ74" i="13"/>
  <c r="U34" i="14" s="1"/>
  <c r="BP74" i="13"/>
  <c r="T34" i="14" s="1"/>
  <c r="I74" i="13"/>
  <c r="AV74" i="13"/>
  <c r="AJ75" i="13" s="1"/>
  <c r="AU74" i="13"/>
  <c r="AI75" i="13" s="1"/>
  <c r="H74" i="13"/>
  <c r="BD74" i="13" l="1"/>
  <c r="BG74" i="13" s="1"/>
  <c r="L34" i="14"/>
  <c r="BC74" i="13"/>
  <c r="BF74" i="13" s="1"/>
  <c r="R74" i="13"/>
  <c r="AA75" i="13" s="1"/>
  <c r="L74" i="13"/>
  <c r="O74" i="13" s="1"/>
  <c r="M74" i="13"/>
  <c r="P74" i="13" s="1"/>
  <c r="S74" i="13"/>
  <c r="AB75" i="13" s="1"/>
  <c r="G34" i="14"/>
  <c r="F34" i="14"/>
  <c r="BE74" i="13"/>
  <c r="I34" i="14" s="1"/>
  <c r="Q74" i="13"/>
  <c r="Z75" i="13" s="1"/>
  <c r="K74" i="13"/>
  <c r="N74" i="13" s="1"/>
  <c r="BR74" i="13"/>
  <c r="BA75" i="13" l="1"/>
  <c r="H34" i="14"/>
  <c r="F285" i="7"/>
  <c r="BI74" i="13"/>
  <c r="M34" i="14" s="1"/>
  <c r="J34" i="14"/>
  <c r="BJ74" i="13"/>
  <c r="K34" i="14"/>
  <c r="BK74" i="13"/>
  <c r="AR75" i="13" l="1"/>
  <c r="H75" i="13" s="1"/>
  <c r="BL74" i="13"/>
  <c r="P34" i="14" s="1"/>
  <c r="AX75" i="13"/>
  <c r="E35" i="14"/>
  <c r="O34" i="14"/>
  <c r="AT75" i="13"/>
  <c r="BN74" i="13"/>
  <c r="R34" i="14" s="1"/>
  <c r="N34" i="14"/>
  <c r="BM74" i="13"/>
  <c r="Q34" i="14" s="1"/>
  <c r="AS75" i="13"/>
  <c r="K286" i="7"/>
  <c r="I286" i="7"/>
  <c r="G286" i="7"/>
  <c r="H286" i="7"/>
  <c r="J286" i="7"/>
  <c r="AU75" i="13" l="1"/>
  <c r="AI76" i="13" s="1"/>
  <c r="L286" i="7"/>
  <c r="G186" i="12" s="1"/>
  <c r="H186" i="12" s="1"/>
  <c r="I186" i="12" s="1"/>
  <c r="J187" i="12" s="1"/>
  <c r="I75" i="13"/>
  <c r="AV75" i="13"/>
  <c r="AJ76" i="13" s="1"/>
  <c r="BP75" i="13"/>
  <c r="T35" i="14" s="1"/>
  <c r="B35" i="14"/>
  <c r="BO75" i="13"/>
  <c r="S35" i="14" s="1"/>
  <c r="BH75" i="13"/>
  <c r="Q75" i="13"/>
  <c r="Z76" i="13" s="1"/>
  <c r="K75" i="13"/>
  <c r="N75" i="13" s="1"/>
  <c r="J75" i="13"/>
  <c r="BQ75" i="13"/>
  <c r="U35" i="14" s="1"/>
  <c r="AW75" i="13"/>
  <c r="AK76" i="13" s="1"/>
  <c r="S75" i="13" l="1"/>
  <c r="AB76" i="13" s="1"/>
  <c r="M75" i="13"/>
  <c r="P75" i="13" s="1"/>
  <c r="L75" i="13"/>
  <c r="O75" i="13" s="1"/>
  <c r="R75" i="13"/>
  <c r="AA76" i="13" s="1"/>
  <c r="BA76" i="13" s="1"/>
  <c r="BB75" i="13"/>
  <c r="BD75" i="13"/>
  <c r="L35" i="14"/>
  <c r="BC75" i="13"/>
  <c r="BR75" i="13"/>
  <c r="F286" i="7" l="1"/>
  <c r="K287" i="7" s="1"/>
  <c r="E36" i="14"/>
  <c r="BG75" i="13"/>
  <c r="K35" i="14" s="1"/>
  <c r="H35" i="14"/>
  <c r="BF75" i="13"/>
  <c r="J35" i="14" s="1"/>
  <c r="G35" i="14"/>
  <c r="BE75" i="13"/>
  <c r="I35" i="14" s="1"/>
  <c r="F35" i="14"/>
  <c r="J287" i="7" l="1"/>
  <c r="H287" i="7"/>
  <c r="AX76" i="13"/>
  <c r="B36" i="14" s="1"/>
  <c r="G287" i="7"/>
  <c r="I287" i="7"/>
  <c r="L287" i="7" s="1"/>
  <c r="G187" i="12" s="1"/>
  <c r="H187" i="12" s="1"/>
  <c r="I187" i="12" s="1"/>
  <c r="J188" i="12" s="1"/>
  <c r="BI75" i="13"/>
  <c r="BL75" i="13" s="1"/>
  <c r="P35" i="14" s="1"/>
  <c r="BJ75" i="13"/>
  <c r="AS76" i="13" s="1"/>
  <c r="BK75" i="13"/>
  <c r="M35" i="14" l="1"/>
  <c r="AR76" i="13"/>
  <c r="AU76" i="13" s="1"/>
  <c r="AI77" i="13" s="1"/>
  <c r="BM75" i="13"/>
  <c r="Q35" i="14" s="1"/>
  <c r="N35" i="14"/>
  <c r="BN75" i="13"/>
  <c r="R35" i="14" s="1"/>
  <c r="AT76" i="13"/>
  <c r="O35" i="14"/>
  <c r="H76" i="13"/>
  <c r="BP76" i="13"/>
  <c r="T36" i="14" s="1"/>
  <c r="AV76" i="13"/>
  <c r="AJ77" i="13" s="1"/>
  <c r="I76" i="13"/>
  <c r="BO76" i="13"/>
  <c r="S36" i="14" s="1"/>
  <c r="BQ76" i="13" l="1"/>
  <c r="U36" i="14" s="1"/>
  <c r="AW76" i="13"/>
  <c r="AK77" i="13" s="1"/>
  <c r="J76" i="13"/>
  <c r="BH76" i="13"/>
  <c r="R76" i="13"/>
  <c r="AA77" i="13" s="1"/>
  <c r="L76" i="13"/>
  <c r="O76" i="13" s="1"/>
  <c r="Q76" i="13"/>
  <c r="Z77" i="13" s="1"/>
  <c r="K76" i="13"/>
  <c r="N76" i="13" s="1"/>
  <c r="S76" i="13" l="1"/>
  <c r="AB77" i="13" s="1"/>
  <c r="BA77" i="13" s="1"/>
  <c r="M76" i="13"/>
  <c r="P76" i="13" s="1"/>
  <c r="BR76" i="13"/>
  <c r="BD76" i="13"/>
  <c r="BB76" i="13"/>
  <c r="BC76" i="13"/>
  <c r="L36" i="14"/>
  <c r="F287" i="7" l="1"/>
  <c r="J288" i="7" s="1"/>
  <c r="E37" i="14"/>
  <c r="AX77" i="13"/>
  <c r="B37" i="14" s="1"/>
  <c r="H36" i="14"/>
  <c r="BG76" i="13"/>
  <c r="K36" i="14" s="1"/>
  <c r="BE76" i="13"/>
  <c r="I36" i="14" s="1"/>
  <c r="F36" i="14"/>
  <c r="BF76" i="13"/>
  <c r="J36" i="14" s="1"/>
  <c r="G36" i="14"/>
  <c r="BI76" i="13" l="1"/>
  <c r="AR77" i="13" s="1"/>
  <c r="K288" i="7"/>
  <c r="H288" i="7"/>
  <c r="G288" i="7"/>
  <c r="I288" i="7"/>
  <c r="BK76" i="13"/>
  <c r="BJ76" i="13"/>
  <c r="BL76" i="13" l="1"/>
  <c r="P36" i="14" s="1"/>
  <c r="M36" i="14"/>
  <c r="L288" i="7"/>
  <c r="G188" i="12" s="1"/>
  <c r="H188" i="12" s="1"/>
  <c r="I188" i="12" s="1"/>
  <c r="J189" i="12" s="1"/>
  <c r="AS77" i="13"/>
  <c r="BH77" i="13" s="1"/>
  <c r="BM76" i="13"/>
  <c r="Q36" i="14" s="1"/>
  <c r="N36" i="14"/>
  <c r="AU77" i="13"/>
  <c r="AI78" i="13" s="1"/>
  <c r="H77" i="13"/>
  <c r="BO77" i="13"/>
  <c r="S37" i="14" s="1"/>
  <c r="BN76" i="13"/>
  <c r="R36" i="14" s="1"/>
  <c r="AT77" i="13"/>
  <c r="O36" i="14"/>
  <c r="BC77" i="13" l="1"/>
  <c r="BD77" i="13"/>
  <c r="L37" i="14"/>
  <c r="BB77" i="13"/>
  <c r="AW77" i="13"/>
  <c r="AK78" i="13" s="1"/>
  <c r="BQ77" i="13"/>
  <c r="U37" i="14" s="1"/>
  <c r="J77" i="13"/>
  <c r="Q77" i="13"/>
  <c r="Z78" i="13" s="1"/>
  <c r="K77" i="13"/>
  <c r="N77" i="13" s="1"/>
  <c r="BP77" i="13"/>
  <c r="T37" i="14" s="1"/>
  <c r="AV77" i="13"/>
  <c r="AJ78" i="13" s="1"/>
  <c r="I77" i="13"/>
  <c r="BG77" i="13" l="1"/>
  <c r="K37" i="14" s="1"/>
  <c r="H37" i="14"/>
  <c r="R77" i="13"/>
  <c r="AA78" i="13" s="1"/>
  <c r="L77" i="13"/>
  <c r="O77" i="13" s="1"/>
  <c r="BF77" i="13"/>
  <c r="G37" i="14"/>
  <c r="S77" i="13"/>
  <c r="AB78" i="13" s="1"/>
  <c r="M77" i="13"/>
  <c r="P77" i="13" s="1"/>
  <c r="BE77" i="13"/>
  <c r="F37" i="14"/>
  <c r="BR77" i="13"/>
  <c r="BA78" i="13" l="1"/>
  <c r="AX78" i="13" s="1"/>
  <c r="B38" i="14" s="1"/>
  <c r="BK77" i="13"/>
  <c r="BN77" i="13" s="1"/>
  <c r="R37" i="14" s="1"/>
  <c r="F288" i="7"/>
  <c r="J289" i="7" s="1"/>
  <c r="J37" i="14"/>
  <c r="BJ77" i="13"/>
  <c r="I37" i="14"/>
  <c r="BI77" i="13"/>
  <c r="O37" i="14" l="1"/>
  <c r="G289" i="7"/>
  <c r="K289" i="7"/>
  <c r="H289" i="7"/>
  <c r="AT78" i="13"/>
  <c r="AW78" i="13" s="1"/>
  <c r="AK79" i="13" s="1"/>
  <c r="E38" i="14"/>
  <c r="I289" i="7"/>
  <c r="L289" i="7" s="1"/>
  <c r="G189" i="12" s="1"/>
  <c r="H189" i="12" s="1"/>
  <c r="I189" i="12" s="1"/>
  <c r="J190" i="12" s="1"/>
  <c r="N37" i="14"/>
  <c r="AS78" i="13"/>
  <c r="BM77" i="13"/>
  <c r="Q37" i="14" s="1"/>
  <c r="BL77" i="13"/>
  <c r="P37" i="14" s="1"/>
  <c r="AR78" i="13"/>
  <c r="BO78" i="13" s="1"/>
  <c r="S38" i="14" s="1"/>
  <c r="M37" i="14"/>
  <c r="BQ78" i="13" l="1"/>
  <c r="U38" i="14" s="1"/>
  <c r="J78" i="13"/>
  <c r="BP78" i="13"/>
  <c r="T38" i="14" s="1"/>
  <c r="AV78" i="13"/>
  <c r="AJ79" i="13" s="1"/>
  <c r="I78" i="13"/>
  <c r="H78" i="13"/>
  <c r="AU78" i="13"/>
  <c r="AI79" i="13" s="1"/>
  <c r="BH78" i="13"/>
  <c r="S78" i="13" l="1"/>
  <c r="AB79" i="13" s="1"/>
  <c r="M78" i="13"/>
  <c r="P78" i="13" s="1"/>
  <c r="L78" i="13"/>
  <c r="O78" i="13" s="1"/>
  <c r="R78" i="13"/>
  <c r="AA79" i="13" s="1"/>
  <c r="BD78" i="13"/>
  <c r="BB78" i="13"/>
  <c r="BC78" i="13"/>
  <c r="L38" i="14"/>
  <c r="K78" i="13"/>
  <c r="N78" i="13" s="1"/>
  <c r="Q78" i="13"/>
  <c r="Z79" i="13" s="1"/>
  <c r="BR78" i="13"/>
  <c r="BA79" i="13" l="1"/>
  <c r="F289" i="7"/>
  <c r="J290" i="7" s="1"/>
  <c r="BF78" i="13"/>
  <c r="J38" i="14" s="1"/>
  <c r="G38" i="14"/>
  <c r="BG78" i="13"/>
  <c r="K38" i="14" s="1"/>
  <c r="H38" i="14"/>
  <c r="BE78" i="13"/>
  <c r="I38" i="14" s="1"/>
  <c r="F38" i="14"/>
  <c r="BI78" i="13" l="1"/>
  <c r="BL78" i="13" s="1"/>
  <c r="P38" i="14" s="1"/>
  <c r="H290" i="7"/>
  <c r="G290" i="7"/>
  <c r="K290" i="7"/>
  <c r="I290" i="7"/>
  <c r="AX79" i="13"/>
  <c r="E39" i="14"/>
  <c r="BK78" i="13"/>
  <c r="BJ78" i="13"/>
  <c r="M38" i="14" l="1"/>
  <c r="AR79" i="13"/>
  <c r="BO79" i="13" s="1"/>
  <c r="S39" i="14" s="1"/>
  <c r="L290" i="7"/>
  <c r="G190" i="12" s="1"/>
  <c r="H190" i="12" s="1"/>
  <c r="I190" i="12" s="1"/>
  <c r="J191" i="12" s="1"/>
  <c r="BM78" i="13"/>
  <c r="Q38" i="14" s="1"/>
  <c r="AS79" i="13"/>
  <c r="N38" i="14"/>
  <c r="B39" i="14"/>
  <c r="AT79" i="13"/>
  <c r="BN78" i="13"/>
  <c r="R38" i="14" s="1"/>
  <c r="O38" i="14"/>
  <c r="BH79" i="13" l="1"/>
  <c r="BD79" i="13" s="1"/>
  <c r="AU79" i="13"/>
  <c r="AI80" i="13" s="1"/>
  <c r="H79" i="13"/>
  <c r="Q79" i="13" s="1"/>
  <c r="Z80" i="13" s="1"/>
  <c r="BQ79" i="13"/>
  <c r="U39" i="14" s="1"/>
  <c r="AW79" i="13"/>
  <c r="AK80" i="13" s="1"/>
  <c r="J79" i="13"/>
  <c r="I79" i="13"/>
  <c r="AV79" i="13"/>
  <c r="AJ80" i="13" s="1"/>
  <c r="BP79" i="13"/>
  <c r="T39" i="14" s="1"/>
  <c r="L39" i="14" l="1"/>
  <c r="BC79" i="13"/>
  <c r="BF79" i="13" s="1"/>
  <c r="BB79" i="13"/>
  <c r="BE79" i="13" s="1"/>
  <c r="BR79" i="13"/>
  <c r="K79" i="13"/>
  <c r="N79" i="13" s="1"/>
  <c r="H39" i="14"/>
  <c r="BG79" i="13"/>
  <c r="L79" i="13"/>
  <c r="O79" i="13" s="1"/>
  <c r="R79" i="13"/>
  <c r="AA80" i="13" s="1"/>
  <c r="S79" i="13"/>
  <c r="AB80" i="13" s="1"/>
  <c r="M79" i="13"/>
  <c r="P79" i="13" s="1"/>
  <c r="G39" i="14" l="1"/>
  <c r="F39" i="14"/>
  <c r="BA80" i="13"/>
  <c r="F290" i="7"/>
  <c r="H291" i="7" s="1"/>
  <c r="K39" i="14"/>
  <c r="BK79" i="13"/>
  <c r="J39" i="14"/>
  <c r="BJ79" i="13"/>
  <c r="I39" i="14"/>
  <c r="BI79" i="13"/>
  <c r="J291" i="7" l="1"/>
  <c r="I291" i="7"/>
  <c r="G291" i="7"/>
  <c r="K291" i="7"/>
  <c r="AX80" i="13"/>
  <c r="E40" i="14"/>
  <c r="AT80" i="13"/>
  <c r="BN79" i="13"/>
  <c r="R39" i="14" s="1"/>
  <c r="O39" i="14"/>
  <c r="N39" i="14"/>
  <c r="AS80" i="13"/>
  <c r="BM79" i="13"/>
  <c r="Q39" i="14" s="1"/>
  <c r="AR80" i="13"/>
  <c r="BL79" i="13"/>
  <c r="P39" i="14" s="1"/>
  <c r="M39" i="14"/>
  <c r="L291" i="7" l="1"/>
  <c r="G191" i="12" s="1"/>
  <c r="H191" i="12" s="1"/>
  <c r="I191" i="12" s="1"/>
  <c r="J192" i="12" s="1"/>
  <c r="B40" i="14"/>
  <c r="BH80" i="13"/>
  <c r="BO80" i="13"/>
  <c r="S40" i="14" s="1"/>
  <c r="AV80" i="13"/>
  <c r="AJ81" i="13" s="1"/>
  <c r="I80" i="13"/>
  <c r="BP80" i="13"/>
  <c r="T40" i="14" s="1"/>
  <c r="J80" i="13"/>
  <c r="AW80" i="13"/>
  <c r="AK81" i="13" s="1"/>
  <c r="BQ80" i="13"/>
  <c r="U40" i="14" s="1"/>
  <c r="AU80" i="13"/>
  <c r="AI81" i="13" s="1"/>
  <c r="H80" i="13"/>
  <c r="L40" i="14" l="1"/>
  <c r="BB80" i="13"/>
  <c r="BD80" i="13"/>
  <c r="BC80" i="13"/>
  <c r="K80" i="13"/>
  <c r="N80" i="13" s="1"/>
  <c r="BR80" i="13"/>
  <c r="Q80" i="13"/>
  <c r="Z81" i="13" s="1"/>
  <c r="S80" i="13"/>
  <c r="AB81" i="13" s="1"/>
  <c r="M80" i="13"/>
  <c r="P80" i="13" s="1"/>
  <c r="L80" i="13"/>
  <c r="O80" i="13" s="1"/>
  <c r="R80" i="13"/>
  <c r="AA81" i="13" s="1"/>
  <c r="BA81" i="13" l="1"/>
  <c r="F291" i="7"/>
  <c r="BE80" i="13"/>
  <c r="F40" i="14"/>
  <c r="BG80" i="13"/>
  <c r="H40" i="14"/>
  <c r="G40" i="14"/>
  <c r="BF80" i="13"/>
  <c r="AX81" i="13" l="1"/>
  <c r="B41" i="14" s="1"/>
  <c r="E41" i="14"/>
  <c r="J40" i="14"/>
  <c r="BJ80" i="13"/>
  <c r="K40" i="14"/>
  <c r="BK80" i="13"/>
  <c r="I40" i="14"/>
  <c r="BI80" i="13"/>
  <c r="H292" i="7"/>
  <c r="G292" i="7"/>
  <c r="J292" i="7"/>
  <c r="I292" i="7"/>
  <c r="K292" i="7"/>
  <c r="L292" i="7" l="1"/>
  <c r="G192" i="12" s="1"/>
  <c r="H192" i="12" s="1"/>
  <c r="I192" i="12" s="1"/>
  <c r="J193" i="12" s="1"/>
  <c r="O40" i="14"/>
  <c r="AT81" i="13"/>
  <c r="BN80" i="13"/>
  <c r="R40" i="14" s="1"/>
  <c r="M40" i="14"/>
  <c r="BL80" i="13"/>
  <c r="P40" i="14" s="1"/>
  <c r="AR81" i="13"/>
  <c r="BM80" i="13"/>
  <c r="Q40" i="14" s="1"/>
  <c r="N40" i="14"/>
  <c r="AS81" i="13"/>
  <c r="AV81" i="13" l="1"/>
  <c r="AJ82" i="13" s="1"/>
  <c r="BP81" i="13"/>
  <c r="T41" i="14" s="1"/>
  <c r="I81" i="13"/>
  <c r="J81" i="13"/>
  <c r="AW81" i="13"/>
  <c r="AK82" i="13" s="1"/>
  <c r="BQ81" i="13"/>
  <c r="U41" i="14" s="1"/>
  <c r="BO81" i="13"/>
  <c r="S41" i="14" s="1"/>
  <c r="BH81" i="13"/>
  <c r="H81" i="13"/>
  <c r="AU81" i="13"/>
  <c r="AI82" i="13" s="1"/>
  <c r="Q81" i="13" l="1"/>
  <c r="Z82" i="13" s="1"/>
  <c r="K81" i="13"/>
  <c r="N81" i="13" s="1"/>
  <c r="BR81" i="13"/>
  <c r="R81" i="13"/>
  <c r="AA82" i="13" s="1"/>
  <c r="L81" i="13"/>
  <c r="O81" i="13" s="1"/>
  <c r="BB81" i="13"/>
  <c r="L41" i="14"/>
  <c r="BC81" i="13"/>
  <c r="BD81" i="13"/>
  <c r="S81" i="13"/>
  <c r="AB82" i="13" s="1"/>
  <c r="M81" i="13"/>
  <c r="P81" i="13" s="1"/>
  <c r="BA82" i="13" l="1"/>
  <c r="F292" i="7"/>
  <c r="H41" i="14"/>
  <c r="BG81" i="13"/>
  <c r="K41" i="14" s="1"/>
  <c r="BE81" i="13"/>
  <c r="I41" i="14" s="1"/>
  <c r="F41" i="14"/>
  <c r="BF81" i="13"/>
  <c r="J41" i="14" s="1"/>
  <c r="G41" i="14"/>
  <c r="K293" i="7" l="1"/>
  <c r="H293" i="7"/>
  <c r="I293" i="7"/>
  <c r="J293" i="7"/>
  <c r="G293" i="7"/>
  <c r="BJ81" i="13"/>
  <c r="BK81" i="13"/>
  <c r="AX82" i="13"/>
  <c r="E42" i="14"/>
  <c r="BI81" i="13"/>
  <c r="L293" i="7" l="1"/>
  <c r="G193" i="12" s="1"/>
  <c r="H193" i="12" s="1"/>
  <c r="I193" i="12" s="1"/>
  <c r="J194" i="12" s="1"/>
  <c r="BM81" i="13"/>
  <c r="Q41" i="14" s="1"/>
  <c r="N41" i="14"/>
  <c r="AS82" i="13"/>
  <c r="AT82" i="13"/>
  <c r="BN81" i="13"/>
  <c r="R41" i="14" s="1"/>
  <c r="O41" i="14"/>
  <c r="BL81" i="13"/>
  <c r="P41" i="14" s="1"/>
  <c r="AR82" i="13"/>
  <c r="BO82" i="13" s="1"/>
  <c r="S42" i="14" s="1"/>
  <c r="M41" i="14"/>
  <c r="B42" i="14"/>
  <c r="I82" i="13" l="1"/>
  <c r="AV82" i="13"/>
  <c r="AJ83" i="13" s="1"/>
  <c r="BP82" i="13"/>
  <c r="T42" i="14" s="1"/>
  <c r="H82" i="13"/>
  <c r="AU82" i="13"/>
  <c r="AI83" i="13" s="1"/>
  <c r="AW82" i="13"/>
  <c r="AK83" i="13" s="1"/>
  <c r="J82" i="13"/>
  <c r="BQ82" i="13"/>
  <c r="U42" i="14" s="1"/>
  <c r="BH82" i="13"/>
  <c r="L42" i="14" l="1"/>
  <c r="BC82" i="13"/>
  <c r="BB82" i="13"/>
  <c r="BD82" i="13"/>
  <c r="L82" i="13"/>
  <c r="O82" i="13" s="1"/>
  <c r="R82" i="13"/>
  <c r="AA83" i="13" s="1"/>
  <c r="S82" i="13"/>
  <c r="AB83" i="13" s="1"/>
  <c r="M82" i="13"/>
  <c r="P82" i="13" s="1"/>
  <c r="K82" i="13"/>
  <c r="N82" i="13" s="1"/>
  <c r="Q82" i="13"/>
  <c r="Z83" i="13" s="1"/>
  <c r="BR82" i="13"/>
  <c r="BA83" i="13" l="1"/>
  <c r="F293" i="7"/>
  <c r="BG82" i="13"/>
  <c r="K42" i="14" s="1"/>
  <c r="H42" i="14"/>
  <c r="F42" i="14"/>
  <c r="BE82" i="13"/>
  <c r="I42" i="14" s="1"/>
  <c r="BF82" i="13"/>
  <c r="J42" i="14" s="1"/>
  <c r="G42" i="14"/>
  <c r="BJ82" i="13" l="1"/>
  <c r="N42" i="14" s="1"/>
  <c r="BI82" i="13"/>
  <c r="BL82" i="13" s="1"/>
  <c r="P42" i="14" s="1"/>
  <c r="BK82" i="13"/>
  <c r="AT83" i="13" s="1"/>
  <c r="AR83" i="13"/>
  <c r="M42" i="14"/>
  <c r="BN82" i="13"/>
  <c r="R42" i="14" s="1"/>
  <c r="O42" i="14"/>
  <c r="AX83" i="13"/>
  <c r="E43" i="14"/>
  <c r="I294" i="7"/>
  <c r="J294" i="7"/>
  <c r="K294" i="7"/>
  <c r="H294" i="7"/>
  <c r="G294" i="7"/>
  <c r="BM82" i="13" l="1"/>
  <c r="Q42" i="14" s="1"/>
  <c r="AS83" i="13"/>
  <c r="AV83" i="13" s="1"/>
  <c r="AJ84" i="13" s="1"/>
  <c r="B43" i="14"/>
  <c r="BO83" i="13"/>
  <c r="S43" i="14" s="1"/>
  <c r="AW83" i="13"/>
  <c r="AK84" i="13" s="1"/>
  <c r="J83" i="13"/>
  <c r="BQ83" i="13"/>
  <c r="U43" i="14" s="1"/>
  <c r="BH83" i="13"/>
  <c r="H83" i="13"/>
  <c r="AU83" i="13"/>
  <c r="AI84" i="13" s="1"/>
  <c r="L294" i="7"/>
  <c r="G194" i="12" s="1"/>
  <c r="H194" i="12" s="1"/>
  <c r="I194" i="12" s="1"/>
  <c r="J195" i="12" s="1"/>
  <c r="BP83" i="13" l="1"/>
  <c r="T43" i="14" s="1"/>
  <c r="I83" i="13"/>
  <c r="R83" i="13" s="1"/>
  <c r="AA84" i="13" s="1"/>
  <c r="L43" i="14"/>
  <c r="BC83" i="13"/>
  <c r="BB83" i="13"/>
  <c r="BD83" i="13"/>
  <c r="Q83" i="13"/>
  <c r="Z84" i="13" s="1"/>
  <c r="K83" i="13"/>
  <c r="N83" i="13" s="1"/>
  <c r="M83" i="13"/>
  <c r="P83" i="13" s="1"/>
  <c r="S83" i="13"/>
  <c r="AB84" i="13" s="1"/>
  <c r="BA84" i="13" l="1"/>
  <c r="BR83" i="13"/>
  <c r="L83" i="13"/>
  <c r="O83" i="13" s="1"/>
  <c r="F294" i="7"/>
  <c r="BF83" i="13"/>
  <c r="J43" i="14" s="1"/>
  <c r="G43" i="14"/>
  <c r="F43" i="14"/>
  <c r="BE83" i="13"/>
  <c r="I43" i="14" s="1"/>
  <c r="H43" i="14"/>
  <c r="BG83" i="13"/>
  <c r="K43" i="14" s="1"/>
  <c r="AX84" i="13" l="1"/>
  <c r="E44" i="14"/>
  <c r="BK83" i="13"/>
  <c r="BJ83" i="13"/>
  <c r="I295" i="7"/>
  <c r="G295" i="7"/>
  <c r="J295" i="7"/>
  <c r="K295" i="7"/>
  <c r="H295" i="7"/>
  <c r="BI83" i="13"/>
  <c r="L295" i="7" l="1"/>
  <c r="G195" i="12" s="1"/>
  <c r="H195" i="12" s="1"/>
  <c r="I195" i="12" s="1"/>
  <c r="J196" i="12" s="1"/>
  <c r="M43" i="14"/>
  <c r="AR84" i="13"/>
  <c r="BL83" i="13"/>
  <c r="P43" i="14" s="1"/>
  <c r="BN83" i="13"/>
  <c r="R43" i="14" s="1"/>
  <c r="O43" i="14"/>
  <c r="AT84" i="13"/>
  <c r="B44" i="14"/>
  <c r="AS84" i="13"/>
  <c r="BH84" i="13" s="1"/>
  <c r="BM83" i="13"/>
  <c r="Q43" i="14" s="1"/>
  <c r="N43" i="14"/>
  <c r="AW84" i="13" l="1"/>
  <c r="AK85" i="13" s="1"/>
  <c r="J84" i="13"/>
  <c r="BQ84" i="13"/>
  <c r="U44" i="14" s="1"/>
  <c r="BC84" i="13"/>
  <c r="BD84" i="13"/>
  <c r="BB84" i="13"/>
  <c r="L44" i="14"/>
  <c r="I84" i="13"/>
  <c r="BP84" i="13"/>
  <c r="T44" i="14" s="1"/>
  <c r="AV84" i="13"/>
  <c r="AJ85" i="13" s="1"/>
  <c r="AU84" i="13"/>
  <c r="AI85" i="13" s="1"/>
  <c r="H84" i="13"/>
  <c r="BO84" i="13"/>
  <c r="S44" i="14" s="1"/>
  <c r="BG84" i="13" l="1"/>
  <c r="K44" i="14" s="1"/>
  <c r="H44" i="14"/>
  <c r="BE84" i="13"/>
  <c r="I44" i="14" s="1"/>
  <c r="F44" i="14"/>
  <c r="M84" i="13"/>
  <c r="P84" i="13" s="1"/>
  <c r="S84" i="13"/>
  <c r="AB85" i="13" s="1"/>
  <c r="BR84" i="13"/>
  <c r="K84" i="13"/>
  <c r="N84" i="13" s="1"/>
  <c r="Q84" i="13"/>
  <c r="Z85" i="13" s="1"/>
  <c r="R84" i="13"/>
  <c r="AA85" i="13" s="1"/>
  <c r="L84" i="13"/>
  <c r="O84" i="13" s="1"/>
  <c r="G44" i="14"/>
  <c r="BF84" i="13"/>
  <c r="J44" i="14" s="1"/>
  <c r="BI84" i="13" l="1"/>
  <c r="M44" i="14" s="1"/>
  <c r="BA85" i="13"/>
  <c r="BJ84" i="13"/>
  <c r="BM84" i="13" s="1"/>
  <c r="Q44" i="14" s="1"/>
  <c r="F295" i="7"/>
  <c r="BK84" i="13"/>
  <c r="AR85" i="13" l="1"/>
  <c r="AU85" i="13" s="1"/>
  <c r="AI86" i="13" s="1"/>
  <c r="BL84" i="13"/>
  <c r="P44" i="14" s="1"/>
  <c r="N44" i="14"/>
  <c r="AS85" i="13"/>
  <c r="AV85" i="13" s="1"/>
  <c r="AJ86" i="13" s="1"/>
  <c r="K296" i="7"/>
  <c r="I296" i="7"/>
  <c r="G296" i="7"/>
  <c r="H296" i="7"/>
  <c r="J296" i="7"/>
  <c r="O44" i="14"/>
  <c r="BN84" i="13"/>
  <c r="R44" i="14" s="1"/>
  <c r="AT85" i="13"/>
  <c r="E45" i="14"/>
  <c r="AX85" i="13"/>
  <c r="H85" i="13" l="1"/>
  <c r="K85" i="13" s="1"/>
  <c r="N85" i="13" s="1"/>
  <c r="BP85" i="13"/>
  <c r="T45" i="14" s="1"/>
  <c r="I85" i="13"/>
  <c r="B45" i="14"/>
  <c r="BH85" i="13"/>
  <c r="BO85" i="13"/>
  <c r="S45" i="14" s="1"/>
  <c r="L296" i="7"/>
  <c r="G196" i="12" s="1"/>
  <c r="H196" i="12" s="1"/>
  <c r="I196" i="12" s="1"/>
  <c r="J197" i="12" s="1"/>
  <c r="J85" i="13"/>
  <c r="AW85" i="13"/>
  <c r="AK86" i="13" s="1"/>
  <c r="BQ85" i="13"/>
  <c r="U45" i="14" s="1"/>
  <c r="L85" i="13"/>
  <c r="O85" i="13" s="1"/>
  <c r="R85" i="13"/>
  <c r="AA86" i="13" s="1"/>
  <c r="BR85" i="13" l="1"/>
  <c r="Q85" i="13"/>
  <c r="Z86" i="13" s="1"/>
  <c r="BB85" i="13"/>
  <c r="BC85" i="13"/>
  <c r="L45" i="14"/>
  <c r="BD85" i="13"/>
  <c r="S85" i="13"/>
  <c r="AB86" i="13" s="1"/>
  <c r="BA86" i="13" s="1"/>
  <c r="M85" i="13"/>
  <c r="P85" i="13" s="1"/>
  <c r="F296" i="7" l="1"/>
  <c r="K297" i="7" s="1"/>
  <c r="E46" i="14"/>
  <c r="AX86" i="13"/>
  <c r="BE85" i="13"/>
  <c r="I45" i="14" s="1"/>
  <c r="F45" i="14"/>
  <c r="G45" i="14"/>
  <c r="BF85" i="13"/>
  <c r="J45" i="14" s="1"/>
  <c r="H45" i="14"/>
  <c r="BG85" i="13"/>
  <c r="K45" i="14" s="1"/>
  <c r="I297" i="7" l="1"/>
  <c r="G297" i="7"/>
  <c r="J297" i="7"/>
  <c r="H297" i="7"/>
  <c r="B46" i="14"/>
  <c r="BI85" i="13"/>
  <c r="BK85" i="13"/>
  <c r="BJ85" i="13"/>
  <c r="L297" i="7" l="1"/>
  <c r="G197" i="12" s="1"/>
  <c r="H197" i="12" s="1"/>
  <c r="I197" i="12" s="1"/>
  <c r="J198" i="12" s="1"/>
  <c r="AT86" i="13"/>
  <c r="BN85" i="13"/>
  <c r="R45" i="14" s="1"/>
  <c r="O45" i="14"/>
  <c r="M45" i="14"/>
  <c r="AR86" i="13"/>
  <c r="BL85" i="13"/>
  <c r="P45" i="14" s="1"/>
  <c r="N45" i="14"/>
  <c r="AS86" i="13"/>
  <c r="BM85" i="13"/>
  <c r="Q45" i="14" s="1"/>
  <c r="AU86" i="13" l="1"/>
  <c r="AI87" i="13" s="1"/>
  <c r="H86" i="13"/>
  <c r="BO86" i="13"/>
  <c r="S46" i="14" s="1"/>
  <c r="BH86" i="13"/>
  <c r="AW86" i="13"/>
  <c r="AK87" i="13" s="1"/>
  <c r="J86" i="13"/>
  <c r="BQ86" i="13"/>
  <c r="U46" i="14" s="1"/>
  <c r="BP86" i="13"/>
  <c r="T46" i="14" s="1"/>
  <c r="AV86" i="13"/>
  <c r="AJ87" i="13" s="1"/>
  <c r="I86" i="13"/>
  <c r="BR86" i="13" l="1"/>
  <c r="R86" i="13"/>
  <c r="AA87" i="13" s="1"/>
  <c r="L86" i="13"/>
  <c r="O86" i="13" s="1"/>
  <c r="K86" i="13"/>
  <c r="N86" i="13" s="1"/>
  <c r="Q86" i="13"/>
  <c r="Z87" i="13" s="1"/>
  <c r="S86" i="13"/>
  <c r="AB87" i="13" s="1"/>
  <c r="M86" i="13"/>
  <c r="P86" i="13" s="1"/>
  <c r="BC86" i="13"/>
  <c r="BB86" i="13"/>
  <c r="BD86" i="13"/>
  <c r="L46" i="14"/>
  <c r="BA87" i="13" l="1"/>
  <c r="F297" i="7"/>
  <c r="H298" i="7" s="1"/>
  <c r="H46" i="14"/>
  <c r="BG86" i="13"/>
  <c r="K46" i="14" s="1"/>
  <c r="F46" i="14"/>
  <c r="BE86" i="13"/>
  <c r="I46" i="14" s="1"/>
  <c r="J298" i="7"/>
  <c r="I298" i="7"/>
  <c r="BF86" i="13"/>
  <c r="J46" i="14" s="1"/>
  <c r="G46" i="14"/>
  <c r="G298" i="7" l="1"/>
  <c r="K298" i="7"/>
  <c r="E47" i="14"/>
  <c r="AX87" i="13"/>
  <c r="BI86" i="13"/>
  <c r="BJ86" i="13"/>
  <c r="BK86" i="13"/>
  <c r="L298" i="7" l="1"/>
  <c r="G198" i="12" s="1"/>
  <c r="H198" i="12" s="1"/>
  <c r="I198" i="12" s="1"/>
  <c r="J199" i="12" s="1"/>
  <c r="BN86" i="13"/>
  <c r="R46" i="14" s="1"/>
  <c r="O46" i="14"/>
  <c r="AT87" i="13"/>
  <c r="B47" i="14"/>
  <c r="BM86" i="13"/>
  <c r="Q46" i="14" s="1"/>
  <c r="N46" i="14"/>
  <c r="AS87" i="13"/>
  <c r="AR87" i="13"/>
  <c r="BO87" i="13" s="1"/>
  <c r="S47" i="14" s="1"/>
  <c r="BL86" i="13"/>
  <c r="P46" i="14" s="1"/>
  <c r="M46" i="14"/>
  <c r="AV87" i="13" l="1"/>
  <c r="AJ88" i="13" s="1"/>
  <c r="BP87" i="13"/>
  <c r="T47" i="14" s="1"/>
  <c r="I87" i="13"/>
  <c r="BQ87" i="13"/>
  <c r="U47" i="14" s="1"/>
  <c r="J87" i="13"/>
  <c r="AW87" i="13"/>
  <c r="AK88" i="13" s="1"/>
  <c r="BH87" i="13"/>
  <c r="H87" i="13"/>
  <c r="AU87" i="13"/>
  <c r="AI88" i="13" s="1"/>
  <c r="BD87" i="13" l="1"/>
  <c r="L47" i="14"/>
  <c r="BB87" i="13"/>
  <c r="BC87" i="13"/>
  <c r="R87" i="13"/>
  <c r="AA88" i="13" s="1"/>
  <c r="L87" i="13"/>
  <c r="O87" i="13" s="1"/>
  <c r="M87" i="13"/>
  <c r="P87" i="13" s="1"/>
  <c r="S87" i="13"/>
  <c r="AB88" i="13" s="1"/>
  <c r="BR87" i="13"/>
  <c r="K87" i="13"/>
  <c r="N87" i="13" s="1"/>
  <c r="Q87" i="13"/>
  <c r="Z88" i="13" s="1"/>
  <c r="BA88" i="13" l="1"/>
  <c r="F298" i="7"/>
  <c r="BF87" i="13"/>
  <c r="J47" i="14" s="1"/>
  <c r="G47" i="14"/>
  <c r="H47" i="14"/>
  <c r="BG87" i="13"/>
  <c r="K47" i="14" s="1"/>
  <c r="F47" i="14"/>
  <c r="BE87" i="13"/>
  <c r="I47" i="14" s="1"/>
  <c r="BJ87" i="13" l="1"/>
  <c r="BM87" i="13" s="1"/>
  <c r="Q47" i="14" s="1"/>
  <c r="AX88" i="13"/>
  <c r="E48" i="14"/>
  <c r="I299" i="7"/>
  <c r="G299" i="7"/>
  <c r="K299" i="7"/>
  <c r="J299" i="7"/>
  <c r="H299" i="7"/>
  <c r="BI87" i="13"/>
  <c r="BK87" i="13"/>
  <c r="AS88" i="13" l="1"/>
  <c r="BP88" i="13" s="1"/>
  <c r="T48" i="14" s="1"/>
  <c r="N47" i="14"/>
  <c r="BL87" i="13"/>
  <c r="P47" i="14" s="1"/>
  <c r="M47" i="14"/>
  <c r="AR88" i="13"/>
  <c r="BN87" i="13"/>
  <c r="R47" i="14" s="1"/>
  <c r="AT88" i="13"/>
  <c r="O47" i="14"/>
  <c r="B48" i="14"/>
  <c r="L299" i="7"/>
  <c r="G199" i="12" s="1"/>
  <c r="H199" i="12" s="1"/>
  <c r="I199" i="12" s="1"/>
  <c r="J200" i="12" s="1"/>
  <c r="AV88" i="13" l="1"/>
  <c r="AJ89" i="13" s="1"/>
  <c r="I88" i="13"/>
  <c r="R88" i="13" s="1"/>
  <c r="AA89" i="13" s="1"/>
  <c r="BH88" i="13"/>
  <c r="L48" i="14" s="1"/>
  <c r="L88" i="13"/>
  <c r="O88" i="13" s="1"/>
  <c r="H88" i="13"/>
  <c r="AU88" i="13"/>
  <c r="AI89" i="13" s="1"/>
  <c r="J88" i="13"/>
  <c r="AW88" i="13"/>
  <c r="AK89" i="13" s="1"/>
  <c r="BQ88" i="13"/>
  <c r="U48" i="14" s="1"/>
  <c r="BO88" i="13"/>
  <c r="S48" i="14" s="1"/>
  <c r="BD88" i="13" l="1"/>
  <c r="BG88" i="13" s="1"/>
  <c r="K48" i="14" s="1"/>
  <c r="BB88" i="13"/>
  <c r="BE88" i="13" s="1"/>
  <c r="I48" i="14" s="1"/>
  <c r="BC88" i="13"/>
  <c r="G48" i="14" s="1"/>
  <c r="S88" i="13"/>
  <c r="AB89" i="13" s="1"/>
  <c r="M88" i="13"/>
  <c r="P88" i="13" s="1"/>
  <c r="F48" i="14"/>
  <c r="K88" i="13"/>
  <c r="N88" i="13" s="1"/>
  <c r="Q88" i="13"/>
  <c r="Z89" i="13" s="1"/>
  <c r="BR88" i="13"/>
  <c r="H48" i="14" l="1"/>
  <c r="BF88" i="13"/>
  <c r="J48" i="14" s="1"/>
  <c r="BA89" i="13"/>
  <c r="F299" i="7"/>
  <c r="BK88" i="13"/>
  <c r="BN88" i="13" s="1"/>
  <c r="R48" i="14" s="1"/>
  <c r="BJ88" i="13"/>
  <c r="AT89" i="13"/>
  <c r="BI88" i="13"/>
  <c r="O48" i="14" l="1"/>
  <c r="AS89" i="13"/>
  <c r="BM88" i="13"/>
  <c r="Q48" i="14" s="1"/>
  <c r="N48" i="14"/>
  <c r="AR89" i="13"/>
  <c r="M48" i="14"/>
  <c r="BL88" i="13"/>
  <c r="P48" i="14" s="1"/>
  <c r="E49" i="14"/>
  <c r="AX89" i="13"/>
  <c r="BQ89" i="13"/>
  <c r="U49" i="14" s="1"/>
  <c r="J89" i="13"/>
  <c r="AW89" i="13"/>
  <c r="AK90" i="13" s="1"/>
  <c r="K300" i="7"/>
  <c r="G300" i="7"/>
  <c r="I300" i="7"/>
  <c r="H300" i="7"/>
  <c r="J300" i="7"/>
  <c r="S89" i="13" l="1"/>
  <c r="AB90" i="13" s="1"/>
  <c r="M89" i="13"/>
  <c r="P89" i="13" s="1"/>
  <c r="L300" i="7"/>
  <c r="G200" i="12" s="1"/>
  <c r="H200" i="12" s="1"/>
  <c r="I200" i="12" s="1"/>
  <c r="J201" i="12" s="1"/>
  <c r="BP89" i="13"/>
  <c r="T49" i="14" s="1"/>
  <c r="I89" i="13"/>
  <c r="AV89" i="13"/>
  <c r="AJ90" i="13" s="1"/>
  <c r="B49" i="14"/>
  <c r="BH89" i="13"/>
  <c r="BO89" i="13"/>
  <c r="S49" i="14" s="1"/>
  <c r="H89" i="13"/>
  <c r="AU89" i="13"/>
  <c r="AI90" i="13" s="1"/>
  <c r="K89" i="13" l="1"/>
  <c r="N89" i="13" s="1"/>
  <c r="BR89" i="13"/>
  <c r="Q89" i="13"/>
  <c r="Z90" i="13" s="1"/>
  <c r="BA90" i="13" s="1"/>
  <c r="BD89" i="13"/>
  <c r="L49" i="14"/>
  <c r="BC89" i="13"/>
  <c r="BB89" i="13"/>
  <c r="L89" i="13"/>
  <c r="O89" i="13" s="1"/>
  <c r="R89" i="13"/>
  <c r="AA90" i="13" s="1"/>
  <c r="F300" i="7" l="1"/>
  <c r="BF89" i="13"/>
  <c r="J49" i="14" s="1"/>
  <c r="G49" i="14"/>
  <c r="BJ89" i="13"/>
  <c r="BE89" i="13"/>
  <c r="I49" i="14" s="1"/>
  <c r="F49" i="14"/>
  <c r="BG89" i="13"/>
  <c r="K49" i="14" s="1"/>
  <c r="H49" i="14"/>
  <c r="I301" i="7" l="1"/>
  <c r="G301" i="7"/>
  <c r="H301" i="7"/>
  <c r="K301" i="7"/>
  <c r="J301" i="7"/>
  <c r="E50" i="14"/>
  <c r="AX90" i="13"/>
  <c r="BI89" i="13"/>
  <c r="N49" i="14"/>
  <c r="BM89" i="13"/>
  <c r="Q49" i="14" s="1"/>
  <c r="AS90" i="13"/>
  <c r="BK89" i="13"/>
  <c r="O49" i="14" l="1"/>
  <c r="BN89" i="13"/>
  <c r="R49" i="14" s="1"/>
  <c r="AT90" i="13"/>
  <c r="M49" i="14"/>
  <c r="BL89" i="13"/>
  <c r="P49" i="14" s="1"/>
  <c r="AR90" i="13"/>
  <c r="BH90" i="13" s="1"/>
  <c r="L301" i="7"/>
  <c r="G201" i="12" s="1"/>
  <c r="H201" i="12" s="1"/>
  <c r="I201" i="12" s="1"/>
  <c r="J202" i="12" s="1"/>
  <c r="AV90" i="13"/>
  <c r="AJ91" i="13" s="1"/>
  <c r="I90" i="13"/>
  <c r="BP90" i="13"/>
  <c r="T50" i="14" s="1"/>
  <c r="B50" i="14"/>
  <c r="BC90" i="13" l="1"/>
  <c r="L50" i="14"/>
  <c r="BB90" i="13"/>
  <c r="BD90" i="13"/>
  <c r="R90" i="13"/>
  <c r="AA91" i="13" s="1"/>
  <c r="L90" i="13"/>
  <c r="O90" i="13" s="1"/>
  <c r="H90" i="13"/>
  <c r="AU90" i="13"/>
  <c r="AI91" i="13" s="1"/>
  <c r="J90" i="13"/>
  <c r="BQ90" i="13"/>
  <c r="U50" i="14" s="1"/>
  <c r="AW90" i="13"/>
  <c r="AK91" i="13" s="1"/>
  <c r="BO90" i="13"/>
  <c r="S50" i="14" s="1"/>
  <c r="G50" i="14" l="1"/>
  <c r="BF90" i="13"/>
  <c r="J50" i="14" s="1"/>
  <c r="M90" i="13"/>
  <c r="P90" i="13" s="1"/>
  <c r="S90" i="13"/>
  <c r="AB91" i="13" s="1"/>
  <c r="BE90" i="13"/>
  <c r="I50" i="14" s="1"/>
  <c r="F50" i="14"/>
  <c r="BR90" i="13"/>
  <c r="K90" i="13"/>
  <c r="N90" i="13" s="1"/>
  <c r="Q90" i="13"/>
  <c r="Z91" i="13" s="1"/>
  <c r="BG90" i="13"/>
  <c r="K50" i="14" s="1"/>
  <c r="H50" i="14"/>
  <c r="BA91" i="13" l="1"/>
  <c r="F301" i="7"/>
  <c r="BK90" i="13"/>
  <c r="BJ90" i="13"/>
  <c r="BI90" i="13"/>
  <c r="BN90" i="13" l="1"/>
  <c r="R50" i="14" s="1"/>
  <c r="O50" i="14"/>
  <c r="AT91" i="13"/>
  <c r="BL90" i="13"/>
  <c r="P50" i="14" s="1"/>
  <c r="M50" i="14"/>
  <c r="AR91" i="13"/>
  <c r="AS91" i="13"/>
  <c r="BM90" i="13"/>
  <c r="Q50" i="14" s="1"/>
  <c r="N50" i="14"/>
  <c r="AX91" i="13"/>
  <c r="E51" i="14"/>
  <c r="J302" i="7"/>
  <c r="H302" i="7"/>
  <c r="K302" i="7"/>
  <c r="I302" i="7"/>
  <c r="G302" i="7"/>
  <c r="AU91" i="13" l="1"/>
  <c r="AI92" i="13" s="1"/>
  <c r="H91" i="13"/>
  <c r="I91" i="13"/>
  <c r="AV91" i="13"/>
  <c r="AJ92" i="13" s="1"/>
  <c r="BP91" i="13"/>
  <c r="T51" i="14" s="1"/>
  <c r="J91" i="13"/>
  <c r="BQ91" i="13"/>
  <c r="U51" i="14" s="1"/>
  <c r="AW91" i="13"/>
  <c r="AK92" i="13" s="1"/>
  <c r="B51" i="14"/>
  <c r="BO91" i="13"/>
  <c r="S51" i="14" s="1"/>
  <c r="BH91" i="13"/>
  <c r="L302" i="7"/>
  <c r="G202" i="12" s="1"/>
  <c r="H202" i="12" s="1"/>
  <c r="I202" i="12" s="1"/>
  <c r="J203" i="12" s="1"/>
  <c r="R91" i="13" l="1"/>
  <c r="AA92" i="13" s="1"/>
  <c r="L91" i="13"/>
  <c r="O91" i="13" s="1"/>
  <c r="BB91" i="13"/>
  <c r="BC91" i="13"/>
  <c r="BD91" i="13"/>
  <c r="L51" i="14"/>
  <c r="S91" i="13"/>
  <c r="AB92" i="13" s="1"/>
  <c r="M91" i="13"/>
  <c r="P91" i="13" s="1"/>
  <c r="BR91" i="13"/>
  <c r="K91" i="13"/>
  <c r="N91" i="13" s="1"/>
  <c r="Q91" i="13"/>
  <c r="Z92" i="13" s="1"/>
  <c r="BA92" i="13" l="1"/>
  <c r="F302" i="7"/>
  <c r="BG91" i="13"/>
  <c r="K51" i="14" s="1"/>
  <c r="H51" i="14"/>
  <c r="F51" i="14"/>
  <c r="BE91" i="13"/>
  <c r="I51" i="14" s="1"/>
  <c r="BF91" i="13"/>
  <c r="J51" i="14" s="1"/>
  <c r="G51" i="14"/>
  <c r="BK91" i="13" l="1"/>
  <c r="BN91" i="13" s="1"/>
  <c r="R51" i="14" s="1"/>
  <c r="G303" i="7"/>
  <c r="K303" i="7"/>
  <c r="H303" i="7"/>
  <c r="I303" i="7"/>
  <c r="J303" i="7"/>
  <c r="AT92" i="13"/>
  <c r="E52" i="14"/>
  <c r="AX92" i="13"/>
  <c r="BJ91" i="13"/>
  <c r="BI91" i="13"/>
  <c r="O51" i="14" l="1"/>
  <c r="L303" i="7"/>
  <c r="G203" i="12" s="1"/>
  <c r="H203" i="12" s="1"/>
  <c r="I203" i="12" s="1"/>
  <c r="J204" i="12" s="1"/>
  <c r="B52" i="14"/>
  <c r="N51" i="14"/>
  <c r="BM91" i="13"/>
  <c r="Q51" i="14" s="1"/>
  <c r="AS92" i="13"/>
  <c r="M51" i="14"/>
  <c r="BL91" i="13"/>
  <c r="P51" i="14" s="1"/>
  <c r="AR92" i="13"/>
  <c r="BO92" i="13" s="1"/>
  <c r="S52" i="14" s="1"/>
  <c r="J92" i="13"/>
  <c r="AW92" i="13"/>
  <c r="AK93" i="13" s="1"/>
  <c r="BQ92" i="13"/>
  <c r="U52" i="14" s="1"/>
  <c r="BH92" i="13" l="1"/>
  <c r="L52" i="14" s="1"/>
  <c r="M92" i="13"/>
  <c r="P92" i="13" s="1"/>
  <c r="S92" i="13"/>
  <c r="AB93" i="13" s="1"/>
  <c r="AU92" i="13"/>
  <c r="AI93" i="13" s="1"/>
  <c r="H92" i="13"/>
  <c r="I92" i="13"/>
  <c r="AV92" i="13"/>
  <c r="AJ93" i="13" s="1"/>
  <c r="BP92" i="13"/>
  <c r="T52" i="14" s="1"/>
  <c r="BD92" i="13" l="1"/>
  <c r="H52" i="14" s="1"/>
  <c r="BB92" i="13"/>
  <c r="BE92" i="13" s="1"/>
  <c r="I52" i="14" s="1"/>
  <c r="BC92" i="13"/>
  <c r="G52" i="14" s="1"/>
  <c r="L92" i="13"/>
  <c r="O92" i="13" s="1"/>
  <c r="R92" i="13"/>
  <c r="AA93" i="13" s="1"/>
  <c r="Q92" i="13"/>
  <c r="Z93" i="13" s="1"/>
  <c r="BR92" i="13"/>
  <c r="K92" i="13"/>
  <c r="N92" i="13" s="1"/>
  <c r="BG92" i="13"/>
  <c r="K52" i="14" s="1"/>
  <c r="BA93" i="13" l="1"/>
  <c r="F52" i="14"/>
  <c r="BF92" i="13"/>
  <c r="J52" i="14" s="1"/>
  <c r="F303" i="7"/>
  <c r="BK92" i="13"/>
  <c r="BI92" i="13"/>
  <c r="BJ92" i="13"/>
  <c r="AX93" i="13" l="1"/>
  <c r="E53" i="14"/>
  <c r="BM92" i="13"/>
  <c r="Q52" i="14" s="1"/>
  <c r="N52" i="14"/>
  <c r="AS93" i="13"/>
  <c r="AR93" i="13"/>
  <c r="M52" i="14"/>
  <c r="BL92" i="13"/>
  <c r="P52" i="14" s="1"/>
  <c r="I304" i="7"/>
  <c r="K304" i="7"/>
  <c r="H304" i="7"/>
  <c r="J304" i="7"/>
  <c r="G304" i="7"/>
  <c r="BN92" i="13"/>
  <c r="R52" i="14" s="1"/>
  <c r="O52" i="14"/>
  <c r="AT93" i="13"/>
  <c r="J93" i="13" l="1"/>
  <c r="AW93" i="13"/>
  <c r="AK94" i="13" s="1"/>
  <c r="BQ93" i="13"/>
  <c r="U53" i="14" s="1"/>
  <c r="B53" i="14"/>
  <c r="BO93" i="13"/>
  <c r="S53" i="14" s="1"/>
  <c r="BH93" i="13"/>
  <c r="L304" i="7"/>
  <c r="G204" i="12" s="1"/>
  <c r="H204" i="12" s="1"/>
  <c r="I204" i="12" s="1"/>
  <c r="J205" i="12" s="1"/>
  <c r="AV93" i="13"/>
  <c r="AJ94" i="13" s="1"/>
  <c r="I93" i="13"/>
  <c r="BP93" i="13"/>
  <c r="T53" i="14" s="1"/>
  <c r="AU93" i="13"/>
  <c r="AI94" i="13" s="1"/>
  <c r="H93" i="13"/>
  <c r="M93" i="13" l="1"/>
  <c r="P93" i="13" s="1"/>
  <c r="S93" i="13"/>
  <c r="AB94" i="13" s="1"/>
  <c r="L93" i="13"/>
  <c r="O93" i="13" s="1"/>
  <c r="R93" i="13"/>
  <c r="AA94" i="13" s="1"/>
  <c r="BD93" i="13"/>
  <c r="BC93" i="13"/>
  <c r="L53" i="14"/>
  <c r="BB93" i="13"/>
  <c r="K93" i="13"/>
  <c r="N93" i="13" s="1"/>
  <c r="BR93" i="13"/>
  <c r="Q93" i="13"/>
  <c r="Z94" i="13" s="1"/>
  <c r="BA94" i="13" l="1"/>
  <c r="F304" i="7"/>
  <c r="BG93" i="13"/>
  <c r="K53" i="14" s="1"/>
  <c r="H53" i="14"/>
  <c r="BF93" i="13"/>
  <c r="J53" i="14" s="1"/>
  <c r="G53" i="14"/>
  <c r="F53" i="14"/>
  <c r="BE93" i="13"/>
  <c r="I53" i="14" s="1"/>
  <c r="BJ93" i="13" l="1"/>
  <c r="BM93" i="13" s="1"/>
  <c r="Q53" i="14" s="1"/>
  <c r="AX94" i="13"/>
  <c r="E54" i="14"/>
  <c r="BI93" i="13"/>
  <c r="BK93" i="13"/>
  <c r="I305" i="7"/>
  <c r="G305" i="7"/>
  <c r="K305" i="7"/>
  <c r="H305" i="7"/>
  <c r="J305" i="7"/>
  <c r="AS94" i="13" l="1"/>
  <c r="BP94" i="13" s="1"/>
  <c r="T54" i="14" s="1"/>
  <c r="N53" i="14"/>
  <c r="O53" i="14"/>
  <c r="BN93" i="13"/>
  <c r="R53" i="14" s="1"/>
  <c r="AT94" i="13"/>
  <c r="L305" i="7"/>
  <c r="G205" i="12" s="1"/>
  <c r="H205" i="12" s="1"/>
  <c r="I205" i="12" s="1"/>
  <c r="J206" i="12" s="1"/>
  <c r="AR94" i="13"/>
  <c r="BO94" i="13" s="1"/>
  <c r="S54" i="14" s="1"/>
  <c r="M53" i="14"/>
  <c r="BL93" i="13"/>
  <c r="P53" i="14" s="1"/>
  <c r="B54" i="14"/>
  <c r="AV94" i="13" l="1"/>
  <c r="AJ95" i="13" s="1"/>
  <c r="I94" i="13"/>
  <c r="R94" i="13" s="1"/>
  <c r="AA95" i="13" s="1"/>
  <c r="H94" i="13"/>
  <c r="AU94" i="13"/>
  <c r="AI95" i="13" s="1"/>
  <c r="J94" i="13"/>
  <c r="BQ94" i="13"/>
  <c r="U54" i="14" s="1"/>
  <c r="AW94" i="13"/>
  <c r="AK95" i="13" s="1"/>
  <c r="L94" i="13"/>
  <c r="O94" i="13" s="1"/>
  <c r="BH94" i="13"/>
  <c r="S94" i="13" l="1"/>
  <c r="AB95" i="13" s="1"/>
  <c r="M94" i="13"/>
  <c r="P94" i="13" s="1"/>
  <c r="BR94" i="13"/>
  <c r="Q94" i="13"/>
  <c r="Z95" i="13" s="1"/>
  <c r="K94" i="13"/>
  <c r="N94" i="13" s="1"/>
  <c r="BD94" i="13"/>
  <c r="L54" i="14"/>
  <c r="BC94" i="13"/>
  <c r="BB94" i="13"/>
  <c r="BA95" i="13" l="1"/>
  <c r="F305" i="7"/>
  <c r="F54" i="14"/>
  <c r="BE94" i="13"/>
  <c r="I54" i="14" s="1"/>
  <c r="G54" i="14"/>
  <c r="BF94" i="13"/>
  <c r="J54" i="14" s="1"/>
  <c r="BG94" i="13"/>
  <c r="K54" i="14" s="1"/>
  <c r="H54" i="14"/>
  <c r="BJ94" i="13" l="1"/>
  <c r="N54" i="14" s="1"/>
  <c r="BI94" i="13"/>
  <c r="E55" i="14"/>
  <c r="AX95" i="13"/>
  <c r="K306" i="7"/>
  <c r="G306" i="7"/>
  <c r="H306" i="7"/>
  <c r="I306" i="7"/>
  <c r="J306" i="7"/>
  <c r="BK94" i="13"/>
  <c r="BL94" i="13"/>
  <c r="P54" i="14" s="1"/>
  <c r="M54" i="14"/>
  <c r="AR95" i="13"/>
  <c r="AS95" i="13" l="1"/>
  <c r="I95" i="13" s="1"/>
  <c r="BM94" i="13"/>
  <c r="Q54" i="14" s="1"/>
  <c r="B55" i="14"/>
  <c r="BO95" i="13"/>
  <c r="S55" i="14" s="1"/>
  <c r="H95" i="13"/>
  <c r="AU95" i="13"/>
  <c r="AI96" i="13" s="1"/>
  <c r="L306" i="7"/>
  <c r="G206" i="12" s="1"/>
  <c r="H206" i="12" s="1"/>
  <c r="I206" i="12" s="1"/>
  <c r="J207" i="12" s="1"/>
  <c r="BN94" i="13"/>
  <c r="R54" i="14" s="1"/>
  <c r="O54" i="14"/>
  <c r="AT95" i="13"/>
  <c r="BP95" i="13" l="1"/>
  <c r="T55" i="14" s="1"/>
  <c r="AV95" i="13"/>
  <c r="AJ96" i="13" s="1"/>
  <c r="BQ95" i="13"/>
  <c r="U55" i="14" s="1"/>
  <c r="J95" i="13"/>
  <c r="BR95" i="13" s="1"/>
  <c r="AW95" i="13"/>
  <c r="AK96" i="13" s="1"/>
  <c r="K95" i="13"/>
  <c r="N95" i="13" s="1"/>
  <c r="Q95" i="13"/>
  <c r="Z96" i="13" s="1"/>
  <c r="R95" i="13"/>
  <c r="AA96" i="13" s="1"/>
  <c r="L95" i="13"/>
  <c r="O95" i="13" s="1"/>
  <c r="BH95" i="13"/>
  <c r="S95" i="13" l="1"/>
  <c r="AB96" i="13" s="1"/>
  <c r="F306" i="7" s="1"/>
  <c r="M95" i="13"/>
  <c r="P95" i="13" s="1"/>
  <c r="BB95" i="13"/>
  <c r="BC95" i="13"/>
  <c r="BD95" i="13"/>
  <c r="L55" i="14"/>
  <c r="BA96" i="13" l="1"/>
  <c r="E56" i="14" s="1"/>
  <c r="G55" i="14"/>
  <c r="BF95" i="13"/>
  <c r="J55" i="14" s="1"/>
  <c r="H55" i="14"/>
  <c r="BG95" i="13"/>
  <c r="K55" i="14" s="1"/>
  <c r="BE95" i="13"/>
  <c r="I55" i="14" s="1"/>
  <c r="F55" i="14"/>
  <c r="K307" i="7"/>
  <c r="J307" i="7"/>
  <c r="I307" i="7"/>
  <c r="G307" i="7"/>
  <c r="H307" i="7"/>
  <c r="AX96" i="13" l="1"/>
  <c r="B56" i="14" s="1"/>
  <c r="BK95" i="13"/>
  <c r="O55" i="14" s="1"/>
  <c r="BJ95" i="13"/>
  <c r="N55" i="14" s="1"/>
  <c r="BI95" i="13"/>
  <c r="L307" i="7"/>
  <c r="G207" i="12" s="1"/>
  <c r="H207" i="12" s="1"/>
  <c r="I207" i="12" s="1"/>
  <c r="J208" i="12" s="1"/>
  <c r="BN95" i="13"/>
  <c r="R55" i="14" s="1"/>
  <c r="AS96" i="13" l="1"/>
  <c r="BP96" i="13" s="1"/>
  <c r="T56" i="14" s="1"/>
  <c r="AT96" i="13"/>
  <c r="J96" i="13" s="1"/>
  <c r="BM95" i="13"/>
  <c r="Q55" i="14" s="1"/>
  <c r="M55" i="14"/>
  <c r="BL95" i="13"/>
  <c r="P55" i="14" s="1"/>
  <c r="AR96" i="13"/>
  <c r="I96" i="13" l="1"/>
  <c r="R96" i="13" s="1"/>
  <c r="AA97" i="13" s="1"/>
  <c r="AV96" i="13"/>
  <c r="AJ97" i="13" s="1"/>
  <c r="BQ96" i="13"/>
  <c r="U56" i="14" s="1"/>
  <c r="AW96" i="13"/>
  <c r="AK97" i="13" s="1"/>
  <c r="AU96" i="13"/>
  <c r="AI97" i="13" s="1"/>
  <c r="H96" i="13"/>
  <c r="BH96" i="13"/>
  <c r="BO96" i="13"/>
  <c r="S56" i="14" s="1"/>
  <c r="S96" i="13"/>
  <c r="AB97" i="13" s="1"/>
  <c r="M96" i="13"/>
  <c r="P96" i="13" s="1"/>
  <c r="L96" i="13" l="1"/>
  <c r="O96" i="13" s="1"/>
  <c r="BC96" i="13"/>
  <c r="BD96" i="13"/>
  <c r="L56" i="14"/>
  <c r="BB96" i="13"/>
  <c r="Q96" i="13"/>
  <c r="Z97" i="13" s="1"/>
  <c r="K96" i="13"/>
  <c r="N96" i="13" s="1"/>
  <c r="BR96" i="13"/>
  <c r="F307" i="7" l="1"/>
  <c r="BA97" i="13"/>
  <c r="BG96" i="13"/>
  <c r="K56" i="14" s="1"/>
  <c r="H56" i="14"/>
  <c r="G56" i="14"/>
  <c r="BF96" i="13"/>
  <c r="J56" i="14" s="1"/>
  <c r="F56" i="14"/>
  <c r="BE96" i="13"/>
  <c r="I56" i="14" s="1"/>
  <c r="BJ96" i="13" l="1"/>
  <c r="N56" i="14" s="1"/>
  <c r="H308" i="7"/>
  <c r="J308" i="7"/>
  <c r="G308" i="7"/>
  <c r="K308" i="7"/>
  <c r="I308" i="7"/>
  <c r="BI96" i="13"/>
  <c r="BK96" i="13"/>
  <c r="AX97" i="13"/>
  <c r="E57" i="14"/>
  <c r="BM96" i="13" l="1"/>
  <c r="Q56" i="14" s="1"/>
  <c r="AS97" i="13"/>
  <c r="AV97" i="13" s="1"/>
  <c r="AJ98" i="13" s="1"/>
  <c r="L308" i="7"/>
  <c r="G208" i="12" s="1"/>
  <c r="H208" i="12" s="1"/>
  <c r="I208" i="12" s="1"/>
  <c r="J209" i="12" s="1"/>
  <c r="O56" i="14"/>
  <c r="BN96" i="13"/>
  <c r="R56" i="14" s="1"/>
  <c r="AT97" i="13"/>
  <c r="I97" i="13"/>
  <c r="BP97" i="13"/>
  <c r="T57" i="14" s="1"/>
  <c r="BL96" i="13"/>
  <c r="P56" i="14" s="1"/>
  <c r="M56" i="14"/>
  <c r="AR97" i="13"/>
  <c r="B57" i="14"/>
  <c r="BH97" i="13" l="1"/>
  <c r="BD97" i="13" s="1"/>
  <c r="J97" i="13"/>
  <c r="AW97" i="13"/>
  <c r="AK98" i="13" s="1"/>
  <c r="BQ97" i="13"/>
  <c r="U57" i="14" s="1"/>
  <c r="AU97" i="13"/>
  <c r="AI98" i="13" s="1"/>
  <c r="H97" i="13"/>
  <c r="R97" i="13"/>
  <c r="AA98" i="13" s="1"/>
  <c r="L97" i="13"/>
  <c r="O97" i="13" s="1"/>
  <c r="BO97" i="13"/>
  <c r="S57" i="14" s="1"/>
  <c r="L57" i="14" l="1"/>
  <c r="BC97" i="13"/>
  <c r="BF97" i="13" s="1"/>
  <c r="J57" i="14" s="1"/>
  <c r="BB97" i="13"/>
  <c r="F57" i="14" s="1"/>
  <c r="K97" i="13"/>
  <c r="N97" i="13" s="1"/>
  <c r="BR97" i="13"/>
  <c r="Q97" i="13"/>
  <c r="Z98" i="13" s="1"/>
  <c r="S97" i="13"/>
  <c r="AB98" i="13" s="1"/>
  <c r="M97" i="13"/>
  <c r="P97" i="13" s="1"/>
  <c r="BG97" i="13"/>
  <c r="K57" i="14" s="1"/>
  <c r="H57" i="14"/>
  <c r="BA98" i="13" l="1"/>
  <c r="G57" i="14"/>
  <c r="BE97" i="13"/>
  <c r="I57" i="14" s="1"/>
  <c r="F308" i="7"/>
  <c r="BJ97" i="13"/>
  <c r="BI97" i="13"/>
  <c r="BK97" i="13"/>
  <c r="G309" i="7" l="1"/>
  <c r="I309" i="7"/>
  <c r="K309" i="7"/>
  <c r="H309" i="7"/>
  <c r="J309" i="7"/>
  <c r="E58" i="14"/>
  <c r="AX98" i="13"/>
  <c r="BL97" i="13"/>
  <c r="P57" i="14" s="1"/>
  <c r="M57" i="14"/>
  <c r="AR98" i="13"/>
  <c r="BN97" i="13"/>
  <c r="R57" i="14" s="1"/>
  <c r="O57" i="14"/>
  <c r="AT98" i="13"/>
  <c r="BM97" i="13"/>
  <c r="Q57" i="14" s="1"/>
  <c r="N57" i="14"/>
  <c r="AS98" i="13"/>
  <c r="BQ98" i="13" l="1"/>
  <c r="U58" i="14" s="1"/>
  <c r="AW98" i="13"/>
  <c r="AK99" i="13" s="1"/>
  <c r="J98" i="13"/>
  <c r="AU98" i="13"/>
  <c r="AI99" i="13" s="1"/>
  <c r="H98" i="13"/>
  <c r="B58" i="14"/>
  <c r="BO98" i="13"/>
  <c r="S58" i="14" s="1"/>
  <c r="BH98" i="13"/>
  <c r="BP98" i="13"/>
  <c r="T58" i="14" s="1"/>
  <c r="I98" i="13"/>
  <c r="AV98" i="13"/>
  <c r="AJ99" i="13" s="1"/>
  <c r="L309" i="7"/>
  <c r="G209" i="12" s="1"/>
  <c r="H209" i="12" s="1"/>
  <c r="I209" i="12" s="1"/>
  <c r="J210" i="12" s="1"/>
  <c r="L98" i="13" l="1"/>
  <c r="O98" i="13" s="1"/>
  <c r="R98" i="13"/>
  <c r="AA99" i="13" s="1"/>
  <c r="BB98" i="13"/>
  <c r="BC98" i="13"/>
  <c r="BD98" i="13"/>
  <c r="L58" i="14"/>
  <c r="BR98" i="13"/>
  <c r="Q98" i="13"/>
  <c r="Z99" i="13" s="1"/>
  <c r="K98" i="13"/>
  <c r="N98" i="13" s="1"/>
  <c r="M98" i="13"/>
  <c r="P98" i="13" s="1"/>
  <c r="S98" i="13"/>
  <c r="AB99" i="13" s="1"/>
  <c r="F309" i="7" l="1"/>
  <c r="BA99" i="13"/>
  <c r="G58" i="14"/>
  <c r="BF98" i="13"/>
  <c r="J58" i="14" s="1"/>
  <c r="H58" i="14"/>
  <c r="BG98" i="13"/>
  <c r="K58" i="14" s="1"/>
  <c r="F58" i="14"/>
  <c r="BE98" i="13"/>
  <c r="I58" i="14" s="1"/>
  <c r="BJ98" i="13" l="1"/>
  <c r="BI98" i="13"/>
  <c r="BL98" i="13" s="1"/>
  <c r="P58" i="14" s="1"/>
  <c r="E59" i="14"/>
  <c r="AX99" i="13"/>
  <c r="K310" i="7"/>
  <c r="H310" i="7"/>
  <c r="I310" i="7"/>
  <c r="G310" i="7"/>
  <c r="J310" i="7"/>
  <c r="BK98" i="13"/>
  <c r="BM98" i="13"/>
  <c r="Q58" i="14" s="1"/>
  <c r="N58" i="14"/>
  <c r="AS99" i="13"/>
  <c r="M58" i="14" l="1"/>
  <c r="AR99" i="13"/>
  <c r="AU99" i="13" s="1"/>
  <c r="AI100" i="13" s="1"/>
  <c r="B59" i="14"/>
  <c r="BP99" i="13"/>
  <c r="T59" i="14" s="1"/>
  <c r="I99" i="13"/>
  <c r="AV99" i="13"/>
  <c r="AJ100" i="13" s="1"/>
  <c r="O58" i="14"/>
  <c r="BN98" i="13"/>
  <c r="R58" i="14" s="1"/>
  <c r="AT99" i="13"/>
  <c r="L310" i="7"/>
  <c r="G210" i="12" s="1"/>
  <c r="H210" i="12" s="1"/>
  <c r="I210" i="12" s="1"/>
  <c r="J211" i="12" s="1"/>
  <c r="BO99" i="13" l="1"/>
  <c r="S59" i="14" s="1"/>
  <c r="H99" i="13"/>
  <c r="K99" i="13" s="1"/>
  <c r="N99" i="13" s="1"/>
  <c r="J99" i="13"/>
  <c r="AW99" i="13"/>
  <c r="AK100" i="13" s="1"/>
  <c r="BQ99" i="13"/>
  <c r="U59" i="14" s="1"/>
  <c r="L99" i="13"/>
  <c r="O99" i="13" s="1"/>
  <c r="R99" i="13"/>
  <c r="AA100" i="13" s="1"/>
  <c r="BH99" i="13"/>
  <c r="Q99" i="13" l="1"/>
  <c r="Z100" i="13" s="1"/>
  <c r="M99" i="13"/>
  <c r="P99" i="13" s="1"/>
  <c r="S99" i="13"/>
  <c r="AB100" i="13" s="1"/>
  <c r="BR99" i="13"/>
  <c r="L59" i="14"/>
  <c r="BC99" i="13"/>
  <c r="BD99" i="13"/>
  <c r="BB99" i="13"/>
  <c r="F310" i="7" l="1"/>
  <c r="K311" i="7" s="1"/>
  <c r="BA100" i="13"/>
  <c r="E60" i="14" s="1"/>
  <c r="BG99" i="13"/>
  <c r="K59" i="14" s="1"/>
  <c r="H59" i="14"/>
  <c r="F59" i="14"/>
  <c r="BE99" i="13"/>
  <c r="I59" i="14" s="1"/>
  <c r="G59" i="14"/>
  <c r="BF99" i="13"/>
  <c r="J59" i="14" s="1"/>
  <c r="J311" i="7" l="1"/>
  <c r="H311" i="7"/>
  <c r="G311" i="7"/>
  <c r="I311" i="7"/>
  <c r="AX100" i="13"/>
  <c r="B60" i="14" s="1"/>
  <c r="BJ99" i="13"/>
  <c r="BM99" i="13" s="1"/>
  <c r="Q59" i="14" s="1"/>
  <c r="BK99" i="13"/>
  <c r="AT100" i="13" s="1"/>
  <c r="BI99" i="13"/>
  <c r="M59" i="14" s="1"/>
  <c r="L311" i="7"/>
  <c r="G211" i="12" s="1"/>
  <c r="H211" i="12" s="1"/>
  <c r="I211" i="12" s="1"/>
  <c r="J212" i="12" s="1"/>
  <c r="BN99" i="13" l="1"/>
  <c r="R59" i="14" s="1"/>
  <c r="O59" i="14"/>
  <c r="N59" i="14"/>
  <c r="AR100" i="13"/>
  <c r="BO100" i="13" s="1"/>
  <c r="S60" i="14" s="1"/>
  <c r="AS100" i="13"/>
  <c r="I100" i="13" s="1"/>
  <c r="BL99" i="13"/>
  <c r="P59" i="14" s="1"/>
  <c r="AW100" i="13"/>
  <c r="AK101" i="13" s="1"/>
  <c r="BQ100" i="13"/>
  <c r="U60" i="14" s="1"/>
  <c r="J100" i="13"/>
  <c r="BP100" i="13" l="1"/>
  <c r="T60" i="14" s="1"/>
  <c r="AV100" i="13"/>
  <c r="AJ101" i="13" s="1"/>
  <c r="H100" i="13"/>
  <c r="K100" i="13" s="1"/>
  <c r="N100" i="13" s="1"/>
  <c r="BH100" i="13"/>
  <c r="BB100" i="13" s="1"/>
  <c r="BE100" i="13" s="1"/>
  <c r="I60" i="14" s="1"/>
  <c r="AU100" i="13"/>
  <c r="AI101" i="13" s="1"/>
  <c r="R100" i="13"/>
  <c r="AA101" i="13" s="1"/>
  <c r="L100" i="13"/>
  <c r="O100" i="13" s="1"/>
  <c r="M100" i="13"/>
  <c r="P100" i="13" s="1"/>
  <c r="S100" i="13"/>
  <c r="AB101" i="13" s="1"/>
  <c r="BR100" i="13" l="1"/>
  <c r="Q100" i="13"/>
  <c r="Z101" i="13" s="1"/>
  <c r="F60" i="14"/>
  <c r="L60" i="14"/>
  <c r="BC100" i="13"/>
  <c r="G60" i="14" s="1"/>
  <c r="BD100" i="13"/>
  <c r="BI100" i="13"/>
  <c r="F311" i="7" l="1"/>
  <c r="H312" i="7" s="1"/>
  <c r="BA101" i="13"/>
  <c r="E61" i="14" s="1"/>
  <c r="BF100" i="13"/>
  <c r="J60" i="14" s="1"/>
  <c r="BG100" i="13"/>
  <c r="K60" i="14" s="1"/>
  <c r="H60" i="14"/>
  <c r="BK100" i="13"/>
  <c r="AT101" i="13" s="1"/>
  <c r="M60" i="14"/>
  <c r="BL100" i="13"/>
  <c r="P60" i="14" s="1"/>
  <c r="AR101" i="13"/>
  <c r="BJ100" i="13" l="1"/>
  <c r="J312" i="7"/>
  <c r="I312" i="7"/>
  <c r="G312" i="7"/>
  <c r="K312" i="7"/>
  <c r="AX101" i="13"/>
  <c r="B61" i="14" s="1"/>
  <c r="O60" i="14"/>
  <c r="BN100" i="13"/>
  <c r="R60" i="14" s="1"/>
  <c r="AW101" i="13"/>
  <c r="AK102" i="13" s="1"/>
  <c r="J101" i="13"/>
  <c r="BQ101" i="13"/>
  <c r="U61" i="14" s="1"/>
  <c r="AU101" i="13"/>
  <c r="AI102" i="13" s="1"/>
  <c r="H101" i="13"/>
  <c r="L312" i="7" l="1"/>
  <c r="G212" i="12" s="1"/>
  <c r="H212" i="12" s="1"/>
  <c r="I212" i="12" s="1"/>
  <c r="J213" i="12" s="1"/>
  <c r="BM100" i="13"/>
  <c r="Q60" i="14" s="1"/>
  <c r="AS101" i="13"/>
  <c r="N60" i="14"/>
  <c r="BH101" i="13"/>
  <c r="BB101" i="13" s="1"/>
  <c r="BO101" i="13"/>
  <c r="S61" i="14" s="1"/>
  <c r="S101" i="13"/>
  <c r="AB102" i="13" s="1"/>
  <c r="M101" i="13"/>
  <c r="P101" i="13" s="1"/>
  <c r="K101" i="13"/>
  <c r="N101" i="13" s="1"/>
  <c r="Q101" i="13"/>
  <c r="Z102" i="13" s="1"/>
  <c r="BC101" i="13" l="1"/>
  <c r="BP101" i="13"/>
  <c r="T61" i="14" s="1"/>
  <c r="AV101" i="13"/>
  <c r="AJ102" i="13" s="1"/>
  <c r="I101" i="13"/>
  <c r="BD101" i="13"/>
  <c r="BG101" i="13" s="1"/>
  <c r="L61" i="14"/>
  <c r="BE101" i="13"/>
  <c r="I61" i="14" s="1"/>
  <c r="F61" i="14"/>
  <c r="G61" i="14"/>
  <c r="BF101" i="13"/>
  <c r="J61" i="14" s="1"/>
  <c r="H61" i="14" l="1"/>
  <c r="L101" i="13"/>
  <c r="O101" i="13" s="1"/>
  <c r="R101" i="13"/>
  <c r="AA102" i="13" s="1"/>
  <c r="BR101" i="13"/>
  <c r="BJ101" i="13"/>
  <c r="BI101" i="13"/>
  <c r="BK101" i="13"/>
  <c r="K61" i="14"/>
  <c r="BA102" i="13" l="1"/>
  <c r="F312" i="7"/>
  <c r="AT102" i="13"/>
  <c r="BN101" i="13"/>
  <c r="R61" i="14" s="1"/>
  <c r="O61" i="14"/>
  <c r="AS102" i="13"/>
  <c r="BM101" i="13"/>
  <c r="Q61" i="14" s="1"/>
  <c r="N61" i="14"/>
  <c r="BL101" i="13"/>
  <c r="P61" i="14" s="1"/>
  <c r="M61" i="14"/>
  <c r="AR102" i="13"/>
  <c r="H313" i="7" l="1"/>
  <c r="J313" i="7"/>
  <c r="K313" i="7"/>
  <c r="G313" i="7"/>
  <c r="I313" i="7"/>
  <c r="AX102" i="13"/>
  <c r="B62" i="14" s="1"/>
  <c r="E62" i="14"/>
  <c r="I102" i="13"/>
  <c r="BP102" i="13"/>
  <c r="T62" i="14" s="1"/>
  <c r="AV102" i="13"/>
  <c r="AJ103" i="13" s="1"/>
  <c r="H102" i="13"/>
  <c r="AU102" i="13"/>
  <c r="AI103" i="13" s="1"/>
  <c r="J102" i="13"/>
  <c r="AW102" i="13"/>
  <c r="AK103" i="13" s="1"/>
  <c r="BQ102" i="13"/>
  <c r="U62" i="14" s="1"/>
  <c r="L313" i="7" l="1"/>
  <c r="G213" i="12" s="1"/>
  <c r="H213" i="12" s="1"/>
  <c r="I213" i="12" s="1"/>
  <c r="J214" i="12" s="1"/>
  <c r="BH102" i="13"/>
  <c r="BC102" i="13" s="1"/>
  <c r="BO102" i="13"/>
  <c r="S62" i="14" s="1"/>
  <c r="L102" i="13"/>
  <c r="O102" i="13" s="1"/>
  <c r="R102" i="13"/>
  <c r="AA103" i="13" s="1"/>
  <c r="S102" i="13"/>
  <c r="AB103" i="13" s="1"/>
  <c r="M102" i="13"/>
  <c r="P102" i="13" s="1"/>
  <c r="K102" i="13"/>
  <c r="N102" i="13" s="1"/>
  <c r="Q102" i="13"/>
  <c r="Z103" i="13" s="1"/>
  <c r="BR102" i="13"/>
  <c r="BD102" i="13" l="1"/>
  <c r="L62" i="14"/>
  <c r="BB102" i="13"/>
  <c r="BA103" i="13"/>
  <c r="F313" i="7"/>
  <c r="F62" i="14"/>
  <c r="BE102" i="13"/>
  <c r="I62" i="14" s="1"/>
  <c r="G62" i="14"/>
  <c r="BF102" i="13"/>
  <c r="J62" i="14" s="1"/>
  <c r="H62" i="14"/>
  <c r="BG102" i="13"/>
  <c r="K62" i="14" s="1"/>
  <c r="BI102" i="13" l="1"/>
  <c r="BL102" i="13" s="1"/>
  <c r="P62" i="14" s="1"/>
  <c r="BJ102" i="13"/>
  <c r="BM102" i="13" s="1"/>
  <c r="Q62" i="14" s="1"/>
  <c r="J314" i="7"/>
  <c r="G314" i="7"/>
  <c r="K314" i="7"/>
  <c r="H314" i="7"/>
  <c r="I314" i="7"/>
  <c r="E63" i="14"/>
  <c r="AX103" i="13"/>
  <c r="BK102" i="13"/>
  <c r="AS103" i="13" l="1"/>
  <c r="AV103" i="13" s="1"/>
  <c r="AJ104" i="13" s="1"/>
  <c r="N62" i="14"/>
  <c r="M62" i="14"/>
  <c r="AR103" i="13"/>
  <c r="H103" i="13" s="1"/>
  <c r="B63" i="14"/>
  <c r="BN102" i="13"/>
  <c r="R62" i="14" s="1"/>
  <c r="AT103" i="13"/>
  <c r="O62" i="14"/>
  <c r="L314" i="7"/>
  <c r="G214" i="12" s="1"/>
  <c r="H214" i="12" s="1"/>
  <c r="I214" i="12" s="1"/>
  <c r="J215" i="12" s="1"/>
  <c r="BO103" i="13" l="1"/>
  <c r="S63" i="14" s="1"/>
  <c r="BP103" i="13"/>
  <c r="T63" i="14" s="1"/>
  <c r="I103" i="13"/>
  <c r="L103" i="13" s="1"/>
  <c r="O103" i="13" s="1"/>
  <c r="AU103" i="13"/>
  <c r="AI104" i="13" s="1"/>
  <c r="BH103" i="13"/>
  <c r="L63" i="14" s="1"/>
  <c r="Q103" i="13"/>
  <c r="Z104" i="13" s="1"/>
  <c r="K103" i="13"/>
  <c r="N103" i="13" s="1"/>
  <c r="R103" i="13"/>
  <c r="AA104" i="13" s="1"/>
  <c r="AW103" i="13"/>
  <c r="AK104" i="13" s="1"/>
  <c r="BQ103" i="13"/>
  <c r="U63" i="14" s="1"/>
  <c r="J103" i="13"/>
  <c r="BR103" i="13" l="1"/>
  <c r="BB103" i="13"/>
  <c r="BD103" i="13"/>
  <c r="H63" i="14" s="1"/>
  <c r="BC103" i="13"/>
  <c r="BF103" i="13" s="1"/>
  <c r="BE103" i="13"/>
  <c r="F63" i="14"/>
  <c r="M103" i="13"/>
  <c r="P103" i="13" s="1"/>
  <c r="S103" i="13"/>
  <c r="AB104" i="13" s="1"/>
  <c r="F314" i="7" s="1"/>
  <c r="BG103" i="13" l="1"/>
  <c r="K63" i="14" s="1"/>
  <c r="G63" i="14"/>
  <c r="BA104" i="13"/>
  <c r="AX104" i="13" s="1"/>
  <c r="B64" i="14" s="1"/>
  <c r="I63" i="14"/>
  <c r="BI103" i="13"/>
  <c r="K315" i="7"/>
  <c r="G315" i="7"/>
  <c r="I315" i="7"/>
  <c r="J315" i="7"/>
  <c r="H315" i="7"/>
  <c r="J63" i="14"/>
  <c r="BJ103" i="13"/>
  <c r="BK103" i="13" l="1"/>
  <c r="E64" i="14"/>
  <c r="L315" i="7"/>
  <c r="G215" i="12" s="1"/>
  <c r="H215" i="12" s="1"/>
  <c r="I215" i="12" s="1"/>
  <c r="J216" i="12" s="1"/>
  <c r="AR104" i="13"/>
  <c r="M63" i="14"/>
  <c r="BL103" i="13"/>
  <c r="P63" i="14" s="1"/>
  <c r="O63" i="14"/>
  <c r="BN103" i="13"/>
  <c r="R63" i="14" s="1"/>
  <c r="AT104" i="13"/>
  <c r="BM103" i="13"/>
  <c r="Q63" i="14" s="1"/>
  <c r="N63" i="14"/>
  <c r="AS104" i="13"/>
  <c r="AV104" i="13" l="1"/>
  <c r="AJ105" i="13" s="1"/>
  <c r="I104" i="13"/>
  <c r="BP104" i="13"/>
  <c r="T64" i="14" s="1"/>
  <c r="BO104" i="13"/>
  <c r="S64" i="14" s="1"/>
  <c r="H104" i="13"/>
  <c r="BH104" i="13"/>
  <c r="AU104" i="13"/>
  <c r="AI105" i="13" s="1"/>
  <c r="BQ104" i="13"/>
  <c r="U64" i="14" s="1"/>
  <c r="AW104" i="13"/>
  <c r="AK105" i="13" s="1"/>
  <c r="J104" i="13"/>
  <c r="BC104" i="13" l="1"/>
  <c r="BD104" i="13"/>
  <c r="BB104" i="13"/>
  <c r="L64" i="14"/>
  <c r="BR104" i="13"/>
  <c r="K104" i="13"/>
  <c r="N104" i="13" s="1"/>
  <c r="Q104" i="13"/>
  <c r="Z105" i="13" s="1"/>
  <c r="S104" i="13"/>
  <c r="AB105" i="13" s="1"/>
  <c r="M104" i="13"/>
  <c r="P104" i="13" s="1"/>
  <c r="L104" i="13"/>
  <c r="O104" i="13" s="1"/>
  <c r="R104" i="13"/>
  <c r="AA105" i="13" s="1"/>
  <c r="BA105" i="13" l="1"/>
  <c r="F315" i="7"/>
  <c r="H64" i="14"/>
  <c r="BG104" i="13"/>
  <c r="F64" i="14"/>
  <c r="BE104" i="13"/>
  <c r="I64" i="14" s="1"/>
  <c r="BF104" i="13"/>
  <c r="J64" i="14" s="1"/>
  <c r="G64" i="14"/>
  <c r="BJ104" i="13" l="1"/>
  <c r="N64" i="14" s="1"/>
  <c r="K64" i="14"/>
  <c r="BK104" i="13"/>
  <c r="J316" i="7"/>
  <c r="I316" i="7"/>
  <c r="H316" i="7"/>
  <c r="K316" i="7"/>
  <c r="G316" i="7"/>
  <c r="AS105" i="13"/>
  <c r="AX105" i="13"/>
  <c r="E65" i="14"/>
  <c r="BI104" i="13"/>
  <c r="BM104" i="13" l="1"/>
  <c r="Q64" i="14" s="1"/>
  <c r="O64" i="14"/>
  <c r="AT105" i="13"/>
  <c r="BN104" i="13"/>
  <c r="R64" i="14" s="1"/>
  <c r="B65" i="14"/>
  <c r="AR105" i="13"/>
  <c r="M64" i="14"/>
  <c r="BL104" i="13"/>
  <c r="P64" i="14" s="1"/>
  <c r="AV105" i="13"/>
  <c r="AJ106" i="13" s="1"/>
  <c r="I105" i="13"/>
  <c r="BP105" i="13"/>
  <c r="T65" i="14" s="1"/>
  <c r="L316" i="7"/>
  <c r="G216" i="12" s="1"/>
  <c r="H216" i="12" s="1"/>
  <c r="I216" i="12" s="1"/>
  <c r="J217" i="12" s="1"/>
  <c r="BQ105" i="13" l="1"/>
  <c r="U65" i="14" s="1"/>
  <c r="AW105" i="13"/>
  <c r="AK106" i="13" s="1"/>
  <c r="J105" i="13"/>
  <c r="H105" i="13"/>
  <c r="AU105" i="13"/>
  <c r="AI106" i="13" s="1"/>
  <c r="BO105" i="13"/>
  <c r="S65" i="14" s="1"/>
  <c r="R105" i="13"/>
  <c r="AA106" i="13" s="1"/>
  <c r="L105" i="13"/>
  <c r="O105" i="13" s="1"/>
  <c r="BH105" i="13"/>
  <c r="BC105" i="13" l="1"/>
  <c r="BB105" i="13"/>
  <c r="BD105" i="13"/>
  <c r="L65" i="14"/>
  <c r="BR105" i="13"/>
  <c r="S105" i="13"/>
  <c r="AB106" i="13" s="1"/>
  <c r="M105" i="13"/>
  <c r="P105" i="13" s="1"/>
  <c r="K105" i="13"/>
  <c r="N105" i="13" s="1"/>
  <c r="Q105" i="13"/>
  <c r="Z106" i="13" s="1"/>
  <c r="BA106" i="13" l="1"/>
  <c r="F316" i="7"/>
  <c r="F65" i="14"/>
  <c r="BE105" i="13"/>
  <c r="I65" i="14" s="1"/>
  <c r="BF105" i="13"/>
  <c r="J65" i="14" s="1"/>
  <c r="G65" i="14"/>
  <c r="BG105" i="13"/>
  <c r="K65" i="14" s="1"/>
  <c r="H65" i="14"/>
  <c r="BK105" i="13" l="1"/>
  <c r="BN105" i="13" s="1"/>
  <c r="R65" i="14" s="1"/>
  <c r="E66" i="14"/>
  <c r="AX106" i="13"/>
  <c r="BI105" i="13"/>
  <c r="I317" i="7"/>
  <c r="K317" i="7"/>
  <c r="H317" i="7"/>
  <c r="J317" i="7"/>
  <c r="G317" i="7"/>
  <c r="BJ105" i="13"/>
  <c r="AT106" i="13" l="1"/>
  <c r="BQ106" i="13" s="1"/>
  <c r="U66" i="14" s="1"/>
  <c r="O65" i="14"/>
  <c r="L317" i="7"/>
  <c r="G217" i="12" s="1"/>
  <c r="H217" i="12" s="1"/>
  <c r="I217" i="12" s="1"/>
  <c r="J218" i="12" s="1"/>
  <c r="B66" i="14"/>
  <c r="AR106" i="13"/>
  <c r="BO106" i="13" s="1"/>
  <c r="S66" i="14" s="1"/>
  <c r="M65" i="14"/>
  <c r="BL105" i="13"/>
  <c r="P65" i="14" s="1"/>
  <c r="AS106" i="13"/>
  <c r="BH106" i="13" s="1"/>
  <c r="BM105" i="13"/>
  <c r="Q65" i="14" s="1"/>
  <c r="N65" i="14"/>
  <c r="AW106" i="13" l="1"/>
  <c r="AK107" i="13" s="1"/>
  <c r="J106" i="13"/>
  <c r="M106" i="13" s="1"/>
  <c r="P106" i="13" s="1"/>
  <c r="BD106" i="13"/>
  <c r="BC106" i="13"/>
  <c r="L66" i="14"/>
  <c r="BB106" i="13"/>
  <c r="AV106" i="13"/>
  <c r="AJ107" i="13" s="1"/>
  <c r="I106" i="13"/>
  <c r="BP106" i="13"/>
  <c r="T66" i="14" s="1"/>
  <c r="AU106" i="13"/>
  <c r="AI107" i="13" s="1"/>
  <c r="H106" i="13"/>
  <c r="S106" i="13" l="1"/>
  <c r="AB107" i="13" s="1"/>
  <c r="BG106" i="13"/>
  <c r="K66" i="14" s="1"/>
  <c r="H66" i="14"/>
  <c r="BF106" i="13"/>
  <c r="J66" i="14" s="1"/>
  <c r="G66" i="14"/>
  <c r="K106" i="13"/>
  <c r="N106" i="13" s="1"/>
  <c r="BR106" i="13"/>
  <c r="Q106" i="13"/>
  <c r="Z107" i="13" s="1"/>
  <c r="R106" i="13"/>
  <c r="AA107" i="13" s="1"/>
  <c r="L106" i="13"/>
  <c r="O106" i="13" s="1"/>
  <c r="F66" i="14"/>
  <c r="BE106" i="13"/>
  <c r="I66" i="14" s="1"/>
  <c r="BA107" i="13" l="1"/>
  <c r="F317" i="7"/>
  <c r="BJ106" i="13"/>
  <c r="AS107" i="13" s="1"/>
  <c r="BI106" i="13"/>
  <c r="BK106" i="13"/>
  <c r="N66" i="14" l="1"/>
  <c r="BM106" i="13"/>
  <c r="Q66" i="14" s="1"/>
  <c r="O66" i="14"/>
  <c r="AT107" i="13"/>
  <c r="BN106" i="13"/>
  <c r="R66" i="14" s="1"/>
  <c r="E67" i="14"/>
  <c r="AX107" i="13"/>
  <c r="K318" i="7"/>
  <c r="G318" i="7"/>
  <c r="I318" i="7"/>
  <c r="H318" i="7"/>
  <c r="J318" i="7"/>
  <c r="I107" i="13"/>
  <c r="AV107" i="13"/>
  <c r="AJ108" i="13" s="1"/>
  <c r="BP107" i="13"/>
  <c r="T67" i="14" s="1"/>
  <c r="M66" i="14"/>
  <c r="BL106" i="13"/>
  <c r="P66" i="14" s="1"/>
  <c r="AR107" i="13"/>
  <c r="AW107" i="13" l="1"/>
  <c r="AK108" i="13" s="1"/>
  <c r="BQ107" i="13"/>
  <c r="U67" i="14" s="1"/>
  <c r="J107" i="13"/>
  <c r="R107" i="13"/>
  <c r="AA108" i="13" s="1"/>
  <c r="L107" i="13"/>
  <c r="O107" i="13" s="1"/>
  <c r="L318" i="7"/>
  <c r="G218" i="12" s="1"/>
  <c r="H218" i="12" s="1"/>
  <c r="I218" i="12" s="1"/>
  <c r="J219" i="12" s="1"/>
  <c r="BO107" i="13"/>
  <c r="S67" i="14" s="1"/>
  <c r="B67" i="14"/>
  <c r="BH107" i="13"/>
  <c r="H107" i="13"/>
  <c r="AU107" i="13"/>
  <c r="AI108" i="13" s="1"/>
  <c r="BB107" i="13" l="1"/>
  <c r="BC107" i="13"/>
  <c r="BD107" i="13"/>
  <c r="L67" i="14"/>
  <c r="S107" i="13"/>
  <c r="AB108" i="13" s="1"/>
  <c r="M107" i="13"/>
  <c r="P107" i="13" s="1"/>
  <c r="K107" i="13"/>
  <c r="N107" i="13" s="1"/>
  <c r="Q107" i="13"/>
  <c r="Z108" i="13" s="1"/>
  <c r="BR107" i="13"/>
  <c r="F318" i="7" l="1"/>
  <c r="BA108" i="13"/>
  <c r="F67" i="14"/>
  <c r="BE107" i="13"/>
  <c r="I67" i="14" s="1"/>
  <c r="BF107" i="13"/>
  <c r="J67" i="14" s="1"/>
  <c r="G67" i="14"/>
  <c r="BG107" i="13"/>
  <c r="K67" i="14" s="1"/>
  <c r="H67" i="14"/>
  <c r="BJ107" i="13" l="1"/>
  <c r="N67" i="14" s="1"/>
  <c r="J319" i="7"/>
  <c r="K319" i="7"/>
  <c r="I319" i="7"/>
  <c r="G319" i="7"/>
  <c r="H319" i="7"/>
  <c r="BK107" i="13"/>
  <c r="BI107" i="13"/>
  <c r="E68" i="14"/>
  <c r="AX108" i="13"/>
  <c r="BM107" i="13" l="1"/>
  <c r="Q67" i="14" s="1"/>
  <c r="AS108" i="13"/>
  <c r="BP108" i="13" s="1"/>
  <c r="T68" i="14" s="1"/>
  <c r="O67" i="14"/>
  <c r="BN107" i="13"/>
  <c r="R67" i="14" s="1"/>
  <c r="AT108" i="13"/>
  <c r="L319" i="7"/>
  <c r="G219" i="12" s="1"/>
  <c r="H219" i="12" s="1"/>
  <c r="I219" i="12" s="1"/>
  <c r="J220" i="12" s="1"/>
  <c r="BL107" i="13"/>
  <c r="P67" i="14" s="1"/>
  <c r="M67" i="14"/>
  <c r="AR108" i="13"/>
  <c r="B68" i="14"/>
  <c r="BH108" i="13" l="1"/>
  <c r="BB108" i="13" s="1"/>
  <c r="I108" i="13"/>
  <c r="AV108" i="13"/>
  <c r="AJ109" i="13" s="1"/>
  <c r="L108" i="13"/>
  <c r="O108" i="13" s="1"/>
  <c r="R108" i="13"/>
  <c r="AA109" i="13" s="1"/>
  <c r="BQ108" i="13"/>
  <c r="U68" i="14" s="1"/>
  <c r="J108" i="13"/>
  <c r="AW108" i="13"/>
  <c r="AK109" i="13" s="1"/>
  <c r="BD108" i="13"/>
  <c r="L68" i="14"/>
  <c r="H108" i="13"/>
  <c r="AU108" i="13"/>
  <c r="AI109" i="13" s="1"/>
  <c r="BO108" i="13"/>
  <c r="S68" i="14" s="1"/>
  <c r="BC108" i="13" l="1"/>
  <c r="BR108" i="13"/>
  <c r="Q108" i="13"/>
  <c r="Z109" i="13" s="1"/>
  <c r="K108" i="13"/>
  <c r="N108" i="13" s="1"/>
  <c r="BG108" i="13"/>
  <c r="K68" i="14" s="1"/>
  <c r="H68" i="14"/>
  <c r="BE108" i="13"/>
  <c r="I68" i="14" s="1"/>
  <c r="F68" i="14"/>
  <c r="G68" i="14"/>
  <c r="BF108" i="13"/>
  <c r="J68" i="14" s="1"/>
  <c r="M108" i="13"/>
  <c r="P108" i="13" s="1"/>
  <c r="S108" i="13"/>
  <c r="AB109" i="13" s="1"/>
  <c r="BA109" i="13" l="1"/>
  <c r="BK108" i="13"/>
  <c r="F319" i="7"/>
  <c r="BI108" i="13"/>
  <c r="AT109" i="13"/>
  <c r="O68" i="14"/>
  <c r="BN108" i="13"/>
  <c r="R68" i="14" s="1"/>
  <c r="BJ108" i="13"/>
  <c r="M68" i="14" l="1"/>
  <c r="AR109" i="13"/>
  <c r="BL108" i="13"/>
  <c r="P68" i="14" s="1"/>
  <c r="AS109" i="13"/>
  <c r="BM108" i="13"/>
  <c r="Q68" i="14" s="1"/>
  <c r="N68" i="14"/>
  <c r="AX109" i="13"/>
  <c r="E69" i="14"/>
  <c r="I320" i="7"/>
  <c r="K320" i="7"/>
  <c r="G320" i="7"/>
  <c r="J320" i="7"/>
  <c r="H320" i="7"/>
  <c r="BQ109" i="13"/>
  <c r="U69" i="14" s="1"/>
  <c r="AW109" i="13"/>
  <c r="AK110" i="13" s="1"/>
  <c r="J109" i="13"/>
  <c r="AU109" i="13" l="1"/>
  <c r="AI110" i="13" s="1"/>
  <c r="H109" i="13"/>
  <c r="M109" i="13"/>
  <c r="P109" i="13" s="1"/>
  <c r="S109" i="13"/>
  <c r="AB110" i="13" s="1"/>
  <c r="L320" i="7"/>
  <c r="G220" i="12" s="1"/>
  <c r="H220" i="12" s="1"/>
  <c r="I220" i="12" s="1"/>
  <c r="J221" i="12" s="1"/>
  <c r="B69" i="14"/>
  <c r="BH109" i="13"/>
  <c r="BO109" i="13"/>
  <c r="S69" i="14" s="1"/>
  <c r="I109" i="13"/>
  <c r="AV109" i="13"/>
  <c r="AJ110" i="13" s="1"/>
  <c r="BP109" i="13"/>
  <c r="T69" i="14" s="1"/>
  <c r="K109" i="13" l="1"/>
  <c r="N109" i="13" s="1"/>
  <c r="BR109" i="13"/>
  <c r="Q109" i="13"/>
  <c r="Z110" i="13" s="1"/>
  <c r="R109" i="13"/>
  <c r="AA110" i="13" s="1"/>
  <c r="L109" i="13"/>
  <c r="O109" i="13" s="1"/>
  <c r="L69" i="14"/>
  <c r="BC109" i="13"/>
  <c r="BD109" i="13"/>
  <c r="BB109" i="13"/>
  <c r="BA110" i="13" l="1"/>
  <c r="F320" i="7"/>
  <c r="BE109" i="13"/>
  <c r="I69" i="14" s="1"/>
  <c r="F69" i="14"/>
  <c r="G69" i="14"/>
  <c r="BF109" i="13"/>
  <c r="J69" i="14" s="1"/>
  <c r="BG109" i="13"/>
  <c r="K69" i="14" s="1"/>
  <c r="H69" i="14"/>
  <c r="BJ109" i="13" l="1"/>
  <c r="N69" i="14" s="1"/>
  <c r="BK109" i="13"/>
  <c r="BI109" i="13"/>
  <c r="J321" i="7"/>
  <c r="K321" i="7"/>
  <c r="H321" i="7"/>
  <c r="G321" i="7"/>
  <c r="I321" i="7"/>
  <c r="E70" i="14"/>
  <c r="AX110" i="13"/>
  <c r="BM109" i="13" l="1"/>
  <c r="Q69" i="14" s="1"/>
  <c r="AS110" i="13"/>
  <c r="AV110" i="13" s="1"/>
  <c r="AJ111" i="13" s="1"/>
  <c r="BL109" i="13"/>
  <c r="P69" i="14" s="1"/>
  <c r="M69" i="14"/>
  <c r="AR110" i="13"/>
  <c r="O69" i="14"/>
  <c r="BN109" i="13"/>
  <c r="R69" i="14" s="1"/>
  <c r="AT110" i="13"/>
  <c r="B70" i="14"/>
  <c r="L321" i="7"/>
  <c r="G221" i="12" s="1"/>
  <c r="H221" i="12" s="1"/>
  <c r="I221" i="12" s="1"/>
  <c r="J222" i="12" s="1"/>
  <c r="BP110" i="13" l="1"/>
  <c r="T70" i="14" s="1"/>
  <c r="I110" i="13"/>
  <c r="BH110" i="13"/>
  <c r="BD110" i="13" s="1"/>
  <c r="H110" i="13"/>
  <c r="AU110" i="13"/>
  <c r="AI111" i="13" s="1"/>
  <c r="R110" i="13"/>
  <c r="AA111" i="13" s="1"/>
  <c r="L110" i="13"/>
  <c r="O110" i="13" s="1"/>
  <c r="AW110" i="13"/>
  <c r="AK111" i="13" s="1"/>
  <c r="BQ110" i="13"/>
  <c r="U70" i="14" s="1"/>
  <c r="J110" i="13"/>
  <c r="BO110" i="13"/>
  <c r="S70" i="14" s="1"/>
  <c r="BB110" i="13" l="1"/>
  <c r="L70" i="14"/>
  <c r="BC110" i="13"/>
  <c r="G70" i="14" s="1"/>
  <c r="BF110" i="13"/>
  <c r="J70" i="14" s="1"/>
  <c r="Q110" i="13"/>
  <c r="Z111" i="13" s="1"/>
  <c r="BA111" i="13" s="1"/>
  <c r="BR110" i="13"/>
  <c r="K110" i="13"/>
  <c r="N110" i="13" s="1"/>
  <c r="BG110" i="13"/>
  <c r="K70" i="14" s="1"/>
  <c r="H70" i="14"/>
  <c r="M110" i="13"/>
  <c r="P110" i="13" s="1"/>
  <c r="S110" i="13"/>
  <c r="AB111" i="13" s="1"/>
  <c r="F70" i="14"/>
  <c r="BE110" i="13"/>
  <c r="I70" i="14" s="1"/>
  <c r="BK110" i="13" l="1"/>
  <c r="BI110" i="13"/>
  <c r="BL110" i="13" s="1"/>
  <c r="P70" i="14" s="1"/>
  <c r="F321" i="7"/>
  <c r="O70" i="14"/>
  <c r="BN110" i="13"/>
  <c r="R70" i="14" s="1"/>
  <c r="AT111" i="13"/>
  <c r="AR111" i="13"/>
  <c r="BJ110" i="13"/>
  <c r="M70" i="14" l="1"/>
  <c r="AW111" i="13"/>
  <c r="AK112" i="13" s="1"/>
  <c r="J111" i="13"/>
  <c r="BQ111" i="13"/>
  <c r="U71" i="14" s="1"/>
  <c r="AU111" i="13"/>
  <c r="AI112" i="13" s="1"/>
  <c r="H111" i="13"/>
  <c r="BM110" i="13"/>
  <c r="Q70" i="14" s="1"/>
  <c r="N70" i="14"/>
  <c r="AS111" i="13"/>
  <c r="I322" i="7"/>
  <c r="G322" i="7"/>
  <c r="J322" i="7"/>
  <c r="K322" i="7"/>
  <c r="H322" i="7"/>
  <c r="E71" i="14"/>
  <c r="AX111" i="13"/>
  <c r="Q111" i="13" l="1"/>
  <c r="Z112" i="13" s="1"/>
  <c r="K111" i="13"/>
  <c r="N111" i="13" s="1"/>
  <c r="S111" i="13"/>
  <c r="AB112" i="13" s="1"/>
  <c r="M111" i="13"/>
  <c r="P111" i="13" s="1"/>
  <c r="AV111" i="13"/>
  <c r="AJ112" i="13" s="1"/>
  <c r="I111" i="13"/>
  <c r="BP111" i="13"/>
  <c r="T71" i="14" s="1"/>
  <c r="L322" i="7"/>
  <c r="G222" i="12" s="1"/>
  <c r="H222" i="12" s="1"/>
  <c r="I222" i="12" s="1"/>
  <c r="J223" i="12" s="1"/>
  <c r="B71" i="14"/>
  <c r="BO111" i="13"/>
  <c r="S71" i="14" s="1"/>
  <c r="BH111" i="13"/>
  <c r="BB111" i="13" l="1"/>
  <c r="BC111" i="13"/>
  <c r="L71" i="14"/>
  <c r="BD111" i="13"/>
  <c r="L111" i="13"/>
  <c r="O111" i="13" s="1"/>
  <c r="R111" i="13"/>
  <c r="AA112" i="13" s="1"/>
  <c r="F322" i="7" s="1"/>
  <c r="BR111" i="13"/>
  <c r="BA112" i="13" l="1"/>
  <c r="E72" i="14" s="1"/>
  <c r="F71" i="14"/>
  <c r="BE111" i="13"/>
  <c r="I71" i="14" s="1"/>
  <c r="BF111" i="13"/>
  <c r="J71" i="14" s="1"/>
  <c r="G71" i="14"/>
  <c r="K323" i="7"/>
  <c r="H323" i="7"/>
  <c r="J323" i="7"/>
  <c r="I323" i="7"/>
  <c r="G323" i="7"/>
  <c r="H71" i="14"/>
  <c r="BG111" i="13"/>
  <c r="K71" i="14" s="1"/>
  <c r="AX112" i="13" l="1"/>
  <c r="B72" i="14" s="1"/>
  <c r="BK111" i="13"/>
  <c r="L323" i="7"/>
  <c r="G223" i="12" s="1"/>
  <c r="H223" i="12" s="1"/>
  <c r="I223" i="12" s="1"/>
  <c r="J224" i="12" s="1"/>
  <c r="BI111" i="13"/>
  <c r="BN111" i="13"/>
  <c r="R71" i="14" s="1"/>
  <c r="AT112" i="13"/>
  <c r="O71" i="14"/>
  <c r="BJ111" i="13"/>
  <c r="M71" i="14" l="1"/>
  <c r="BL111" i="13"/>
  <c r="P71" i="14" s="1"/>
  <c r="AR112" i="13"/>
  <c r="AW112" i="13"/>
  <c r="AK113" i="13" s="1"/>
  <c r="BQ112" i="13"/>
  <c r="U72" i="14" s="1"/>
  <c r="J112" i="13"/>
  <c r="BM111" i="13"/>
  <c r="Q71" i="14" s="1"/>
  <c r="N71" i="14"/>
  <c r="AS112" i="13"/>
  <c r="AU112" i="13" l="1"/>
  <c r="AI113" i="13" s="1"/>
  <c r="H112" i="13"/>
  <c r="BO112" i="13"/>
  <c r="S72" i="14" s="1"/>
  <c r="BP112" i="13"/>
  <c r="T72" i="14" s="1"/>
  <c r="I112" i="13"/>
  <c r="AV112" i="13"/>
  <c r="AJ113" i="13" s="1"/>
  <c r="M112" i="13"/>
  <c r="P112" i="13" s="1"/>
  <c r="S112" i="13"/>
  <c r="AB113" i="13" s="1"/>
  <c r="BH112" i="13"/>
  <c r="BB112" i="13" l="1"/>
  <c r="BC112" i="13"/>
  <c r="BD112" i="13"/>
  <c r="L72" i="14"/>
  <c r="R112" i="13"/>
  <c r="AA113" i="13" s="1"/>
  <c r="L112" i="13"/>
  <c r="O112" i="13" s="1"/>
  <c r="Q112" i="13"/>
  <c r="Z113" i="13" s="1"/>
  <c r="K112" i="13"/>
  <c r="N112" i="13" s="1"/>
  <c r="BR112" i="13"/>
  <c r="F323" i="7" l="1"/>
  <c r="H324" i="7" s="1"/>
  <c r="BA113" i="13"/>
  <c r="F72" i="14"/>
  <c r="BE112" i="13"/>
  <c r="I72" i="14" s="1"/>
  <c r="BG112" i="13"/>
  <c r="K72" i="14" s="1"/>
  <c r="H72" i="14"/>
  <c r="BF112" i="13"/>
  <c r="J72" i="14" s="1"/>
  <c r="G72" i="14"/>
  <c r="BK112" i="13" l="1"/>
  <c r="K324" i="7"/>
  <c r="I324" i="7"/>
  <c r="G324" i="7"/>
  <c r="J324" i="7"/>
  <c r="AT113" i="13"/>
  <c r="O72" i="14"/>
  <c r="BN112" i="13"/>
  <c r="R72" i="14" s="1"/>
  <c r="AX113" i="13"/>
  <c r="E73" i="14"/>
  <c r="BJ112" i="13"/>
  <c r="BI112" i="13"/>
  <c r="L324" i="7" l="1"/>
  <c r="G224" i="12" s="1"/>
  <c r="H224" i="12" s="1"/>
  <c r="I224" i="12" s="1"/>
  <c r="J225" i="12" s="1"/>
  <c r="AW113" i="13"/>
  <c r="AK114" i="13" s="1"/>
  <c r="BQ113" i="13"/>
  <c r="U73" i="14" s="1"/>
  <c r="J113" i="13"/>
  <c r="BM112" i="13"/>
  <c r="Q72" i="14" s="1"/>
  <c r="N72" i="14"/>
  <c r="AS113" i="13"/>
  <c r="BL112" i="13"/>
  <c r="P72" i="14" s="1"/>
  <c r="M72" i="14"/>
  <c r="AR113" i="13"/>
  <c r="B73" i="14"/>
  <c r="H113" i="13" l="1"/>
  <c r="AU113" i="13"/>
  <c r="AI114" i="13" s="1"/>
  <c r="BP113" i="13"/>
  <c r="T73" i="14" s="1"/>
  <c r="AV113" i="13"/>
  <c r="AJ114" i="13" s="1"/>
  <c r="I113" i="13"/>
  <c r="S113" i="13"/>
  <c r="AB114" i="13" s="1"/>
  <c r="M113" i="13"/>
  <c r="P113" i="13" s="1"/>
  <c r="BH113" i="13"/>
  <c r="BO113" i="13"/>
  <c r="S73" i="14" s="1"/>
  <c r="L113" i="13" l="1"/>
  <c r="O113" i="13" s="1"/>
  <c r="R113" i="13"/>
  <c r="AA114" i="13" s="1"/>
  <c r="BD113" i="13"/>
  <c r="BB113" i="13"/>
  <c r="BC113" i="13"/>
  <c r="L73" i="14"/>
  <c r="Q113" i="13"/>
  <c r="Z114" i="13" s="1"/>
  <c r="K113" i="13"/>
  <c r="N113" i="13" s="1"/>
  <c r="BR113" i="13"/>
  <c r="F324" i="7" l="1"/>
  <c r="BA114" i="13"/>
  <c r="BF113" i="13"/>
  <c r="J73" i="14" s="1"/>
  <c r="G73" i="14"/>
  <c r="H73" i="14"/>
  <c r="BG113" i="13"/>
  <c r="K73" i="14" s="1"/>
  <c r="F73" i="14"/>
  <c r="BE113" i="13"/>
  <c r="I73" i="14" s="1"/>
  <c r="BJ113" i="13" l="1"/>
  <c r="N73" i="14" s="1"/>
  <c r="BK113" i="13"/>
  <c r="AT114" i="13" s="1"/>
  <c r="BI113" i="13"/>
  <c r="AX114" i="13"/>
  <c r="E74" i="14"/>
  <c r="I325" i="7"/>
  <c r="J325" i="7"/>
  <c r="K325" i="7"/>
  <c r="G325" i="7"/>
  <c r="H325" i="7"/>
  <c r="AS114" i="13"/>
  <c r="M73" i="14"/>
  <c r="BL113" i="13"/>
  <c r="P73" i="14" s="1"/>
  <c r="AR114" i="13"/>
  <c r="BM113" i="13" l="1"/>
  <c r="Q73" i="14" s="1"/>
  <c r="O73" i="14"/>
  <c r="BN113" i="13"/>
  <c r="R73" i="14" s="1"/>
  <c r="BQ114" i="13"/>
  <c r="U74" i="14" s="1"/>
  <c r="AW114" i="13"/>
  <c r="AK115" i="13" s="1"/>
  <c r="J114" i="13"/>
  <c r="B74" i="14"/>
  <c r="BH114" i="13"/>
  <c r="BO114" i="13"/>
  <c r="S74" i="14" s="1"/>
  <c r="H114" i="13"/>
  <c r="AU114" i="13"/>
  <c r="AI115" i="13" s="1"/>
  <c r="AV114" i="13"/>
  <c r="AJ115" i="13" s="1"/>
  <c r="I114" i="13"/>
  <c r="BP114" i="13"/>
  <c r="T74" i="14" s="1"/>
  <c r="L325" i="7"/>
  <c r="G225" i="12" s="1"/>
  <c r="H225" i="12" s="1"/>
  <c r="I225" i="12" s="1"/>
  <c r="J226" i="12" s="1"/>
  <c r="R114" i="13" l="1"/>
  <c r="AA115" i="13" s="1"/>
  <c r="L114" i="13"/>
  <c r="O114" i="13" s="1"/>
  <c r="S114" i="13"/>
  <c r="AB115" i="13" s="1"/>
  <c r="M114" i="13"/>
  <c r="P114" i="13" s="1"/>
  <c r="L74" i="14"/>
  <c r="BC114" i="13"/>
  <c r="BB114" i="13"/>
  <c r="BD114" i="13"/>
  <c r="Q114" i="13"/>
  <c r="Z115" i="13" s="1"/>
  <c r="K114" i="13"/>
  <c r="N114" i="13" s="1"/>
  <c r="BR114" i="13"/>
  <c r="BA115" i="13" l="1"/>
  <c r="F325" i="7"/>
  <c r="BG114" i="13"/>
  <c r="K74" i="14" s="1"/>
  <c r="H74" i="14"/>
  <c r="G74" i="14"/>
  <c r="BF114" i="13"/>
  <c r="J74" i="14" s="1"/>
  <c r="F74" i="14"/>
  <c r="BE114" i="13"/>
  <c r="I74" i="14" s="1"/>
  <c r="BJ114" i="13" l="1"/>
  <c r="N74" i="14" s="1"/>
  <c r="BI114" i="13"/>
  <c r="BL114" i="13" s="1"/>
  <c r="P74" i="14" s="1"/>
  <c r="G326" i="7"/>
  <c r="I326" i="7"/>
  <c r="J326" i="7"/>
  <c r="H326" i="7"/>
  <c r="K326" i="7"/>
  <c r="M74" i="14"/>
  <c r="BK114" i="13"/>
  <c r="AX115" i="13"/>
  <c r="E75" i="14"/>
  <c r="AS115" i="13" l="1"/>
  <c r="BP115" i="13" s="1"/>
  <c r="T75" i="14" s="1"/>
  <c r="BM114" i="13"/>
  <c r="Q74" i="14" s="1"/>
  <c r="AR115" i="13"/>
  <c r="AU115" i="13" s="1"/>
  <c r="AI116" i="13" s="1"/>
  <c r="AT115" i="13"/>
  <c r="O74" i="14"/>
  <c r="BN114" i="13"/>
  <c r="R74" i="14" s="1"/>
  <c r="B75" i="14"/>
  <c r="L326" i="7"/>
  <c r="G226" i="12" s="1"/>
  <c r="H226" i="12" s="1"/>
  <c r="I226" i="12" s="1"/>
  <c r="J227" i="12" s="1"/>
  <c r="BO115" i="13" l="1"/>
  <c r="S75" i="14" s="1"/>
  <c r="H115" i="13"/>
  <c r="Q115" i="13" s="1"/>
  <c r="Z116" i="13" s="1"/>
  <c r="AV115" i="13"/>
  <c r="AJ116" i="13" s="1"/>
  <c r="I115" i="13"/>
  <c r="L115" i="13" s="1"/>
  <c r="O115" i="13" s="1"/>
  <c r="BQ115" i="13"/>
  <c r="U75" i="14" s="1"/>
  <c r="AW115" i="13"/>
  <c r="AK116" i="13" s="1"/>
  <c r="J115" i="13"/>
  <c r="BH115" i="13"/>
  <c r="R115" i="13" l="1"/>
  <c r="AA116" i="13" s="1"/>
  <c r="K115" i="13"/>
  <c r="N115" i="13" s="1"/>
  <c r="BR115" i="13"/>
  <c r="BD115" i="13"/>
  <c r="BC115" i="13"/>
  <c r="BB115" i="13"/>
  <c r="L75" i="14"/>
  <c r="M115" i="13"/>
  <c r="P115" i="13" s="1"/>
  <c r="S115" i="13"/>
  <c r="AB116" i="13" s="1"/>
  <c r="BA116" i="13" s="1"/>
  <c r="F326" i="7" l="1"/>
  <c r="G327" i="7" s="1"/>
  <c r="AX116" i="13"/>
  <c r="E76" i="14"/>
  <c r="BF115" i="13"/>
  <c r="J75" i="14" s="1"/>
  <c r="G75" i="14"/>
  <c r="F75" i="14"/>
  <c r="BE115" i="13"/>
  <c r="I75" i="14" s="1"/>
  <c r="BG115" i="13"/>
  <c r="K75" i="14" s="1"/>
  <c r="H75" i="14"/>
  <c r="BJ115" i="13" l="1"/>
  <c r="N75" i="14" s="1"/>
  <c r="K327" i="7"/>
  <c r="I327" i="7"/>
  <c r="H327" i="7"/>
  <c r="J327" i="7"/>
  <c r="BI115" i="13"/>
  <c r="M75" i="14" s="1"/>
  <c r="BK115" i="13"/>
  <c r="AT116" i="13" s="1"/>
  <c r="B76" i="14"/>
  <c r="AR116" i="13" l="1"/>
  <c r="L327" i="7"/>
  <c r="G227" i="12" s="1"/>
  <c r="H227" i="12" s="1"/>
  <c r="I227" i="12" s="1"/>
  <c r="J228" i="12" s="1"/>
  <c r="AS116" i="13"/>
  <c r="AV116" i="13" s="1"/>
  <c r="AJ117" i="13" s="1"/>
  <c r="BM115" i="13"/>
  <c r="Q75" i="14" s="1"/>
  <c r="BL115" i="13"/>
  <c r="P75" i="14" s="1"/>
  <c r="BN115" i="13"/>
  <c r="R75" i="14" s="1"/>
  <c r="O75" i="14"/>
  <c r="BH116" i="13"/>
  <c r="BD116" i="13" s="1"/>
  <c r="BQ116" i="13"/>
  <c r="U76" i="14" s="1"/>
  <c r="AW116" i="13"/>
  <c r="AK117" i="13" s="1"/>
  <c r="J116" i="13"/>
  <c r="BP116" i="13"/>
  <c r="T76" i="14" s="1"/>
  <c r="I116" i="13"/>
  <c r="BO116" i="13"/>
  <c r="S76" i="14" s="1"/>
  <c r="AU116" i="13"/>
  <c r="AI117" i="13" s="1"/>
  <c r="H116" i="13"/>
  <c r="BC116" i="13" l="1"/>
  <c r="BF116" i="13" s="1"/>
  <c r="J76" i="14" s="1"/>
  <c r="L76" i="14"/>
  <c r="BB116" i="13"/>
  <c r="F76" i="14" s="1"/>
  <c r="L116" i="13"/>
  <c r="O116" i="13" s="1"/>
  <c r="R116" i="13"/>
  <c r="AA117" i="13" s="1"/>
  <c r="H76" i="14"/>
  <c r="BG116" i="13"/>
  <c r="K76" i="14" s="1"/>
  <c r="S116" i="13"/>
  <c r="AB117" i="13" s="1"/>
  <c r="M116" i="13"/>
  <c r="P116" i="13" s="1"/>
  <c r="Q116" i="13"/>
  <c r="Z117" i="13" s="1"/>
  <c r="K116" i="13"/>
  <c r="N116" i="13" s="1"/>
  <c r="BR116" i="13"/>
  <c r="BA117" i="13" l="1"/>
  <c r="BK116" i="13"/>
  <c r="AT117" i="13" s="1"/>
  <c r="J117" i="13" s="1"/>
  <c r="BJ116" i="13"/>
  <c r="AS117" i="13" s="1"/>
  <c r="AV117" i="13" s="1"/>
  <c r="AJ118" i="13" s="1"/>
  <c r="G76" i="14"/>
  <c r="BE116" i="13"/>
  <c r="I76" i="14" s="1"/>
  <c r="F327" i="7"/>
  <c r="O76" i="14"/>
  <c r="BP117" i="13" l="1"/>
  <c r="T77" i="14" s="1"/>
  <c r="N76" i="14"/>
  <c r="I117" i="13"/>
  <c r="L117" i="13" s="1"/>
  <c r="O117" i="13" s="1"/>
  <c r="BM116" i="13"/>
  <c r="Q76" i="14" s="1"/>
  <c r="BQ117" i="13"/>
  <c r="U77" i="14" s="1"/>
  <c r="AW117" i="13"/>
  <c r="AK118" i="13" s="1"/>
  <c r="BN116" i="13"/>
  <c r="R76" i="14" s="1"/>
  <c r="BI116" i="13"/>
  <c r="AR117" i="13" s="1"/>
  <c r="R117" i="13"/>
  <c r="AA118" i="13" s="1"/>
  <c r="S117" i="13"/>
  <c r="AB118" i="13" s="1"/>
  <c r="M117" i="13"/>
  <c r="P117" i="13" s="1"/>
  <c r="E77" i="14"/>
  <c r="AX117" i="13"/>
  <c r="H328" i="7"/>
  <c r="I328" i="7"/>
  <c r="J328" i="7"/>
  <c r="K328" i="7"/>
  <c r="G328" i="7"/>
  <c r="M76" i="14" l="1"/>
  <c r="BL116" i="13"/>
  <c r="P76" i="14" s="1"/>
  <c r="L328" i="7"/>
  <c r="G228" i="12" s="1"/>
  <c r="H228" i="12" s="1"/>
  <c r="I228" i="12" s="1"/>
  <c r="J229" i="12" s="1"/>
  <c r="B77" i="14"/>
  <c r="BO117" i="13"/>
  <c r="S77" i="14" s="1"/>
  <c r="BH117" i="13"/>
  <c r="H117" i="13"/>
  <c r="AU117" i="13"/>
  <c r="AI118" i="13" s="1"/>
  <c r="BC117" i="13" l="1"/>
  <c r="BD117" i="13"/>
  <c r="L77" i="14"/>
  <c r="BB117" i="13"/>
  <c r="BR117" i="13"/>
  <c r="Q117" i="13"/>
  <c r="Z118" i="13" s="1"/>
  <c r="K117" i="13"/>
  <c r="N117" i="13" s="1"/>
  <c r="F328" i="7" l="1"/>
  <c r="BA118" i="13"/>
  <c r="BG117" i="13"/>
  <c r="K77" i="14" s="1"/>
  <c r="H77" i="14"/>
  <c r="BF117" i="13"/>
  <c r="J77" i="14" s="1"/>
  <c r="G77" i="14"/>
  <c r="F77" i="14"/>
  <c r="BE117" i="13"/>
  <c r="I77" i="14" s="1"/>
  <c r="BK117" i="13" l="1"/>
  <c r="O77" i="14" s="1"/>
  <c r="BJ117" i="13"/>
  <c r="BI117" i="13"/>
  <c r="AR118" i="13" s="1"/>
  <c r="BM117" i="13"/>
  <c r="Q77" i="14" s="1"/>
  <c r="AS118" i="13"/>
  <c r="N77" i="14"/>
  <c r="AT118" i="13"/>
  <c r="E78" i="14"/>
  <c r="AX118" i="13"/>
  <c r="J329" i="7"/>
  <c r="K329" i="7"/>
  <c r="I329" i="7"/>
  <c r="H329" i="7"/>
  <c r="G329" i="7"/>
  <c r="BN117" i="13" l="1"/>
  <c r="R77" i="14" s="1"/>
  <c r="M77" i="14"/>
  <c r="BL117" i="13"/>
  <c r="P77" i="14" s="1"/>
  <c r="AV118" i="13"/>
  <c r="AJ119" i="13" s="1"/>
  <c r="BP118" i="13"/>
  <c r="T78" i="14" s="1"/>
  <c r="I118" i="13"/>
  <c r="AU118" i="13"/>
  <c r="AI119" i="13" s="1"/>
  <c r="H118" i="13"/>
  <c r="L329" i="7"/>
  <c r="G229" i="12" s="1"/>
  <c r="H229" i="12" s="1"/>
  <c r="I229" i="12" s="1"/>
  <c r="J230" i="12" s="1"/>
  <c r="BQ118" i="13"/>
  <c r="U78" i="14" s="1"/>
  <c r="AW118" i="13"/>
  <c r="AK119" i="13" s="1"/>
  <c r="J118" i="13"/>
  <c r="B78" i="14"/>
  <c r="BO118" i="13"/>
  <c r="S78" i="14" s="1"/>
  <c r="BH118" i="13"/>
  <c r="S118" i="13" l="1"/>
  <c r="AB119" i="13" s="1"/>
  <c r="M118" i="13"/>
  <c r="P118" i="13" s="1"/>
  <c r="BR118" i="13"/>
  <c r="K118" i="13"/>
  <c r="N118" i="13" s="1"/>
  <c r="Q118" i="13"/>
  <c r="Z119" i="13" s="1"/>
  <c r="R118" i="13"/>
  <c r="AA119" i="13" s="1"/>
  <c r="L118" i="13"/>
  <c r="O118" i="13" s="1"/>
  <c r="BB118" i="13"/>
  <c r="BC118" i="13"/>
  <c r="BD118" i="13"/>
  <c r="L78" i="14"/>
  <c r="BA119" i="13" l="1"/>
  <c r="F329" i="7"/>
  <c r="BF118" i="13"/>
  <c r="J78" i="14" s="1"/>
  <c r="G78" i="14"/>
  <c r="BJ118" i="13"/>
  <c r="H78" i="14"/>
  <c r="BG118" i="13"/>
  <c r="K78" i="14" s="1"/>
  <c r="F78" i="14"/>
  <c r="BE118" i="13"/>
  <c r="I78" i="14" s="1"/>
  <c r="BK118" i="13" l="1"/>
  <c r="AT119" i="13" s="1"/>
  <c r="BI118" i="13"/>
  <c r="BM118" i="13"/>
  <c r="Q78" i="14" s="1"/>
  <c r="N78" i="14"/>
  <c r="AS119" i="13"/>
  <c r="BL118" i="13"/>
  <c r="P78" i="14" s="1"/>
  <c r="M78" i="14"/>
  <c r="AR119" i="13"/>
  <c r="O78" i="14"/>
  <c r="AX119" i="13"/>
  <c r="E79" i="14"/>
  <c r="J330" i="7"/>
  <c r="H330" i="7"/>
  <c r="G330" i="7"/>
  <c r="K330" i="7"/>
  <c r="I330" i="7"/>
  <c r="BN118" i="13" l="1"/>
  <c r="R78" i="14" s="1"/>
  <c r="L330" i="7"/>
  <c r="G230" i="12" s="1"/>
  <c r="H230" i="12" s="1"/>
  <c r="I230" i="12" s="1"/>
  <c r="J231" i="12" s="1"/>
  <c r="AU119" i="13"/>
  <c r="AI120" i="13" s="1"/>
  <c r="H119" i="13"/>
  <c r="AV119" i="13"/>
  <c r="AJ120" i="13" s="1"/>
  <c r="BP119" i="13"/>
  <c r="T79" i="14" s="1"/>
  <c r="I119" i="13"/>
  <c r="BO119" i="13"/>
  <c r="S79" i="14" s="1"/>
  <c r="B79" i="14"/>
  <c r="BH119" i="13"/>
  <c r="AW119" i="13"/>
  <c r="AK120" i="13" s="1"/>
  <c r="BQ119" i="13"/>
  <c r="U79" i="14" s="1"/>
  <c r="J119" i="13"/>
  <c r="S119" i="13" l="1"/>
  <c r="AB120" i="13" s="1"/>
  <c r="M119" i="13"/>
  <c r="P119" i="13" s="1"/>
  <c r="R119" i="13"/>
  <c r="AA120" i="13" s="1"/>
  <c r="L119" i="13"/>
  <c r="O119" i="13" s="1"/>
  <c r="BC119" i="13"/>
  <c r="L79" i="14"/>
  <c r="BB119" i="13"/>
  <c r="BD119" i="13"/>
  <c r="Q119" i="13"/>
  <c r="Z120" i="13" s="1"/>
  <c r="K119" i="13"/>
  <c r="N119" i="13" s="1"/>
  <c r="BR119" i="13"/>
  <c r="BA120" i="13" l="1"/>
  <c r="F330" i="7"/>
  <c r="BE119" i="13"/>
  <c r="I79" i="14" s="1"/>
  <c r="F79" i="14"/>
  <c r="G79" i="14"/>
  <c r="BF119" i="13"/>
  <c r="J79" i="14" s="1"/>
  <c r="H79" i="14"/>
  <c r="BG119" i="13"/>
  <c r="K79" i="14" s="1"/>
  <c r="BI119" i="13" l="1"/>
  <c r="M79" i="14" s="1"/>
  <c r="E80" i="14"/>
  <c r="AX120" i="13"/>
  <c r="BK119" i="13"/>
  <c r="BJ119" i="13"/>
  <c r="I331" i="7"/>
  <c r="K331" i="7"/>
  <c r="G331" i="7"/>
  <c r="H331" i="7"/>
  <c r="J331" i="7"/>
  <c r="AR120" i="13" l="1"/>
  <c r="BL119" i="13"/>
  <c r="P79" i="14" s="1"/>
  <c r="B80" i="14"/>
  <c r="BO120" i="13"/>
  <c r="S80" i="14" s="1"/>
  <c r="N79" i="14"/>
  <c r="BM119" i="13"/>
  <c r="Q79" i="14" s="1"/>
  <c r="AS120" i="13"/>
  <c r="AU120" i="13"/>
  <c r="AI121" i="13" s="1"/>
  <c r="H120" i="13"/>
  <c r="L331" i="7"/>
  <c r="G231" i="12" s="1"/>
  <c r="H231" i="12" s="1"/>
  <c r="I231" i="12" s="1"/>
  <c r="J232" i="12" s="1"/>
  <c r="AT120" i="13"/>
  <c r="O79" i="14"/>
  <c r="BN119" i="13"/>
  <c r="R79" i="14" s="1"/>
  <c r="AV120" i="13" l="1"/>
  <c r="AJ121" i="13" s="1"/>
  <c r="I120" i="13"/>
  <c r="BP120" i="13"/>
  <c r="T80" i="14" s="1"/>
  <c r="BH120" i="13"/>
  <c r="J120" i="13"/>
  <c r="BQ120" i="13"/>
  <c r="U80" i="14" s="1"/>
  <c r="AW120" i="13"/>
  <c r="AK121" i="13" s="1"/>
  <c r="Q120" i="13"/>
  <c r="Z121" i="13" s="1"/>
  <c r="K120" i="13"/>
  <c r="N120" i="13" s="1"/>
  <c r="M120" i="13" l="1"/>
  <c r="P120" i="13" s="1"/>
  <c r="S120" i="13"/>
  <c r="AB121" i="13" s="1"/>
  <c r="L120" i="13"/>
  <c r="O120" i="13" s="1"/>
  <c r="R120" i="13"/>
  <c r="AA121" i="13" s="1"/>
  <c r="F331" i="7" s="1"/>
  <c r="BR120" i="13"/>
  <c r="BD120" i="13"/>
  <c r="BC120" i="13"/>
  <c r="L80" i="14"/>
  <c r="BB120" i="13"/>
  <c r="BA121" i="13" l="1"/>
  <c r="E81" i="14" s="1"/>
  <c r="F80" i="14"/>
  <c r="BE120" i="13"/>
  <c r="I80" i="14" s="1"/>
  <c r="I332" i="7"/>
  <c r="G332" i="7"/>
  <c r="H332" i="7"/>
  <c r="K332" i="7"/>
  <c r="J332" i="7"/>
  <c r="G80" i="14"/>
  <c r="BF120" i="13"/>
  <c r="J80" i="14" s="1"/>
  <c r="BG120" i="13"/>
  <c r="K80" i="14" s="1"/>
  <c r="H80" i="14"/>
  <c r="AX121" i="13" l="1"/>
  <c r="B81" i="14" s="1"/>
  <c r="BI120" i="13"/>
  <c r="AR121" i="13" s="1"/>
  <c r="BJ120" i="13"/>
  <c r="L332" i="7"/>
  <c r="G232" i="12" s="1"/>
  <c r="H232" i="12" s="1"/>
  <c r="I232" i="12" s="1"/>
  <c r="J233" i="12" s="1"/>
  <c r="BK120" i="13"/>
  <c r="M80" i="14" l="1"/>
  <c r="BL120" i="13"/>
  <c r="P80" i="14" s="1"/>
  <c r="BM120" i="13"/>
  <c r="Q80" i="14" s="1"/>
  <c r="N80" i="14"/>
  <c r="AS121" i="13"/>
  <c r="AT121" i="13"/>
  <c r="BN120" i="13"/>
  <c r="R80" i="14" s="1"/>
  <c r="O80" i="14"/>
  <c r="BO121" i="13"/>
  <c r="S81" i="14" s="1"/>
  <c r="H121" i="13"/>
  <c r="AU121" i="13"/>
  <c r="AI122" i="13" s="1"/>
  <c r="I121" i="13" l="1"/>
  <c r="BP121" i="13"/>
  <c r="T81" i="14" s="1"/>
  <c r="AV121" i="13"/>
  <c r="AJ122" i="13" s="1"/>
  <c r="BH121" i="13"/>
  <c r="Q121" i="13"/>
  <c r="Z122" i="13" s="1"/>
  <c r="K121" i="13"/>
  <c r="N121" i="13" s="1"/>
  <c r="AW121" i="13"/>
  <c r="AK122" i="13" s="1"/>
  <c r="BQ121" i="13"/>
  <c r="U81" i="14" s="1"/>
  <c r="J121" i="13"/>
  <c r="S121" i="13" l="1"/>
  <c r="AB122" i="13" s="1"/>
  <c r="M121" i="13"/>
  <c r="P121" i="13" s="1"/>
  <c r="BR121" i="13"/>
  <c r="L121" i="13"/>
  <c r="O121" i="13" s="1"/>
  <c r="R121" i="13"/>
  <c r="AA122" i="13" s="1"/>
  <c r="BD121" i="13"/>
  <c r="BB121" i="13"/>
  <c r="L81" i="14"/>
  <c r="BC121" i="13"/>
  <c r="F332" i="7" l="1"/>
  <c r="I333" i="7" s="1"/>
  <c r="BA122" i="13"/>
  <c r="BE121" i="13"/>
  <c r="I81" i="14" s="1"/>
  <c r="F81" i="14"/>
  <c r="BI121" i="13"/>
  <c r="BG121" i="13"/>
  <c r="K81" i="14" s="1"/>
  <c r="H81" i="14"/>
  <c r="BF121" i="13"/>
  <c r="J81" i="14" s="1"/>
  <c r="G81" i="14"/>
  <c r="G333" i="7" l="1"/>
  <c r="H333" i="7"/>
  <c r="K333" i="7"/>
  <c r="J333" i="7"/>
  <c r="BK121" i="13"/>
  <c r="BN121" i="13" s="1"/>
  <c r="R81" i="14" s="1"/>
  <c r="BJ121" i="13"/>
  <c r="BM121" i="13" s="1"/>
  <c r="Q81" i="14" s="1"/>
  <c r="AS122" i="13"/>
  <c r="M81" i="14"/>
  <c r="BL121" i="13"/>
  <c r="P81" i="14" s="1"/>
  <c r="AR122" i="13"/>
  <c r="AX122" i="13"/>
  <c r="E82" i="14"/>
  <c r="L333" i="7"/>
  <c r="G233" i="12" s="1"/>
  <c r="H233" i="12" s="1"/>
  <c r="I233" i="12" s="1"/>
  <c r="J234" i="12" s="1"/>
  <c r="N81" i="14" l="1"/>
  <c r="O81" i="14"/>
  <c r="AT122" i="13"/>
  <c r="J122" i="13" s="1"/>
  <c r="BO122" i="13"/>
  <c r="S82" i="14" s="1"/>
  <c r="B82" i="14"/>
  <c r="BH122" i="13"/>
  <c r="AV122" i="13"/>
  <c r="AJ123" i="13" s="1"/>
  <c r="I122" i="13"/>
  <c r="BP122" i="13"/>
  <c r="T82" i="14" s="1"/>
  <c r="AU122" i="13"/>
  <c r="AI123" i="13" s="1"/>
  <c r="H122" i="13"/>
  <c r="AW122" i="13" l="1"/>
  <c r="AK123" i="13" s="1"/>
  <c r="BQ122" i="13"/>
  <c r="U82" i="14" s="1"/>
  <c r="K122" i="13"/>
  <c r="N122" i="13" s="1"/>
  <c r="Q122" i="13"/>
  <c r="Z123" i="13" s="1"/>
  <c r="BR122" i="13"/>
  <c r="S122" i="13"/>
  <c r="AB123" i="13" s="1"/>
  <c r="M122" i="13"/>
  <c r="P122" i="13" s="1"/>
  <c r="R122" i="13"/>
  <c r="AA123" i="13" s="1"/>
  <c r="L122" i="13"/>
  <c r="O122" i="13" s="1"/>
  <c r="BC122" i="13"/>
  <c r="BD122" i="13"/>
  <c r="BB122" i="13"/>
  <c r="L82" i="14"/>
  <c r="BA123" i="13" l="1"/>
  <c r="F333" i="7"/>
  <c r="J334" i="7" s="1"/>
  <c r="BG122" i="13"/>
  <c r="K82" i="14" s="1"/>
  <c r="H82" i="14"/>
  <c r="F82" i="14"/>
  <c r="BE122" i="13"/>
  <c r="I82" i="14" s="1"/>
  <c r="BF122" i="13"/>
  <c r="J82" i="14" s="1"/>
  <c r="G82" i="14"/>
  <c r="G334" i="7" l="1"/>
  <c r="I334" i="7"/>
  <c r="K334" i="7"/>
  <c r="H334" i="7"/>
  <c r="BI122" i="13"/>
  <c r="BK122" i="13"/>
  <c r="BJ122" i="13"/>
  <c r="E83" i="14"/>
  <c r="AX123" i="13"/>
  <c r="L334" i="7" l="1"/>
  <c r="G234" i="12" s="1"/>
  <c r="H234" i="12" s="1"/>
  <c r="I234" i="12" s="1"/>
  <c r="J235" i="12" s="1"/>
  <c r="AT123" i="13"/>
  <c r="O82" i="14"/>
  <c r="BN122" i="13"/>
  <c r="R82" i="14" s="1"/>
  <c r="BM122" i="13"/>
  <c r="Q82" i="14" s="1"/>
  <c r="AS123" i="13"/>
  <c r="N82" i="14"/>
  <c r="B83" i="14"/>
  <c r="BL122" i="13"/>
  <c r="P82" i="14" s="1"/>
  <c r="M82" i="14"/>
  <c r="AR123" i="13"/>
  <c r="BH123" i="13" l="1"/>
  <c r="L83" i="14" s="1"/>
  <c r="AV123" i="13"/>
  <c r="AJ124" i="13" s="1"/>
  <c r="BP123" i="13"/>
  <c r="T83" i="14" s="1"/>
  <c r="I123" i="13"/>
  <c r="J123" i="13"/>
  <c r="BQ123" i="13"/>
  <c r="U83" i="14" s="1"/>
  <c r="AW123" i="13"/>
  <c r="AK124" i="13" s="1"/>
  <c r="H123" i="13"/>
  <c r="AU123" i="13"/>
  <c r="AI124" i="13" s="1"/>
  <c r="BO123" i="13"/>
  <c r="S83" i="14" s="1"/>
  <c r="BD123" i="13" l="1"/>
  <c r="BG123" i="13" s="1"/>
  <c r="BC123" i="13"/>
  <c r="G83" i="14" s="1"/>
  <c r="BB123" i="13"/>
  <c r="BE123" i="13" s="1"/>
  <c r="I83" i="14" s="1"/>
  <c r="BR123" i="13"/>
  <c r="Q123" i="13"/>
  <c r="Z124" i="13" s="1"/>
  <c r="K123" i="13"/>
  <c r="N123" i="13" s="1"/>
  <c r="L123" i="13"/>
  <c r="O123" i="13" s="1"/>
  <c r="R123" i="13"/>
  <c r="AA124" i="13" s="1"/>
  <c r="M123" i="13"/>
  <c r="P123" i="13" s="1"/>
  <c r="S123" i="13"/>
  <c r="AB124" i="13" s="1"/>
  <c r="BA124" i="13" l="1"/>
  <c r="H83" i="14"/>
  <c r="BF123" i="13"/>
  <c r="F334" i="7"/>
  <c r="F83" i="14"/>
  <c r="BI123" i="13"/>
  <c r="M83" i="14" s="1"/>
  <c r="J83" i="14"/>
  <c r="BJ123" i="13"/>
  <c r="K83" i="14"/>
  <c r="BK123" i="13"/>
  <c r="AR124" i="13" l="1"/>
  <c r="AU124" i="13" s="1"/>
  <c r="AI125" i="13" s="1"/>
  <c r="BL123" i="13"/>
  <c r="P83" i="14" s="1"/>
  <c r="AX124" i="13"/>
  <c r="E84" i="14"/>
  <c r="K335" i="7"/>
  <c r="H335" i="7"/>
  <c r="J335" i="7"/>
  <c r="I335" i="7"/>
  <c r="G335" i="7"/>
  <c r="BM123" i="13"/>
  <c r="Q83" i="14" s="1"/>
  <c r="N83" i="14"/>
  <c r="AS124" i="13"/>
  <c r="AT124" i="13"/>
  <c r="BN123" i="13"/>
  <c r="R83" i="14" s="1"/>
  <c r="O83" i="14"/>
  <c r="H124" i="13"/>
  <c r="BO124" i="13" l="1"/>
  <c r="S84" i="14" s="1"/>
  <c r="AV124" i="13"/>
  <c r="AJ125" i="13" s="1"/>
  <c r="BP124" i="13"/>
  <c r="T84" i="14" s="1"/>
  <c r="I124" i="13"/>
  <c r="K124" i="13"/>
  <c r="N124" i="13" s="1"/>
  <c r="Q124" i="13"/>
  <c r="Z125" i="13" s="1"/>
  <c r="J124" i="13"/>
  <c r="AW124" i="13"/>
  <c r="AK125" i="13" s="1"/>
  <c r="BQ124" i="13"/>
  <c r="U84" i="14" s="1"/>
  <c r="B84" i="14"/>
  <c r="BH124" i="13"/>
  <c r="L335" i="7"/>
  <c r="G235" i="12" s="1"/>
  <c r="H235" i="12" s="1"/>
  <c r="I235" i="12" s="1"/>
  <c r="J236" i="12" s="1"/>
  <c r="BR124" i="13" l="1"/>
  <c r="R124" i="13"/>
  <c r="AA125" i="13" s="1"/>
  <c r="L124" i="13"/>
  <c r="O124" i="13" s="1"/>
  <c r="BB124" i="13"/>
  <c r="BD124" i="13"/>
  <c r="BC124" i="13"/>
  <c r="L84" i="14"/>
  <c r="S124" i="13"/>
  <c r="AB125" i="13" s="1"/>
  <c r="M124" i="13"/>
  <c r="P124" i="13" s="1"/>
  <c r="BA125" i="13" l="1"/>
  <c r="E85" i="14" s="1"/>
  <c r="F335" i="7"/>
  <c r="I336" i="7" s="1"/>
  <c r="BG124" i="13"/>
  <c r="H84" i="14"/>
  <c r="G84" i="14"/>
  <c r="BF124" i="13"/>
  <c r="F84" i="14"/>
  <c r="BE124" i="13"/>
  <c r="I84" i="14" s="1"/>
  <c r="AX125" i="13" l="1"/>
  <c r="B85" i="14" s="1"/>
  <c r="H336" i="7"/>
  <c r="J336" i="7"/>
  <c r="G336" i="7"/>
  <c r="L336" i="7" s="1"/>
  <c r="G236" i="12" s="1"/>
  <c r="H236" i="12" s="1"/>
  <c r="I236" i="12" s="1"/>
  <c r="J237" i="12" s="1"/>
  <c r="K336" i="7"/>
  <c r="BI124" i="13"/>
  <c r="J84" i="14"/>
  <c r="BJ124" i="13"/>
  <c r="K84" i="14"/>
  <c r="BK124" i="13"/>
  <c r="AT125" i="13" l="1"/>
  <c r="BN124" i="13"/>
  <c r="R84" i="14" s="1"/>
  <c r="O84" i="14"/>
  <c r="BL124" i="13"/>
  <c r="P84" i="14" s="1"/>
  <c r="M84" i="14"/>
  <c r="AR125" i="13"/>
  <c r="N84" i="14"/>
  <c r="AS125" i="13"/>
  <c r="BM124" i="13"/>
  <c r="Q84" i="14" s="1"/>
  <c r="H125" i="13" l="1"/>
  <c r="AU125" i="13"/>
  <c r="AI126" i="13" s="1"/>
  <c r="BO125" i="13"/>
  <c r="S85" i="14" s="1"/>
  <c r="BH125" i="13"/>
  <c r="J125" i="13"/>
  <c r="BQ125" i="13"/>
  <c r="U85" i="14" s="1"/>
  <c r="AW125" i="13"/>
  <c r="AK126" i="13" s="1"/>
  <c r="I125" i="13"/>
  <c r="AV125" i="13"/>
  <c r="AJ126" i="13" s="1"/>
  <c r="BP125" i="13"/>
  <c r="T85" i="14" s="1"/>
  <c r="K125" i="13" l="1"/>
  <c r="N125" i="13" s="1"/>
  <c r="Q125" i="13"/>
  <c r="Z126" i="13" s="1"/>
  <c r="BR125" i="13"/>
  <c r="M125" i="13"/>
  <c r="P125" i="13" s="1"/>
  <c r="S125" i="13"/>
  <c r="AB126" i="13" s="1"/>
  <c r="L125" i="13"/>
  <c r="O125" i="13" s="1"/>
  <c r="R125" i="13"/>
  <c r="AA126" i="13" s="1"/>
  <c r="BC125" i="13"/>
  <c r="BB125" i="13"/>
  <c r="BD125" i="13"/>
  <c r="L85" i="14"/>
  <c r="BA126" i="13" l="1"/>
  <c r="F336" i="7"/>
  <c r="BE125" i="13"/>
  <c r="I85" i="14" s="1"/>
  <c r="F85" i="14"/>
  <c r="H85" i="14"/>
  <c r="BG125" i="13"/>
  <c r="K85" i="14" s="1"/>
  <c r="BF125" i="13"/>
  <c r="G85" i="14"/>
  <c r="BK125" i="13" l="1"/>
  <c r="O85" i="14" s="1"/>
  <c r="E86" i="14"/>
  <c r="AX126" i="13"/>
  <c r="B86" i="14" s="1"/>
  <c r="J85" i="14"/>
  <c r="BJ125" i="13"/>
  <c r="J337" i="7"/>
  <c r="I337" i="7"/>
  <c r="G337" i="7"/>
  <c r="H337" i="7"/>
  <c r="K337" i="7"/>
  <c r="BI125" i="13"/>
  <c r="BN125" i="13" l="1"/>
  <c r="R85" i="14" s="1"/>
  <c r="AT126" i="13"/>
  <c r="M85" i="14"/>
  <c r="BL125" i="13"/>
  <c r="P85" i="14" s="1"/>
  <c r="AR126" i="13"/>
  <c r="AS126" i="13"/>
  <c r="BM125" i="13"/>
  <c r="Q85" i="14" s="1"/>
  <c r="N85" i="14"/>
  <c r="L337" i="7"/>
  <c r="G237" i="12" s="1"/>
  <c r="H237" i="12" s="1"/>
  <c r="I237" i="12" s="1"/>
  <c r="J238" i="12" s="1"/>
  <c r="AW126" i="13" l="1"/>
  <c r="AK127" i="13" s="1"/>
  <c r="BQ126" i="13"/>
  <c r="U86" i="14" s="1"/>
  <c r="J126" i="13"/>
  <c r="H126" i="13"/>
  <c r="BO126" i="13"/>
  <c r="S86" i="14" s="1"/>
  <c r="AU126" i="13"/>
  <c r="AI127" i="13" s="1"/>
  <c r="BH126" i="13"/>
  <c r="AV126" i="13"/>
  <c r="AJ127" i="13" s="1"/>
  <c r="BP126" i="13"/>
  <c r="T86" i="14" s="1"/>
  <c r="I126" i="13"/>
  <c r="S126" i="13" l="1"/>
  <c r="AB127" i="13" s="1"/>
  <c r="M126" i="13"/>
  <c r="P126" i="13" s="1"/>
  <c r="L126" i="13"/>
  <c r="O126" i="13" s="1"/>
  <c r="R126" i="13"/>
  <c r="AA127" i="13" s="1"/>
  <c r="BR126" i="13"/>
  <c r="Q126" i="13"/>
  <c r="Z127" i="13" s="1"/>
  <c r="K126" i="13"/>
  <c r="N126" i="13" s="1"/>
  <c r="L86" i="14"/>
  <c r="BD126" i="13"/>
  <c r="BB126" i="13"/>
  <c r="BC126" i="13"/>
  <c r="BA127" i="13" l="1"/>
  <c r="F337" i="7"/>
  <c r="BF126" i="13"/>
  <c r="J86" i="14" s="1"/>
  <c r="G86" i="14"/>
  <c r="H86" i="14"/>
  <c r="BG126" i="13"/>
  <c r="BE126" i="13"/>
  <c r="F86" i="14"/>
  <c r="BJ126" i="13" l="1"/>
  <c r="N86" i="14" s="1"/>
  <c r="H338" i="7"/>
  <c r="I338" i="7"/>
  <c r="K338" i="7"/>
  <c r="J338" i="7"/>
  <c r="G338" i="7"/>
  <c r="K86" i="14"/>
  <c r="BK126" i="13"/>
  <c r="I86" i="14"/>
  <c r="BI126" i="13"/>
  <c r="E87" i="14"/>
  <c r="AX127" i="13"/>
  <c r="AS127" i="13" l="1"/>
  <c r="I127" i="13" s="1"/>
  <c r="BM126" i="13"/>
  <c r="Q86" i="14" s="1"/>
  <c r="L338" i="7"/>
  <c r="G238" i="12" s="1"/>
  <c r="H238" i="12" s="1"/>
  <c r="I238" i="12" s="1"/>
  <c r="J239" i="12" s="1"/>
  <c r="B87" i="14"/>
  <c r="AT127" i="13"/>
  <c r="BN126" i="13"/>
  <c r="R86" i="14" s="1"/>
  <c r="O86" i="14"/>
  <c r="BP127" i="13"/>
  <c r="T87" i="14" s="1"/>
  <c r="AV127" i="13"/>
  <c r="AJ128" i="13" s="1"/>
  <c r="AR127" i="13"/>
  <c r="M86" i="14"/>
  <c r="BL126" i="13"/>
  <c r="P86" i="14" s="1"/>
  <c r="H127" i="13" l="1"/>
  <c r="AU127" i="13"/>
  <c r="AI128" i="13" s="1"/>
  <c r="BH127" i="13"/>
  <c r="L127" i="13"/>
  <c r="O127" i="13" s="1"/>
  <c r="R127" i="13"/>
  <c r="AA128" i="13" s="1"/>
  <c r="J127" i="13"/>
  <c r="BQ127" i="13"/>
  <c r="U87" i="14" s="1"/>
  <c r="AW127" i="13"/>
  <c r="AK128" i="13" s="1"/>
  <c r="BO127" i="13"/>
  <c r="S87" i="14" s="1"/>
  <c r="S127" i="13" l="1"/>
  <c r="AB128" i="13" s="1"/>
  <c r="M127" i="13"/>
  <c r="P127" i="13" s="1"/>
  <c r="BB127" i="13"/>
  <c r="BC127" i="13"/>
  <c r="L87" i="14"/>
  <c r="BD127" i="13"/>
  <c r="K127" i="13"/>
  <c r="N127" i="13" s="1"/>
  <c r="Q127" i="13"/>
  <c r="Z128" i="13" s="1"/>
  <c r="BR127" i="13"/>
  <c r="BA128" i="13" l="1"/>
  <c r="F338" i="7"/>
  <c r="H87" i="14"/>
  <c r="BG127" i="13"/>
  <c r="F87" i="14"/>
  <c r="BE127" i="13"/>
  <c r="BF127" i="13"/>
  <c r="J87" i="14" s="1"/>
  <c r="G87" i="14"/>
  <c r="E88" i="14" l="1"/>
  <c r="AX128" i="13"/>
  <c r="B88" i="14" s="1"/>
  <c r="K87" i="14"/>
  <c r="BK127" i="13"/>
  <c r="H339" i="7"/>
  <c r="G339" i="7"/>
  <c r="J339" i="7"/>
  <c r="K339" i="7"/>
  <c r="I339" i="7"/>
  <c r="I87" i="14"/>
  <c r="BI127" i="13"/>
  <c r="BJ127" i="13"/>
  <c r="BL127" i="13" l="1"/>
  <c r="P87" i="14" s="1"/>
  <c r="M87" i="14"/>
  <c r="AR128" i="13"/>
  <c r="L339" i="7"/>
  <c r="G239" i="12" s="1"/>
  <c r="H239" i="12" s="1"/>
  <c r="I239" i="12" s="1"/>
  <c r="J240" i="12" s="1"/>
  <c r="BM127" i="13"/>
  <c r="Q87" i="14" s="1"/>
  <c r="AS128" i="13"/>
  <c r="N87" i="14"/>
  <c r="AT128" i="13"/>
  <c r="O87" i="14"/>
  <c r="BN127" i="13"/>
  <c r="R87" i="14" s="1"/>
  <c r="BP128" i="13" l="1"/>
  <c r="T88" i="14" s="1"/>
  <c r="I128" i="13"/>
  <c r="AV128" i="13"/>
  <c r="AJ129" i="13" s="1"/>
  <c r="AU128" i="13"/>
  <c r="AI129" i="13" s="1"/>
  <c r="H128" i="13"/>
  <c r="BO128" i="13"/>
  <c r="S88" i="14" s="1"/>
  <c r="BH128" i="13"/>
  <c r="AW128" i="13"/>
  <c r="AK129" i="13" s="1"/>
  <c r="J128" i="13"/>
  <c r="BQ128" i="13"/>
  <c r="U88" i="14" s="1"/>
  <c r="M128" i="13" l="1"/>
  <c r="P128" i="13" s="1"/>
  <c r="S128" i="13"/>
  <c r="AB129" i="13" s="1"/>
  <c r="L88" i="14"/>
  <c r="BB128" i="13"/>
  <c r="BD128" i="13"/>
  <c r="BC128" i="13"/>
  <c r="BR128" i="13"/>
  <c r="Q128" i="13"/>
  <c r="Z129" i="13" s="1"/>
  <c r="K128" i="13"/>
  <c r="N128" i="13" s="1"/>
  <c r="L128" i="13"/>
  <c r="O128" i="13" s="1"/>
  <c r="R128" i="13"/>
  <c r="AA129" i="13" s="1"/>
  <c r="F339" i="7" l="1"/>
  <c r="BA129" i="13"/>
  <c r="BF128" i="13"/>
  <c r="G88" i="14"/>
  <c r="BG128" i="13"/>
  <c r="H88" i="14"/>
  <c r="F88" i="14"/>
  <c r="BE128" i="13"/>
  <c r="AX129" i="13" l="1"/>
  <c r="B89" i="14" s="1"/>
  <c r="E89" i="14"/>
  <c r="K340" i="7"/>
  <c r="I340" i="7"/>
  <c r="H340" i="7"/>
  <c r="J340" i="7"/>
  <c r="G340" i="7"/>
  <c r="K88" i="14"/>
  <c r="BK128" i="13"/>
  <c r="J88" i="14"/>
  <c r="BJ128" i="13"/>
  <c r="I88" i="14"/>
  <c r="BI128" i="13"/>
  <c r="AR129" i="13" l="1"/>
  <c r="M88" i="14"/>
  <c r="BL128" i="13"/>
  <c r="P88" i="14" s="1"/>
  <c r="BM128" i="13"/>
  <c r="Q88" i="14" s="1"/>
  <c r="AS129" i="13"/>
  <c r="N88" i="14"/>
  <c r="L340" i="7"/>
  <c r="G240" i="12" s="1"/>
  <c r="H240" i="12" s="1"/>
  <c r="I240" i="12" s="1"/>
  <c r="J241" i="12" s="1"/>
  <c r="AT129" i="13"/>
  <c r="O88" i="14"/>
  <c r="BN128" i="13"/>
  <c r="R88" i="14" s="1"/>
  <c r="BO129" i="13" l="1"/>
  <c r="S89" i="14" s="1"/>
  <c r="AU129" i="13"/>
  <c r="AI130" i="13" s="1"/>
  <c r="H129" i="13"/>
  <c r="BP129" i="13"/>
  <c r="T89" i="14" s="1"/>
  <c r="I129" i="13"/>
  <c r="AV129" i="13"/>
  <c r="AJ130" i="13" s="1"/>
  <c r="BH129" i="13"/>
  <c r="AW129" i="13"/>
  <c r="AK130" i="13" s="1"/>
  <c r="J129" i="13"/>
  <c r="BQ129" i="13"/>
  <c r="U89" i="14" s="1"/>
  <c r="L129" i="13" l="1"/>
  <c r="O129" i="13" s="1"/>
  <c r="R129" i="13"/>
  <c r="AA130" i="13" s="1"/>
  <c r="BD129" i="13"/>
  <c r="BC129" i="13"/>
  <c r="L89" i="14"/>
  <c r="BB129" i="13"/>
  <c r="BR129" i="13"/>
  <c r="K129" i="13"/>
  <c r="N129" i="13" s="1"/>
  <c r="Q129" i="13"/>
  <c r="Z130" i="13" s="1"/>
  <c r="M129" i="13"/>
  <c r="P129" i="13" s="1"/>
  <c r="S129" i="13"/>
  <c r="AB130" i="13" s="1"/>
  <c r="BA130" i="13" l="1"/>
  <c r="F340" i="7"/>
  <c r="BG129" i="13"/>
  <c r="K89" i="14" s="1"/>
  <c r="H89" i="14"/>
  <c r="BE129" i="13"/>
  <c r="I89" i="14" s="1"/>
  <c r="F89" i="14"/>
  <c r="BF129" i="13"/>
  <c r="J89" i="14" s="1"/>
  <c r="G89" i="14"/>
  <c r="BK129" i="13" l="1"/>
  <c r="BN129" i="13" s="1"/>
  <c r="R89" i="14" s="1"/>
  <c r="BJ129" i="13"/>
  <c r="AS130" i="13" s="1"/>
  <c r="I341" i="7"/>
  <c r="H341" i="7"/>
  <c r="J341" i="7"/>
  <c r="G341" i="7"/>
  <c r="K341" i="7"/>
  <c r="E90" i="14"/>
  <c r="AX130" i="13"/>
  <c r="BI129" i="13"/>
  <c r="AT130" i="13" l="1"/>
  <c r="AW130" i="13" s="1"/>
  <c r="AK131" i="13" s="1"/>
  <c r="N89" i="14"/>
  <c r="BM129" i="13"/>
  <c r="Q89" i="14" s="1"/>
  <c r="O89" i="14"/>
  <c r="M89" i="14"/>
  <c r="AR130" i="13"/>
  <c r="BL129" i="13"/>
  <c r="P89" i="14" s="1"/>
  <c r="B90" i="14"/>
  <c r="BP130" i="13"/>
  <c r="T90" i="14" s="1"/>
  <c r="AV130" i="13"/>
  <c r="AJ131" i="13" s="1"/>
  <c r="I130" i="13"/>
  <c r="L341" i="7"/>
  <c r="G241" i="12" s="1"/>
  <c r="H241" i="12" s="1"/>
  <c r="I241" i="12" s="1"/>
  <c r="J242" i="12" s="1"/>
  <c r="BQ130" i="13"/>
  <c r="U90" i="14" s="1"/>
  <c r="J130" i="13" l="1"/>
  <c r="H130" i="13"/>
  <c r="AU130" i="13"/>
  <c r="AI131" i="13" s="1"/>
  <c r="L130" i="13"/>
  <c r="O130" i="13" s="1"/>
  <c r="R130" i="13"/>
  <c r="AA131" i="13" s="1"/>
  <c r="BH130" i="13"/>
  <c r="S130" i="13"/>
  <c r="AB131" i="13" s="1"/>
  <c r="M130" i="13"/>
  <c r="P130" i="13" s="1"/>
  <c r="BO130" i="13"/>
  <c r="S90" i="14" s="1"/>
  <c r="Q130" i="13" l="1"/>
  <c r="Z131" i="13" s="1"/>
  <c r="BA131" i="13" s="1"/>
  <c r="K130" i="13"/>
  <c r="N130" i="13" s="1"/>
  <c r="BR130" i="13"/>
  <c r="BD130" i="13"/>
  <c r="BC130" i="13"/>
  <c r="BB130" i="13"/>
  <c r="L90" i="14"/>
  <c r="AX131" i="13" l="1"/>
  <c r="F341" i="7"/>
  <c r="G90" i="14"/>
  <c r="BF130" i="13"/>
  <c r="J90" i="14" s="1"/>
  <c r="F90" i="14"/>
  <c r="BE130" i="13"/>
  <c r="I90" i="14" s="1"/>
  <c r="H90" i="14"/>
  <c r="BG130" i="13"/>
  <c r="K90" i="14" s="1"/>
  <c r="E91" i="14" l="1"/>
  <c r="H342" i="7"/>
  <c r="I342" i="7"/>
  <c r="G342" i="7"/>
  <c r="K342" i="7"/>
  <c r="J342" i="7"/>
  <c r="BI130" i="13"/>
  <c r="BJ130" i="13"/>
  <c r="B91" i="14"/>
  <c r="BK130" i="13"/>
  <c r="AS131" i="13" l="1"/>
  <c r="N90" i="14"/>
  <c r="BM130" i="13"/>
  <c r="Q90" i="14" s="1"/>
  <c r="L342" i="7"/>
  <c r="G242" i="12" s="1"/>
  <c r="H242" i="12" s="1"/>
  <c r="I242" i="12" s="1"/>
  <c r="J243" i="12" s="1"/>
  <c r="AR131" i="13"/>
  <c r="BL130" i="13"/>
  <c r="P90" i="14" s="1"/>
  <c r="M90" i="14"/>
  <c r="AT131" i="13"/>
  <c r="BN130" i="13"/>
  <c r="R90" i="14" s="1"/>
  <c r="O90" i="14"/>
  <c r="AU131" i="13" l="1"/>
  <c r="AI132" i="13" s="1"/>
  <c r="H131" i="13"/>
  <c r="BO131" i="13"/>
  <c r="S91" i="14" s="1"/>
  <c r="BH131" i="13"/>
  <c r="I131" i="13"/>
  <c r="BP131" i="13"/>
  <c r="T91" i="14" s="1"/>
  <c r="AV131" i="13"/>
  <c r="AJ132" i="13" s="1"/>
  <c r="J131" i="13"/>
  <c r="BQ131" i="13"/>
  <c r="U91" i="14" s="1"/>
  <c r="AW131" i="13"/>
  <c r="AK132" i="13" s="1"/>
  <c r="R131" i="13" l="1"/>
  <c r="AA132" i="13" s="1"/>
  <c r="L131" i="13"/>
  <c r="O131" i="13" s="1"/>
  <c r="BR131" i="13"/>
  <c r="K131" i="13"/>
  <c r="N131" i="13" s="1"/>
  <c r="Q131" i="13"/>
  <c r="Z132" i="13" s="1"/>
  <c r="S131" i="13"/>
  <c r="AB132" i="13" s="1"/>
  <c r="M131" i="13"/>
  <c r="P131" i="13" s="1"/>
  <c r="BC131" i="13"/>
  <c r="L91" i="14"/>
  <c r="BD131" i="13"/>
  <c r="BB131" i="13"/>
  <c r="BA132" i="13" l="1"/>
  <c r="F342" i="7"/>
  <c r="G91" i="14"/>
  <c r="BF131" i="13"/>
  <c r="J91" i="14" s="1"/>
  <c r="H91" i="14"/>
  <c r="BG131" i="13"/>
  <c r="K91" i="14" s="1"/>
  <c r="F91" i="14"/>
  <c r="BE131" i="13"/>
  <c r="I91" i="14" s="1"/>
  <c r="BI131" i="13" l="1"/>
  <c r="M91" i="14" s="1"/>
  <c r="BK131" i="13"/>
  <c r="AT132" i="13" s="1"/>
  <c r="BJ131" i="13"/>
  <c r="G343" i="7"/>
  <c r="K343" i="7"/>
  <c r="J343" i="7"/>
  <c r="H343" i="7"/>
  <c r="I343" i="7"/>
  <c r="AX132" i="13"/>
  <c r="E92" i="14"/>
  <c r="O91" i="14" l="1"/>
  <c r="AR132" i="13"/>
  <c r="H132" i="13" s="1"/>
  <c r="BL131" i="13"/>
  <c r="P91" i="14" s="1"/>
  <c r="BN131" i="13"/>
  <c r="R91" i="14" s="1"/>
  <c r="B92" i="14"/>
  <c r="L343" i="7"/>
  <c r="G243" i="12" s="1"/>
  <c r="H243" i="12" s="1"/>
  <c r="I243" i="12" s="1"/>
  <c r="J244" i="12" s="1"/>
  <c r="BQ132" i="13"/>
  <c r="U92" i="14" s="1"/>
  <c r="AW132" i="13"/>
  <c r="AK133" i="13" s="1"/>
  <c r="J132" i="13"/>
  <c r="AS132" i="13"/>
  <c r="BH132" i="13" s="1"/>
  <c r="BM131" i="13"/>
  <c r="Q91" i="14" s="1"/>
  <c r="N91" i="14"/>
  <c r="AU132" i="13" l="1"/>
  <c r="AI133" i="13" s="1"/>
  <c r="BO132" i="13"/>
  <c r="S92" i="14" s="1"/>
  <c r="L92" i="14"/>
  <c r="BB132" i="13"/>
  <c r="BD132" i="13"/>
  <c r="BC132" i="13"/>
  <c r="M132" i="13"/>
  <c r="P132" i="13" s="1"/>
  <c r="S132" i="13"/>
  <c r="AB133" i="13" s="1"/>
  <c r="K132" i="13"/>
  <c r="N132" i="13" s="1"/>
  <c r="Q132" i="13"/>
  <c r="Z133" i="13" s="1"/>
  <c r="I132" i="13"/>
  <c r="BP132" i="13"/>
  <c r="T92" i="14" s="1"/>
  <c r="AV132" i="13"/>
  <c r="AJ133" i="13" s="1"/>
  <c r="R132" i="13" l="1"/>
  <c r="AA133" i="13" s="1"/>
  <c r="F343" i="7" s="1"/>
  <c r="L132" i="13"/>
  <c r="O132" i="13" s="1"/>
  <c r="F92" i="14"/>
  <c r="BE132" i="13"/>
  <c r="I92" i="14" s="1"/>
  <c r="H92" i="14"/>
  <c r="BG132" i="13"/>
  <c r="K92" i="14" s="1"/>
  <c r="G92" i="14"/>
  <c r="BF132" i="13"/>
  <c r="J92" i="14" s="1"/>
  <c r="BR132" i="13"/>
  <c r="BA133" i="13" l="1"/>
  <c r="BJ132" i="13"/>
  <c r="BM132" i="13" s="1"/>
  <c r="Q92" i="14" s="1"/>
  <c r="BK132" i="13"/>
  <c r="BN132" i="13" s="1"/>
  <c r="R92" i="14" s="1"/>
  <c r="E93" i="14"/>
  <c r="I344" i="7"/>
  <c r="J344" i="7"/>
  <c r="H344" i="7"/>
  <c r="K344" i="7"/>
  <c r="G344" i="7"/>
  <c r="BI132" i="13"/>
  <c r="AX133" i="13"/>
  <c r="AT133" i="13" l="1"/>
  <c r="AW133" i="13" s="1"/>
  <c r="AK134" i="13" s="1"/>
  <c r="N92" i="14"/>
  <c r="O92" i="14"/>
  <c r="AS133" i="13"/>
  <c r="AV133" i="13" s="1"/>
  <c r="AJ134" i="13" s="1"/>
  <c r="M92" i="14"/>
  <c r="BL132" i="13"/>
  <c r="P92" i="14" s="1"/>
  <c r="AR133" i="13"/>
  <c r="BO133" i="13" s="1"/>
  <c r="S93" i="14" s="1"/>
  <c r="B93" i="14"/>
  <c r="L344" i="7"/>
  <c r="G244" i="12" s="1"/>
  <c r="H244" i="12" s="1"/>
  <c r="I244" i="12" s="1"/>
  <c r="J245" i="12" s="1"/>
  <c r="BQ133" i="13" l="1"/>
  <c r="U93" i="14" s="1"/>
  <c r="J133" i="13"/>
  <c r="M133" i="13" s="1"/>
  <c r="P133" i="13" s="1"/>
  <c r="BP133" i="13"/>
  <c r="T93" i="14" s="1"/>
  <c r="I133" i="13"/>
  <c r="L133" i="13" s="1"/>
  <c r="O133" i="13" s="1"/>
  <c r="BH133" i="13"/>
  <c r="BB133" i="13" s="1"/>
  <c r="H133" i="13"/>
  <c r="AU133" i="13"/>
  <c r="AI134" i="13" s="1"/>
  <c r="S133" i="13"/>
  <c r="AB134" i="13" s="1"/>
  <c r="R133" i="13" l="1"/>
  <c r="AA134" i="13" s="1"/>
  <c r="L93" i="14"/>
  <c r="BC133" i="13"/>
  <c r="BF133" i="13" s="1"/>
  <c r="J93" i="14" s="1"/>
  <c r="BD133" i="13"/>
  <c r="H93" i="14" s="1"/>
  <c r="F93" i="14"/>
  <c r="BE133" i="13"/>
  <c r="I93" i="14" s="1"/>
  <c r="BR133" i="13"/>
  <c r="K133" i="13"/>
  <c r="N133" i="13" s="1"/>
  <c r="Q133" i="13"/>
  <c r="Z134" i="13" s="1"/>
  <c r="BA134" i="13" s="1"/>
  <c r="G93" i="14" l="1"/>
  <c r="BG133" i="13"/>
  <c r="K93" i="14" s="1"/>
  <c r="E94" i="14"/>
  <c r="F344" i="7"/>
  <c r="BJ133" i="13"/>
  <c r="BI133" i="13"/>
  <c r="AX134" i="13" l="1"/>
  <c r="B94" i="14" s="1"/>
  <c r="BK133" i="13"/>
  <c r="G345" i="7"/>
  <c r="I345" i="7"/>
  <c r="K345" i="7"/>
  <c r="J345" i="7"/>
  <c r="H345" i="7"/>
  <c r="BL133" i="13"/>
  <c r="P93" i="14" s="1"/>
  <c r="M93" i="14"/>
  <c r="AR134" i="13"/>
  <c r="N93" i="14"/>
  <c r="BM133" i="13"/>
  <c r="Q93" i="14" s="1"/>
  <c r="AS134" i="13"/>
  <c r="AT134" i="13" l="1"/>
  <c r="BN133" i="13"/>
  <c r="R93" i="14" s="1"/>
  <c r="O93" i="14"/>
  <c r="AU134" i="13"/>
  <c r="AI135" i="13" s="1"/>
  <c r="H134" i="13"/>
  <c r="BP134" i="13"/>
  <c r="T94" i="14" s="1"/>
  <c r="AV134" i="13"/>
  <c r="AJ135" i="13" s="1"/>
  <c r="I134" i="13"/>
  <c r="L345" i="7"/>
  <c r="G245" i="12" s="1"/>
  <c r="H245" i="12" s="1"/>
  <c r="I245" i="12" s="1"/>
  <c r="J246" i="12" s="1"/>
  <c r="BO134" i="13"/>
  <c r="S94" i="14" s="1"/>
  <c r="J134" i="13" l="1"/>
  <c r="AW134" i="13"/>
  <c r="AK135" i="13" s="1"/>
  <c r="BQ134" i="13"/>
  <c r="U94" i="14" s="1"/>
  <c r="BH134" i="13"/>
  <c r="L134" i="13"/>
  <c r="O134" i="13" s="1"/>
  <c r="R134" i="13"/>
  <c r="AA135" i="13" s="1"/>
  <c r="K134" i="13"/>
  <c r="N134" i="13" s="1"/>
  <c r="BR134" i="13"/>
  <c r="Q134" i="13"/>
  <c r="Z135" i="13" s="1"/>
  <c r="BD134" i="13" l="1"/>
  <c r="BB134" i="13"/>
  <c r="BC134" i="13"/>
  <c r="L94" i="14"/>
  <c r="M134" i="13"/>
  <c r="P134" i="13" s="1"/>
  <c r="S134" i="13"/>
  <c r="AB135" i="13" s="1"/>
  <c r="BA135" i="13" s="1"/>
  <c r="F345" i="7" l="1"/>
  <c r="I346" i="7" s="1"/>
  <c r="BF134" i="13"/>
  <c r="J94" i="14" s="1"/>
  <c r="G94" i="14"/>
  <c r="BE134" i="13"/>
  <c r="I94" i="14" s="1"/>
  <c r="F94" i="14"/>
  <c r="H94" i="14"/>
  <c r="BG134" i="13"/>
  <c r="E95" i="14"/>
  <c r="AX135" i="13"/>
  <c r="H346" i="7" l="1"/>
  <c r="G346" i="7"/>
  <c r="J346" i="7"/>
  <c r="BJ134" i="13"/>
  <c r="AS135" i="13" s="1"/>
  <c r="K346" i="7"/>
  <c r="BI134" i="13"/>
  <c r="K94" i="14"/>
  <c r="BK134" i="13"/>
  <c r="B95" i="14"/>
  <c r="L346" i="7" l="1"/>
  <c r="G246" i="12" s="1"/>
  <c r="H246" i="12" s="1"/>
  <c r="I246" i="12" s="1"/>
  <c r="J247" i="12" s="1"/>
  <c r="N94" i="14"/>
  <c r="BM134" i="13"/>
  <c r="Q94" i="14" s="1"/>
  <c r="AV135" i="13"/>
  <c r="AJ136" i="13" s="1"/>
  <c r="I135" i="13"/>
  <c r="BP135" i="13"/>
  <c r="T95" i="14" s="1"/>
  <c r="AT135" i="13"/>
  <c r="O94" i="14"/>
  <c r="BN134" i="13"/>
  <c r="R94" i="14" s="1"/>
  <c r="AR135" i="13"/>
  <c r="BL134" i="13"/>
  <c r="P94" i="14" s="1"/>
  <c r="M94" i="14"/>
  <c r="H135" i="13" l="1"/>
  <c r="AU135" i="13"/>
  <c r="AI136" i="13" s="1"/>
  <c r="BH135" i="13"/>
  <c r="BO135" i="13"/>
  <c r="S95" i="14" s="1"/>
  <c r="R135" i="13"/>
  <c r="AA136" i="13" s="1"/>
  <c r="L135" i="13"/>
  <c r="O135" i="13" s="1"/>
  <c r="AW135" i="13"/>
  <c r="AK136" i="13" s="1"/>
  <c r="J135" i="13"/>
  <c r="BQ135" i="13"/>
  <c r="U95" i="14" s="1"/>
  <c r="BR135" i="13" l="1"/>
  <c r="S135" i="13"/>
  <c r="AB136" i="13" s="1"/>
  <c r="M135" i="13"/>
  <c r="P135" i="13" s="1"/>
  <c r="L95" i="14"/>
  <c r="BB135" i="13"/>
  <c r="BC135" i="13"/>
  <c r="BD135" i="13"/>
  <c r="K135" i="13"/>
  <c r="N135" i="13" s="1"/>
  <c r="Q135" i="13"/>
  <c r="Z136" i="13" s="1"/>
  <c r="BA136" i="13" l="1"/>
  <c r="AX136" i="13" s="1"/>
  <c r="F346" i="7"/>
  <c r="K347" i="7" s="1"/>
  <c r="BG135" i="13"/>
  <c r="H95" i="14"/>
  <c r="BF135" i="13"/>
  <c r="J95" i="14" s="1"/>
  <c r="G95" i="14"/>
  <c r="BE135" i="13"/>
  <c r="I95" i="14" s="1"/>
  <c r="F95" i="14"/>
  <c r="E96" i="14" l="1"/>
  <c r="G347" i="7"/>
  <c r="I347" i="7"/>
  <c r="J347" i="7"/>
  <c r="H347" i="7"/>
  <c r="BI135" i="13"/>
  <c r="M95" i="14" s="1"/>
  <c r="BJ135" i="13"/>
  <c r="B96" i="14"/>
  <c r="K95" i="14"/>
  <c r="BK135" i="13"/>
  <c r="BL135" i="13" l="1"/>
  <c r="P95" i="14" s="1"/>
  <c r="L347" i="7"/>
  <c r="G247" i="12" s="1"/>
  <c r="H247" i="12" s="1"/>
  <c r="I247" i="12" s="1"/>
  <c r="J248" i="12" s="1"/>
  <c r="AR136" i="13"/>
  <c r="BO136" i="13" s="1"/>
  <c r="S96" i="14" s="1"/>
  <c r="BM135" i="13"/>
  <c r="Q95" i="14" s="1"/>
  <c r="AS136" i="13"/>
  <c r="N95" i="14"/>
  <c r="AT136" i="13"/>
  <c r="BH136" i="13" s="1"/>
  <c r="BN135" i="13"/>
  <c r="R95" i="14" s="1"/>
  <c r="O95" i="14"/>
  <c r="H136" i="13" l="1"/>
  <c r="AU136" i="13"/>
  <c r="AI137" i="13" s="1"/>
  <c r="AV136" i="13"/>
  <c r="AJ137" i="13" s="1"/>
  <c r="I136" i="13"/>
  <c r="BP136" i="13"/>
  <c r="T96" i="14" s="1"/>
  <c r="BB136" i="13"/>
  <c r="L96" i="14"/>
  <c r="BD136" i="13"/>
  <c r="BC136" i="13"/>
  <c r="Q136" i="13"/>
  <c r="Z137" i="13" s="1"/>
  <c r="K136" i="13"/>
  <c r="N136" i="13" s="1"/>
  <c r="BQ136" i="13"/>
  <c r="U96" i="14" s="1"/>
  <c r="AW136" i="13"/>
  <c r="AK137" i="13" s="1"/>
  <c r="J136" i="13"/>
  <c r="R136" i="13" l="1"/>
  <c r="AA137" i="13" s="1"/>
  <c r="L136" i="13"/>
  <c r="O136" i="13" s="1"/>
  <c r="BF136" i="13"/>
  <c r="G96" i="14"/>
  <c r="BG136" i="13"/>
  <c r="K96" i="14" s="1"/>
  <c r="H96" i="14"/>
  <c r="BE136" i="13"/>
  <c r="F96" i="14"/>
  <c r="M136" i="13"/>
  <c r="P136" i="13" s="1"/>
  <c r="S136" i="13"/>
  <c r="AB137" i="13" s="1"/>
  <c r="BR136" i="13"/>
  <c r="BA137" i="13" l="1"/>
  <c r="AX137" i="13" s="1"/>
  <c r="B97" i="14" s="1"/>
  <c r="BK136" i="13"/>
  <c r="AT137" i="13" s="1"/>
  <c r="J137" i="13" s="1"/>
  <c r="F347" i="7"/>
  <c r="J348" i="7" s="1"/>
  <c r="J96" i="14"/>
  <c r="BJ136" i="13"/>
  <c r="I96" i="14"/>
  <c r="BI136" i="13"/>
  <c r="G348" i="7" l="1"/>
  <c r="BQ137" i="13"/>
  <c r="U97" i="14" s="1"/>
  <c r="I348" i="7"/>
  <c r="H348" i="7"/>
  <c r="AW137" i="13"/>
  <c r="AK138" i="13" s="1"/>
  <c r="E97" i="14"/>
  <c r="BN136" i="13"/>
  <c r="R96" i="14" s="1"/>
  <c r="O96" i="14"/>
  <c r="K348" i="7"/>
  <c r="M96" i="14"/>
  <c r="BL136" i="13"/>
  <c r="P96" i="14" s="1"/>
  <c r="AR137" i="13"/>
  <c r="AS137" i="13"/>
  <c r="BM136" i="13"/>
  <c r="Q96" i="14" s="1"/>
  <c r="N96" i="14"/>
  <c r="S137" i="13"/>
  <c r="AB138" i="13" s="1"/>
  <c r="M137" i="13"/>
  <c r="P137" i="13" s="1"/>
  <c r="L348" i="7" l="1"/>
  <c r="G248" i="12" s="1"/>
  <c r="H248" i="12" s="1"/>
  <c r="I248" i="12" s="1"/>
  <c r="J249" i="12" s="1"/>
  <c r="I137" i="13"/>
  <c r="AV137" i="13"/>
  <c r="AJ138" i="13" s="1"/>
  <c r="BP137" i="13"/>
  <c r="T97" i="14" s="1"/>
  <c r="H137" i="13"/>
  <c r="AU137" i="13"/>
  <c r="AI138" i="13" s="1"/>
  <c r="BH137" i="13"/>
  <c r="BO137" i="13"/>
  <c r="S97" i="14" s="1"/>
  <c r="BD137" i="13" l="1"/>
  <c r="BC137" i="13"/>
  <c r="BB137" i="13"/>
  <c r="L97" i="14"/>
  <c r="K137" i="13"/>
  <c r="N137" i="13" s="1"/>
  <c r="Q137" i="13"/>
  <c r="Z138" i="13" s="1"/>
  <c r="BA138" i="13" s="1"/>
  <c r="BR137" i="13"/>
  <c r="L137" i="13"/>
  <c r="O137" i="13" s="1"/>
  <c r="R137" i="13"/>
  <c r="AA138" i="13" s="1"/>
  <c r="E98" i="14" l="1"/>
  <c r="G97" i="14"/>
  <c r="BF137" i="13"/>
  <c r="J97" i="14" s="1"/>
  <c r="F97" i="14"/>
  <c r="BE137" i="13"/>
  <c r="F348" i="7"/>
  <c r="BG137" i="13"/>
  <c r="H97" i="14"/>
  <c r="AX138" i="13" l="1"/>
  <c r="B98" i="14" s="1"/>
  <c r="I97" i="14"/>
  <c r="BI137" i="13"/>
  <c r="K349" i="7"/>
  <c r="H349" i="7"/>
  <c r="G349" i="7"/>
  <c r="I349" i="7"/>
  <c r="J349" i="7"/>
  <c r="BJ137" i="13"/>
  <c r="K97" i="14"/>
  <c r="BK137" i="13"/>
  <c r="L349" i="7" l="1"/>
  <c r="G249" i="12" s="1"/>
  <c r="H249" i="12" s="1"/>
  <c r="I249" i="12" s="1"/>
  <c r="J250" i="12" s="1"/>
  <c r="AS138" i="13"/>
  <c r="BM137" i="13"/>
  <c r="Q97" i="14" s="1"/>
  <c r="N97" i="14"/>
  <c r="O97" i="14"/>
  <c r="BN137" i="13"/>
  <c r="R97" i="14" s="1"/>
  <c r="AT138" i="13"/>
  <c r="M97" i="14"/>
  <c r="AR138" i="13"/>
  <c r="BL137" i="13"/>
  <c r="P97" i="14" s="1"/>
  <c r="BH138" i="13" l="1"/>
  <c r="BO138" i="13"/>
  <c r="S98" i="14" s="1"/>
  <c r="H138" i="13"/>
  <c r="AU138" i="13"/>
  <c r="AI139" i="13" s="1"/>
  <c r="BQ138" i="13"/>
  <c r="U98" i="14" s="1"/>
  <c r="AW138" i="13"/>
  <c r="AK139" i="13" s="1"/>
  <c r="J138" i="13"/>
  <c r="I138" i="13"/>
  <c r="AV138" i="13"/>
  <c r="AJ139" i="13" s="1"/>
  <c r="BP138" i="13"/>
  <c r="T98" i="14" s="1"/>
  <c r="S138" i="13" l="1"/>
  <c r="AB139" i="13" s="1"/>
  <c r="M138" i="13"/>
  <c r="P138" i="13" s="1"/>
  <c r="K138" i="13"/>
  <c r="N138" i="13" s="1"/>
  <c r="BR138" i="13"/>
  <c r="Q138" i="13"/>
  <c r="Z139" i="13" s="1"/>
  <c r="R138" i="13"/>
  <c r="AA139" i="13" s="1"/>
  <c r="L138" i="13"/>
  <c r="O138" i="13" s="1"/>
  <c r="BB138" i="13"/>
  <c r="L98" i="14"/>
  <c r="BD138" i="13"/>
  <c r="BC138" i="13"/>
  <c r="BA139" i="13" l="1"/>
  <c r="F98" i="14"/>
  <c r="BE138" i="13"/>
  <c r="I98" i="14" s="1"/>
  <c r="F349" i="7"/>
  <c r="BF138" i="13"/>
  <c r="J98" i="14" s="1"/>
  <c r="G98" i="14"/>
  <c r="BJ138" i="13"/>
  <c r="BG138" i="13"/>
  <c r="K98" i="14" s="1"/>
  <c r="H98" i="14"/>
  <c r="BI138" i="13" l="1"/>
  <c r="BL138" i="13" s="1"/>
  <c r="P98" i="14" s="1"/>
  <c r="AS139" i="13"/>
  <c r="N98" i="14"/>
  <c r="BM138" i="13"/>
  <c r="Q98" i="14" s="1"/>
  <c r="AX139" i="13"/>
  <c r="B99" i="14" s="1"/>
  <c r="E99" i="14"/>
  <c r="H350" i="7"/>
  <c r="G350" i="7"/>
  <c r="I350" i="7"/>
  <c r="K350" i="7"/>
  <c r="J350" i="7"/>
  <c r="BK138" i="13"/>
  <c r="L350" i="7" l="1"/>
  <c r="G250" i="12" s="1"/>
  <c r="H250" i="12" s="1"/>
  <c r="I250" i="12" s="1"/>
  <c r="J251" i="12" s="1"/>
  <c r="M98" i="14"/>
  <c r="AR139" i="13"/>
  <c r="I139" i="13"/>
  <c r="BP139" i="13"/>
  <c r="T99" i="14" s="1"/>
  <c r="AV139" i="13"/>
  <c r="AJ140" i="13" s="1"/>
  <c r="BN138" i="13"/>
  <c r="R98" i="14" s="1"/>
  <c r="AT139" i="13"/>
  <c r="BH139" i="13" s="1"/>
  <c r="O98" i="14"/>
  <c r="AU139" i="13" l="1"/>
  <c r="AI140" i="13" s="1"/>
  <c r="H139" i="13"/>
  <c r="BO139" i="13"/>
  <c r="S99" i="14" s="1"/>
  <c r="L99" i="14"/>
  <c r="BD139" i="13"/>
  <c r="BB139" i="13"/>
  <c r="BC139" i="13"/>
  <c r="AW139" i="13"/>
  <c r="AK140" i="13" s="1"/>
  <c r="BQ139" i="13"/>
  <c r="U99" i="14" s="1"/>
  <c r="J139" i="13"/>
  <c r="L139" i="13"/>
  <c r="O139" i="13" s="1"/>
  <c r="R139" i="13"/>
  <c r="AA140" i="13" s="1"/>
  <c r="K139" i="13" l="1"/>
  <c r="N139" i="13" s="1"/>
  <c r="Q139" i="13"/>
  <c r="Z140" i="13" s="1"/>
  <c r="M139" i="13"/>
  <c r="P139" i="13" s="1"/>
  <c r="S139" i="13"/>
  <c r="AB140" i="13" s="1"/>
  <c r="F350" i="7" s="1"/>
  <c r="BR139" i="13"/>
  <c r="BG139" i="13"/>
  <c r="H99" i="14"/>
  <c r="G99" i="14"/>
  <c r="BF139" i="13"/>
  <c r="J99" i="14" s="1"/>
  <c r="F99" i="14"/>
  <c r="BE139" i="13"/>
  <c r="BA140" i="13" l="1"/>
  <c r="G351" i="7"/>
  <c r="K351" i="7"/>
  <c r="H351" i="7"/>
  <c r="J351" i="7"/>
  <c r="I351" i="7"/>
  <c r="K99" i="14"/>
  <c r="BK139" i="13"/>
  <c r="BJ139" i="13"/>
  <c r="BI139" i="13"/>
  <c r="I99" i="14"/>
  <c r="L351" i="7" l="1"/>
  <c r="G251" i="12" s="1"/>
  <c r="H251" i="12" s="1"/>
  <c r="I251" i="12" s="1"/>
  <c r="J252" i="12" s="1"/>
  <c r="E100" i="14"/>
  <c r="AX140" i="13"/>
  <c r="AR140" i="13"/>
  <c r="BL139" i="13"/>
  <c r="P99" i="14" s="1"/>
  <c r="M99" i="14"/>
  <c r="BN139" i="13"/>
  <c r="R99" i="14" s="1"/>
  <c r="AT140" i="13"/>
  <c r="O99" i="14"/>
  <c r="BM139" i="13"/>
  <c r="Q99" i="14" s="1"/>
  <c r="N99" i="14"/>
  <c r="AS140" i="13"/>
  <c r="AU140" i="13" l="1"/>
  <c r="AI141" i="13" s="1"/>
  <c r="H140" i="13"/>
  <c r="BH140" i="13"/>
  <c r="J140" i="13"/>
  <c r="AW140" i="13"/>
  <c r="AK141" i="13" s="1"/>
  <c r="BQ140" i="13"/>
  <c r="U100" i="14" s="1"/>
  <c r="AV140" i="13"/>
  <c r="AJ141" i="13" s="1"/>
  <c r="I140" i="13"/>
  <c r="BP140" i="13"/>
  <c r="T100" i="14" s="1"/>
  <c r="B100" i="14"/>
  <c r="BO140" i="13"/>
  <c r="S100" i="14" s="1"/>
  <c r="M140" i="13" l="1"/>
  <c r="P140" i="13" s="1"/>
  <c r="S140" i="13"/>
  <c r="AB141" i="13" s="1"/>
  <c r="BC140" i="13"/>
  <c r="L100" i="14"/>
  <c r="BD140" i="13"/>
  <c r="BB140" i="13"/>
  <c r="K140" i="13"/>
  <c r="N140" i="13" s="1"/>
  <c r="Q140" i="13"/>
  <c r="Z141" i="13" s="1"/>
  <c r="BA141" i="13" s="1"/>
  <c r="BR140" i="13"/>
  <c r="L140" i="13"/>
  <c r="O140" i="13" s="1"/>
  <c r="R140" i="13"/>
  <c r="AA141" i="13" s="1"/>
  <c r="F100" i="14" l="1"/>
  <c r="BE140" i="13"/>
  <c r="I100" i="14" s="1"/>
  <c r="H100" i="14"/>
  <c r="BG140" i="13"/>
  <c r="K100" i="14" s="1"/>
  <c r="G100" i="14"/>
  <c r="BF140" i="13"/>
  <c r="J100" i="14" s="1"/>
  <c r="F351" i="7"/>
  <c r="BI140" i="13" l="1"/>
  <c r="BL140" i="13" s="1"/>
  <c r="P100" i="14" s="1"/>
  <c r="AX141" i="13"/>
  <c r="E101" i="14"/>
  <c r="BK140" i="13"/>
  <c r="AR141" i="13"/>
  <c r="BJ140" i="13"/>
  <c r="I352" i="7"/>
  <c r="G352" i="7"/>
  <c r="J352" i="7"/>
  <c r="H352" i="7"/>
  <c r="K352" i="7"/>
  <c r="M100" i="14" l="1"/>
  <c r="N100" i="14"/>
  <c r="AS141" i="13"/>
  <c r="BM140" i="13"/>
  <c r="Q100" i="14" s="1"/>
  <c r="AU141" i="13"/>
  <c r="AI142" i="13" s="1"/>
  <c r="H141" i="13"/>
  <c r="AT141" i="13"/>
  <c r="BN140" i="13"/>
  <c r="R100" i="14" s="1"/>
  <c r="O100" i="14"/>
  <c r="L352" i="7"/>
  <c r="G252" i="12" s="1"/>
  <c r="H252" i="12" s="1"/>
  <c r="I252" i="12" s="1"/>
  <c r="J253" i="12" s="1"/>
  <c r="B101" i="14"/>
  <c r="BO141" i="13"/>
  <c r="S101" i="14" s="1"/>
  <c r="Q141" i="13" l="1"/>
  <c r="Z142" i="13" s="1"/>
  <c r="K141" i="13"/>
  <c r="N141" i="13" s="1"/>
  <c r="J141" i="13"/>
  <c r="BQ141" i="13"/>
  <c r="U101" i="14" s="1"/>
  <c r="AW141" i="13"/>
  <c r="AK142" i="13" s="1"/>
  <c r="BP141" i="13"/>
  <c r="T101" i="14" s="1"/>
  <c r="I141" i="13"/>
  <c r="BR141" i="13" s="1"/>
  <c r="AV141" i="13"/>
  <c r="AJ142" i="13" s="1"/>
  <c r="BH141" i="13"/>
  <c r="L141" i="13" l="1"/>
  <c r="O141" i="13" s="1"/>
  <c r="R141" i="13"/>
  <c r="AA142" i="13" s="1"/>
  <c r="M141" i="13"/>
  <c r="P141" i="13" s="1"/>
  <c r="S141" i="13"/>
  <c r="AB142" i="13" s="1"/>
  <c r="BB141" i="13"/>
  <c r="BD141" i="13"/>
  <c r="L101" i="14"/>
  <c r="BC141" i="13"/>
  <c r="BA142" i="13" l="1"/>
  <c r="BG141" i="13"/>
  <c r="K101" i="14" s="1"/>
  <c r="H101" i="14"/>
  <c r="F101" i="14"/>
  <c r="BE141" i="13"/>
  <c r="I101" i="14" s="1"/>
  <c r="F352" i="7"/>
  <c r="G101" i="14"/>
  <c r="BF141" i="13"/>
  <c r="J101" i="14" s="1"/>
  <c r="BK141" i="13" l="1"/>
  <c r="AX142" i="13"/>
  <c r="E102" i="14"/>
  <c r="AT142" i="13"/>
  <c r="BN141" i="13"/>
  <c r="R101" i="14" s="1"/>
  <c r="O101" i="14"/>
  <c r="BI141" i="13"/>
  <c r="K353" i="7"/>
  <c r="H353" i="7"/>
  <c r="I353" i="7"/>
  <c r="J353" i="7"/>
  <c r="G353" i="7"/>
  <c r="BJ141" i="13"/>
  <c r="M101" i="14" l="1"/>
  <c r="BL141" i="13"/>
  <c r="P101" i="14" s="1"/>
  <c r="AR142" i="13"/>
  <c r="BQ142" i="13"/>
  <c r="U102" i="14" s="1"/>
  <c r="AW142" i="13"/>
  <c r="AK143" i="13" s="1"/>
  <c r="J142" i="13"/>
  <c r="BM141" i="13"/>
  <c r="Q101" i="14" s="1"/>
  <c r="N101" i="14"/>
  <c r="AS142" i="13"/>
  <c r="L353" i="7"/>
  <c r="G253" i="12" s="1"/>
  <c r="H253" i="12" s="1"/>
  <c r="I253" i="12" s="1"/>
  <c r="J254" i="12" s="1"/>
  <c r="B102" i="14"/>
  <c r="AU142" i="13" l="1"/>
  <c r="AI143" i="13" s="1"/>
  <c r="H142" i="13"/>
  <c r="BO142" i="13"/>
  <c r="S102" i="14" s="1"/>
  <c r="M142" i="13"/>
  <c r="P142" i="13" s="1"/>
  <c r="S142" i="13"/>
  <c r="AB143" i="13" s="1"/>
  <c r="BH142" i="13"/>
  <c r="I142" i="13"/>
  <c r="BP142" i="13"/>
  <c r="T102" i="14" s="1"/>
  <c r="AV142" i="13"/>
  <c r="AJ143" i="13" s="1"/>
  <c r="BR142" i="13" l="1"/>
  <c r="L142" i="13"/>
  <c r="O142" i="13" s="1"/>
  <c r="R142" i="13"/>
  <c r="AA143" i="13" s="1"/>
  <c r="Q142" i="13"/>
  <c r="Z143" i="13" s="1"/>
  <c r="K142" i="13"/>
  <c r="N142" i="13" s="1"/>
  <c r="BD142" i="13"/>
  <c r="L102" i="14"/>
  <c r="BB142" i="13"/>
  <c r="BC142" i="13"/>
  <c r="BA143" i="13" l="1"/>
  <c r="E103" i="14" s="1"/>
  <c r="F353" i="7"/>
  <c r="BE142" i="13"/>
  <c r="I102" i="14" s="1"/>
  <c r="F102" i="14"/>
  <c r="H102" i="14"/>
  <c r="BG142" i="13"/>
  <c r="K102" i="14" s="1"/>
  <c r="BF142" i="13"/>
  <c r="J102" i="14" s="1"/>
  <c r="G102" i="14"/>
  <c r="AX143" i="13" l="1"/>
  <c r="BI142" i="13"/>
  <c r="BJ142" i="13"/>
  <c r="N102" i="14" s="1"/>
  <c r="BK142" i="13"/>
  <c r="B103" i="14"/>
  <c r="M102" i="14"/>
  <c r="AR143" i="13"/>
  <c r="BL142" i="13"/>
  <c r="P102" i="14" s="1"/>
  <c r="J354" i="7"/>
  <c r="G354" i="7"/>
  <c r="I354" i="7"/>
  <c r="K354" i="7"/>
  <c r="H354" i="7"/>
  <c r="BM142" i="13" l="1"/>
  <c r="Q102" i="14" s="1"/>
  <c r="AS143" i="13"/>
  <c r="H143" i="13"/>
  <c r="AU143" i="13"/>
  <c r="AI144" i="13" s="1"/>
  <c r="O102" i="14"/>
  <c r="AT143" i="13"/>
  <c r="BN142" i="13"/>
  <c r="R102" i="14" s="1"/>
  <c r="I143" i="13"/>
  <c r="BP143" i="13"/>
  <c r="T103" i="14" s="1"/>
  <c r="AV143" i="13"/>
  <c r="AJ144" i="13" s="1"/>
  <c r="L354" i="7"/>
  <c r="G254" i="12" s="1"/>
  <c r="H254" i="12" s="1"/>
  <c r="I254" i="12" s="1"/>
  <c r="J255" i="12" s="1"/>
  <c r="BO143" i="13"/>
  <c r="S103" i="14" s="1"/>
  <c r="BQ143" i="13" l="1"/>
  <c r="U103" i="14" s="1"/>
  <c r="AW143" i="13"/>
  <c r="AK144" i="13" s="1"/>
  <c r="J143" i="13"/>
  <c r="R143" i="13"/>
  <c r="AA144" i="13" s="1"/>
  <c r="L143" i="13"/>
  <c r="O143" i="13" s="1"/>
  <c r="BH143" i="13"/>
  <c r="K143" i="13"/>
  <c r="N143" i="13" s="1"/>
  <c r="Q143" i="13"/>
  <c r="Z144" i="13" s="1"/>
  <c r="M143" i="13" l="1"/>
  <c r="P143" i="13" s="1"/>
  <c r="S143" i="13"/>
  <c r="AB144" i="13" s="1"/>
  <c r="BA144" i="13" s="1"/>
  <c r="BC143" i="13"/>
  <c r="BD143" i="13"/>
  <c r="BB143" i="13"/>
  <c r="L103" i="14"/>
  <c r="BR143" i="13"/>
  <c r="AX144" i="13" l="1"/>
  <c r="E104" i="14"/>
  <c r="BE143" i="13"/>
  <c r="I103" i="14" s="1"/>
  <c r="F103" i="14"/>
  <c r="G103" i="14"/>
  <c r="BF143" i="13"/>
  <c r="J103" i="14" s="1"/>
  <c r="BG143" i="13"/>
  <c r="K103" i="14" s="1"/>
  <c r="H103" i="14"/>
  <c r="F354" i="7"/>
  <c r="BI143" i="13" l="1"/>
  <c r="M103" i="14" s="1"/>
  <c r="BK143" i="13"/>
  <c r="O103" i="14" s="1"/>
  <c r="BJ143" i="13"/>
  <c r="AS144" i="13" s="1"/>
  <c r="BN143" i="13"/>
  <c r="R103" i="14" s="1"/>
  <c r="K355" i="7"/>
  <c r="G355" i="7"/>
  <c r="H355" i="7"/>
  <c r="I355" i="7"/>
  <c r="J355" i="7"/>
  <c r="B104" i="14"/>
  <c r="AR144" i="13" l="1"/>
  <c r="BO144" i="13" s="1"/>
  <c r="S104" i="14" s="1"/>
  <c r="AT144" i="13"/>
  <c r="J144" i="13" s="1"/>
  <c r="BL143" i="13"/>
  <c r="P103" i="14" s="1"/>
  <c r="N103" i="14"/>
  <c r="BM143" i="13"/>
  <c r="Q103" i="14" s="1"/>
  <c r="L355" i="7"/>
  <c r="G255" i="12" s="1"/>
  <c r="H255" i="12" s="1"/>
  <c r="I255" i="12" s="1"/>
  <c r="J256" i="12" s="1"/>
  <c r="BH144" i="13"/>
  <c r="H144" i="13"/>
  <c r="AU144" i="13"/>
  <c r="AI145" i="13" s="1"/>
  <c r="BP144" i="13"/>
  <c r="T104" i="14" s="1"/>
  <c r="I144" i="13"/>
  <c r="AV144" i="13"/>
  <c r="AJ145" i="13" s="1"/>
  <c r="AW144" i="13" l="1"/>
  <c r="AK145" i="13" s="1"/>
  <c r="BQ144" i="13"/>
  <c r="U104" i="14" s="1"/>
  <c r="Q144" i="13"/>
  <c r="Z145" i="13" s="1"/>
  <c r="K144" i="13"/>
  <c r="N144" i="13" s="1"/>
  <c r="BR144" i="13"/>
  <c r="BB144" i="13"/>
  <c r="L104" i="14"/>
  <c r="BC144" i="13"/>
  <c r="BD144" i="13"/>
  <c r="L144" i="13"/>
  <c r="O144" i="13" s="1"/>
  <c r="R144" i="13"/>
  <c r="AA145" i="13" s="1"/>
  <c r="M144" i="13"/>
  <c r="P144" i="13" s="1"/>
  <c r="S144" i="13"/>
  <c r="AB145" i="13" s="1"/>
  <c r="BA145" i="13" l="1"/>
  <c r="BE144" i="13"/>
  <c r="F104" i="14"/>
  <c r="BG144" i="13"/>
  <c r="K104" i="14" s="1"/>
  <c r="H104" i="14"/>
  <c r="G104" i="14"/>
  <c r="BF144" i="13"/>
  <c r="J104" i="14" s="1"/>
  <c r="F355" i="7"/>
  <c r="BK144" i="13" l="1"/>
  <c r="O104" i="14" s="1"/>
  <c r="E105" i="14"/>
  <c r="AX145" i="13"/>
  <c r="B105" i="14" s="1"/>
  <c r="I104" i="14"/>
  <c r="BI144" i="13"/>
  <c r="AT145" i="13"/>
  <c r="BN144" i="13"/>
  <c r="R104" i="14" s="1"/>
  <c r="G356" i="7"/>
  <c r="J356" i="7"/>
  <c r="H356" i="7"/>
  <c r="I356" i="7"/>
  <c r="K356" i="7"/>
  <c r="BJ144" i="13"/>
  <c r="L356" i="7" l="1"/>
  <c r="G256" i="12" s="1"/>
  <c r="H256" i="12" s="1"/>
  <c r="I256" i="12" s="1"/>
  <c r="J257" i="12" s="1"/>
  <c r="AS145" i="13"/>
  <c r="N104" i="14"/>
  <c r="BM144" i="13"/>
  <c r="Q104" i="14" s="1"/>
  <c r="J145" i="13"/>
  <c r="AW145" i="13"/>
  <c r="AK146" i="13" s="1"/>
  <c r="BQ145" i="13"/>
  <c r="U105" i="14" s="1"/>
  <c r="M104" i="14"/>
  <c r="BL144" i="13"/>
  <c r="P104" i="14" s="1"/>
  <c r="AR145" i="13"/>
  <c r="S145" i="13" l="1"/>
  <c r="AB146" i="13" s="1"/>
  <c r="M145" i="13"/>
  <c r="P145" i="13" s="1"/>
  <c r="BO145" i="13"/>
  <c r="S105" i="14" s="1"/>
  <c r="BH145" i="13"/>
  <c r="H145" i="13"/>
  <c r="AU145" i="13"/>
  <c r="AI146" i="13" s="1"/>
  <c r="AV145" i="13"/>
  <c r="AJ146" i="13" s="1"/>
  <c r="BP145" i="13"/>
  <c r="T105" i="14" s="1"/>
  <c r="I145" i="13"/>
  <c r="Q145" i="13" l="1"/>
  <c r="Z146" i="13" s="1"/>
  <c r="BR145" i="13"/>
  <c r="K145" i="13"/>
  <c r="N145" i="13" s="1"/>
  <c r="BB145" i="13"/>
  <c r="BD145" i="13"/>
  <c r="L105" i="14"/>
  <c r="BC145" i="13"/>
  <c r="R145" i="13"/>
  <c r="AA146" i="13" s="1"/>
  <c r="L145" i="13"/>
  <c r="O145" i="13" s="1"/>
  <c r="BA146" i="13" l="1"/>
  <c r="BG145" i="13"/>
  <c r="K105" i="14" s="1"/>
  <c r="H105" i="14"/>
  <c r="BE145" i="13"/>
  <c r="I105" i="14" s="1"/>
  <c r="F105" i="14"/>
  <c r="F356" i="7"/>
  <c r="BF145" i="13"/>
  <c r="J105" i="14" s="1"/>
  <c r="G105" i="14"/>
  <c r="BI145" i="13" l="1"/>
  <c r="BJ145" i="13"/>
  <c r="BM145" i="13" s="1"/>
  <c r="Q105" i="14" s="1"/>
  <c r="H357" i="7"/>
  <c r="I357" i="7"/>
  <c r="K357" i="7"/>
  <c r="J357" i="7"/>
  <c r="G357" i="7"/>
  <c r="L357" i="7" s="1"/>
  <c r="G257" i="12" s="1"/>
  <c r="H257" i="12" s="1"/>
  <c r="I257" i="12" s="1"/>
  <c r="J258" i="12" s="1"/>
  <c r="AX146" i="13"/>
  <c r="E106" i="14"/>
  <c r="AR146" i="13"/>
  <c r="M105" i="14"/>
  <c r="BL145" i="13"/>
  <c r="P105" i="14" s="1"/>
  <c r="BK145" i="13"/>
  <c r="N105" i="14" l="1"/>
  <c r="AS146" i="13"/>
  <c r="B106" i="14"/>
  <c r="BO146" i="13"/>
  <c r="S106" i="14" s="1"/>
  <c r="AU146" i="13"/>
  <c r="AI147" i="13" s="1"/>
  <c r="H146" i="13"/>
  <c r="O105" i="14"/>
  <c r="AT146" i="13"/>
  <c r="BH146" i="13" s="1"/>
  <c r="BN145" i="13"/>
  <c r="R105" i="14" s="1"/>
  <c r="I146" i="13"/>
  <c r="BP146" i="13"/>
  <c r="T106" i="14" s="1"/>
  <c r="AV146" i="13"/>
  <c r="AJ147" i="13" s="1"/>
  <c r="L106" i="14" l="1"/>
  <c r="BB146" i="13"/>
  <c r="BC146" i="13"/>
  <c r="BD146" i="13"/>
  <c r="Q146" i="13"/>
  <c r="Z147" i="13" s="1"/>
  <c r="K146" i="13"/>
  <c r="N146" i="13" s="1"/>
  <c r="AW146" i="13"/>
  <c r="AK147" i="13" s="1"/>
  <c r="J146" i="13"/>
  <c r="BR146" i="13" s="1"/>
  <c r="BQ146" i="13"/>
  <c r="U106" i="14" s="1"/>
  <c r="R146" i="13"/>
  <c r="AA147" i="13" s="1"/>
  <c r="L146" i="13"/>
  <c r="O146" i="13" s="1"/>
  <c r="H106" i="14" l="1"/>
  <c r="BG146" i="13"/>
  <c r="BF146" i="13"/>
  <c r="G106" i="14"/>
  <c r="BE146" i="13"/>
  <c r="F106" i="14"/>
  <c r="S146" i="13"/>
  <c r="AB147" i="13" s="1"/>
  <c r="BA147" i="13" s="1"/>
  <c r="M146" i="13"/>
  <c r="P146" i="13" s="1"/>
  <c r="F357" i="7" l="1"/>
  <c r="J358" i="7" s="1"/>
  <c r="E107" i="14"/>
  <c r="AX147" i="13"/>
  <c r="J106" i="14"/>
  <c r="BJ146" i="13"/>
  <c r="I106" i="14"/>
  <c r="BI146" i="13"/>
  <c r="K106" i="14"/>
  <c r="BK146" i="13"/>
  <c r="G358" i="7" l="1"/>
  <c r="L358" i="7" s="1"/>
  <c r="G258" i="12" s="1"/>
  <c r="H258" i="12" s="1"/>
  <c r="I258" i="12" s="1"/>
  <c r="J259" i="12" s="1"/>
  <c r="K358" i="7"/>
  <c r="H358" i="7"/>
  <c r="I358" i="7"/>
  <c r="N106" i="14"/>
  <c r="BM146" i="13"/>
  <c r="Q106" i="14" s="1"/>
  <c r="AS147" i="13"/>
  <c r="M106" i="14"/>
  <c r="AR147" i="13"/>
  <c r="BL146" i="13"/>
  <c r="P106" i="14" s="1"/>
  <c r="O106" i="14"/>
  <c r="AT147" i="13"/>
  <c r="BN146" i="13"/>
  <c r="R106" i="14" s="1"/>
  <c r="B107" i="14"/>
  <c r="BH147" i="13" l="1"/>
  <c r="BQ147" i="13"/>
  <c r="U107" i="14" s="1"/>
  <c r="AW147" i="13"/>
  <c r="AK148" i="13" s="1"/>
  <c r="J147" i="13"/>
  <c r="AV147" i="13"/>
  <c r="AJ148" i="13" s="1"/>
  <c r="I147" i="13"/>
  <c r="BP147" i="13"/>
  <c r="T107" i="14" s="1"/>
  <c r="H147" i="13"/>
  <c r="AU147" i="13"/>
  <c r="AI148" i="13" s="1"/>
  <c r="BO147" i="13"/>
  <c r="S107" i="14" s="1"/>
  <c r="L147" i="13" l="1"/>
  <c r="O147" i="13" s="1"/>
  <c r="R147" i="13"/>
  <c r="AA148" i="13" s="1"/>
  <c r="M147" i="13"/>
  <c r="P147" i="13" s="1"/>
  <c r="S147" i="13"/>
  <c r="AB148" i="13" s="1"/>
  <c r="K147" i="13"/>
  <c r="N147" i="13" s="1"/>
  <c r="Q147" i="13"/>
  <c r="Z148" i="13" s="1"/>
  <c r="BR147" i="13"/>
  <c r="BB147" i="13"/>
  <c r="L107" i="14"/>
  <c r="BD147" i="13"/>
  <c r="BC147" i="13"/>
  <c r="BA148" i="13" l="1"/>
  <c r="AX148" i="13" s="1"/>
  <c r="F358" i="7"/>
  <c r="BF147" i="13"/>
  <c r="J107" i="14" s="1"/>
  <c r="G107" i="14"/>
  <c r="BJ147" i="13"/>
  <c r="BE147" i="13"/>
  <c r="I107" i="14" s="1"/>
  <c r="F107" i="14"/>
  <c r="BG147" i="13"/>
  <c r="K107" i="14" s="1"/>
  <c r="H107" i="14"/>
  <c r="E108" i="14" l="1"/>
  <c r="BK147" i="13"/>
  <c r="O107" i="14" s="1"/>
  <c r="K359" i="7"/>
  <c r="G359" i="7"/>
  <c r="H359" i="7"/>
  <c r="J359" i="7"/>
  <c r="I359" i="7"/>
  <c r="BI147" i="13"/>
  <c r="AS148" i="13"/>
  <c r="N107" i="14"/>
  <c r="BM147" i="13"/>
  <c r="Q107" i="14" s="1"/>
  <c r="AT148" i="13"/>
  <c r="B108" i="14"/>
  <c r="BN147" i="13" l="1"/>
  <c r="R107" i="14" s="1"/>
  <c r="BL147" i="13"/>
  <c r="P107" i="14" s="1"/>
  <c r="AR148" i="13"/>
  <c r="M107" i="14"/>
  <c r="I148" i="13"/>
  <c r="BP148" i="13"/>
  <c r="T108" i="14" s="1"/>
  <c r="AV148" i="13"/>
  <c r="AJ149" i="13" s="1"/>
  <c r="L359" i="7"/>
  <c r="G259" i="12" s="1"/>
  <c r="H259" i="12" s="1"/>
  <c r="I259" i="12" s="1"/>
  <c r="J260" i="12" s="1"/>
  <c r="J148" i="13"/>
  <c r="AW148" i="13"/>
  <c r="AK149" i="13" s="1"/>
  <c r="BQ148" i="13"/>
  <c r="U108" i="14" s="1"/>
  <c r="M148" i="13" l="1"/>
  <c r="P148" i="13" s="1"/>
  <c r="S148" i="13"/>
  <c r="AB149" i="13" s="1"/>
  <c r="R148" i="13"/>
  <c r="AA149" i="13" s="1"/>
  <c r="L148" i="13"/>
  <c r="O148" i="13" s="1"/>
  <c r="AU148" i="13"/>
  <c r="AI149" i="13" s="1"/>
  <c r="H148" i="13"/>
  <c r="BH148" i="13"/>
  <c r="BO148" i="13"/>
  <c r="S108" i="14" s="1"/>
  <c r="L108" i="14" l="1"/>
  <c r="BD148" i="13"/>
  <c r="BB148" i="13"/>
  <c r="BC148" i="13"/>
  <c r="Q148" i="13"/>
  <c r="Z149" i="13" s="1"/>
  <c r="BA149" i="13" s="1"/>
  <c r="K148" i="13"/>
  <c r="N148" i="13" s="1"/>
  <c r="BR148" i="13"/>
  <c r="G108" i="14" l="1"/>
  <c r="BF148" i="13"/>
  <c r="J108" i="14" s="1"/>
  <c r="BG148" i="13"/>
  <c r="K108" i="14" s="1"/>
  <c r="H108" i="14"/>
  <c r="F359" i="7"/>
  <c r="F108" i="14"/>
  <c r="BE148" i="13"/>
  <c r="I108" i="14" s="1"/>
  <c r="BJ148" i="13" l="1"/>
  <c r="BK148" i="13"/>
  <c r="AT149" i="13" s="1"/>
  <c r="BI148" i="13"/>
  <c r="M108" i="14" s="1"/>
  <c r="I360" i="7"/>
  <c r="H360" i="7"/>
  <c r="G360" i="7"/>
  <c r="J360" i="7"/>
  <c r="K360" i="7"/>
  <c r="AX149" i="13"/>
  <c r="E109" i="14"/>
  <c r="AS149" i="13"/>
  <c r="BM148" i="13"/>
  <c r="Q108" i="14" s="1"/>
  <c r="N108" i="14"/>
  <c r="AR149" i="13" l="1"/>
  <c r="BH149" i="13" s="1"/>
  <c r="BL148" i="13"/>
  <c r="P108" i="14" s="1"/>
  <c r="BN148" i="13"/>
  <c r="R108" i="14" s="1"/>
  <c r="O108" i="14"/>
  <c r="J149" i="13"/>
  <c r="BQ149" i="13"/>
  <c r="U109" i="14" s="1"/>
  <c r="AW149" i="13"/>
  <c r="AK150" i="13" s="1"/>
  <c r="L360" i="7"/>
  <c r="G260" i="12" s="1"/>
  <c r="H260" i="12" s="1"/>
  <c r="I260" i="12" s="1"/>
  <c r="J261" i="12" s="1"/>
  <c r="B109" i="14"/>
  <c r="BO149" i="13"/>
  <c r="S109" i="14" s="1"/>
  <c r="BP149" i="13"/>
  <c r="T109" i="14" s="1"/>
  <c r="AV149" i="13"/>
  <c r="AJ150" i="13" s="1"/>
  <c r="I149" i="13"/>
  <c r="AU149" i="13" l="1"/>
  <c r="AI150" i="13" s="1"/>
  <c r="H149" i="13"/>
  <c r="BR149" i="13" s="1"/>
  <c r="BC149" i="13"/>
  <c r="BD149" i="13"/>
  <c r="BB149" i="13"/>
  <c r="L109" i="14"/>
  <c r="L149" i="13"/>
  <c r="O149" i="13" s="1"/>
  <c r="R149" i="13"/>
  <c r="AA150" i="13" s="1"/>
  <c r="S149" i="13"/>
  <c r="AB150" i="13" s="1"/>
  <c r="M149" i="13"/>
  <c r="P149" i="13" s="1"/>
  <c r="Q149" i="13" l="1"/>
  <c r="Z150" i="13" s="1"/>
  <c r="K149" i="13"/>
  <c r="N149" i="13" s="1"/>
  <c r="BA150" i="13"/>
  <c r="F109" i="14"/>
  <c r="BE149" i="13"/>
  <c r="I109" i="14" s="1"/>
  <c r="BG149" i="13"/>
  <c r="K109" i="14" s="1"/>
  <c r="H109" i="14"/>
  <c r="F360" i="7"/>
  <c r="G109" i="14"/>
  <c r="BF149" i="13"/>
  <c r="J109" i="14" s="1"/>
  <c r="BK149" i="13" l="1"/>
  <c r="BJ149" i="13"/>
  <c r="N109" i="14" s="1"/>
  <c r="AX150" i="13"/>
  <c r="E110" i="14"/>
  <c r="O109" i="14"/>
  <c r="BN149" i="13"/>
  <c r="R109" i="14" s="1"/>
  <c r="AT150" i="13"/>
  <c r="BI149" i="13"/>
  <c r="G361" i="7"/>
  <c r="I361" i="7"/>
  <c r="K361" i="7"/>
  <c r="H361" i="7"/>
  <c r="J361" i="7"/>
  <c r="AS150" i="13" l="1"/>
  <c r="I150" i="13" s="1"/>
  <c r="BM149" i="13"/>
  <c r="Q109" i="14" s="1"/>
  <c r="L361" i="7"/>
  <c r="G261" i="12" s="1"/>
  <c r="H261" i="12" s="1"/>
  <c r="I261" i="12" s="1"/>
  <c r="J262" i="12" s="1"/>
  <c r="BL149" i="13"/>
  <c r="P109" i="14" s="1"/>
  <c r="M109" i="14"/>
  <c r="AR150" i="13"/>
  <c r="BO150" i="13" s="1"/>
  <c r="S110" i="14" s="1"/>
  <c r="BQ150" i="13"/>
  <c r="U110" i="14" s="1"/>
  <c r="AW150" i="13"/>
  <c r="AK151" i="13" s="1"/>
  <c r="J150" i="13"/>
  <c r="B110" i="14"/>
  <c r="AV150" i="13" l="1"/>
  <c r="AJ151" i="13" s="1"/>
  <c r="BP150" i="13"/>
  <c r="T110" i="14" s="1"/>
  <c r="M150" i="13"/>
  <c r="P150" i="13" s="1"/>
  <c r="S150" i="13"/>
  <c r="AB151" i="13" s="1"/>
  <c r="AU150" i="13"/>
  <c r="AI151" i="13" s="1"/>
  <c r="BH150" i="13"/>
  <c r="H150" i="13"/>
  <c r="R150" i="13"/>
  <c r="AA151" i="13" s="1"/>
  <c r="L150" i="13"/>
  <c r="O150" i="13" s="1"/>
  <c r="BC150" i="13" l="1"/>
  <c r="L110" i="14"/>
  <c r="BB150" i="13"/>
  <c r="BD150" i="13"/>
  <c r="K150" i="13"/>
  <c r="N150" i="13" s="1"/>
  <c r="BR150" i="13"/>
  <c r="Q150" i="13"/>
  <c r="Z151" i="13" s="1"/>
  <c r="BA151" i="13" s="1"/>
  <c r="F361" i="7" l="1"/>
  <c r="BG150" i="13"/>
  <c r="K110" i="14" s="1"/>
  <c r="H110" i="14"/>
  <c r="F110" i="14"/>
  <c r="BE150" i="13"/>
  <c r="I110" i="14" s="1"/>
  <c r="G110" i="14"/>
  <c r="BF150" i="13"/>
  <c r="J110" i="14" s="1"/>
  <c r="BK150" i="13" l="1"/>
  <c r="BN150" i="13" s="1"/>
  <c r="R110" i="14" s="1"/>
  <c r="BJ150" i="13"/>
  <c r="BM150" i="13" s="1"/>
  <c r="Q110" i="14" s="1"/>
  <c r="BI150" i="13"/>
  <c r="AS151" i="13"/>
  <c r="N110" i="14"/>
  <c r="H362" i="7"/>
  <c r="K362" i="7"/>
  <c r="I362" i="7"/>
  <c r="J362" i="7"/>
  <c r="G362" i="7"/>
  <c r="AX151" i="13"/>
  <c r="E111" i="14"/>
  <c r="O110" i="14" l="1"/>
  <c r="AT151" i="13"/>
  <c r="AW151" i="13" s="1"/>
  <c r="AK152" i="13" s="1"/>
  <c r="BP151" i="13"/>
  <c r="T111" i="14" s="1"/>
  <c r="I151" i="13"/>
  <c r="AV151" i="13"/>
  <c r="AJ152" i="13" s="1"/>
  <c r="L362" i="7"/>
  <c r="G262" i="12" s="1"/>
  <c r="H262" i="12" s="1"/>
  <c r="I262" i="12" s="1"/>
  <c r="J263" i="12" s="1"/>
  <c r="M110" i="14"/>
  <c r="BL150" i="13"/>
  <c r="P110" i="14" s="1"/>
  <c r="AR151" i="13"/>
  <c r="B111" i="14"/>
  <c r="BQ151" i="13" l="1"/>
  <c r="U111" i="14" s="1"/>
  <c r="J151" i="13"/>
  <c r="S151" i="13" s="1"/>
  <c r="AB152" i="13" s="1"/>
  <c r="R151" i="13"/>
  <c r="AA152" i="13" s="1"/>
  <c r="L151" i="13"/>
  <c r="O151" i="13" s="1"/>
  <c r="AU151" i="13"/>
  <c r="AI152" i="13" s="1"/>
  <c r="H151" i="13"/>
  <c r="BH151" i="13"/>
  <c r="BO151" i="13"/>
  <c r="S111" i="14" s="1"/>
  <c r="M151" i="13" l="1"/>
  <c r="P151" i="13" s="1"/>
  <c r="BB151" i="13"/>
  <c r="L111" i="14"/>
  <c r="BD151" i="13"/>
  <c r="BC151" i="13"/>
  <c r="K151" i="13"/>
  <c r="N151" i="13" s="1"/>
  <c r="BR151" i="13"/>
  <c r="Q151" i="13"/>
  <c r="Z152" i="13" s="1"/>
  <c r="BA152" i="13" s="1"/>
  <c r="F362" i="7" l="1"/>
  <c r="BF151" i="13"/>
  <c r="J111" i="14" s="1"/>
  <c r="G111" i="14"/>
  <c r="F111" i="14"/>
  <c r="BE151" i="13"/>
  <c r="I111" i="14" s="1"/>
  <c r="BG151" i="13"/>
  <c r="K111" i="14" s="1"/>
  <c r="H111" i="14"/>
  <c r="BJ151" i="13" l="1"/>
  <c r="N111" i="14" s="1"/>
  <c r="BK151" i="13"/>
  <c r="BN151" i="13" s="1"/>
  <c r="R111" i="14" s="1"/>
  <c r="BI151" i="13"/>
  <c r="BL151" i="13" s="1"/>
  <c r="P111" i="14" s="1"/>
  <c r="AS152" i="13"/>
  <c r="AX152" i="13"/>
  <c r="E112" i="14"/>
  <c r="K363" i="7"/>
  <c r="I363" i="7"/>
  <c r="G363" i="7"/>
  <c r="H363" i="7"/>
  <c r="J363" i="7"/>
  <c r="BM151" i="13" l="1"/>
  <c r="Q111" i="14" s="1"/>
  <c r="O111" i="14"/>
  <c r="AT152" i="13"/>
  <c r="AR152" i="13"/>
  <c r="BO152" i="13" s="1"/>
  <c r="S112" i="14" s="1"/>
  <c r="M111" i="14"/>
  <c r="J152" i="13"/>
  <c r="AW152" i="13"/>
  <c r="AK153" i="13" s="1"/>
  <c r="BQ152" i="13"/>
  <c r="U112" i="14" s="1"/>
  <c r="L363" i="7"/>
  <c r="G263" i="12" s="1"/>
  <c r="H263" i="12" s="1"/>
  <c r="I263" i="12" s="1"/>
  <c r="J264" i="12" s="1"/>
  <c r="B112" i="14"/>
  <c r="I152" i="13"/>
  <c r="AV152" i="13"/>
  <c r="AJ153" i="13" s="1"/>
  <c r="BP152" i="13"/>
  <c r="T112" i="14" s="1"/>
  <c r="H152" i="13"/>
  <c r="BH152" i="13"/>
  <c r="AU152" i="13" l="1"/>
  <c r="AI153" i="13" s="1"/>
  <c r="BB152" i="13"/>
  <c r="L112" i="14"/>
  <c r="BD152" i="13"/>
  <c r="BC152" i="13"/>
  <c r="R152" i="13"/>
  <c r="AA153" i="13" s="1"/>
  <c r="L152" i="13"/>
  <c r="O152" i="13" s="1"/>
  <c r="Q152" i="13"/>
  <c r="Z153" i="13" s="1"/>
  <c r="K152" i="13"/>
  <c r="N152" i="13" s="1"/>
  <c r="BR152" i="13"/>
  <c r="S152" i="13"/>
  <c r="AB153" i="13" s="1"/>
  <c r="M152" i="13"/>
  <c r="P152" i="13" s="1"/>
  <c r="BA153" i="13" l="1"/>
  <c r="G112" i="14"/>
  <c r="BF152" i="13"/>
  <c r="J112" i="14" s="1"/>
  <c r="F363" i="7"/>
  <c r="H112" i="14"/>
  <c r="BG152" i="13"/>
  <c r="K112" i="14" s="1"/>
  <c r="F112" i="14"/>
  <c r="BE152" i="13"/>
  <c r="I112" i="14" s="1"/>
  <c r="BJ152" i="13" l="1"/>
  <c r="BM152" i="13" s="1"/>
  <c r="Q112" i="14" s="1"/>
  <c r="AX153" i="13"/>
  <c r="E113" i="14"/>
  <c r="H364" i="7"/>
  <c r="G364" i="7"/>
  <c r="I364" i="7"/>
  <c r="K364" i="7"/>
  <c r="J364" i="7"/>
  <c r="N112" i="14"/>
  <c r="BI152" i="13"/>
  <c r="BK152" i="13"/>
  <c r="AS153" i="13" l="1"/>
  <c r="L364" i="7"/>
  <c r="G264" i="12" s="1"/>
  <c r="H264" i="12" s="1"/>
  <c r="I264" i="12" s="1"/>
  <c r="J265" i="12" s="1"/>
  <c r="BN152" i="13"/>
  <c r="R112" i="14" s="1"/>
  <c r="O112" i="14"/>
  <c r="AT153" i="13"/>
  <c r="BP153" i="13"/>
  <c r="T113" i="14" s="1"/>
  <c r="I153" i="13"/>
  <c r="AV153" i="13"/>
  <c r="AJ154" i="13" s="1"/>
  <c r="BL152" i="13"/>
  <c r="P112" i="14" s="1"/>
  <c r="M112" i="14"/>
  <c r="AR153" i="13"/>
  <c r="BO153" i="13" s="1"/>
  <c r="S113" i="14" s="1"/>
  <c r="B113" i="14"/>
  <c r="L153" i="13" l="1"/>
  <c r="O153" i="13" s="1"/>
  <c r="R153" i="13"/>
  <c r="AA154" i="13" s="1"/>
  <c r="AW153" i="13"/>
  <c r="AK154" i="13" s="1"/>
  <c r="BQ153" i="13"/>
  <c r="U113" i="14" s="1"/>
  <c r="J153" i="13"/>
  <c r="H153" i="13"/>
  <c r="AU153" i="13"/>
  <c r="AI154" i="13" s="1"/>
  <c r="BH153" i="13"/>
  <c r="S153" i="13" l="1"/>
  <c r="AB154" i="13" s="1"/>
  <c r="M153" i="13"/>
  <c r="P153" i="13" s="1"/>
  <c r="K153" i="13"/>
  <c r="N153" i="13" s="1"/>
  <c r="BR153" i="13"/>
  <c r="Q153" i="13"/>
  <c r="Z154" i="13" s="1"/>
  <c r="BC153" i="13"/>
  <c r="BB153" i="13"/>
  <c r="L113" i="14"/>
  <c r="BD153" i="13"/>
  <c r="BA154" i="13" l="1"/>
  <c r="BF153" i="13"/>
  <c r="J113" i="14" s="1"/>
  <c r="G113" i="14"/>
  <c r="H113" i="14"/>
  <c r="BG153" i="13"/>
  <c r="K113" i="14" s="1"/>
  <c r="F364" i="7"/>
  <c r="F113" i="14"/>
  <c r="BE153" i="13"/>
  <c r="I113" i="14" s="1"/>
  <c r="BJ153" i="13" l="1"/>
  <c r="BM153" i="13" s="1"/>
  <c r="Q113" i="14" s="1"/>
  <c r="BI153" i="13"/>
  <c r="M113" i="14" s="1"/>
  <c r="BK153" i="13"/>
  <c r="BN153" i="13" s="1"/>
  <c r="R113" i="14" s="1"/>
  <c r="AT154" i="13"/>
  <c r="I365" i="7"/>
  <c r="H365" i="7"/>
  <c r="K365" i="7"/>
  <c r="G365" i="7"/>
  <c r="J365" i="7"/>
  <c r="AX154" i="13"/>
  <c r="E114" i="14"/>
  <c r="AR154" i="13"/>
  <c r="N113" i="14" l="1"/>
  <c r="O113" i="14"/>
  <c r="AS154" i="13"/>
  <c r="BP154" i="13" s="1"/>
  <c r="T114" i="14" s="1"/>
  <c r="BL153" i="13"/>
  <c r="P113" i="14" s="1"/>
  <c r="H154" i="13"/>
  <c r="BH154" i="13"/>
  <c r="AU154" i="13"/>
  <c r="AI155" i="13" s="1"/>
  <c r="I154" i="13"/>
  <c r="B114" i="14"/>
  <c r="BO154" i="13"/>
  <c r="S114" i="14" s="1"/>
  <c r="J154" i="13"/>
  <c r="AW154" i="13"/>
  <c r="AK155" i="13" s="1"/>
  <c r="BQ154" i="13"/>
  <c r="U114" i="14" s="1"/>
  <c r="L365" i="7"/>
  <c r="G265" i="12" s="1"/>
  <c r="H265" i="12" s="1"/>
  <c r="I265" i="12" s="1"/>
  <c r="J266" i="12" s="1"/>
  <c r="AV154" i="13" l="1"/>
  <c r="AJ155" i="13" s="1"/>
  <c r="L154" i="13"/>
  <c r="O154" i="13" s="1"/>
  <c r="R154" i="13"/>
  <c r="AA155" i="13" s="1"/>
  <c r="BB154" i="13"/>
  <c r="L114" i="14"/>
  <c r="BC154" i="13"/>
  <c r="BD154" i="13"/>
  <c r="S154" i="13"/>
  <c r="AB155" i="13" s="1"/>
  <c r="M154" i="13"/>
  <c r="P154" i="13" s="1"/>
  <c r="BR154" i="13"/>
  <c r="K154" i="13"/>
  <c r="N154" i="13" s="1"/>
  <c r="Q154" i="13"/>
  <c r="Z155" i="13" s="1"/>
  <c r="BA155" i="13" l="1"/>
  <c r="BG154" i="13"/>
  <c r="K114" i="14" s="1"/>
  <c r="H114" i="14"/>
  <c r="F365" i="7"/>
  <c r="BE154" i="13"/>
  <c r="I114" i="14" s="1"/>
  <c r="F114" i="14"/>
  <c r="BF154" i="13"/>
  <c r="J114" i="14" s="1"/>
  <c r="G114" i="14"/>
  <c r="BI154" i="13" l="1"/>
  <c r="BK154" i="13"/>
  <c r="BJ154" i="13"/>
  <c r="N114" i="14" s="1"/>
  <c r="G366" i="7"/>
  <c r="H366" i="7"/>
  <c r="J366" i="7"/>
  <c r="I366" i="7"/>
  <c r="K366" i="7"/>
  <c r="AR155" i="13"/>
  <c r="M114" i="14"/>
  <c r="BL154" i="13"/>
  <c r="P114" i="14" s="1"/>
  <c r="BN154" i="13"/>
  <c r="R114" i="14" s="1"/>
  <c r="O114" i="14"/>
  <c r="AT155" i="13"/>
  <c r="AS155" i="13"/>
  <c r="BM154" i="13"/>
  <c r="Q114" i="14" s="1"/>
  <c r="AX155" i="13"/>
  <c r="E115" i="14"/>
  <c r="BH155" i="13" l="1"/>
  <c r="H155" i="13"/>
  <c r="AU155" i="13"/>
  <c r="AI156" i="13" s="1"/>
  <c r="BQ155" i="13"/>
  <c r="U115" i="14" s="1"/>
  <c r="J155" i="13"/>
  <c r="AW155" i="13"/>
  <c r="AK156" i="13" s="1"/>
  <c r="B115" i="14"/>
  <c r="BO155" i="13"/>
  <c r="S115" i="14" s="1"/>
  <c r="I155" i="13"/>
  <c r="BP155" i="13"/>
  <c r="T115" i="14" s="1"/>
  <c r="AV155" i="13"/>
  <c r="AJ156" i="13" s="1"/>
  <c r="L366" i="7"/>
  <c r="G266" i="12" s="1"/>
  <c r="H266" i="12" s="1"/>
  <c r="I266" i="12" s="1"/>
  <c r="J267" i="12" s="1"/>
  <c r="S155" i="13" l="1"/>
  <c r="AB156" i="13" s="1"/>
  <c r="M155" i="13"/>
  <c r="P155" i="13" s="1"/>
  <c r="Q155" i="13"/>
  <c r="Z156" i="13" s="1"/>
  <c r="K155" i="13"/>
  <c r="N155" i="13" s="1"/>
  <c r="BR155" i="13"/>
  <c r="L155" i="13"/>
  <c r="O155" i="13" s="1"/>
  <c r="R155" i="13"/>
  <c r="AA156" i="13" s="1"/>
  <c r="BB155" i="13"/>
  <c r="L115" i="14"/>
  <c r="BD155" i="13"/>
  <c r="BC155" i="13"/>
  <c r="BA156" i="13" l="1"/>
  <c r="F366" i="7"/>
  <c r="G115" i="14"/>
  <c r="BF155" i="13"/>
  <c r="J115" i="14" s="1"/>
  <c r="BG155" i="13"/>
  <c r="K115" i="14" s="1"/>
  <c r="H115" i="14"/>
  <c r="F115" i="14"/>
  <c r="BE155" i="13"/>
  <c r="I115" i="14" s="1"/>
  <c r="BJ155" i="13" l="1"/>
  <c r="BM155" i="13" s="1"/>
  <c r="Q115" i="14" s="1"/>
  <c r="BK155" i="13"/>
  <c r="BN155" i="13" s="1"/>
  <c r="R115" i="14" s="1"/>
  <c r="BI155" i="13"/>
  <c r="E116" i="14"/>
  <c r="AX156" i="13"/>
  <c r="AT156" i="13"/>
  <c r="H367" i="7"/>
  <c r="G367" i="7"/>
  <c r="J367" i="7"/>
  <c r="K367" i="7"/>
  <c r="I367" i="7"/>
  <c r="AS156" i="13" l="1"/>
  <c r="N115" i="14"/>
  <c r="O115" i="14"/>
  <c r="B116" i="14"/>
  <c r="L367" i="7"/>
  <c r="G267" i="12" s="1"/>
  <c r="H267" i="12" s="1"/>
  <c r="I267" i="12" s="1"/>
  <c r="J268" i="12" s="1"/>
  <c r="I156" i="13"/>
  <c r="BP156" i="13"/>
  <c r="T116" i="14" s="1"/>
  <c r="AV156" i="13"/>
  <c r="AJ157" i="13" s="1"/>
  <c r="AR156" i="13"/>
  <c r="M115" i="14"/>
  <c r="BL155" i="13"/>
  <c r="P115" i="14" s="1"/>
  <c r="AW156" i="13"/>
  <c r="AK157" i="13" s="1"/>
  <c r="BQ156" i="13"/>
  <c r="U116" i="14" s="1"/>
  <c r="J156" i="13"/>
  <c r="AU156" i="13" l="1"/>
  <c r="AI157" i="13" s="1"/>
  <c r="BH156" i="13"/>
  <c r="H156" i="13"/>
  <c r="M156" i="13"/>
  <c r="P156" i="13" s="1"/>
  <c r="S156" i="13"/>
  <c r="AB157" i="13" s="1"/>
  <c r="L156" i="13"/>
  <c r="O156" i="13" s="1"/>
  <c r="R156" i="13"/>
  <c r="AA157" i="13" s="1"/>
  <c r="BO156" i="13"/>
  <c r="S116" i="14" s="1"/>
  <c r="Q156" i="13" l="1"/>
  <c r="Z157" i="13" s="1"/>
  <c r="BA157" i="13" s="1"/>
  <c r="K156" i="13"/>
  <c r="N156" i="13" s="1"/>
  <c r="BR156" i="13"/>
  <c r="BB156" i="13"/>
  <c r="BC156" i="13"/>
  <c r="L116" i="14"/>
  <c r="BD156" i="13"/>
  <c r="BG156" i="13" l="1"/>
  <c r="K116" i="14" s="1"/>
  <c r="H116" i="14"/>
  <c r="BF156" i="13"/>
  <c r="J116" i="14" s="1"/>
  <c r="G116" i="14"/>
  <c r="F116" i="14"/>
  <c r="BE156" i="13"/>
  <c r="I116" i="14" s="1"/>
  <c r="F367" i="7"/>
  <c r="BJ156" i="13" l="1"/>
  <c r="G368" i="7"/>
  <c r="J368" i="7"/>
  <c r="H368" i="7"/>
  <c r="I368" i="7"/>
  <c r="K368" i="7"/>
  <c r="BK156" i="13"/>
  <c r="N116" i="14"/>
  <c r="BM156" i="13"/>
  <c r="Q116" i="14" s="1"/>
  <c r="AS157" i="13"/>
  <c r="E117" i="14"/>
  <c r="AX157" i="13"/>
  <c r="BI156" i="13"/>
  <c r="M116" i="14" l="1"/>
  <c r="BL156" i="13"/>
  <c r="P116" i="14" s="1"/>
  <c r="AR157" i="13"/>
  <c r="BO157" i="13" s="1"/>
  <c r="S117" i="14" s="1"/>
  <c r="B117" i="14"/>
  <c r="BN156" i="13"/>
  <c r="R116" i="14" s="1"/>
  <c r="AT157" i="13"/>
  <c r="O116" i="14"/>
  <c r="I157" i="13"/>
  <c r="BP157" i="13"/>
  <c r="T117" i="14" s="1"/>
  <c r="AV157" i="13"/>
  <c r="AJ158" i="13" s="1"/>
  <c r="L368" i="7"/>
  <c r="G268" i="12" s="1"/>
  <c r="H268" i="12" s="1"/>
  <c r="I268" i="12" s="1"/>
  <c r="J269" i="12" s="1"/>
  <c r="J157" i="13" l="1"/>
  <c r="AW157" i="13"/>
  <c r="AK158" i="13" s="1"/>
  <c r="BQ157" i="13"/>
  <c r="U117" i="14" s="1"/>
  <c r="H157" i="13"/>
  <c r="BH157" i="13"/>
  <c r="AU157" i="13"/>
  <c r="AI158" i="13" s="1"/>
  <c r="L157" i="13"/>
  <c r="O157" i="13" s="1"/>
  <c r="R157" i="13"/>
  <c r="AA158" i="13" s="1"/>
  <c r="BD157" i="13" l="1"/>
  <c r="L117" i="14"/>
  <c r="BC157" i="13"/>
  <c r="BB157" i="13"/>
  <c r="K157" i="13"/>
  <c r="N157" i="13" s="1"/>
  <c r="Q157" i="13"/>
  <c r="Z158" i="13" s="1"/>
  <c r="BR157" i="13"/>
  <c r="M157" i="13"/>
  <c r="P157" i="13" s="1"/>
  <c r="S157" i="13"/>
  <c r="AB158" i="13" s="1"/>
  <c r="BA158" i="13" l="1"/>
  <c r="F368" i="7"/>
  <c r="BF157" i="13"/>
  <c r="J117" i="14" s="1"/>
  <c r="G117" i="14"/>
  <c r="F117" i="14"/>
  <c r="BE157" i="13"/>
  <c r="I117" i="14" s="1"/>
  <c r="BG157" i="13"/>
  <c r="K117" i="14" s="1"/>
  <c r="H117" i="14"/>
  <c r="BI157" i="13" l="1"/>
  <c r="M117" i="14" s="1"/>
  <c r="BK157" i="13"/>
  <c r="AT158" i="13" s="1"/>
  <c r="BJ157" i="13"/>
  <c r="I369" i="7"/>
  <c r="K369" i="7"/>
  <c r="G369" i="7"/>
  <c r="J369" i="7"/>
  <c r="H369" i="7"/>
  <c r="AR158" i="13"/>
  <c r="AX158" i="13"/>
  <c r="E118" i="14"/>
  <c r="L369" i="7" l="1"/>
  <c r="G269" i="12" s="1"/>
  <c r="H269" i="12" s="1"/>
  <c r="I269" i="12" s="1"/>
  <c r="J270" i="12" s="1"/>
  <c r="BL157" i="13"/>
  <c r="P117" i="14" s="1"/>
  <c r="O117" i="14"/>
  <c r="BN157" i="13"/>
  <c r="R117" i="14" s="1"/>
  <c r="B118" i="14"/>
  <c r="BO158" i="13"/>
  <c r="S118" i="14" s="1"/>
  <c r="BM157" i="13"/>
  <c r="Q117" i="14" s="1"/>
  <c r="AS158" i="13"/>
  <c r="BH158" i="13" s="1"/>
  <c r="N117" i="14"/>
  <c r="H158" i="13"/>
  <c r="AU158" i="13"/>
  <c r="AI159" i="13" s="1"/>
  <c r="J158" i="13"/>
  <c r="BQ158" i="13"/>
  <c r="U118" i="14" s="1"/>
  <c r="AW158" i="13"/>
  <c r="AK159" i="13" s="1"/>
  <c r="L118" i="14" l="1"/>
  <c r="BC158" i="13"/>
  <c r="BB158" i="13"/>
  <c r="BD158" i="13"/>
  <c r="Q158" i="13"/>
  <c r="Z159" i="13" s="1"/>
  <c r="K158" i="13"/>
  <c r="N158" i="13" s="1"/>
  <c r="I158" i="13"/>
  <c r="BP158" i="13"/>
  <c r="T118" i="14" s="1"/>
  <c r="AV158" i="13"/>
  <c r="AJ159" i="13" s="1"/>
  <c r="S158" i="13"/>
  <c r="AB159" i="13" s="1"/>
  <c r="M158" i="13"/>
  <c r="P158" i="13" s="1"/>
  <c r="L158" i="13" l="1"/>
  <c r="O158" i="13" s="1"/>
  <c r="R158" i="13"/>
  <c r="AA159" i="13" s="1"/>
  <c r="BA159" i="13" s="1"/>
  <c r="BR158" i="13"/>
  <c r="F369" i="7"/>
  <c r="F118" i="14"/>
  <c r="BE158" i="13"/>
  <c r="G118" i="14"/>
  <c r="BF158" i="13"/>
  <c r="BG158" i="13"/>
  <c r="H118" i="14"/>
  <c r="G370" i="7" l="1"/>
  <c r="I370" i="7"/>
  <c r="J370" i="7"/>
  <c r="H370" i="7"/>
  <c r="K370" i="7"/>
  <c r="AX159" i="13"/>
  <c r="B119" i="14" s="1"/>
  <c r="E119" i="14"/>
  <c r="I118" i="14"/>
  <c r="BI158" i="13"/>
  <c r="BK158" i="13"/>
  <c r="K118" i="14"/>
  <c r="J118" i="14"/>
  <c r="BJ158" i="13"/>
  <c r="AS159" i="13" l="1"/>
  <c r="BM158" i="13"/>
  <c r="Q118" i="14" s="1"/>
  <c r="N118" i="14"/>
  <c r="BN158" i="13"/>
  <c r="R118" i="14" s="1"/>
  <c r="O118" i="14"/>
  <c r="AT159" i="13"/>
  <c r="BL158" i="13"/>
  <c r="P118" i="14" s="1"/>
  <c r="AR159" i="13"/>
  <c r="BO159" i="13" s="1"/>
  <c r="S119" i="14" s="1"/>
  <c r="M118" i="14"/>
  <c r="L370" i="7"/>
  <c r="G270" i="12" s="1"/>
  <c r="H270" i="12" s="1"/>
  <c r="I270" i="12" s="1"/>
  <c r="J271" i="12" s="1"/>
  <c r="J159" i="13" l="1"/>
  <c r="BQ159" i="13"/>
  <c r="U119" i="14" s="1"/>
  <c r="AW159" i="13"/>
  <c r="AK160" i="13" s="1"/>
  <c r="H159" i="13"/>
  <c r="BH159" i="13"/>
  <c r="AU159" i="13"/>
  <c r="AI160" i="13" s="1"/>
  <c r="I159" i="13"/>
  <c r="BP159" i="13"/>
  <c r="T119" i="14" s="1"/>
  <c r="AV159" i="13"/>
  <c r="AJ160" i="13" s="1"/>
  <c r="BB159" i="13" l="1"/>
  <c r="L119" i="14"/>
  <c r="BC159" i="13"/>
  <c r="BD159" i="13"/>
  <c r="K159" i="13"/>
  <c r="N159" i="13" s="1"/>
  <c r="Q159" i="13"/>
  <c r="Z160" i="13" s="1"/>
  <c r="BR159" i="13"/>
  <c r="R159" i="13"/>
  <c r="AA160" i="13" s="1"/>
  <c r="L159" i="13"/>
  <c r="O159" i="13" s="1"/>
  <c r="M159" i="13"/>
  <c r="P159" i="13" s="1"/>
  <c r="S159" i="13"/>
  <c r="AB160" i="13" s="1"/>
  <c r="BA160" i="13" l="1"/>
  <c r="F370" i="7"/>
  <c r="H119" i="14"/>
  <c r="BG159" i="13"/>
  <c r="BF159" i="13"/>
  <c r="G119" i="14"/>
  <c r="F119" i="14"/>
  <c r="BE159" i="13"/>
  <c r="J119" i="14" l="1"/>
  <c r="BJ159" i="13"/>
  <c r="I119" i="14"/>
  <c r="BI159" i="13"/>
  <c r="E120" i="14"/>
  <c r="AX160" i="13"/>
  <c r="K119" i="14"/>
  <c r="BK159" i="13"/>
  <c r="H371" i="7"/>
  <c r="J371" i="7"/>
  <c r="G371" i="7"/>
  <c r="I371" i="7"/>
  <c r="K371" i="7"/>
  <c r="L371" i="7" l="1"/>
  <c r="G271" i="12" s="1"/>
  <c r="H271" i="12" s="1"/>
  <c r="I271" i="12" s="1"/>
  <c r="J272" i="12" s="1"/>
  <c r="O119" i="14"/>
  <c r="AT160" i="13"/>
  <c r="BN159" i="13"/>
  <c r="R119" i="14" s="1"/>
  <c r="AR160" i="13"/>
  <c r="BO160" i="13" s="1"/>
  <c r="S120" i="14" s="1"/>
  <c r="BL159" i="13"/>
  <c r="P119" i="14" s="1"/>
  <c r="M119" i="14"/>
  <c r="BM159" i="13"/>
  <c r="Q119" i="14" s="1"/>
  <c r="N119" i="14"/>
  <c r="AS160" i="13"/>
  <c r="B120" i="14"/>
  <c r="BQ160" i="13" l="1"/>
  <c r="U120" i="14" s="1"/>
  <c r="J160" i="13"/>
  <c r="AW160" i="13"/>
  <c r="AK161" i="13" s="1"/>
  <c r="AU160" i="13"/>
  <c r="AI161" i="13" s="1"/>
  <c r="H160" i="13"/>
  <c r="BH160" i="13"/>
  <c r="I160" i="13"/>
  <c r="BP160" i="13"/>
  <c r="T120" i="14" s="1"/>
  <c r="AV160" i="13"/>
  <c r="AJ161" i="13" s="1"/>
  <c r="L160" i="13" l="1"/>
  <c r="O160" i="13" s="1"/>
  <c r="R160" i="13"/>
  <c r="AA161" i="13" s="1"/>
  <c r="K160" i="13"/>
  <c r="N160" i="13" s="1"/>
  <c r="Q160" i="13"/>
  <c r="Z161" i="13" s="1"/>
  <c r="BB160" i="13"/>
  <c r="L120" i="14"/>
  <c r="BC160" i="13"/>
  <c r="BD160" i="13"/>
  <c r="BR160" i="13"/>
  <c r="S160" i="13"/>
  <c r="AB161" i="13" s="1"/>
  <c r="M160" i="13"/>
  <c r="P160" i="13" s="1"/>
  <c r="F371" i="7" l="1"/>
  <c r="J372" i="7" s="1"/>
  <c r="BA161" i="13"/>
  <c r="BE160" i="13"/>
  <c r="I120" i="14" s="1"/>
  <c r="F120" i="14"/>
  <c r="H120" i="14"/>
  <c r="BG160" i="13"/>
  <c r="K120" i="14" s="1"/>
  <c r="G120" i="14"/>
  <c r="BF160" i="13"/>
  <c r="J120" i="14" s="1"/>
  <c r="I372" i="7" l="1"/>
  <c r="K372" i="7"/>
  <c r="G372" i="7"/>
  <c r="H372" i="7"/>
  <c r="BJ160" i="13"/>
  <c r="N120" i="14" s="1"/>
  <c r="BI160" i="13"/>
  <c r="BL160" i="13" s="1"/>
  <c r="P120" i="14" s="1"/>
  <c r="L372" i="7"/>
  <c r="G272" i="12" s="1"/>
  <c r="H272" i="12" s="1"/>
  <c r="I272" i="12" s="1"/>
  <c r="J273" i="12" s="1"/>
  <c r="AR161" i="13"/>
  <c r="E121" i="14"/>
  <c r="AX161" i="13"/>
  <c r="BK160" i="13"/>
  <c r="BM160" i="13" l="1"/>
  <c r="Q120" i="14" s="1"/>
  <c r="M120" i="14"/>
  <c r="AS161" i="13"/>
  <c r="BP161" i="13" s="1"/>
  <c r="T121" i="14" s="1"/>
  <c r="B121" i="14"/>
  <c r="BO161" i="13"/>
  <c r="S121" i="14" s="1"/>
  <c r="O120" i="14"/>
  <c r="AT161" i="13"/>
  <c r="BN160" i="13"/>
  <c r="R120" i="14" s="1"/>
  <c r="H161" i="13"/>
  <c r="AU161" i="13"/>
  <c r="AI162" i="13" s="1"/>
  <c r="AV161" i="13" l="1"/>
  <c r="AJ162" i="13" s="1"/>
  <c r="I161" i="13"/>
  <c r="AW161" i="13"/>
  <c r="AK162" i="13" s="1"/>
  <c r="BQ161" i="13"/>
  <c r="U121" i="14" s="1"/>
  <c r="J161" i="13"/>
  <c r="BR161" i="13" s="1"/>
  <c r="L161" i="13"/>
  <c r="O161" i="13" s="1"/>
  <c r="R161" i="13"/>
  <c r="AA162" i="13" s="1"/>
  <c r="K161" i="13"/>
  <c r="N161" i="13" s="1"/>
  <c r="Q161" i="13"/>
  <c r="Z162" i="13" s="1"/>
  <c r="BH161" i="13"/>
  <c r="M161" i="13" l="1"/>
  <c r="P161" i="13" s="1"/>
  <c r="S161" i="13"/>
  <c r="AB162" i="13" s="1"/>
  <c r="BA162" i="13" s="1"/>
  <c r="L121" i="14"/>
  <c r="BC161" i="13"/>
  <c r="BD161" i="13"/>
  <c r="BB161" i="13"/>
  <c r="E122" i="14" l="1"/>
  <c r="AX162" i="13"/>
  <c r="B122" i="14" s="1"/>
  <c r="BE161" i="13"/>
  <c r="I121" i="14" s="1"/>
  <c r="F121" i="14"/>
  <c r="BI161" i="13"/>
  <c r="BF161" i="13"/>
  <c r="J121" i="14" s="1"/>
  <c r="G121" i="14"/>
  <c r="F372" i="7"/>
  <c r="H121" i="14"/>
  <c r="BG161" i="13"/>
  <c r="K121" i="14" s="1"/>
  <c r="BK161" i="13" l="1"/>
  <c r="O121" i="14" s="1"/>
  <c r="BJ161" i="13"/>
  <c r="AS162" i="13" s="1"/>
  <c r="AR162" i="13"/>
  <c r="BL161" i="13"/>
  <c r="P121" i="14" s="1"/>
  <c r="M121" i="14"/>
  <c r="K373" i="7"/>
  <c r="I373" i="7"/>
  <c r="G373" i="7"/>
  <c r="H373" i="7"/>
  <c r="J373" i="7"/>
  <c r="AT162" i="13" l="1"/>
  <c r="BH162" i="13" s="1"/>
  <c r="BN161" i="13"/>
  <c r="R121" i="14" s="1"/>
  <c r="N121" i="14"/>
  <c r="BM161" i="13"/>
  <c r="Q121" i="14" s="1"/>
  <c r="L373" i="7"/>
  <c r="G273" i="12" s="1"/>
  <c r="H273" i="12" s="1"/>
  <c r="I273" i="12" s="1"/>
  <c r="J274" i="12" s="1"/>
  <c r="BP162" i="13"/>
  <c r="T122" i="14" s="1"/>
  <c r="I162" i="13"/>
  <c r="AV162" i="13"/>
  <c r="AJ163" i="13" s="1"/>
  <c r="AU162" i="13"/>
  <c r="AI163" i="13" s="1"/>
  <c r="H162" i="13"/>
  <c r="BO162" i="13"/>
  <c r="S122" i="14" s="1"/>
  <c r="BQ162" i="13" l="1"/>
  <c r="U122" i="14" s="1"/>
  <c r="J162" i="13"/>
  <c r="AW162" i="13"/>
  <c r="AK163" i="13" s="1"/>
  <c r="R162" i="13"/>
  <c r="AA163" i="13" s="1"/>
  <c r="L162" i="13"/>
  <c r="O162" i="13" s="1"/>
  <c r="M162" i="13"/>
  <c r="P162" i="13" s="1"/>
  <c r="S162" i="13"/>
  <c r="AB163" i="13" s="1"/>
  <c r="BR162" i="13"/>
  <c r="Q162" i="13"/>
  <c r="Z163" i="13" s="1"/>
  <c r="K162" i="13"/>
  <c r="N162" i="13" s="1"/>
  <c r="BB162" i="13"/>
  <c r="L122" i="14"/>
  <c r="BD162" i="13"/>
  <c r="BC162" i="13"/>
  <c r="BA163" i="13" l="1"/>
  <c r="F373" i="7"/>
  <c r="BE162" i="13"/>
  <c r="I122" i="14" s="1"/>
  <c r="F122" i="14"/>
  <c r="BI162" i="13"/>
  <c r="AR163" i="13" s="1"/>
  <c r="H163" i="13" s="1"/>
  <c r="BG162" i="13"/>
  <c r="K122" i="14" s="1"/>
  <c r="H122" i="14"/>
  <c r="G122" i="14"/>
  <c r="BF162" i="13"/>
  <c r="BK162" i="13" l="1"/>
  <c r="AU163" i="13"/>
  <c r="AI164" i="13" s="1"/>
  <c r="M122" i="14"/>
  <c r="BL162" i="13"/>
  <c r="P122" i="14" s="1"/>
  <c r="J122" i="14"/>
  <c r="BJ162" i="13"/>
  <c r="AX163" i="13"/>
  <c r="E123" i="14"/>
  <c r="O122" i="14"/>
  <c r="BN162" i="13"/>
  <c r="R122" i="14" s="1"/>
  <c r="AT163" i="13"/>
  <c r="K374" i="7"/>
  <c r="G374" i="7"/>
  <c r="J374" i="7"/>
  <c r="I374" i="7"/>
  <c r="H374" i="7"/>
  <c r="K163" i="13"/>
  <c r="N163" i="13" s="1"/>
  <c r="Q163" i="13"/>
  <c r="B123" i="14" l="1"/>
  <c r="BO163" i="13"/>
  <c r="S123" i="14" s="1"/>
  <c r="N122" i="14"/>
  <c r="BM162" i="13"/>
  <c r="Q122" i="14" s="1"/>
  <c r="AS163" i="13"/>
  <c r="BQ163" i="13"/>
  <c r="U123" i="14" s="1"/>
  <c r="J163" i="13"/>
  <c r="AW163" i="13"/>
  <c r="AK164" i="13" s="1"/>
  <c r="L374" i="7"/>
  <c r="G274" i="12" s="1"/>
  <c r="H274" i="12" s="1"/>
  <c r="I274" i="12" s="1"/>
  <c r="J275" i="12" s="1"/>
  <c r="Z164" i="13"/>
  <c r="BH163" i="13" l="1"/>
  <c r="I163" i="13"/>
  <c r="BP163" i="13"/>
  <c r="T123" i="14" s="1"/>
  <c r="AV163" i="13"/>
  <c r="AJ164" i="13" s="1"/>
  <c r="M163" i="13"/>
  <c r="P163" i="13" s="1"/>
  <c r="S163" i="13"/>
  <c r="AB164" i="13" s="1"/>
  <c r="BR163" i="13" l="1"/>
  <c r="L163" i="13"/>
  <c r="O163" i="13" s="1"/>
  <c r="R163" i="13"/>
  <c r="AA164" i="13" s="1"/>
  <c r="BA164" i="13" s="1"/>
  <c r="L123" i="14"/>
  <c r="BD163" i="13"/>
  <c r="BC163" i="13"/>
  <c r="BB163" i="13"/>
  <c r="F123" i="14" l="1"/>
  <c r="BE163" i="13"/>
  <c r="I123" i="14" s="1"/>
  <c r="H123" i="14"/>
  <c r="BG163" i="13"/>
  <c r="K123" i="14" s="1"/>
  <c r="F374" i="7"/>
  <c r="G123" i="14"/>
  <c r="BF163" i="13"/>
  <c r="J123" i="14" s="1"/>
  <c r="BI163" i="13" l="1"/>
  <c r="AR164" i="13" s="1"/>
  <c r="BK163" i="13"/>
  <c r="AX164" i="13"/>
  <c r="E124" i="14"/>
  <c r="K375" i="7"/>
  <c r="I375" i="7"/>
  <c r="J375" i="7"/>
  <c r="G375" i="7"/>
  <c r="H375" i="7"/>
  <c r="AT164" i="13"/>
  <c r="BN163" i="13"/>
  <c r="R123" i="14" s="1"/>
  <c r="O123" i="14"/>
  <c r="BJ163" i="13"/>
  <c r="BL163" i="13" l="1"/>
  <c r="P123" i="14" s="1"/>
  <c r="M123" i="14"/>
  <c r="L375" i="7"/>
  <c r="G275" i="12" s="1"/>
  <c r="H275" i="12" s="1"/>
  <c r="I275" i="12" s="1"/>
  <c r="J276" i="12" s="1"/>
  <c r="B124" i="14"/>
  <c r="BO164" i="13"/>
  <c r="S124" i="14" s="1"/>
  <c r="H164" i="13"/>
  <c r="AU164" i="13"/>
  <c r="AI165" i="13" s="1"/>
  <c r="BM163" i="13"/>
  <c r="Q123" i="14" s="1"/>
  <c r="AS164" i="13"/>
  <c r="N123" i="14"/>
  <c r="AW164" i="13"/>
  <c r="AK165" i="13" s="1"/>
  <c r="J164" i="13"/>
  <c r="BQ164" i="13"/>
  <c r="U124" i="14" s="1"/>
  <c r="K164" i="13" l="1"/>
  <c r="N164" i="13" s="1"/>
  <c r="Q164" i="13"/>
  <c r="Z165" i="13" s="1"/>
  <c r="BH164" i="13"/>
  <c r="AV164" i="13"/>
  <c r="AJ165" i="13" s="1"/>
  <c r="I164" i="13"/>
  <c r="BP164" i="13"/>
  <c r="T124" i="14" s="1"/>
  <c r="M164" i="13"/>
  <c r="P164" i="13" s="1"/>
  <c r="S164" i="13"/>
  <c r="AB165" i="13" s="1"/>
  <c r="BR164" i="13" l="1"/>
  <c r="L164" i="13"/>
  <c r="O164" i="13" s="1"/>
  <c r="R164" i="13"/>
  <c r="AA165" i="13" s="1"/>
  <c r="BA165" i="13" s="1"/>
  <c r="BD164" i="13"/>
  <c r="BC164" i="13"/>
  <c r="L124" i="14"/>
  <c r="BB164" i="13"/>
  <c r="F375" i="7"/>
  <c r="J376" i="7" l="1"/>
  <c r="K376" i="7"/>
  <c r="G376" i="7"/>
  <c r="H376" i="7"/>
  <c r="I376" i="7"/>
  <c r="G124" i="14"/>
  <c r="BF164" i="13"/>
  <c r="J124" i="14" s="1"/>
  <c r="BG164" i="13"/>
  <c r="K124" i="14" s="1"/>
  <c r="H124" i="14"/>
  <c r="E125" i="14"/>
  <c r="AX165" i="13"/>
  <c r="B125" i="14" s="1"/>
  <c r="F124" i="14"/>
  <c r="BE164" i="13"/>
  <c r="I124" i="14" s="1"/>
  <c r="BK164" i="13" l="1"/>
  <c r="AT165" i="13" s="1"/>
  <c r="BI164" i="13"/>
  <c r="BJ164" i="13"/>
  <c r="L376" i="7"/>
  <c r="G276" i="12" s="1"/>
  <c r="H276" i="12" s="1"/>
  <c r="I276" i="12" s="1"/>
  <c r="J277" i="12" s="1"/>
  <c r="BN164" i="13" l="1"/>
  <c r="R124" i="14" s="1"/>
  <c r="O124" i="14"/>
  <c r="BQ165" i="13"/>
  <c r="U125" i="14" s="1"/>
  <c r="J165" i="13"/>
  <c r="AW165" i="13"/>
  <c r="AK166" i="13" s="1"/>
  <c r="AS165" i="13"/>
  <c r="BM164" i="13"/>
  <c r="Q124" i="14" s="1"/>
  <c r="N124" i="14"/>
  <c r="M124" i="14"/>
  <c r="BL164" i="13"/>
  <c r="P124" i="14" s="1"/>
  <c r="AR165" i="13"/>
  <c r="AV165" i="13" l="1"/>
  <c r="AJ166" i="13" s="1"/>
  <c r="BP165" i="13"/>
  <c r="T125" i="14" s="1"/>
  <c r="I165" i="13"/>
  <c r="M165" i="13"/>
  <c r="P165" i="13" s="1"/>
  <c r="S165" i="13"/>
  <c r="AB166" i="13" s="1"/>
  <c r="BO165" i="13"/>
  <c r="S125" i="14" s="1"/>
  <c r="AU165" i="13"/>
  <c r="AI166" i="13" s="1"/>
  <c r="H165" i="13"/>
  <c r="BH165" i="13"/>
  <c r="K165" i="13" l="1"/>
  <c r="N165" i="13" s="1"/>
  <c r="BR165" i="13"/>
  <c r="Q165" i="13"/>
  <c r="Z166" i="13" s="1"/>
  <c r="R165" i="13"/>
  <c r="AA166" i="13" s="1"/>
  <c r="L165" i="13"/>
  <c r="O165" i="13" s="1"/>
  <c r="BC165" i="13"/>
  <c r="BD165" i="13"/>
  <c r="BB165" i="13"/>
  <c r="L125" i="14"/>
  <c r="BA166" i="13" l="1"/>
  <c r="F376" i="7"/>
  <c r="G125" i="14"/>
  <c r="BF165" i="13"/>
  <c r="J125" i="14" s="1"/>
  <c r="H125" i="14"/>
  <c r="BG165" i="13"/>
  <c r="K125" i="14" s="1"/>
  <c r="F125" i="14"/>
  <c r="BE165" i="13"/>
  <c r="I125" i="14" s="1"/>
  <c r="BJ165" i="13" l="1"/>
  <c r="BM165" i="13" s="1"/>
  <c r="Q125" i="14" s="1"/>
  <c r="AS166" i="13"/>
  <c r="BI165" i="13"/>
  <c r="J377" i="7"/>
  <c r="I377" i="7"/>
  <c r="H377" i="7"/>
  <c r="K377" i="7"/>
  <c r="G377" i="7"/>
  <c r="BK165" i="13"/>
  <c r="E126" i="14"/>
  <c r="AX166" i="13"/>
  <c r="N125" i="14" l="1"/>
  <c r="BL165" i="13"/>
  <c r="P125" i="14" s="1"/>
  <c r="M125" i="14"/>
  <c r="AR166" i="13"/>
  <c r="BO166" i="13" s="1"/>
  <c r="S126" i="14" s="1"/>
  <c r="BP166" i="13"/>
  <c r="T126" i="14" s="1"/>
  <c r="AV166" i="13"/>
  <c r="AJ167" i="13" s="1"/>
  <c r="I166" i="13"/>
  <c r="B126" i="14"/>
  <c r="AT166" i="13"/>
  <c r="O125" i="14"/>
  <c r="BN165" i="13"/>
  <c r="R125" i="14" s="1"/>
  <c r="L377" i="7"/>
  <c r="G277" i="12" s="1"/>
  <c r="H277" i="12" s="1"/>
  <c r="I277" i="12" s="1"/>
  <c r="J278" i="12" s="1"/>
  <c r="AU166" i="13" l="1"/>
  <c r="AI167" i="13" s="1"/>
  <c r="H166" i="13"/>
  <c r="BH166" i="13"/>
  <c r="BQ166" i="13"/>
  <c r="U126" i="14" s="1"/>
  <c r="AW166" i="13"/>
  <c r="AK167" i="13" s="1"/>
  <c r="J166" i="13"/>
  <c r="L166" i="13"/>
  <c r="O166" i="13" s="1"/>
  <c r="R166" i="13"/>
  <c r="AA167" i="13" s="1"/>
  <c r="M166" i="13" l="1"/>
  <c r="P166" i="13" s="1"/>
  <c r="S166" i="13"/>
  <c r="AB167" i="13" s="1"/>
  <c r="BC166" i="13"/>
  <c r="BB166" i="13"/>
  <c r="BD166" i="13"/>
  <c r="L126" i="14"/>
  <c r="Q166" i="13"/>
  <c r="Z167" i="13" s="1"/>
  <c r="BA167" i="13" s="1"/>
  <c r="K166" i="13"/>
  <c r="N166" i="13" s="1"/>
  <c r="BR166" i="13"/>
  <c r="F377" i="7" l="1"/>
  <c r="BG166" i="13"/>
  <c r="K126" i="14" s="1"/>
  <c r="H126" i="14"/>
  <c r="F126" i="14"/>
  <c r="BE166" i="13"/>
  <c r="I126" i="14" s="1"/>
  <c r="BF166" i="13"/>
  <c r="J126" i="14" s="1"/>
  <c r="G126" i="14"/>
  <c r="BI166" i="13" l="1"/>
  <c r="BJ166" i="13"/>
  <c r="BK166" i="13"/>
  <c r="BL166" i="13"/>
  <c r="P126" i="14" s="1"/>
  <c r="M126" i="14"/>
  <c r="AR167" i="13"/>
  <c r="K378" i="7"/>
  <c r="G378" i="7"/>
  <c r="I378" i="7"/>
  <c r="H378" i="7"/>
  <c r="J378" i="7"/>
  <c r="BM166" i="13"/>
  <c r="Q126" i="14" s="1"/>
  <c r="N126" i="14"/>
  <c r="AS167" i="13"/>
  <c r="AX167" i="13"/>
  <c r="E127" i="14"/>
  <c r="L378" i="7" l="1"/>
  <c r="G278" i="12" s="1"/>
  <c r="H278" i="12" s="1"/>
  <c r="I278" i="12" s="1"/>
  <c r="J279" i="12" s="1"/>
  <c r="AU167" i="13"/>
  <c r="AI168" i="13" s="1"/>
  <c r="H167" i="13"/>
  <c r="BP167" i="13"/>
  <c r="T127" i="14" s="1"/>
  <c r="I167" i="13"/>
  <c r="AV167" i="13"/>
  <c r="AJ168" i="13" s="1"/>
  <c r="B127" i="14"/>
  <c r="BO167" i="13"/>
  <c r="S127" i="14" s="1"/>
  <c r="O126" i="14"/>
  <c r="BN166" i="13"/>
  <c r="R126" i="14" s="1"/>
  <c r="AT167" i="13"/>
  <c r="BH167" i="13" s="1"/>
  <c r="BC167" i="13" l="1"/>
  <c r="BD167" i="13"/>
  <c r="BB167" i="13"/>
  <c r="L127" i="14"/>
  <c r="Q167" i="13"/>
  <c r="Z168" i="13" s="1"/>
  <c r="K167" i="13"/>
  <c r="N167" i="13" s="1"/>
  <c r="AW167" i="13"/>
  <c r="AK168" i="13" s="1"/>
  <c r="BQ167" i="13"/>
  <c r="U127" i="14" s="1"/>
  <c r="J167" i="13"/>
  <c r="BR167" i="13" s="1"/>
  <c r="L167" i="13"/>
  <c r="O167" i="13" s="1"/>
  <c r="R167" i="13"/>
  <c r="AA168" i="13" s="1"/>
  <c r="F127" i="14" l="1"/>
  <c r="BE167" i="13"/>
  <c r="I127" i="14" s="1"/>
  <c r="S167" i="13"/>
  <c r="AB168" i="13" s="1"/>
  <c r="F378" i="7" s="1"/>
  <c r="M167" i="13"/>
  <c r="P167" i="13" s="1"/>
  <c r="H127" i="14"/>
  <c r="BG167" i="13"/>
  <c r="K127" i="14" s="1"/>
  <c r="BF167" i="13"/>
  <c r="J127" i="14" s="1"/>
  <c r="G127" i="14"/>
  <c r="BA168" i="13" l="1"/>
  <c r="BJ167" i="13"/>
  <c r="BM167" i="13" s="1"/>
  <c r="Q127" i="14" s="1"/>
  <c r="BK167" i="13"/>
  <c r="AT168" i="13" s="1"/>
  <c r="BQ168" i="13" s="1"/>
  <c r="U128" i="14" s="1"/>
  <c r="J379" i="7"/>
  <c r="I379" i="7"/>
  <c r="K379" i="7"/>
  <c r="G379" i="7"/>
  <c r="H379" i="7"/>
  <c r="BI167" i="13"/>
  <c r="N127" i="14" l="1"/>
  <c r="AS168" i="13"/>
  <c r="BN167" i="13"/>
  <c r="R127" i="14" s="1"/>
  <c r="O127" i="14"/>
  <c r="AW168" i="13"/>
  <c r="AK169" i="13" s="1"/>
  <c r="J168" i="13"/>
  <c r="M168" i="13" s="1"/>
  <c r="P168" i="13" s="1"/>
  <c r="AR168" i="13"/>
  <c r="M127" i="14"/>
  <c r="BL167" i="13"/>
  <c r="P127" i="14" s="1"/>
  <c r="L379" i="7"/>
  <c r="G279" i="12" s="1"/>
  <c r="H279" i="12" s="1"/>
  <c r="I279" i="12" s="1"/>
  <c r="J280" i="12" s="1"/>
  <c r="AX168" i="13"/>
  <c r="E128" i="14"/>
  <c r="BP168" i="13"/>
  <c r="T128" i="14" s="1"/>
  <c r="I168" i="13"/>
  <c r="AV168" i="13"/>
  <c r="AJ169" i="13" s="1"/>
  <c r="S168" i="13" l="1"/>
  <c r="AB169" i="13" s="1"/>
  <c r="L168" i="13"/>
  <c r="O168" i="13" s="1"/>
  <c r="R168" i="13"/>
  <c r="AA169" i="13" s="1"/>
  <c r="B128" i="14"/>
  <c r="BO168" i="13"/>
  <c r="S128" i="14" s="1"/>
  <c r="AU168" i="13"/>
  <c r="AI169" i="13" s="1"/>
  <c r="H168" i="13"/>
  <c r="BH168" i="13"/>
  <c r="L128" i="14" l="1"/>
  <c r="BB168" i="13"/>
  <c r="BD168" i="13"/>
  <c r="BC168" i="13"/>
  <c r="K168" i="13"/>
  <c r="N168" i="13" s="1"/>
  <c r="Q168" i="13"/>
  <c r="Z169" i="13" s="1"/>
  <c r="BA169" i="13" s="1"/>
  <c r="BR168" i="13"/>
  <c r="F379" i="7" l="1"/>
  <c r="F128" i="14"/>
  <c r="BE168" i="13"/>
  <c r="I128" i="14" s="1"/>
  <c r="BG168" i="13"/>
  <c r="K128" i="14" s="1"/>
  <c r="H128" i="14"/>
  <c r="G128" i="14"/>
  <c r="BF168" i="13"/>
  <c r="J128" i="14" s="1"/>
  <c r="BI168" i="13" l="1"/>
  <c r="J380" i="7"/>
  <c r="I380" i="7"/>
  <c r="G380" i="7"/>
  <c r="H380" i="7"/>
  <c r="K380" i="7"/>
  <c r="BJ168" i="13"/>
  <c r="BK168" i="13"/>
  <c r="AX169" i="13"/>
  <c r="E129" i="14"/>
  <c r="O128" i="14" l="1"/>
  <c r="AT169" i="13"/>
  <c r="BN168" i="13"/>
  <c r="R128" i="14" s="1"/>
  <c r="L380" i="7"/>
  <c r="G280" i="12" s="1"/>
  <c r="H280" i="12" s="1"/>
  <c r="I280" i="12" s="1"/>
  <c r="J281" i="12" s="1"/>
  <c r="N128" i="14"/>
  <c r="BM168" i="13"/>
  <c r="Q128" i="14" s="1"/>
  <c r="AS169" i="13"/>
  <c r="B129" i="14"/>
  <c r="BL168" i="13"/>
  <c r="P128" i="14" s="1"/>
  <c r="M128" i="14"/>
  <c r="AR169" i="13"/>
  <c r="BO169" i="13" s="1"/>
  <c r="S129" i="14" s="1"/>
  <c r="J169" i="13" l="1"/>
  <c r="BQ169" i="13"/>
  <c r="U129" i="14" s="1"/>
  <c r="AW169" i="13"/>
  <c r="AK170" i="13" s="1"/>
  <c r="H169" i="13"/>
  <c r="AU169" i="13"/>
  <c r="AI170" i="13" s="1"/>
  <c r="BH169" i="13"/>
  <c r="I169" i="13"/>
  <c r="AV169" i="13"/>
  <c r="AJ170" i="13" s="1"/>
  <c r="BP169" i="13"/>
  <c r="T129" i="14" s="1"/>
  <c r="R169" i="13" l="1"/>
  <c r="AA170" i="13" s="1"/>
  <c r="L169" i="13"/>
  <c r="O169" i="13" s="1"/>
  <c r="K169" i="13"/>
  <c r="N169" i="13" s="1"/>
  <c r="BR169" i="13"/>
  <c r="Q169" i="13"/>
  <c r="Z170" i="13" s="1"/>
  <c r="BC169" i="13"/>
  <c r="BB169" i="13"/>
  <c r="BD169" i="13"/>
  <c r="L129" i="14"/>
  <c r="M169" i="13"/>
  <c r="P169" i="13" s="1"/>
  <c r="S169" i="13"/>
  <c r="AB170" i="13" s="1"/>
  <c r="BA170" i="13" l="1"/>
  <c r="G129" i="14"/>
  <c r="BF169" i="13"/>
  <c r="J129" i="14" s="1"/>
  <c r="F380" i="7"/>
  <c r="H129" i="14"/>
  <c r="BG169" i="13"/>
  <c r="K129" i="14" s="1"/>
  <c r="F129" i="14"/>
  <c r="BE169" i="13"/>
  <c r="I129" i="14" s="1"/>
  <c r="BJ169" i="13" l="1"/>
  <c r="AS170" i="13" s="1"/>
  <c r="E130" i="14"/>
  <c r="AX170" i="13"/>
  <c r="B130" i="14" s="1"/>
  <c r="H381" i="7"/>
  <c r="K381" i="7"/>
  <c r="I381" i="7"/>
  <c r="J381" i="7"/>
  <c r="G381" i="7"/>
  <c r="BI169" i="13"/>
  <c r="BK169" i="13"/>
  <c r="BM169" i="13" l="1"/>
  <c r="Q129" i="14" s="1"/>
  <c r="N129" i="14"/>
  <c r="L381" i="7"/>
  <c r="G281" i="12" s="1"/>
  <c r="H281" i="12" s="1"/>
  <c r="I281" i="12" s="1"/>
  <c r="J282" i="12" s="1"/>
  <c r="O129" i="14"/>
  <c r="BN169" i="13"/>
  <c r="R129" i="14" s="1"/>
  <c r="AT170" i="13"/>
  <c r="AV170" i="13"/>
  <c r="AJ171" i="13" s="1"/>
  <c r="BP170" i="13"/>
  <c r="T130" i="14" s="1"/>
  <c r="I170" i="13"/>
  <c r="M129" i="14"/>
  <c r="BL169" i="13"/>
  <c r="P129" i="14" s="1"/>
  <c r="AR170" i="13"/>
  <c r="BO170" i="13" l="1"/>
  <c r="S130" i="14" s="1"/>
  <c r="H170" i="13"/>
  <c r="AU170" i="13"/>
  <c r="AI171" i="13" s="1"/>
  <c r="BH170" i="13"/>
  <c r="J170" i="13"/>
  <c r="AW170" i="13"/>
  <c r="AK171" i="13" s="1"/>
  <c r="BQ170" i="13"/>
  <c r="U130" i="14" s="1"/>
  <c r="R170" i="13"/>
  <c r="AA171" i="13" s="1"/>
  <c r="L170" i="13"/>
  <c r="O170" i="13" s="1"/>
  <c r="M170" i="13" l="1"/>
  <c r="P170" i="13" s="1"/>
  <c r="S170" i="13"/>
  <c r="AB171" i="13" s="1"/>
  <c r="Q170" i="13"/>
  <c r="Z171" i="13" s="1"/>
  <c r="K170" i="13"/>
  <c r="N170" i="13" s="1"/>
  <c r="BR170" i="13"/>
  <c r="L130" i="14"/>
  <c r="BD170" i="13"/>
  <c r="BB170" i="13"/>
  <c r="BC170" i="13"/>
  <c r="BA171" i="13" l="1"/>
  <c r="F381" i="7"/>
  <c r="BF170" i="13"/>
  <c r="J130" i="14" s="1"/>
  <c r="G130" i="14"/>
  <c r="BE170" i="13"/>
  <c r="I130" i="14" s="1"/>
  <c r="F130" i="14"/>
  <c r="H130" i="14"/>
  <c r="BG170" i="13"/>
  <c r="K130" i="14" s="1"/>
  <c r="BJ170" i="13" l="1"/>
  <c r="N130" i="14" s="1"/>
  <c r="BK170" i="13"/>
  <c r="BN170" i="13" s="1"/>
  <c r="R130" i="14" s="1"/>
  <c r="K382" i="7"/>
  <c r="G382" i="7"/>
  <c r="I382" i="7"/>
  <c r="H382" i="7"/>
  <c r="J382" i="7"/>
  <c r="AT171" i="13"/>
  <c r="BI170" i="13"/>
  <c r="E131" i="14"/>
  <c r="AX171" i="13"/>
  <c r="AS171" i="13" l="1"/>
  <c r="I171" i="13" s="1"/>
  <c r="BM170" i="13"/>
  <c r="Q130" i="14" s="1"/>
  <c r="O130" i="14"/>
  <c r="B131" i="14"/>
  <c r="M130" i="14"/>
  <c r="BL170" i="13"/>
  <c r="P130" i="14" s="1"/>
  <c r="AR171" i="13"/>
  <c r="J171" i="13"/>
  <c r="AW171" i="13"/>
  <c r="AK172" i="13" s="1"/>
  <c r="BQ171" i="13"/>
  <c r="U131" i="14" s="1"/>
  <c r="L382" i="7"/>
  <c r="G282" i="12" s="1"/>
  <c r="H282" i="12" s="1"/>
  <c r="I282" i="12" s="1"/>
  <c r="J283" i="12" s="1"/>
  <c r="AV171" i="13" l="1"/>
  <c r="AJ172" i="13" s="1"/>
  <c r="BP171" i="13"/>
  <c r="T131" i="14" s="1"/>
  <c r="H171" i="13"/>
  <c r="AU171" i="13"/>
  <c r="AI172" i="13" s="1"/>
  <c r="BH171" i="13"/>
  <c r="S171" i="13"/>
  <c r="AB172" i="13" s="1"/>
  <c r="M171" i="13"/>
  <c r="P171" i="13" s="1"/>
  <c r="L171" i="13"/>
  <c r="O171" i="13" s="1"/>
  <c r="R171" i="13"/>
  <c r="AA172" i="13" s="1"/>
  <c r="BO171" i="13"/>
  <c r="S131" i="14" s="1"/>
  <c r="L131" i="14" l="1"/>
  <c r="BC171" i="13"/>
  <c r="BD171" i="13"/>
  <c r="BB171" i="13"/>
  <c r="Q171" i="13"/>
  <c r="Z172" i="13" s="1"/>
  <c r="BA172" i="13" s="1"/>
  <c r="BR171" i="13"/>
  <c r="K171" i="13"/>
  <c r="N171" i="13" s="1"/>
  <c r="F131" i="14" l="1"/>
  <c r="BE171" i="13"/>
  <c r="I131" i="14" s="1"/>
  <c r="H131" i="14"/>
  <c r="BG171" i="13"/>
  <c r="K131" i="14" s="1"/>
  <c r="G131" i="14"/>
  <c r="BF171" i="13"/>
  <c r="J131" i="14" s="1"/>
  <c r="F382" i="7"/>
  <c r="G383" i="7" l="1"/>
  <c r="K383" i="7"/>
  <c r="I383" i="7"/>
  <c r="J383" i="7"/>
  <c r="H383" i="7"/>
  <c r="BK171" i="13"/>
  <c r="AX172" i="13"/>
  <c r="E132" i="14"/>
  <c r="BI171" i="13"/>
  <c r="BJ171" i="13"/>
  <c r="BN171" i="13" l="1"/>
  <c r="R131" i="14" s="1"/>
  <c r="O131" i="14"/>
  <c r="AT172" i="13"/>
  <c r="B132" i="14"/>
  <c r="AS172" i="13"/>
  <c r="N131" i="14"/>
  <c r="BM171" i="13"/>
  <c r="Q131" i="14" s="1"/>
  <c r="BL171" i="13"/>
  <c r="P131" i="14" s="1"/>
  <c r="M131" i="14"/>
  <c r="AR172" i="13"/>
  <c r="L383" i="7"/>
  <c r="G283" i="12" s="1"/>
  <c r="H283" i="12" s="1"/>
  <c r="I283" i="12" s="1"/>
  <c r="J284" i="12" s="1"/>
  <c r="H172" i="13" l="1"/>
  <c r="AU172" i="13"/>
  <c r="AI173" i="13" s="1"/>
  <c r="BH172" i="13"/>
  <c r="AW172" i="13"/>
  <c r="AK173" i="13" s="1"/>
  <c r="BQ172" i="13"/>
  <c r="U132" i="14" s="1"/>
  <c r="J172" i="13"/>
  <c r="BO172" i="13"/>
  <c r="S132" i="14" s="1"/>
  <c r="AV172" i="13"/>
  <c r="AJ173" i="13" s="1"/>
  <c r="BP172" i="13"/>
  <c r="T132" i="14" s="1"/>
  <c r="I172" i="13"/>
  <c r="S172" i="13" l="1"/>
  <c r="AB173" i="13" s="1"/>
  <c r="M172" i="13"/>
  <c r="P172" i="13" s="1"/>
  <c r="BB172" i="13"/>
  <c r="L132" i="14"/>
  <c r="BD172" i="13"/>
  <c r="BC172" i="13"/>
  <c r="L172" i="13"/>
  <c r="O172" i="13" s="1"/>
  <c r="R172" i="13"/>
  <c r="AA173" i="13" s="1"/>
  <c r="K172" i="13"/>
  <c r="N172" i="13" s="1"/>
  <c r="BR172" i="13"/>
  <c r="Q172" i="13"/>
  <c r="Z173" i="13" s="1"/>
  <c r="BA173" i="13" l="1"/>
  <c r="G132" i="14"/>
  <c r="BF172" i="13"/>
  <c r="J132" i="14" s="1"/>
  <c r="F132" i="14"/>
  <c r="BE172" i="13"/>
  <c r="I132" i="14" s="1"/>
  <c r="F383" i="7"/>
  <c r="H132" i="14"/>
  <c r="BG172" i="13"/>
  <c r="K132" i="14" s="1"/>
  <c r="BK172" i="13" l="1"/>
  <c r="BJ172" i="13"/>
  <c r="BM172" i="13" s="1"/>
  <c r="Q132" i="14" s="1"/>
  <c r="BI172" i="13"/>
  <c r="BL172" i="13" s="1"/>
  <c r="P132" i="14" s="1"/>
  <c r="AR173" i="13"/>
  <c r="E133" i="14"/>
  <c r="AX173" i="13"/>
  <c r="I384" i="7"/>
  <c r="G384" i="7"/>
  <c r="H384" i="7"/>
  <c r="J384" i="7"/>
  <c r="K384" i="7"/>
  <c r="BN172" i="13"/>
  <c r="R132" i="14" s="1"/>
  <c r="O132" i="14"/>
  <c r="AT173" i="13"/>
  <c r="AS173" i="13" l="1"/>
  <c r="N132" i="14"/>
  <c r="M132" i="14"/>
  <c r="AV173" i="13"/>
  <c r="AJ174" i="13" s="1"/>
  <c r="I173" i="13"/>
  <c r="BP173" i="13"/>
  <c r="T133" i="14" s="1"/>
  <c r="B133" i="14"/>
  <c r="BO173" i="13"/>
  <c r="S133" i="14" s="1"/>
  <c r="H173" i="13"/>
  <c r="AU173" i="13"/>
  <c r="AI174" i="13" s="1"/>
  <c r="BH173" i="13"/>
  <c r="L384" i="7"/>
  <c r="G284" i="12" s="1"/>
  <c r="H284" i="12" s="1"/>
  <c r="I284" i="12" s="1"/>
  <c r="J285" i="12" s="1"/>
  <c r="BQ173" i="13"/>
  <c r="U133" i="14" s="1"/>
  <c r="J173" i="13"/>
  <c r="AW173" i="13"/>
  <c r="AK174" i="13" s="1"/>
  <c r="S173" i="13" l="1"/>
  <c r="AB174" i="13" s="1"/>
  <c r="M173" i="13"/>
  <c r="P173" i="13" s="1"/>
  <c r="BC173" i="13"/>
  <c r="L133" i="14"/>
  <c r="BB173" i="13"/>
  <c r="BD173" i="13"/>
  <c r="L173" i="13"/>
  <c r="O173" i="13" s="1"/>
  <c r="R173" i="13"/>
  <c r="AA174" i="13" s="1"/>
  <c r="Q173" i="13"/>
  <c r="Z174" i="13" s="1"/>
  <c r="BR173" i="13"/>
  <c r="K173" i="13"/>
  <c r="N173" i="13" s="1"/>
  <c r="BA174" i="13" l="1"/>
  <c r="H133" i="14"/>
  <c r="BG173" i="13"/>
  <c r="K133" i="14" s="1"/>
  <c r="F133" i="14"/>
  <c r="BE173" i="13"/>
  <c r="I133" i="14" s="1"/>
  <c r="F384" i="7"/>
  <c r="G133" i="14"/>
  <c r="BF173" i="13"/>
  <c r="J133" i="14" s="1"/>
  <c r="BK173" i="13" l="1"/>
  <c r="BN173" i="13" s="1"/>
  <c r="R133" i="14" s="1"/>
  <c r="BJ173" i="13"/>
  <c r="N133" i="14" s="1"/>
  <c r="BI173" i="13"/>
  <c r="M133" i="14" s="1"/>
  <c r="H385" i="7"/>
  <c r="I385" i="7"/>
  <c r="G385" i="7"/>
  <c r="K385" i="7"/>
  <c r="J385" i="7"/>
  <c r="AX174" i="13"/>
  <c r="E134" i="14"/>
  <c r="AT174" i="13" l="1"/>
  <c r="BQ174" i="13" s="1"/>
  <c r="U134" i="14" s="1"/>
  <c r="O133" i="14"/>
  <c r="AR174" i="13"/>
  <c r="H174" i="13" s="1"/>
  <c r="BL173" i="13"/>
  <c r="P133" i="14" s="1"/>
  <c r="AS174" i="13"/>
  <c r="AV174" i="13" s="1"/>
  <c r="AJ175" i="13" s="1"/>
  <c r="BM173" i="13"/>
  <c r="Q133" i="14" s="1"/>
  <c r="L385" i="7"/>
  <c r="G285" i="12" s="1"/>
  <c r="H285" i="12" s="1"/>
  <c r="I285" i="12" s="1"/>
  <c r="J286" i="12" s="1"/>
  <c r="B134" i="14"/>
  <c r="BO174" i="13"/>
  <c r="S134" i="14" s="1"/>
  <c r="J174" i="13" l="1"/>
  <c r="AW174" i="13"/>
  <c r="AK175" i="13" s="1"/>
  <c r="AU174" i="13"/>
  <c r="AI175" i="13" s="1"/>
  <c r="BH174" i="13"/>
  <c r="BD174" i="13" s="1"/>
  <c r="BP174" i="13"/>
  <c r="T134" i="14" s="1"/>
  <c r="I174" i="13"/>
  <c r="R174" i="13" s="1"/>
  <c r="AA175" i="13" s="1"/>
  <c r="K174" i="13"/>
  <c r="N174" i="13" s="1"/>
  <c r="Q174" i="13"/>
  <c r="Z175" i="13" s="1"/>
  <c r="S174" i="13"/>
  <c r="AB175" i="13" s="1"/>
  <c r="M174" i="13"/>
  <c r="P174" i="13" s="1"/>
  <c r="L174" i="13" l="1"/>
  <c r="O174" i="13" s="1"/>
  <c r="BR174" i="13"/>
  <c r="BC174" i="13"/>
  <c r="BF174" i="13" s="1"/>
  <c r="J134" i="14" s="1"/>
  <c r="BB174" i="13"/>
  <c r="L134" i="14"/>
  <c r="BA175" i="13"/>
  <c r="F385" i="7"/>
  <c r="K386" i="7" s="1"/>
  <c r="G134" i="14"/>
  <c r="H134" i="14"/>
  <c r="BG174" i="13"/>
  <c r="K134" i="14" s="1"/>
  <c r="F134" i="14"/>
  <c r="BE174" i="13"/>
  <c r="I134" i="14" s="1"/>
  <c r="G386" i="7" l="1"/>
  <c r="J386" i="7"/>
  <c r="H386" i="7"/>
  <c r="I386" i="7"/>
  <c r="L386" i="7" s="1"/>
  <c r="G286" i="12" s="1"/>
  <c r="H286" i="12" s="1"/>
  <c r="I286" i="12" s="1"/>
  <c r="J287" i="12" s="1"/>
  <c r="BJ174" i="13"/>
  <c r="N134" i="14" s="1"/>
  <c r="BI174" i="13"/>
  <c r="BL174" i="13" s="1"/>
  <c r="P134" i="14" s="1"/>
  <c r="BK174" i="13"/>
  <c r="E135" i="14"/>
  <c r="AX175" i="13"/>
  <c r="AS175" i="13" l="1"/>
  <c r="BM174" i="13"/>
  <c r="Q134" i="14" s="1"/>
  <c r="AR175" i="13"/>
  <c r="AU175" i="13" s="1"/>
  <c r="AI176" i="13" s="1"/>
  <c r="M134" i="14"/>
  <c r="B135" i="14"/>
  <c r="I175" i="13"/>
  <c r="AV175" i="13"/>
  <c r="AJ176" i="13" s="1"/>
  <c r="BP175" i="13"/>
  <c r="T135" i="14" s="1"/>
  <c r="BN174" i="13"/>
  <c r="R134" i="14" s="1"/>
  <c r="O134" i="14"/>
  <c r="AT175" i="13"/>
  <c r="BO175" i="13" l="1"/>
  <c r="S135" i="14" s="1"/>
  <c r="H175" i="13"/>
  <c r="L175" i="13"/>
  <c r="O175" i="13" s="1"/>
  <c r="R175" i="13"/>
  <c r="AA176" i="13" s="1"/>
  <c r="K175" i="13"/>
  <c r="N175" i="13" s="1"/>
  <c r="Q175" i="13"/>
  <c r="Z176" i="13" s="1"/>
  <c r="BQ175" i="13"/>
  <c r="U135" i="14" s="1"/>
  <c r="AW175" i="13"/>
  <c r="AK176" i="13" s="1"/>
  <c r="J175" i="13"/>
  <c r="BH175" i="13"/>
  <c r="BR175" i="13" l="1"/>
  <c r="S175" i="13"/>
  <c r="AB176" i="13" s="1"/>
  <c r="BA176" i="13" s="1"/>
  <c r="M175" i="13"/>
  <c r="P175" i="13" s="1"/>
  <c r="BD175" i="13"/>
  <c r="BB175" i="13"/>
  <c r="L135" i="14"/>
  <c r="BC175" i="13"/>
  <c r="E136" i="14" l="1"/>
  <c r="AX176" i="13"/>
  <c r="H135" i="14"/>
  <c r="BG175" i="13"/>
  <c r="K135" i="14" s="1"/>
  <c r="F135" i="14"/>
  <c r="BE175" i="13"/>
  <c r="I135" i="14" s="1"/>
  <c r="F386" i="7"/>
  <c r="BF175" i="13"/>
  <c r="J135" i="14" s="1"/>
  <c r="G135" i="14"/>
  <c r="BJ175" i="13" l="1"/>
  <c r="BM175" i="13" s="1"/>
  <c r="Q135" i="14" s="1"/>
  <c r="BK175" i="13"/>
  <c r="O135" i="14" s="1"/>
  <c r="AT176" i="13"/>
  <c r="BI175" i="13"/>
  <c r="AS176" i="13"/>
  <c r="B136" i="14"/>
  <c r="I387" i="7"/>
  <c r="H387" i="7"/>
  <c r="K387" i="7"/>
  <c r="J387" i="7"/>
  <c r="G387" i="7"/>
  <c r="N135" i="14" l="1"/>
  <c r="BN175" i="13"/>
  <c r="R135" i="14" s="1"/>
  <c r="L387" i="7"/>
  <c r="G287" i="12" s="1"/>
  <c r="H287" i="12" s="1"/>
  <c r="I287" i="12" s="1"/>
  <c r="J288" i="12" s="1"/>
  <c r="M135" i="14"/>
  <c r="BL175" i="13"/>
  <c r="P135" i="14" s="1"/>
  <c r="AR176" i="13"/>
  <c r="AW176" i="13"/>
  <c r="AK177" i="13" s="1"/>
  <c r="BQ176" i="13"/>
  <c r="U136" i="14" s="1"/>
  <c r="J176" i="13"/>
  <c r="BP176" i="13"/>
  <c r="T136" i="14" s="1"/>
  <c r="I176" i="13"/>
  <c r="AV176" i="13"/>
  <c r="AJ177" i="13" s="1"/>
  <c r="H176" i="13" l="1"/>
  <c r="BR176" i="13" s="1"/>
  <c r="AU176" i="13"/>
  <c r="AI177" i="13" s="1"/>
  <c r="BH176" i="13"/>
  <c r="BO176" i="13"/>
  <c r="S136" i="14" s="1"/>
  <c r="L176" i="13"/>
  <c r="O176" i="13" s="1"/>
  <c r="R176" i="13"/>
  <c r="AA177" i="13" s="1"/>
  <c r="S176" i="13"/>
  <c r="AB177" i="13" s="1"/>
  <c r="M176" i="13"/>
  <c r="P176" i="13" s="1"/>
  <c r="BC176" i="13" l="1"/>
  <c r="L136" i="14"/>
  <c r="BD176" i="13"/>
  <c r="BB176" i="13"/>
  <c r="K176" i="13"/>
  <c r="N176" i="13" s="1"/>
  <c r="Q176" i="13"/>
  <c r="Z177" i="13" s="1"/>
  <c r="F387" i="7" l="1"/>
  <c r="BA177" i="13"/>
  <c r="F136" i="14"/>
  <c r="BE176" i="13"/>
  <c r="I136" i="14" s="1"/>
  <c r="G388" i="7"/>
  <c r="K388" i="7"/>
  <c r="I388" i="7"/>
  <c r="H388" i="7"/>
  <c r="J388" i="7"/>
  <c r="H136" i="14"/>
  <c r="BG176" i="13"/>
  <c r="K136" i="14" s="1"/>
  <c r="G136" i="14"/>
  <c r="BF176" i="13"/>
  <c r="J136" i="14" s="1"/>
  <c r="BK176" i="13" l="1"/>
  <c r="BJ176" i="13"/>
  <c r="N136" i="14" s="1"/>
  <c r="L388" i="7"/>
  <c r="G288" i="12" s="1"/>
  <c r="H288" i="12" s="1"/>
  <c r="I288" i="12" s="1"/>
  <c r="J289" i="12" s="1"/>
  <c r="O136" i="14"/>
  <c r="BN176" i="13"/>
  <c r="R136" i="14" s="1"/>
  <c r="AT177" i="13"/>
  <c r="BI176" i="13"/>
  <c r="BM176" i="13"/>
  <c r="Q136" i="14" s="1"/>
  <c r="AS177" i="13"/>
  <c r="AX177" i="13"/>
  <c r="E137" i="14"/>
  <c r="M136" i="14" l="1"/>
  <c r="BL176" i="13"/>
  <c r="P136" i="14" s="1"/>
  <c r="AR177" i="13"/>
  <c r="BO177" i="13" s="1"/>
  <c r="S137" i="14" s="1"/>
  <c r="BP177" i="13"/>
  <c r="T137" i="14" s="1"/>
  <c r="I177" i="13"/>
  <c r="AV177" i="13"/>
  <c r="AJ178" i="13" s="1"/>
  <c r="AW177" i="13"/>
  <c r="AK178" i="13" s="1"/>
  <c r="J177" i="13"/>
  <c r="BQ177" i="13"/>
  <c r="U137" i="14" s="1"/>
  <c r="B137" i="14"/>
  <c r="BH177" i="13" l="1"/>
  <c r="L137" i="14" s="1"/>
  <c r="R177" i="13"/>
  <c r="AA178" i="13" s="1"/>
  <c r="L177" i="13"/>
  <c r="O177" i="13" s="1"/>
  <c r="H177" i="13"/>
  <c r="AU177" i="13"/>
  <c r="AI178" i="13" s="1"/>
  <c r="S177" i="13"/>
  <c r="AB178" i="13" s="1"/>
  <c r="M177" i="13"/>
  <c r="P177" i="13" s="1"/>
  <c r="BC177" i="13" l="1"/>
  <c r="BB177" i="13"/>
  <c r="BE177" i="13" s="1"/>
  <c r="I137" i="14" s="1"/>
  <c r="BD177" i="13"/>
  <c r="H137" i="14" s="1"/>
  <c r="Q177" i="13"/>
  <c r="Z178" i="13" s="1"/>
  <c r="BA178" i="13" s="1"/>
  <c r="K177" i="13"/>
  <c r="N177" i="13" s="1"/>
  <c r="BR177" i="13"/>
  <c r="G137" i="14"/>
  <c r="BF177" i="13"/>
  <c r="J137" i="14" s="1"/>
  <c r="BG177" i="13" l="1"/>
  <c r="K137" i="14" s="1"/>
  <c r="F137" i="14"/>
  <c r="BJ177" i="13"/>
  <c r="BM177" i="13" s="1"/>
  <c r="Q137" i="14" s="1"/>
  <c r="BI177" i="13"/>
  <c r="F388" i="7"/>
  <c r="AS178" i="13" l="1"/>
  <c r="AV178" i="13" s="1"/>
  <c r="AJ179" i="13" s="1"/>
  <c r="BK177" i="13"/>
  <c r="BN177" i="13" s="1"/>
  <c r="R137" i="14" s="1"/>
  <c r="N137" i="14"/>
  <c r="E138" i="14"/>
  <c r="AX178" i="13"/>
  <c r="BL177" i="13"/>
  <c r="P137" i="14" s="1"/>
  <c r="M137" i="14"/>
  <c r="AR178" i="13"/>
  <c r="G389" i="7"/>
  <c r="J389" i="7"/>
  <c r="H389" i="7"/>
  <c r="I389" i="7"/>
  <c r="K389" i="7"/>
  <c r="O137" i="14" l="1"/>
  <c r="AT178" i="13"/>
  <c r="J178" i="13" s="1"/>
  <c r="I178" i="13"/>
  <c r="BP178" i="13"/>
  <c r="T138" i="14" s="1"/>
  <c r="L389" i="7"/>
  <c r="G289" i="12" s="1"/>
  <c r="H289" i="12" s="1"/>
  <c r="I289" i="12" s="1"/>
  <c r="J290" i="12" s="1"/>
  <c r="R178" i="13"/>
  <c r="AA179" i="13" s="1"/>
  <c r="L178" i="13"/>
  <c r="O178" i="13" s="1"/>
  <c r="B138" i="14"/>
  <c r="BO178" i="13"/>
  <c r="S138" i="14" s="1"/>
  <c r="H178" i="13"/>
  <c r="AU178" i="13"/>
  <c r="AI179" i="13" s="1"/>
  <c r="BH178" i="13"/>
  <c r="M178" i="13"/>
  <c r="P178" i="13" s="1"/>
  <c r="S178" i="13"/>
  <c r="AB179" i="13" s="1"/>
  <c r="BQ178" i="13" l="1"/>
  <c r="U138" i="14" s="1"/>
  <c r="AW178" i="13"/>
  <c r="AK179" i="13" s="1"/>
  <c r="Q178" i="13"/>
  <c r="Z179" i="13" s="1"/>
  <c r="BA179" i="13" s="1"/>
  <c r="K178" i="13"/>
  <c r="N178" i="13" s="1"/>
  <c r="BR178" i="13"/>
  <c r="BB178" i="13"/>
  <c r="L138" i="14"/>
  <c r="BC178" i="13"/>
  <c r="BD178" i="13"/>
  <c r="F138" i="14" l="1"/>
  <c r="BE178" i="13"/>
  <c r="I138" i="14" s="1"/>
  <c r="F389" i="7"/>
  <c r="BF178" i="13"/>
  <c r="J138" i="14" s="1"/>
  <c r="G138" i="14"/>
  <c r="H138" i="14"/>
  <c r="BG178" i="13"/>
  <c r="K138" i="14" s="1"/>
  <c r="H390" i="7" l="1"/>
  <c r="J390" i="7"/>
  <c r="G390" i="7"/>
  <c r="K390" i="7"/>
  <c r="I390" i="7"/>
  <c r="BK178" i="13"/>
  <c r="AX179" i="13"/>
  <c r="E139" i="14"/>
  <c r="BI178" i="13"/>
  <c r="BJ178" i="13"/>
  <c r="L390" i="7" l="1"/>
  <c r="G290" i="12" s="1"/>
  <c r="H290" i="12" s="1"/>
  <c r="I290" i="12" s="1"/>
  <c r="J291" i="12" s="1"/>
  <c r="B139" i="14"/>
  <c r="AS179" i="13"/>
  <c r="N138" i="14"/>
  <c r="BM178" i="13"/>
  <c r="Q138" i="14" s="1"/>
  <c r="O138" i="14"/>
  <c r="BN178" i="13"/>
  <c r="R138" i="14" s="1"/>
  <c r="AT179" i="13"/>
  <c r="M138" i="14"/>
  <c r="BL178" i="13"/>
  <c r="P138" i="14" s="1"/>
  <c r="AR179" i="13"/>
  <c r="I179" i="13" l="1"/>
  <c r="BP179" i="13"/>
  <c r="T139" i="14" s="1"/>
  <c r="AV179" i="13"/>
  <c r="AJ180" i="13" s="1"/>
  <c r="BQ179" i="13"/>
  <c r="U139" i="14" s="1"/>
  <c r="AW179" i="13"/>
  <c r="AK180" i="13" s="1"/>
  <c r="J179" i="13"/>
  <c r="H179" i="13"/>
  <c r="AU179" i="13"/>
  <c r="AI180" i="13" s="1"/>
  <c r="BH179" i="13"/>
  <c r="BO179" i="13"/>
  <c r="S139" i="14" s="1"/>
  <c r="S179" i="13" l="1"/>
  <c r="AB180" i="13" s="1"/>
  <c r="M179" i="13"/>
  <c r="P179" i="13" s="1"/>
  <c r="BD179" i="13"/>
  <c r="BC179" i="13"/>
  <c r="BB179" i="13"/>
  <c r="L139" i="14"/>
  <c r="K179" i="13"/>
  <c r="N179" i="13" s="1"/>
  <c r="Q179" i="13"/>
  <c r="Z180" i="13" s="1"/>
  <c r="BA180" i="13" s="1"/>
  <c r="BR179" i="13"/>
  <c r="R179" i="13"/>
  <c r="AA180" i="13" s="1"/>
  <c r="L179" i="13"/>
  <c r="O179" i="13" s="1"/>
  <c r="G139" i="14" l="1"/>
  <c r="BF179" i="13"/>
  <c r="J139" i="14" s="1"/>
  <c r="BG179" i="13"/>
  <c r="K139" i="14" s="1"/>
  <c r="H139" i="14"/>
  <c r="BE179" i="13"/>
  <c r="I139" i="14" s="1"/>
  <c r="F139" i="14"/>
  <c r="F390" i="7"/>
  <c r="BJ179" i="13" l="1"/>
  <c r="BK179" i="13"/>
  <c r="N139" i="14"/>
  <c r="BM179" i="13"/>
  <c r="Q139" i="14" s="1"/>
  <c r="AS180" i="13"/>
  <c r="O139" i="14"/>
  <c r="BN179" i="13"/>
  <c r="R139" i="14" s="1"/>
  <c r="AT180" i="13"/>
  <c r="AX180" i="13"/>
  <c r="E140" i="14"/>
  <c r="I391" i="7"/>
  <c r="H391" i="7"/>
  <c r="K391" i="7"/>
  <c r="J391" i="7"/>
  <c r="G391" i="7"/>
  <c r="BI179" i="13"/>
  <c r="J180" i="13" l="1"/>
  <c r="BQ180" i="13"/>
  <c r="U140" i="14" s="1"/>
  <c r="AW180" i="13"/>
  <c r="AK181" i="13" s="1"/>
  <c r="B140" i="14"/>
  <c r="BP180" i="13"/>
  <c r="T140" i="14" s="1"/>
  <c r="AV180" i="13"/>
  <c r="AJ181" i="13" s="1"/>
  <c r="I180" i="13"/>
  <c r="BL179" i="13"/>
  <c r="P139" i="14" s="1"/>
  <c r="M139" i="14"/>
  <c r="AR180" i="13"/>
  <c r="BO180" i="13" s="1"/>
  <c r="S140" i="14" s="1"/>
  <c r="L391" i="7"/>
  <c r="G291" i="12" s="1"/>
  <c r="H291" i="12" s="1"/>
  <c r="I291" i="12" s="1"/>
  <c r="J292" i="12" s="1"/>
  <c r="AU180" i="13" l="1"/>
  <c r="AI181" i="13" s="1"/>
  <c r="H180" i="13"/>
  <c r="BH180" i="13"/>
  <c r="L180" i="13"/>
  <c r="O180" i="13" s="1"/>
  <c r="R180" i="13"/>
  <c r="AA181" i="13" s="1"/>
  <c r="S180" i="13"/>
  <c r="AB181" i="13" s="1"/>
  <c r="M180" i="13"/>
  <c r="P180" i="13" s="1"/>
  <c r="BD180" i="13" l="1"/>
  <c r="BB180" i="13"/>
  <c r="BC180" i="13"/>
  <c r="L140" i="14"/>
  <c r="K180" i="13"/>
  <c r="N180" i="13" s="1"/>
  <c r="BR180" i="13"/>
  <c r="Q180" i="13"/>
  <c r="Z181" i="13" s="1"/>
  <c r="BA181" i="13" s="1"/>
  <c r="F140" i="14" l="1"/>
  <c r="BE180" i="13"/>
  <c r="I140" i="14" s="1"/>
  <c r="F391" i="7"/>
  <c r="BF180" i="13"/>
  <c r="J140" i="14" s="1"/>
  <c r="G140" i="14"/>
  <c r="BG180" i="13"/>
  <c r="K140" i="14" s="1"/>
  <c r="H140" i="14"/>
  <c r="BK180" i="13" l="1"/>
  <c r="AT181" i="13" s="1"/>
  <c r="AX181" i="13"/>
  <c r="E141" i="14"/>
  <c r="G392" i="7"/>
  <c r="I392" i="7"/>
  <c r="K392" i="7"/>
  <c r="J392" i="7"/>
  <c r="H392" i="7"/>
  <c r="BI180" i="13"/>
  <c r="BJ180" i="13"/>
  <c r="O140" i="14" l="1"/>
  <c r="BN180" i="13"/>
  <c r="R140" i="14" s="1"/>
  <c r="L392" i="7"/>
  <c r="G292" i="12" s="1"/>
  <c r="H292" i="12" s="1"/>
  <c r="I292" i="12" s="1"/>
  <c r="J293" i="12" s="1"/>
  <c r="M140" i="14"/>
  <c r="BL180" i="13"/>
  <c r="P140" i="14" s="1"/>
  <c r="AR181" i="13"/>
  <c r="BO181" i="13" s="1"/>
  <c r="S141" i="14" s="1"/>
  <c r="BM180" i="13"/>
  <c r="Q140" i="14" s="1"/>
  <c r="N140" i="14"/>
  <c r="AS181" i="13"/>
  <c r="AW181" i="13"/>
  <c r="AK182" i="13" s="1"/>
  <c r="BQ181" i="13"/>
  <c r="U141" i="14" s="1"/>
  <c r="J181" i="13"/>
  <c r="B141" i="14"/>
  <c r="S181" i="13" l="1"/>
  <c r="AB182" i="13" s="1"/>
  <c r="M181" i="13"/>
  <c r="P181" i="13" s="1"/>
  <c r="BP181" i="13"/>
  <c r="T141" i="14" s="1"/>
  <c r="AV181" i="13"/>
  <c r="AJ182" i="13" s="1"/>
  <c r="I181" i="13"/>
  <c r="H181" i="13"/>
  <c r="AU181" i="13"/>
  <c r="AI182" i="13" s="1"/>
  <c r="BH181" i="13"/>
  <c r="BB181" i="13" l="1"/>
  <c r="BD181" i="13"/>
  <c r="BC181" i="13"/>
  <c r="L141" i="14"/>
  <c r="K181" i="13"/>
  <c r="N181" i="13" s="1"/>
  <c r="Q181" i="13"/>
  <c r="Z182" i="13" s="1"/>
  <c r="BR181" i="13"/>
  <c r="R181" i="13"/>
  <c r="AA182" i="13" s="1"/>
  <c r="L181" i="13"/>
  <c r="O181" i="13" s="1"/>
  <c r="BA182" i="13" l="1"/>
  <c r="BF181" i="13"/>
  <c r="J141" i="14" s="1"/>
  <c r="G141" i="14"/>
  <c r="F392" i="7"/>
  <c r="F141" i="14"/>
  <c r="BE181" i="13"/>
  <c r="I141" i="14" s="1"/>
  <c r="H141" i="14"/>
  <c r="BG181" i="13"/>
  <c r="K141" i="14" s="1"/>
  <c r="BJ181" i="13" l="1"/>
  <c r="N141" i="14" s="1"/>
  <c r="BK181" i="13"/>
  <c r="BN181" i="13" s="1"/>
  <c r="R141" i="14" s="1"/>
  <c r="BI181" i="13"/>
  <c r="AR182" i="13" s="1"/>
  <c r="E142" i="14"/>
  <c r="AX182" i="13"/>
  <c r="J393" i="7"/>
  <c r="K393" i="7"/>
  <c r="I393" i="7"/>
  <c r="G393" i="7"/>
  <c r="H393" i="7"/>
  <c r="M141" i="14" l="1"/>
  <c r="AT182" i="13"/>
  <c r="BQ182" i="13" s="1"/>
  <c r="U142" i="14" s="1"/>
  <c r="O141" i="14"/>
  <c r="AS182" i="13"/>
  <c r="BP182" i="13" s="1"/>
  <c r="T142" i="14" s="1"/>
  <c r="BM181" i="13"/>
  <c r="Q141" i="14" s="1"/>
  <c r="BL181" i="13"/>
  <c r="P141" i="14" s="1"/>
  <c r="L393" i="7"/>
  <c r="G293" i="12" s="1"/>
  <c r="H293" i="12" s="1"/>
  <c r="I293" i="12" s="1"/>
  <c r="J294" i="12" s="1"/>
  <c r="B142" i="14"/>
  <c r="BO182" i="13"/>
  <c r="S142" i="14" s="1"/>
  <c r="AU182" i="13"/>
  <c r="AI183" i="13" s="1"/>
  <c r="H182" i="13"/>
  <c r="BH182" i="13"/>
  <c r="AW182" i="13" l="1"/>
  <c r="AK183" i="13" s="1"/>
  <c r="I182" i="13"/>
  <c r="R182" i="13" s="1"/>
  <c r="AA183" i="13" s="1"/>
  <c r="AV182" i="13"/>
  <c r="AJ183" i="13" s="1"/>
  <c r="J182" i="13"/>
  <c r="S182" i="13"/>
  <c r="AB183" i="13" s="1"/>
  <c r="M182" i="13"/>
  <c r="P182" i="13" s="1"/>
  <c r="BB182" i="13"/>
  <c r="BD182" i="13"/>
  <c r="BC182" i="13"/>
  <c r="L142" i="14"/>
  <c r="K182" i="13"/>
  <c r="N182" i="13" s="1"/>
  <c r="Q182" i="13"/>
  <c r="Z183" i="13" s="1"/>
  <c r="BA183" i="13" l="1"/>
  <c r="L182" i="13"/>
  <c r="O182" i="13" s="1"/>
  <c r="BR182" i="13"/>
  <c r="F393" i="7"/>
  <c r="F142" i="14"/>
  <c r="BE182" i="13"/>
  <c r="I142" i="14" s="1"/>
  <c r="BG182" i="13"/>
  <c r="K142" i="14" s="1"/>
  <c r="H142" i="14"/>
  <c r="BF182" i="13"/>
  <c r="J142" i="14" s="1"/>
  <c r="G142" i="14"/>
  <c r="BJ182" i="13" l="1"/>
  <c r="BM182" i="13" s="1"/>
  <c r="Q142" i="14" s="1"/>
  <c r="BI182" i="13"/>
  <c r="J394" i="7"/>
  <c r="K394" i="7"/>
  <c r="H394" i="7"/>
  <c r="I394" i="7"/>
  <c r="G394" i="7"/>
  <c r="BK182" i="13"/>
  <c r="E143" i="14"/>
  <c r="AX183" i="13"/>
  <c r="N142" i="14" l="1"/>
  <c r="AS183" i="13"/>
  <c r="AV183" i="13" s="1"/>
  <c r="AJ184" i="13" s="1"/>
  <c r="B143" i="14"/>
  <c r="AT183" i="13"/>
  <c r="BN182" i="13"/>
  <c r="R142" i="14" s="1"/>
  <c r="O142" i="14"/>
  <c r="L394" i="7"/>
  <c r="G294" i="12" s="1"/>
  <c r="H294" i="12" s="1"/>
  <c r="I294" i="12" s="1"/>
  <c r="J295" i="12" s="1"/>
  <c r="BL182" i="13"/>
  <c r="P142" i="14" s="1"/>
  <c r="M142" i="14"/>
  <c r="AR183" i="13"/>
  <c r="BO183" i="13" s="1"/>
  <c r="S143" i="14" s="1"/>
  <c r="BP183" i="13" l="1"/>
  <c r="T143" i="14" s="1"/>
  <c r="I183" i="13"/>
  <c r="R183" i="13" s="1"/>
  <c r="AA184" i="13" s="1"/>
  <c r="J183" i="13"/>
  <c r="AW183" i="13"/>
  <c r="AK184" i="13" s="1"/>
  <c r="BQ183" i="13"/>
  <c r="U143" i="14" s="1"/>
  <c r="H183" i="13"/>
  <c r="AU183" i="13"/>
  <c r="AI184" i="13" s="1"/>
  <c r="BH183" i="13"/>
  <c r="L183" i="13" l="1"/>
  <c r="O183" i="13" s="1"/>
  <c r="Q183" i="13"/>
  <c r="Z184" i="13" s="1"/>
  <c r="K183" i="13"/>
  <c r="N183" i="13" s="1"/>
  <c r="BR183" i="13"/>
  <c r="M183" i="13"/>
  <c r="P183" i="13" s="1"/>
  <c r="S183" i="13"/>
  <c r="AB184" i="13" s="1"/>
  <c r="BC183" i="13"/>
  <c r="BB183" i="13"/>
  <c r="BD183" i="13"/>
  <c r="L143" i="14"/>
  <c r="BA184" i="13" l="1"/>
  <c r="BG183" i="13"/>
  <c r="K143" i="14" s="1"/>
  <c r="H143" i="14"/>
  <c r="F143" i="14"/>
  <c r="BE183" i="13"/>
  <c r="I143" i="14" s="1"/>
  <c r="BF183" i="13"/>
  <c r="J143" i="14" s="1"/>
  <c r="G143" i="14"/>
  <c r="F394" i="7"/>
  <c r="BK183" i="13" l="1"/>
  <c r="O143" i="14" s="1"/>
  <c r="AX184" i="13"/>
  <c r="E144" i="14"/>
  <c r="H395" i="7"/>
  <c r="K395" i="7"/>
  <c r="I395" i="7"/>
  <c r="J395" i="7"/>
  <c r="G395" i="7"/>
  <c r="BI183" i="13"/>
  <c r="BJ183" i="13"/>
  <c r="AT184" i="13" l="1"/>
  <c r="BQ184" i="13" s="1"/>
  <c r="U144" i="14" s="1"/>
  <c r="BN183" i="13"/>
  <c r="R143" i="14" s="1"/>
  <c r="M143" i="14"/>
  <c r="BL183" i="13"/>
  <c r="P143" i="14" s="1"/>
  <c r="AR184" i="13"/>
  <c r="L395" i="7"/>
  <c r="G295" i="12" s="1"/>
  <c r="H295" i="12" s="1"/>
  <c r="I295" i="12" s="1"/>
  <c r="J296" i="12" s="1"/>
  <c r="N143" i="14"/>
  <c r="BM183" i="13"/>
  <c r="Q143" i="14" s="1"/>
  <c r="AS184" i="13"/>
  <c r="B144" i="14"/>
  <c r="AW184" i="13" l="1"/>
  <c r="AK185" i="13" s="1"/>
  <c r="J184" i="13"/>
  <c r="M184" i="13" s="1"/>
  <c r="P184" i="13" s="1"/>
  <c r="I184" i="13"/>
  <c r="BP184" i="13"/>
  <c r="T144" i="14" s="1"/>
  <c r="AV184" i="13"/>
  <c r="AJ185" i="13" s="1"/>
  <c r="AU184" i="13"/>
  <c r="AI185" i="13" s="1"/>
  <c r="H184" i="13"/>
  <c r="BH184" i="13"/>
  <c r="BO184" i="13"/>
  <c r="S144" i="14" s="1"/>
  <c r="S184" i="13" l="1"/>
  <c r="AB185" i="13" s="1"/>
  <c r="BR184" i="13"/>
  <c r="K184" i="13"/>
  <c r="N184" i="13" s="1"/>
  <c r="Q184" i="13"/>
  <c r="Z185" i="13" s="1"/>
  <c r="BD184" i="13"/>
  <c r="BC184" i="13"/>
  <c r="L144" i="14"/>
  <c r="BB184" i="13"/>
  <c r="L184" i="13"/>
  <c r="O184" i="13" s="1"/>
  <c r="R184" i="13"/>
  <c r="AA185" i="13" s="1"/>
  <c r="BA185" i="13" l="1"/>
  <c r="H144" i="14"/>
  <c r="BG184" i="13"/>
  <c r="K144" i="14" s="1"/>
  <c r="F395" i="7"/>
  <c r="BF184" i="13"/>
  <c r="J144" i="14" s="1"/>
  <c r="G144" i="14"/>
  <c r="F144" i="14"/>
  <c r="BE184" i="13"/>
  <c r="I144" i="14" s="1"/>
  <c r="BK184" i="13" l="1"/>
  <c r="BN184" i="13" s="1"/>
  <c r="R144" i="14" s="1"/>
  <c r="BJ184" i="13"/>
  <c r="N144" i="14" s="1"/>
  <c r="E145" i="14"/>
  <c r="AX185" i="13"/>
  <c r="H396" i="7"/>
  <c r="J396" i="7"/>
  <c r="G396" i="7"/>
  <c r="K396" i="7"/>
  <c r="I396" i="7"/>
  <c r="BI184" i="13"/>
  <c r="AT185" i="13" l="1"/>
  <c r="J185" i="13" s="1"/>
  <c r="O144" i="14"/>
  <c r="AS185" i="13"/>
  <c r="BP185" i="13" s="1"/>
  <c r="T145" i="14" s="1"/>
  <c r="BM184" i="13"/>
  <c r="Q144" i="14" s="1"/>
  <c r="B145" i="14"/>
  <c r="M144" i="14"/>
  <c r="BL184" i="13"/>
  <c r="P144" i="14" s="1"/>
  <c r="AR185" i="13"/>
  <c r="BO185" i="13" s="1"/>
  <c r="S145" i="14" s="1"/>
  <c r="L396" i="7"/>
  <c r="G296" i="12" s="1"/>
  <c r="H296" i="12" s="1"/>
  <c r="I296" i="12" s="1"/>
  <c r="J297" i="12" s="1"/>
  <c r="BQ185" i="13" l="1"/>
  <c r="U145" i="14" s="1"/>
  <c r="I185" i="13"/>
  <c r="AV185" i="13"/>
  <c r="AJ186" i="13" s="1"/>
  <c r="AW185" i="13"/>
  <c r="AK186" i="13" s="1"/>
  <c r="S185" i="13"/>
  <c r="AB186" i="13" s="1"/>
  <c r="M185" i="13"/>
  <c r="P185" i="13" s="1"/>
  <c r="L185" i="13"/>
  <c r="O185" i="13" s="1"/>
  <c r="R185" i="13"/>
  <c r="AA186" i="13" s="1"/>
  <c r="AU185" i="13"/>
  <c r="AI186" i="13" s="1"/>
  <c r="H185" i="13"/>
  <c r="BH185" i="13"/>
  <c r="BR185" i="13" l="1"/>
  <c r="K185" i="13"/>
  <c r="N185" i="13" s="1"/>
  <c r="Q185" i="13"/>
  <c r="Z186" i="13" s="1"/>
  <c r="BA186" i="13" s="1"/>
  <c r="L145" i="14"/>
  <c r="BB185" i="13"/>
  <c r="BD185" i="13"/>
  <c r="BC185" i="13"/>
  <c r="BF185" i="13" l="1"/>
  <c r="J145" i="14" s="1"/>
  <c r="G145" i="14"/>
  <c r="F145" i="14"/>
  <c r="BE185" i="13"/>
  <c r="I145" i="14" s="1"/>
  <c r="BG185" i="13"/>
  <c r="K145" i="14" s="1"/>
  <c r="H145" i="14"/>
  <c r="F396" i="7"/>
  <c r="BJ185" i="13" l="1"/>
  <c r="BM185" i="13" s="1"/>
  <c r="Q145" i="14" s="1"/>
  <c r="BI185" i="13"/>
  <c r="E146" i="14"/>
  <c r="AX186" i="13"/>
  <c r="H397" i="7"/>
  <c r="I397" i="7"/>
  <c r="K397" i="7"/>
  <c r="J397" i="7"/>
  <c r="G397" i="7"/>
  <c r="BK185" i="13"/>
  <c r="AS186" i="13" l="1"/>
  <c r="I186" i="13" s="1"/>
  <c r="N145" i="14"/>
  <c r="BP186" i="13"/>
  <c r="T146" i="14" s="1"/>
  <c r="AV186" i="13"/>
  <c r="AJ187" i="13" s="1"/>
  <c r="B146" i="14"/>
  <c r="O145" i="14"/>
  <c r="BN185" i="13"/>
  <c r="R145" i="14" s="1"/>
  <c r="AT186" i="13"/>
  <c r="L397" i="7"/>
  <c r="G297" i="12" s="1"/>
  <c r="H297" i="12" s="1"/>
  <c r="I297" i="12" s="1"/>
  <c r="J298" i="12" s="1"/>
  <c r="BL185" i="13"/>
  <c r="P145" i="14" s="1"/>
  <c r="M145" i="14"/>
  <c r="AR186" i="13"/>
  <c r="BO186" i="13" s="1"/>
  <c r="S146" i="14" s="1"/>
  <c r="L186" i="13" l="1"/>
  <c r="O186" i="13" s="1"/>
  <c r="R186" i="13"/>
  <c r="AA187" i="13" s="1"/>
  <c r="BQ186" i="13"/>
  <c r="U146" i="14" s="1"/>
  <c r="AW186" i="13"/>
  <c r="AK187" i="13" s="1"/>
  <c r="J186" i="13"/>
  <c r="AU186" i="13"/>
  <c r="AI187" i="13" s="1"/>
  <c r="H186" i="13"/>
  <c r="BH186" i="13"/>
  <c r="K186" i="13" l="1"/>
  <c r="N186" i="13" s="1"/>
  <c r="Q186" i="13"/>
  <c r="Z187" i="13" s="1"/>
  <c r="BR186" i="13"/>
  <c r="S186" i="13"/>
  <c r="AB187" i="13" s="1"/>
  <c r="M186" i="13"/>
  <c r="P186" i="13" s="1"/>
  <c r="BC186" i="13"/>
  <c r="BD186" i="13"/>
  <c r="BB186" i="13"/>
  <c r="L146" i="14"/>
  <c r="BA187" i="13" l="1"/>
  <c r="BF186" i="13"/>
  <c r="J146" i="14" s="1"/>
  <c r="G146" i="14"/>
  <c r="F397" i="7"/>
  <c r="H146" i="14"/>
  <c r="BG186" i="13"/>
  <c r="K146" i="14" s="1"/>
  <c r="F146" i="14"/>
  <c r="BE186" i="13"/>
  <c r="I146" i="14" s="1"/>
  <c r="BJ186" i="13" l="1"/>
  <c r="N146" i="14" s="1"/>
  <c r="E147" i="14"/>
  <c r="AX187" i="13"/>
  <c r="H398" i="7"/>
  <c r="J398" i="7"/>
  <c r="G398" i="7"/>
  <c r="K398" i="7"/>
  <c r="I398" i="7"/>
  <c r="BI186" i="13"/>
  <c r="BK186" i="13"/>
  <c r="AS187" i="13" l="1"/>
  <c r="AV187" i="13" s="1"/>
  <c r="AJ188" i="13" s="1"/>
  <c r="BM186" i="13"/>
  <c r="Q146" i="14" s="1"/>
  <c r="BL186" i="13"/>
  <c r="P146" i="14" s="1"/>
  <c r="M146" i="14"/>
  <c r="AR187" i="13"/>
  <c r="BO187" i="13" s="1"/>
  <c r="S147" i="14" s="1"/>
  <c r="L398" i="7"/>
  <c r="G298" i="12" s="1"/>
  <c r="H298" i="12" s="1"/>
  <c r="I298" i="12" s="1"/>
  <c r="J299" i="12" s="1"/>
  <c r="AT187" i="13"/>
  <c r="O146" i="14"/>
  <c r="BN186" i="13"/>
  <c r="R146" i="14" s="1"/>
  <c r="B147" i="14"/>
  <c r="BP187" i="13" l="1"/>
  <c r="T147" i="14" s="1"/>
  <c r="I187" i="13"/>
  <c r="H187" i="13"/>
  <c r="AU187" i="13"/>
  <c r="AI188" i="13" s="1"/>
  <c r="BH187" i="13"/>
  <c r="L187" i="13"/>
  <c r="O187" i="13" s="1"/>
  <c r="R187" i="13"/>
  <c r="AA188" i="13" s="1"/>
  <c r="J187" i="13"/>
  <c r="AW187" i="13"/>
  <c r="AK188" i="13" s="1"/>
  <c r="BQ187" i="13"/>
  <c r="U147" i="14" s="1"/>
  <c r="M187" i="13" l="1"/>
  <c r="P187" i="13" s="1"/>
  <c r="S187" i="13"/>
  <c r="AB188" i="13" s="1"/>
  <c r="BB187" i="13"/>
  <c r="BD187" i="13"/>
  <c r="BC187" i="13"/>
  <c r="L147" i="14"/>
  <c r="K187" i="13"/>
  <c r="N187" i="13" s="1"/>
  <c r="BR187" i="13"/>
  <c r="Q187" i="13"/>
  <c r="Z188" i="13" s="1"/>
  <c r="BA188" i="13" l="1"/>
  <c r="F147" i="14"/>
  <c r="BE187" i="13"/>
  <c r="I147" i="14" s="1"/>
  <c r="H147" i="14"/>
  <c r="BG187" i="13"/>
  <c r="K147" i="14" s="1"/>
  <c r="F398" i="7"/>
  <c r="G147" i="14"/>
  <c r="BF187" i="13"/>
  <c r="J147" i="14" s="1"/>
  <c r="BK187" i="13" l="1"/>
  <c r="O147" i="14" s="1"/>
  <c r="AX188" i="13"/>
  <c r="E148" i="14"/>
  <c r="K399" i="7"/>
  <c r="J399" i="7"/>
  <c r="H399" i="7"/>
  <c r="G399" i="7"/>
  <c r="I399" i="7"/>
  <c r="BI187" i="13"/>
  <c r="AT188" i="13"/>
  <c r="BJ187" i="13"/>
  <c r="BN187" i="13" l="1"/>
  <c r="R147" i="14" s="1"/>
  <c r="L399" i="7"/>
  <c r="G299" i="12" s="1"/>
  <c r="H299" i="12" s="1"/>
  <c r="I299" i="12" s="1"/>
  <c r="J300" i="12" s="1"/>
  <c r="M147" i="14"/>
  <c r="BL187" i="13"/>
  <c r="P147" i="14" s="1"/>
  <c r="AR188" i="13"/>
  <c r="AS188" i="13"/>
  <c r="N147" i="14"/>
  <c r="BM187" i="13"/>
  <c r="Q147" i="14" s="1"/>
  <c r="BQ188" i="13"/>
  <c r="U148" i="14" s="1"/>
  <c r="AW188" i="13"/>
  <c r="AK189" i="13" s="1"/>
  <c r="J188" i="13"/>
  <c r="B148" i="14"/>
  <c r="AU188" i="13" l="1"/>
  <c r="AI189" i="13" s="1"/>
  <c r="H188" i="13"/>
  <c r="BH188" i="13"/>
  <c r="S188" i="13"/>
  <c r="AB189" i="13" s="1"/>
  <c r="M188" i="13"/>
  <c r="P188" i="13" s="1"/>
  <c r="I188" i="13"/>
  <c r="BP188" i="13"/>
  <c r="T148" i="14" s="1"/>
  <c r="AV188" i="13"/>
  <c r="AJ189" i="13" s="1"/>
  <c r="BO188" i="13"/>
  <c r="S148" i="14" s="1"/>
  <c r="R188" i="13" l="1"/>
  <c r="AA189" i="13" s="1"/>
  <c r="L188" i="13"/>
  <c r="O188" i="13" s="1"/>
  <c r="BR188" i="13"/>
  <c r="K188" i="13"/>
  <c r="N188" i="13" s="1"/>
  <c r="Q188" i="13"/>
  <c r="Z189" i="13" s="1"/>
  <c r="BC188" i="13"/>
  <c r="BD188" i="13"/>
  <c r="BB188" i="13"/>
  <c r="L148" i="14"/>
  <c r="BA189" i="13" l="1"/>
  <c r="F148" i="14"/>
  <c r="BE188" i="13"/>
  <c r="I148" i="14" s="1"/>
  <c r="F399" i="7"/>
  <c r="G148" i="14"/>
  <c r="BF188" i="13"/>
  <c r="J148" i="14" s="1"/>
  <c r="BG188" i="13"/>
  <c r="K148" i="14" s="1"/>
  <c r="H148" i="14"/>
  <c r="BJ188" i="13" l="1"/>
  <c r="BM188" i="13" s="1"/>
  <c r="Q148" i="14" s="1"/>
  <c r="BK188" i="13"/>
  <c r="O148" i="14" s="1"/>
  <c r="E149" i="14"/>
  <c r="AX189" i="13"/>
  <c r="BI188" i="13"/>
  <c r="H400" i="7"/>
  <c r="G400" i="7"/>
  <c r="K400" i="7"/>
  <c r="J400" i="7"/>
  <c r="I400" i="7"/>
  <c r="AS189" i="13" l="1"/>
  <c r="BP189" i="13" s="1"/>
  <c r="T149" i="14" s="1"/>
  <c r="AT189" i="13"/>
  <c r="BQ189" i="13" s="1"/>
  <c r="U149" i="14" s="1"/>
  <c r="BN188" i="13"/>
  <c r="R148" i="14" s="1"/>
  <c r="N148" i="14"/>
  <c r="B149" i="14"/>
  <c r="M148" i="14"/>
  <c r="BL188" i="13"/>
  <c r="P148" i="14" s="1"/>
  <c r="AR189" i="13"/>
  <c r="BO189" i="13" s="1"/>
  <c r="S149" i="14" s="1"/>
  <c r="L400" i="7"/>
  <c r="G300" i="12" s="1"/>
  <c r="H300" i="12" s="1"/>
  <c r="I300" i="12" s="1"/>
  <c r="J301" i="12" s="1"/>
  <c r="J189" i="13" l="1"/>
  <c r="AW189" i="13"/>
  <c r="AK190" i="13" s="1"/>
  <c r="AV189" i="13"/>
  <c r="AJ190" i="13" s="1"/>
  <c r="I189" i="13"/>
  <c r="L189" i="13" s="1"/>
  <c r="O189" i="13" s="1"/>
  <c r="S189" i="13"/>
  <c r="AB190" i="13" s="1"/>
  <c r="M189" i="13"/>
  <c r="P189" i="13" s="1"/>
  <c r="R189" i="13"/>
  <c r="AA190" i="13" s="1"/>
  <c r="AU189" i="13"/>
  <c r="AI190" i="13" s="1"/>
  <c r="H189" i="13"/>
  <c r="BH189" i="13"/>
  <c r="K189" i="13" l="1"/>
  <c r="N189" i="13" s="1"/>
  <c r="Q189" i="13"/>
  <c r="Z190" i="13" s="1"/>
  <c r="BA190" i="13" s="1"/>
  <c r="BR189" i="13"/>
  <c r="BC189" i="13"/>
  <c r="BD189" i="13"/>
  <c r="L149" i="14"/>
  <c r="BB189" i="13"/>
  <c r="F149" i="14" l="1"/>
  <c r="BE189" i="13"/>
  <c r="I149" i="14" s="1"/>
  <c r="G149" i="14"/>
  <c r="BF189" i="13"/>
  <c r="J149" i="14" s="1"/>
  <c r="H149" i="14"/>
  <c r="BG189" i="13"/>
  <c r="K149" i="14" s="1"/>
  <c r="F400" i="7"/>
  <c r="BJ189" i="13" l="1"/>
  <c r="N149" i="14" s="1"/>
  <c r="G401" i="7"/>
  <c r="H401" i="7"/>
  <c r="I401" i="7"/>
  <c r="K401" i="7"/>
  <c r="J401" i="7"/>
  <c r="AX190" i="13"/>
  <c r="E150" i="14"/>
  <c r="BK189" i="13"/>
  <c r="BI189" i="13"/>
  <c r="AS190" i="13" l="1"/>
  <c r="BM189" i="13"/>
  <c r="Q149" i="14" s="1"/>
  <c r="L401" i="7"/>
  <c r="G301" i="12" s="1"/>
  <c r="H301" i="12" s="1"/>
  <c r="I301" i="12" s="1"/>
  <c r="J302" i="12" s="1"/>
  <c r="BP190" i="13"/>
  <c r="T150" i="14" s="1"/>
  <c r="AV190" i="13"/>
  <c r="AJ191" i="13" s="1"/>
  <c r="I190" i="13"/>
  <c r="M149" i="14"/>
  <c r="BL189" i="13"/>
  <c r="P149" i="14" s="1"/>
  <c r="AR190" i="13"/>
  <c r="O149" i="14"/>
  <c r="BN189" i="13"/>
  <c r="R149" i="14" s="1"/>
  <c r="AT190" i="13"/>
  <c r="B150" i="14"/>
  <c r="L190" i="13" l="1"/>
  <c r="O190" i="13" s="1"/>
  <c r="R190" i="13"/>
  <c r="AA191" i="13" s="1"/>
  <c r="J190" i="13"/>
  <c r="BQ190" i="13"/>
  <c r="U150" i="14" s="1"/>
  <c r="AW190" i="13"/>
  <c r="AK191" i="13" s="1"/>
  <c r="AU190" i="13"/>
  <c r="AI191" i="13" s="1"/>
  <c r="H190" i="13"/>
  <c r="BH190" i="13"/>
  <c r="BO190" i="13"/>
  <c r="S150" i="14" s="1"/>
  <c r="K190" i="13" l="1"/>
  <c r="N190" i="13" s="1"/>
  <c r="Q190" i="13"/>
  <c r="Z191" i="13" s="1"/>
  <c r="BR190" i="13"/>
  <c r="S190" i="13"/>
  <c r="AB191" i="13" s="1"/>
  <c r="M190" i="13"/>
  <c r="P190" i="13" s="1"/>
  <c r="BB190" i="13"/>
  <c r="BC190" i="13"/>
  <c r="L150" i="14"/>
  <c r="BD190" i="13"/>
  <c r="BA191" i="13" l="1"/>
  <c r="F401" i="7"/>
  <c r="H402" i="7" s="1"/>
  <c r="H150" i="14"/>
  <c r="BG190" i="13"/>
  <c r="K150" i="14" s="1"/>
  <c r="G150" i="14"/>
  <c r="BF190" i="13"/>
  <c r="J150" i="14" s="1"/>
  <c r="F150" i="14"/>
  <c r="BE190" i="13"/>
  <c r="I150" i="14" s="1"/>
  <c r="BJ190" i="13" l="1"/>
  <c r="BM190" i="13" s="1"/>
  <c r="Q150" i="14" s="1"/>
  <c r="J402" i="7"/>
  <c r="I402" i="7"/>
  <c r="G402" i="7"/>
  <c r="K402" i="7"/>
  <c r="BI190" i="13"/>
  <c r="AS191" i="13"/>
  <c r="BK190" i="13"/>
  <c r="E151" i="14"/>
  <c r="AX191" i="13"/>
  <c r="N150" i="14" l="1"/>
  <c r="L402" i="7"/>
  <c r="G302" i="12" s="1"/>
  <c r="H302" i="12" s="1"/>
  <c r="I302" i="12" s="1"/>
  <c r="J303" i="12" s="1"/>
  <c r="O150" i="14"/>
  <c r="BN190" i="13"/>
  <c r="R150" i="14" s="1"/>
  <c r="AT191" i="13"/>
  <c r="BP191" i="13"/>
  <c r="T151" i="14" s="1"/>
  <c r="I191" i="13"/>
  <c r="AV191" i="13"/>
  <c r="AJ192" i="13" s="1"/>
  <c r="B151" i="14"/>
  <c r="M150" i="14"/>
  <c r="BL190" i="13"/>
  <c r="P150" i="14" s="1"/>
  <c r="AR191" i="13"/>
  <c r="BO191" i="13" s="1"/>
  <c r="S151" i="14" s="1"/>
  <c r="R191" i="13" l="1"/>
  <c r="AA192" i="13" s="1"/>
  <c r="L191" i="13"/>
  <c r="O191" i="13" s="1"/>
  <c r="BH191" i="13"/>
  <c r="H191" i="13"/>
  <c r="AU191" i="13"/>
  <c r="AI192" i="13" s="1"/>
  <c r="J191" i="13"/>
  <c r="AW191" i="13"/>
  <c r="AK192" i="13" s="1"/>
  <c r="BQ191" i="13"/>
  <c r="U151" i="14" s="1"/>
  <c r="M191" i="13" l="1"/>
  <c r="P191" i="13" s="1"/>
  <c r="S191" i="13"/>
  <c r="AB192" i="13" s="1"/>
  <c r="BR191" i="13"/>
  <c r="Q191" i="13"/>
  <c r="Z192" i="13" s="1"/>
  <c r="K191" i="13"/>
  <c r="N191" i="13" s="1"/>
  <c r="L151" i="14"/>
  <c r="BC191" i="13"/>
  <c r="BD191" i="13"/>
  <c r="BB191" i="13"/>
  <c r="BA192" i="13" l="1"/>
  <c r="BF191" i="13"/>
  <c r="J151" i="14" s="1"/>
  <c r="G151" i="14"/>
  <c r="F402" i="7"/>
  <c r="F151" i="14"/>
  <c r="BE191" i="13"/>
  <c r="I151" i="14" s="1"/>
  <c r="BG191" i="13"/>
  <c r="K151" i="14" s="1"/>
  <c r="H151" i="14"/>
  <c r="BJ191" i="13" l="1"/>
  <c r="N151" i="14" s="1"/>
  <c r="BK191" i="13"/>
  <c r="AT192" i="13" s="1"/>
  <c r="BI191" i="13"/>
  <c r="BL191" i="13" s="1"/>
  <c r="P151" i="14" s="1"/>
  <c r="E152" i="14"/>
  <c r="AX192" i="13"/>
  <c r="K403" i="7"/>
  <c r="J403" i="7"/>
  <c r="H403" i="7"/>
  <c r="G403" i="7"/>
  <c r="I403" i="7"/>
  <c r="AR192" i="13" l="1"/>
  <c r="AU192" i="13" s="1"/>
  <c r="AI193" i="13" s="1"/>
  <c r="M151" i="14"/>
  <c r="BN191" i="13"/>
  <c r="R151" i="14" s="1"/>
  <c r="AS192" i="13"/>
  <c r="I192" i="13" s="1"/>
  <c r="BM191" i="13"/>
  <c r="Q151" i="14" s="1"/>
  <c r="O151" i="14"/>
  <c r="L403" i="7"/>
  <c r="G303" i="12" s="1"/>
  <c r="H303" i="12" s="1"/>
  <c r="I303" i="12" s="1"/>
  <c r="J304" i="12" s="1"/>
  <c r="B152" i="14"/>
  <c r="AW192" i="13"/>
  <c r="AK193" i="13" s="1"/>
  <c r="BQ192" i="13"/>
  <c r="U152" i="14" s="1"/>
  <c r="J192" i="13"/>
  <c r="BO192" i="13" l="1"/>
  <c r="S152" i="14" s="1"/>
  <c r="BH192" i="13"/>
  <c r="L152" i="14" s="1"/>
  <c r="H192" i="13"/>
  <c r="AV192" i="13"/>
  <c r="AJ193" i="13" s="1"/>
  <c r="BP192" i="13"/>
  <c r="T152" i="14" s="1"/>
  <c r="R192" i="13"/>
  <c r="AA193" i="13" s="1"/>
  <c r="L192" i="13"/>
  <c r="O192" i="13" s="1"/>
  <c r="M192" i="13"/>
  <c r="P192" i="13" s="1"/>
  <c r="S192" i="13"/>
  <c r="AB193" i="13" s="1"/>
  <c r="BR192" i="13"/>
  <c r="K192" i="13"/>
  <c r="N192" i="13" s="1"/>
  <c r="Q192" i="13"/>
  <c r="Z193" i="13" s="1"/>
  <c r="BC192" i="13" l="1"/>
  <c r="BA193" i="13"/>
  <c r="BD192" i="13"/>
  <c r="BB192" i="13"/>
  <c r="BE192" i="13" s="1"/>
  <c r="I152" i="14" s="1"/>
  <c r="G152" i="14"/>
  <c r="BF192" i="13"/>
  <c r="J152" i="14" s="1"/>
  <c r="BG192" i="13"/>
  <c r="K152" i="14" s="1"/>
  <c r="H152" i="14"/>
  <c r="F403" i="7"/>
  <c r="F152" i="14" l="1"/>
  <c r="BJ192" i="13"/>
  <c r="BI192" i="13"/>
  <c r="BM192" i="13"/>
  <c r="Q152" i="14" s="1"/>
  <c r="N152" i="14"/>
  <c r="AS193" i="13"/>
  <c r="I404" i="7"/>
  <c r="J404" i="7"/>
  <c r="H404" i="7"/>
  <c r="K404" i="7"/>
  <c r="G404" i="7"/>
  <c r="AX193" i="13"/>
  <c r="E153" i="14"/>
  <c r="BK192" i="13"/>
  <c r="BP193" i="13" l="1"/>
  <c r="T153" i="14" s="1"/>
  <c r="AV193" i="13"/>
  <c r="AJ194" i="13" s="1"/>
  <c r="I193" i="13"/>
  <c r="O152" i="14"/>
  <c r="BN192" i="13"/>
  <c r="R152" i="14" s="1"/>
  <c r="AT193" i="13"/>
  <c r="B153" i="14"/>
  <c r="L404" i="7"/>
  <c r="G304" i="12" s="1"/>
  <c r="H304" i="12" s="1"/>
  <c r="I304" i="12" s="1"/>
  <c r="J305" i="12" s="1"/>
  <c r="M152" i="14"/>
  <c r="BL192" i="13"/>
  <c r="P152" i="14" s="1"/>
  <c r="AR193" i="13"/>
  <c r="BO193" i="13" s="1"/>
  <c r="S153" i="14" s="1"/>
  <c r="R193" i="13" l="1"/>
  <c r="AA194" i="13" s="1"/>
  <c r="L193" i="13"/>
  <c r="O193" i="13" s="1"/>
  <c r="AW193" i="13"/>
  <c r="AK194" i="13" s="1"/>
  <c r="J193" i="13"/>
  <c r="BQ193" i="13"/>
  <c r="U153" i="14" s="1"/>
  <c r="BH193" i="13"/>
  <c r="H193" i="13"/>
  <c r="AU193" i="13"/>
  <c r="AI194" i="13" s="1"/>
  <c r="BR193" i="13" l="1"/>
  <c r="Q193" i="13"/>
  <c r="Z194" i="13" s="1"/>
  <c r="K193" i="13"/>
  <c r="N193" i="13" s="1"/>
  <c r="S193" i="13"/>
  <c r="AB194" i="13" s="1"/>
  <c r="M193" i="13"/>
  <c r="P193" i="13" s="1"/>
  <c r="BD193" i="13"/>
  <c r="BB193" i="13"/>
  <c r="L153" i="14"/>
  <c r="BC193" i="13"/>
  <c r="BA194" i="13" l="1"/>
  <c r="F153" i="14"/>
  <c r="BE193" i="13"/>
  <c r="I153" i="14" s="1"/>
  <c r="BG193" i="13"/>
  <c r="K153" i="14" s="1"/>
  <c r="H153" i="14"/>
  <c r="F404" i="7"/>
  <c r="G153" i="14"/>
  <c r="BF193" i="13"/>
  <c r="J153" i="14" s="1"/>
  <c r="BK193" i="13" l="1"/>
  <c r="AT194" i="13" s="1"/>
  <c r="BJ193" i="13"/>
  <c r="BI193" i="13"/>
  <c r="E154" i="14"/>
  <c r="AX194" i="13"/>
  <c r="I405" i="7"/>
  <c r="H405" i="7"/>
  <c r="G405" i="7"/>
  <c r="J405" i="7"/>
  <c r="K405" i="7"/>
  <c r="O153" i="14" l="1"/>
  <c r="BN193" i="13"/>
  <c r="R153" i="14" s="1"/>
  <c r="M153" i="14"/>
  <c r="BL193" i="13"/>
  <c r="P153" i="14" s="1"/>
  <c r="AR194" i="13"/>
  <c r="BO194" i="13" s="1"/>
  <c r="S154" i="14" s="1"/>
  <c r="N153" i="14"/>
  <c r="BM193" i="13"/>
  <c r="Q153" i="14" s="1"/>
  <c r="AS194" i="13"/>
  <c r="L405" i="7"/>
  <c r="G305" i="12" s="1"/>
  <c r="H305" i="12" s="1"/>
  <c r="I305" i="12" s="1"/>
  <c r="J306" i="12" s="1"/>
  <c r="B154" i="14"/>
  <c r="BQ194" i="13"/>
  <c r="U154" i="14" s="1"/>
  <c r="J194" i="13"/>
  <c r="AW194" i="13"/>
  <c r="AK195" i="13" s="1"/>
  <c r="I194" i="13" l="1"/>
  <c r="BP194" i="13"/>
  <c r="T154" i="14" s="1"/>
  <c r="AV194" i="13"/>
  <c r="AJ195" i="13" s="1"/>
  <c r="AU194" i="13"/>
  <c r="AI195" i="13" s="1"/>
  <c r="H194" i="13"/>
  <c r="BH194" i="13"/>
  <c r="S194" i="13"/>
  <c r="AB195" i="13" s="1"/>
  <c r="M194" i="13"/>
  <c r="P194" i="13" s="1"/>
  <c r="BR194" i="13" l="1"/>
  <c r="Q194" i="13"/>
  <c r="Z195" i="13" s="1"/>
  <c r="K194" i="13"/>
  <c r="N194" i="13" s="1"/>
  <c r="L154" i="14"/>
  <c r="BC194" i="13"/>
  <c r="BD194" i="13"/>
  <c r="BB194" i="13"/>
  <c r="L194" i="13"/>
  <c r="O194" i="13" s="1"/>
  <c r="R194" i="13"/>
  <c r="AA195" i="13" s="1"/>
  <c r="BA195" i="13" l="1"/>
  <c r="H154" i="14"/>
  <c r="BG194" i="13"/>
  <c r="K154" i="14" s="1"/>
  <c r="BF194" i="13"/>
  <c r="J154" i="14" s="1"/>
  <c r="G154" i="14"/>
  <c r="F405" i="7"/>
  <c r="F154" i="14"/>
  <c r="BE194" i="13"/>
  <c r="I154" i="14" s="1"/>
  <c r="BJ194" i="13" l="1"/>
  <c r="E155" i="14"/>
  <c r="AX195" i="13"/>
  <c r="I406" i="7"/>
  <c r="K406" i="7"/>
  <c r="G406" i="7"/>
  <c r="H406" i="7"/>
  <c r="J406" i="7"/>
  <c r="BK194" i="13"/>
  <c r="AS195" i="13"/>
  <c r="N154" i="14"/>
  <c r="BM194" i="13"/>
  <c r="Q154" i="14" s="1"/>
  <c r="BI194" i="13"/>
  <c r="L406" i="7" l="1"/>
  <c r="G306" i="12" s="1"/>
  <c r="H306" i="12" s="1"/>
  <c r="I306" i="12" s="1"/>
  <c r="J307" i="12" s="1"/>
  <c r="BL194" i="13"/>
  <c r="P154" i="14" s="1"/>
  <c r="M154" i="14"/>
  <c r="AR195" i="13"/>
  <c r="B155" i="14"/>
  <c r="AV195" i="13"/>
  <c r="AJ196" i="13" s="1"/>
  <c r="BP195" i="13"/>
  <c r="T155" i="14" s="1"/>
  <c r="I195" i="13"/>
  <c r="O154" i="14"/>
  <c r="BN194" i="13"/>
  <c r="R154" i="14" s="1"/>
  <c r="AT195" i="13"/>
  <c r="AU195" i="13" l="1"/>
  <c r="AI196" i="13" s="1"/>
  <c r="H195" i="13"/>
  <c r="BH195" i="13"/>
  <c r="R195" i="13"/>
  <c r="AA196" i="13" s="1"/>
  <c r="L195" i="13"/>
  <c r="O195" i="13" s="1"/>
  <c r="BQ195" i="13"/>
  <c r="U155" i="14" s="1"/>
  <c r="AW195" i="13"/>
  <c r="AK196" i="13" s="1"/>
  <c r="J195" i="13"/>
  <c r="BO195" i="13"/>
  <c r="S155" i="14" s="1"/>
  <c r="BB195" i="13" l="1"/>
  <c r="L155" i="14"/>
  <c r="BC195" i="13"/>
  <c r="BD195" i="13"/>
  <c r="Q195" i="13"/>
  <c r="Z196" i="13" s="1"/>
  <c r="K195" i="13"/>
  <c r="N195" i="13" s="1"/>
  <c r="BR195" i="13"/>
  <c r="M195" i="13"/>
  <c r="P195" i="13" s="1"/>
  <c r="S195" i="13"/>
  <c r="AB196" i="13" s="1"/>
  <c r="BA196" i="13" l="1"/>
  <c r="F406" i="7"/>
  <c r="H155" i="14"/>
  <c r="BG195" i="13"/>
  <c r="K155" i="14" s="1"/>
  <c r="G155" i="14"/>
  <c r="BF195" i="13"/>
  <c r="J155" i="14" s="1"/>
  <c r="F155" i="14"/>
  <c r="BE195" i="13"/>
  <c r="I155" i="14" s="1"/>
  <c r="BK195" i="13" l="1"/>
  <c r="BN195" i="13" s="1"/>
  <c r="R155" i="14" s="1"/>
  <c r="BJ195" i="13"/>
  <c r="BM195" i="13" s="1"/>
  <c r="Q155" i="14" s="1"/>
  <c r="O155" i="14"/>
  <c r="AT196" i="13"/>
  <c r="G407" i="7"/>
  <c r="J407" i="7"/>
  <c r="H407" i="7"/>
  <c r="I407" i="7"/>
  <c r="K407" i="7"/>
  <c r="BI195" i="13"/>
  <c r="AX196" i="13"/>
  <c r="E156" i="14"/>
  <c r="AS196" i="13" l="1"/>
  <c r="N155" i="14"/>
  <c r="L407" i="7"/>
  <c r="G307" i="12" s="1"/>
  <c r="H307" i="12" s="1"/>
  <c r="I307" i="12" s="1"/>
  <c r="J308" i="12" s="1"/>
  <c r="B156" i="14"/>
  <c r="BL195" i="13"/>
  <c r="P155" i="14" s="1"/>
  <c r="M155" i="14"/>
  <c r="AR196" i="13"/>
  <c r="BO196" i="13" s="1"/>
  <c r="S156" i="14" s="1"/>
  <c r="J196" i="13"/>
  <c r="BQ196" i="13"/>
  <c r="U156" i="14" s="1"/>
  <c r="AW196" i="13"/>
  <c r="AK197" i="13" s="1"/>
  <c r="I196" i="13"/>
  <c r="AV196" i="13"/>
  <c r="AJ197" i="13" s="1"/>
  <c r="BP196" i="13"/>
  <c r="T156" i="14" s="1"/>
  <c r="L196" i="13" l="1"/>
  <c r="O196" i="13" s="1"/>
  <c r="R196" i="13"/>
  <c r="AA197" i="13" s="1"/>
  <c r="S196" i="13"/>
  <c r="AB197" i="13" s="1"/>
  <c r="M196" i="13"/>
  <c r="P196" i="13" s="1"/>
  <c r="AU196" i="13"/>
  <c r="AI197" i="13" s="1"/>
  <c r="H196" i="13"/>
  <c r="BH196" i="13"/>
  <c r="BC196" i="13" l="1"/>
  <c r="BD196" i="13"/>
  <c r="BB196" i="13"/>
  <c r="L156" i="14"/>
  <c r="BR196" i="13"/>
  <c r="Q196" i="13"/>
  <c r="Z197" i="13" s="1"/>
  <c r="BA197" i="13" s="1"/>
  <c r="K196" i="13"/>
  <c r="N196" i="13" s="1"/>
  <c r="F407" i="7" l="1"/>
  <c r="G156" i="14"/>
  <c r="BF196" i="13"/>
  <c r="J156" i="14" s="1"/>
  <c r="F156" i="14"/>
  <c r="BE196" i="13"/>
  <c r="I156" i="14" s="1"/>
  <c r="H156" i="14"/>
  <c r="BG196" i="13"/>
  <c r="K156" i="14" s="1"/>
  <c r="BK196" i="13" l="1"/>
  <c r="BN196" i="13" s="1"/>
  <c r="R156" i="14" s="1"/>
  <c r="BJ196" i="13"/>
  <c r="BM196" i="13" s="1"/>
  <c r="Q156" i="14" s="1"/>
  <c r="BI196" i="13"/>
  <c r="M156" i="14" s="1"/>
  <c r="AR197" i="13"/>
  <c r="O156" i="14"/>
  <c r="AT197" i="13"/>
  <c r="N156" i="14"/>
  <c r="J408" i="7"/>
  <c r="K408" i="7"/>
  <c r="G408" i="7"/>
  <c r="I408" i="7"/>
  <c r="H408" i="7"/>
  <c r="E157" i="14"/>
  <c r="AX197" i="13"/>
  <c r="AS197" i="13" l="1"/>
  <c r="BL196" i="13"/>
  <c r="P156" i="14" s="1"/>
  <c r="B157" i="14"/>
  <c r="BO197" i="13"/>
  <c r="S157" i="14" s="1"/>
  <c r="AU197" i="13"/>
  <c r="AI198" i="13" s="1"/>
  <c r="H197" i="13"/>
  <c r="BH197" i="13"/>
  <c r="AW197" i="13"/>
  <c r="AK198" i="13" s="1"/>
  <c r="J197" i="13"/>
  <c r="BQ197" i="13"/>
  <c r="U157" i="14" s="1"/>
  <c r="L408" i="7"/>
  <c r="G308" i="12" s="1"/>
  <c r="H308" i="12" s="1"/>
  <c r="I308" i="12" s="1"/>
  <c r="J309" i="12" s="1"/>
  <c r="BP197" i="13"/>
  <c r="T157" i="14" s="1"/>
  <c r="I197" i="13"/>
  <c r="AV197" i="13"/>
  <c r="AJ198" i="13" s="1"/>
  <c r="M197" i="13" l="1"/>
  <c r="P197" i="13" s="1"/>
  <c r="S197" i="13"/>
  <c r="AB198" i="13" s="1"/>
  <c r="BR197" i="13"/>
  <c r="Q197" i="13"/>
  <c r="Z198" i="13" s="1"/>
  <c r="K197" i="13"/>
  <c r="N197" i="13" s="1"/>
  <c r="L197" i="13"/>
  <c r="O197" i="13" s="1"/>
  <c r="R197" i="13"/>
  <c r="AA198" i="13" s="1"/>
  <c r="BC197" i="13"/>
  <c r="BD197" i="13"/>
  <c r="BB197" i="13"/>
  <c r="L157" i="14"/>
  <c r="BA198" i="13" l="1"/>
  <c r="F157" i="14"/>
  <c r="BE197" i="13"/>
  <c r="I157" i="14" s="1"/>
  <c r="F408" i="7"/>
  <c r="BG197" i="13"/>
  <c r="K157" i="14" s="1"/>
  <c r="H157" i="14"/>
  <c r="BF197" i="13"/>
  <c r="J157" i="14" s="1"/>
  <c r="G157" i="14"/>
  <c r="BJ197" i="13" l="1"/>
  <c r="AS198" i="13" s="1"/>
  <c r="G409" i="7"/>
  <c r="I409" i="7"/>
  <c r="H409" i="7"/>
  <c r="J409" i="7"/>
  <c r="K409" i="7"/>
  <c r="AX198" i="13"/>
  <c r="E158" i="14"/>
  <c r="BI197" i="13"/>
  <c r="BK197" i="13"/>
  <c r="BM197" i="13" l="1"/>
  <c r="Q157" i="14" s="1"/>
  <c r="N157" i="14"/>
  <c r="BN197" i="13"/>
  <c r="R157" i="14" s="1"/>
  <c r="O157" i="14"/>
  <c r="AT198" i="13"/>
  <c r="B158" i="14"/>
  <c r="BP198" i="13"/>
  <c r="T158" i="14" s="1"/>
  <c r="AV198" i="13"/>
  <c r="AJ199" i="13" s="1"/>
  <c r="I198" i="13"/>
  <c r="L409" i="7"/>
  <c r="G309" i="12" s="1"/>
  <c r="H309" i="12" s="1"/>
  <c r="I309" i="12" s="1"/>
  <c r="J310" i="12" s="1"/>
  <c r="AR198" i="13"/>
  <c r="BL197" i="13"/>
  <c r="P157" i="14" s="1"/>
  <c r="M157" i="14"/>
  <c r="H198" i="13" l="1"/>
  <c r="AU198" i="13"/>
  <c r="AI199" i="13" s="1"/>
  <c r="BH198" i="13"/>
  <c r="L198" i="13"/>
  <c r="O198" i="13" s="1"/>
  <c r="R198" i="13"/>
  <c r="AA199" i="13" s="1"/>
  <c r="BO198" i="13"/>
  <c r="S158" i="14" s="1"/>
  <c r="BQ198" i="13"/>
  <c r="U158" i="14" s="1"/>
  <c r="J198" i="13"/>
  <c r="AW198" i="13"/>
  <c r="AK199" i="13" s="1"/>
  <c r="BB198" i="13" l="1"/>
  <c r="BC198" i="13"/>
  <c r="BD198" i="13"/>
  <c r="L158" i="14"/>
  <c r="M198" i="13"/>
  <c r="P198" i="13" s="1"/>
  <c r="S198" i="13"/>
  <c r="AB199" i="13" s="1"/>
  <c r="BR198" i="13"/>
  <c r="Q198" i="13"/>
  <c r="Z199" i="13" s="1"/>
  <c r="BA199" i="13" s="1"/>
  <c r="K198" i="13"/>
  <c r="N198" i="13" s="1"/>
  <c r="H158" i="14" l="1"/>
  <c r="BG198" i="13"/>
  <c r="K158" i="14" s="1"/>
  <c r="BF198" i="13"/>
  <c r="J158" i="14" s="1"/>
  <c r="G158" i="14"/>
  <c r="F409" i="7"/>
  <c r="F158" i="14"/>
  <c r="BE198" i="13"/>
  <c r="I158" i="14" s="1"/>
  <c r="BK198" i="13" l="1"/>
  <c r="O158" i="14" s="1"/>
  <c r="BJ198" i="13"/>
  <c r="BM198" i="13" s="1"/>
  <c r="Q158" i="14" s="1"/>
  <c r="E159" i="14"/>
  <c r="AX199" i="13"/>
  <c r="K410" i="7"/>
  <c r="I410" i="7"/>
  <c r="J410" i="7"/>
  <c r="G410" i="7"/>
  <c r="H410" i="7"/>
  <c r="BI198" i="13"/>
  <c r="AT199" i="13" l="1"/>
  <c r="J199" i="13" s="1"/>
  <c r="BN198" i="13"/>
  <c r="R158" i="14" s="1"/>
  <c r="N158" i="14"/>
  <c r="AS199" i="13"/>
  <c r="BP199" i="13" s="1"/>
  <c r="T159" i="14" s="1"/>
  <c r="AR199" i="13"/>
  <c r="BO199" i="13" s="1"/>
  <c r="S159" i="14" s="1"/>
  <c r="M158" i="14"/>
  <c r="BL198" i="13"/>
  <c r="P158" i="14" s="1"/>
  <c r="B159" i="14"/>
  <c r="AW199" i="13"/>
  <c r="AK200" i="13" s="1"/>
  <c r="L410" i="7"/>
  <c r="G310" i="12" s="1"/>
  <c r="H310" i="12" s="1"/>
  <c r="I310" i="12" s="1"/>
  <c r="J311" i="12" s="1"/>
  <c r="BQ199" i="13" l="1"/>
  <c r="U159" i="14" s="1"/>
  <c r="I199" i="13"/>
  <c r="R199" i="13" s="1"/>
  <c r="AA200" i="13" s="1"/>
  <c r="AV199" i="13"/>
  <c r="AJ200" i="13" s="1"/>
  <c r="BH199" i="13"/>
  <c r="BB199" i="13" s="1"/>
  <c r="L199" i="13"/>
  <c r="O199" i="13" s="1"/>
  <c r="M199" i="13"/>
  <c r="P199" i="13" s="1"/>
  <c r="S199" i="13"/>
  <c r="AB200" i="13" s="1"/>
  <c r="H199" i="13"/>
  <c r="AU199" i="13"/>
  <c r="AI200" i="13" s="1"/>
  <c r="BD199" i="13" l="1"/>
  <c r="H159" i="14" s="1"/>
  <c r="BC199" i="13"/>
  <c r="L159" i="14"/>
  <c r="F159" i="14"/>
  <c r="BE199" i="13"/>
  <c r="I159" i="14" s="1"/>
  <c r="BF199" i="13"/>
  <c r="J159" i="14" s="1"/>
  <c r="G159" i="14"/>
  <c r="Q199" i="13"/>
  <c r="Z200" i="13" s="1"/>
  <c r="K199" i="13"/>
  <c r="N199" i="13" s="1"/>
  <c r="BR199" i="13"/>
  <c r="F410" i="7" l="1"/>
  <c r="BA200" i="13"/>
  <c r="BJ199" i="13"/>
  <c r="BM199" i="13" s="1"/>
  <c r="Q159" i="14" s="1"/>
  <c r="BG199" i="13"/>
  <c r="K159" i="14" s="1"/>
  <c r="J411" i="7"/>
  <c r="I411" i="7"/>
  <c r="G411" i="7"/>
  <c r="K411" i="7"/>
  <c r="H411" i="7"/>
  <c r="BI199" i="13"/>
  <c r="AS200" i="13" l="1"/>
  <c r="N159" i="14"/>
  <c r="BK199" i="13"/>
  <c r="AT200" i="13" s="1"/>
  <c r="AV200" i="13"/>
  <c r="AJ201" i="13" s="1"/>
  <c r="I200" i="13"/>
  <c r="BP200" i="13"/>
  <c r="T160" i="14" s="1"/>
  <c r="L411" i="7"/>
  <c r="G311" i="12" s="1"/>
  <c r="H311" i="12" s="1"/>
  <c r="I311" i="12" s="1"/>
  <c r="J312" i="12" s="1"/>
  <c r="AX200" i="13"/>
  <c r="E160" i="14"/>
  <c r="BL199" i="13"/>
  <c r="P159" i="14" s="1"/>
  <c r="M159" i="14"/>
  <c r="AR200" i="13"/>
  <c r="BN199" i="13" l="1"/>
  <c r="R159" i="14" s="1"/>
  <c r="O159" i="14"/>
  <c r="B160" i="14"/>
  <c r="BO200" i="13"/>
  <c r="S160" i="14" s="1"/>
  <c r="R200" i="13"/>
  <c r="AA201" i="13" s="1"/>
  <c r="L200" i="13"/>
  <c r="O200" i="13" s="1"/>
  <c r="AU200" i="13"/>
  <c r="AI201" i="13" s="1"/>
  <c r="H200" i="13"/>
  <c r="BH200" i="13"/>
  <c r="AW200" i="13"/>
  <c r="AK201" i="13" s="1"/>
  <c r="BQ200" i="13"/>
  <c r="U160" i="14" s="1"/>
  <c r="J200" i="13"/>
  <c r="M200" i="13" l="1"/>
  <c r="P200" i="13" s="1"/>
  <c r="S200" i="13"/>
  <c r="AB201" i="13" s="1"/>
  <c r="Q200" i="13"/>
  <c r="Z201" i="13" s="1"/>
  <c r="BA201" i="13" s="1"/>
  <c r="K200" i="13"/>
  <c r="N200" i="13" s="1"/>
  <c r="BR200" i="13"/>
  <c r="BC200" i="13"/>
  <c r="BD200" i="13"/>
  <c r="L160" i="14"/>
  <c r="BB200" i="13"/>
  <c r="F411" i="7" l="1"/>
  <c r="BF200" i="13"/>
  <c r="J160" i="14" s="1"/>
  <c r="G160" i="14"/>
  <c r="F160" i="14"/>
  <c r="BE200" i="13"/>
  <c r="I160" i="14" s="1"/>
  <c r="BG200" i="13"/>
  <c r="K160" i="14" s="1"/>
  <c r="H160" i="14"/>
  <c r="BK200" i="13" l="1"/>
  <c r="BN200" i="13" s="1"/>
  <c r="R160" i="14" s="1"/>
  <c r="BJ200" i="13"/>
  <c r="BM200" i="13" s="1"/>
  <c r="Q160" i="14" s="1"/>
  <c r="BI200" i="13"/>
  <c r="BL200" i="13" s="1"/>
  <c r="P160" i="14" s="1"/>
  <c r="AS201" i="13"/>
  <c r="E161" i="14"/>
  <c r="AX201" i="13"/>
  <c r="AT201" i="13"/>
  <c r="J412" i="7"/>
  <c r="K412" i="7"/>
  <c r="I412" i="7"/>
  <c r="G412" i="7"/>
  <c r="H412" i="7"/>
  <c r="O160" i="14" l="1"/>
  <c r="N160" i="14"/>
  <c r="AR201" i="13"/>
  <c r="AU201" i="13" s="1"/>
  <c r="AI202" i="13" s="1"/>
  <c r="M160" i="14"/>
  <c r="BH201" i="13"/>
  <c r="J201" i="13"/>
  <c r="BQ201" i="13"/>
  <c r="U161" i="14" s="1"/>
  <c r="AW201" i="13"/>
  <c r="AK202" i="13" s="1"/>
  <c r="AV201" i="13"/>
  <c r="AJ202" i="13" s="1"/>
  <c r="BP201" i="13"/>
  <c r="T161" i="14" s="1"/>
  <c r="I201" i="13"/>
  <c r="L412" i="7"/>
  <c r="G312" i="12" s="1"/>
  <c r="H312" i="12" s="1"/>
  <c r="I312" i="12" s="1"/>
  <c r="J313" i="12" s="1"/>
  <c r="B161" i="14"/>
  <c r="BO201" i="13"/>
  <c r="S161" i="14" s="1"/>
  <c r="H201" i="13" l="1"/>
  <c r="Q201" i="13" s="1"/>
  <c r="Z202" i="13" s="1"/>
  <c r="L161" i="14"/>
  <c r="BD201" i="13"/>
  <c r="BB201" i="13"/>
  <c r="BC201" i="13"/>
  <c r="S201" i="13"/>
  <c r="AB202" i="13" s="1"/>
  <c r="M201" i="13"/>
  <c r="P201" i="13" s="1"/>
  <c r="R201" i="13"/>
  <c r="AA202" i="13" s="1"/>
  <c r="L201" i="13"/>
  <c r="O201" i="13" s="1"/>
  <c r="BA202" i="13" l="1"/>
  <c r="E162" i="14" s="1"/>
  <c r="K201" i="13"/>
  <c r="N201" i="13" s="1"/>
  <c r="BR201" i="13"/>
  <c r="BF201" i="13"/>
  <c r="J161" i="14" s="1"/>
  <c r="G161" i="14"/>
  <c r="F161" i="14"/>
  <c r="BE201" i="13"/>
  <c r="I161" i="14" s="1"/>
  <c r="AX202" i="13"/>
  <c r="F412" i="7"/>
  <c r="H161" i="14"/>
  <c r="BG201" i="13"/>
  <c r="K161" i="14" s="1"/>
  <c r="BJ201" i="13" l="1"/>
  <c r="BM201" i="13" s="1"/>
  <c r="Q161" i="14" s="1"/>
  <c r="BI201" i="13"/>
  <c r="B162" i="14"/>
  <c r="J413" i="7"/>
  <c r="H413" i="7"/>
  <c r="I413" i="7"/>
  <c r="K413" i="7"/>
  <c r="G413" i="7"/>
  <c r="BK201" i="13"/>
  <c r="AS202" i="13" l="1"/>
  <c r="N161" i="14"/>
  <c r="BN201" i="13"/>
  <c r="R161" i="14" s="1"/>
  <c r="O161" i="14"/>
  <c r="AT202" i="13"/>
  <c r="AV202" i="13"/>
  <c r="AJ203" i="13" s="1"/>
  <c r="I202" i="13"/>
  <c r="BP202" i="13"/>
  <c r="T162" i="14" s="1"/>
  <c r="L413" i="7"/>
  <c r="G313" i="12" s="1"/>
  <c r="H313" i="12" s="1"/>
  <c r="I313" i="12" s="1"/>
  <c r="J314" i="12" s="1"/>
  <c r="BL201" i="13"/>
  <c r="P161" i="14" s="1"/>
  <c r="M161" i="14"/>
  <c r="AR202" i="13"/>
  <c r="R202" i="13" l="1"/>
  <c r="AA203" i="13" s="1"/>
  <c r="L202" i="13"/>
  <c r="O202" i="13" s="1"/>
  <c r="BQ202" i="13"/>
  <c r="U162" i="14" s="1"/>
  <c r="AW202" i="13"/>
  <c r="AK203" i="13" s="1"/>
  <c r="J202" i="13"/>
  <c r="AU202" i="13"/>
  <c r="AI203" i="13" s="1"/>
  <c r="H202" i="13"/>
  <c r="BH202" i="13"/>
  <c r="BO202" i="13"/>
  <c r="S162" i="14" s="1"/>
  <c r="K202" i="13" l="1"/>
  <c r="N202" i="13" s="1"/>
  <c r="BR202" i="13"/>
  <c r="Q202" i="13"/>
  <c r="Z203" i="13" s="1"/>
  <c r="M202" i="13"/>
  <c r="P202" i="13" s="1"/>
  <c r="S202" i="13"/>
  <c r="AB203" i="13" s="1"/>
  <c r="BD202" i="13"/>
  <c r="BB202" i="13"/>
  <c r="L162" i="14"/>
  <c r="BC202" i="13"/>
  <c r="BA203" i="13" l="1"/>
  <c r="H162" i="14"/>
  <c r="BG202" i="13"/>
  <c r="K162" i="14" s="1"/>
  <c r="F413" i="7"/>
  <c r="G162" i="14"/>
  <c r="BF202" i="13"/>
  <c r="J162" i="14" s="1"/>
  <c r="F162" i="14"/>
  <c r="BE202" i="13"/>
  <c r="I162" i="14" s="1"/>
  <c r="BK202" i="13" l="1"/>
  <c r="BN202" i="13" s="1"/>
  <c r="R162" i="14" s="1"/>
  <c r="G414" i="7"/>
  <c r="H414" i="7"/>
  <c r="J414" i="7"/>
  <c r="K414" i="7"/>
  <c r="I414" i="7"/>
  <c r="E163" i="14"/>
  <c r="AX203" i="13"/>
  <c r="BI202" i="13"/>
  <c r="BJ202" i="13"/>
  <c r="O162" i="14" l="1"/>
  <c r="AT203" i="13"/>
  <c r="J203" i="13" s="1"/>
  <c r="M162" i="14"/>
  <c r="BL202" i="13"/>
  <c r="P162" i="14" s="1"/>
  <c r="AR203" i="13"/>
  <c r="B163" i="14"/>
  <c r="BM202" i="13"/>
  <c r="Q162" i="14" s="1"/>
  <c r="N162" i="14"/>
  <c r="AS203" i="13"/>
  <c r="L414" i="7"/>
  <c r="G314" i="12" s="1"/>
  <c r="H314" i="12" s="1"/>
  <c r="I314" i="12" s="1"/>
  <c r="J315" i="12" s="1"/>
  <c r="BQ203" i="13" l="1"/>
  <c r="U163" i="14" s="1"/>
  <c r="AW203" i="13"/>
  <c r="AK204" i="13" s="1"/>
  <c r="AU203" i="13"/>
  <c r="AI204" i="13" s="1"/>
  <c r="H203" i="13"/>
  <c r="BH203" i="13"/>
  <c r="AV203" i="13"/>
  <c r="AJ204" i="13" s="1"/>
  <c r="BP203" i="13"/>
  <c r="T163" i="14" s="1"/>
  <c r="I203" i="13"/>
  <c r="BO203" i="13"/>
  <c r="S163" i="14" s="1"/>
  <c r="S203" i="13"/>
  <c r="AB204" i="13" s="1"/>
  <c r="M203" i="13"/>
  <c r="P203" i="13" s="1"/>
  <c r="BB203" i="13" l="1"/>
  <c r="BC203" i="13"/>
  <c r="BD203" i="13"/>
  <c r="L163" i="14"/>
  <c r="K203" i="13"/>
  <c r="N203" i="13" s="1"/>
  <c r="Q203" i="13"/>
  <c r="Z204" i="13" s="1"/>
  <c r="BR203" i="13"/>
  <c r="R203" i="13"/>
  <c r="AA204" i="13" s="1"/>
  <c r="L203" i="13"/>
  <c r="O203" i="13" s="1"/>
  <c r="BA204" i="13" l="1"/>
  <c r="BG203" i="13"/>
  <c r="K163" i="14" s="1"/>
  <c r="H163" i="14"/>
  <c r="G163" i="14"/>
  <c r="BF203" i="13"/>
  <c r="J163" i="14" s="1"/>
  <c r="F414" i="7"/>
  <c r="F163" i="14"/>
  <c r="BE203" i="13"/>
  <c r="I163" i="14" s="1"/>
  <c r="BK203" i="13" l="1"/>
  <c r="BN203" i="13" s="1"/>
  <c r="R163" i="14" s="1"/>
  <c r="BJ203" i="13"/>
  <c r="BM203" i="13" s="1"/>
  <c r="Q163" i="14" s="1"/>
  <c r="AS204" i="13"/>
  <c r="I415" i="7"/>
  <c r="J415" i="7"/>
  <c r="K415" i="7"/>
  <c r="G415" i="7"/>
  <c r="H415" i="7"/>
  <c r="BI203" i="13"/>
  <c r="E164" i="14"/>
  <c r="AX204" i="13"/>
  <c r="N163" i="14" l="1"/>
  <c r="AT204" i="13"/>
  <c r="AW204" i="13" s="1"/>
  <c r="AK205" i="13" s="1"/>
  <c r="O163" i="14"/>
  <c r="B164" i="14"/>
  <c r="BP204" i="13"/>
  <c r="T164" i="14" s="1"/>
  <c r="I204" i="13"/>
  <c r="AV204" i="13"/>
  <c r="AJ205" i="13" s="1"/>
  <c r="L415" i="7"/>
  <c r="G315" i="12" s="1"/>
  <c r="H315" i="12" s="1"/>
  <c r="I315" i="12" s="1"/>
  <c r="J316" i="12" s="1"/>
  <c r="BL203" i="13"/>
  <c r="P163" i="14" s="1"/>
  <c r="M163" i="14"/>
  <c r="AR204" i="13"/>
  <c r="BO204" i="13" s="1"/>
  <c r="S164" i="14" s="1"/>
  <c r="J204" i="13" l="1"/>
  <c r="M204" i="13" s="1"/>
  <c r="P204" i="13" s="1"/>
  <c r="BQ204" i="13"/>
  <c r="U164" i="14" s="1"/>
  <c r="R204" i="13"/>
  <c r="AA205" i="13" s="1"/>
  <c r="L204" i="13"/>
  <c r="O204" i="13" s="1"/>
  <c r="H204" i="13"/>
  <c r="AU204" i="13"/>
  <c r="AI205" i="13" s="1"/>
  <c r="BH204" i="13"/>
  <c r="S204" i="13" l="1"/>
  <c r="AB205" i="13" s="1"/>
  <c r="Q204" i="13"/>
  <c r="Z205" i="13" s="1"/>
  <c r="K204" i="13"/>
  <c r="N204" i="13" s="1"/>
  <c r="F415" i="7"/>
  <c r="BC204" i="13"/>
  <c r="L164" i="14"/>
  <c r="BD204" i="13"/>
  <c r="BB204" i="13"/>
  <c r="BR204" i="13"/>
  <c r="BA205" i="13" l="1"/>
  <c r="BF204" i="13"/>
  <c r="J164" i="14" s="1"/>
  <c r="G164" i="14"/>
  <c r="H416" i="7"/>
  <c r="G416" i="7"/>
  <c r="K416" i="7"/>
  <c r="I416" i="7"/>
  <c r="J416" i="7"/>
  <c r="F164" i="14"/>
  <c r="BE204" i="13"/>
  <c r="I164" i="14" s="1"/>
  <c r="H164" i="14"/>
  <c r="BG204" i="13"/>
  <c r="K164" i="14" s="1"/>
  <c r="E165" i="14"/>
  <c r="AX205" i="13"/>
  <c r="BJ204" i="13" l="1"/>
  <c r="BM204" i="13" s="1"/>
  <c r="Q164" i="14" s="1"/>
  <c r="L416" i="7"/>
  <c r="G316" i="12" s="1"/>
  <c r="H316" i="12" s="1"/>
  <c r="I316" i="12" s="1"/>
  <c r="J317" i="12" s="1"/>
  <c r="AS205" i="13"/>
  <c r="B165" i="14"/>
  <c r="BI204" i="13"/>
  <c r="BK204" i="13"/>
  <c r="N164" i="14" l="1"/>
  <c r="M164" i="14"/>
  <c r="BL204" i="13"/>
  <c r="P164" i="14" s="1"/>
  <c r="AR205" i="13"/>
  <c r="BN204" i="13"/>
  <c r="R164" i="14" s="1"/>
  <c r="O164" i="14"/>
  <c r="AT205" i="13"/>
  <c r="AV205" i="13"/>
  <c r="AJ206" i="13" s="1"/>
  <c r="BP205" i="13"/>
  <c r="T165" i="14" s="1"/>
  <c r="I205" i="13"/>
  <c r="BH205" i="13" l="1"/>
  <c r="J205" i="13"/>
  <c r="AW205" i="13"/>
  <c r="AK206" i="13" s="1"/>
  <c r="BQ205" i="13"/>
  <c r="U165" i="14" s="1"/>
  <c r="AU205" i="13"/>
  <c r="AI206" i="13" s="1"/>
  <c r="H205" i="13"/>
  <c r="BO205" i="13"/>
  <c r="S165" i="14" s="1"/>
  <c r="L205" i="13"/>
  <c r="O205" i="13" s="1"/>
  <c r="R205" i="13"/>
  <c r="AA206" i="13" s="1"/>
  <c r="K205" i="13" l="1"/>
  <c r="N205" i="13" s="1"/>
  <c r="Q205" i="13"/>
  <c r="Z206" i="13" s="1"/>
  <c r="BR205" i="13"/>
  <c r="M205" i="13"/>
  <c r="P205" i="13" s="1"/>
  <c r="S205" i="13"/>
  <c r="AB206" i="13" s="1"/>
  <c r="L165" i="14"/>
  <c r="BC205" i="13"/>
  <c r="BD205" i="13"/>
  <c r="BB205" i="13"/>
  <c r="BA206" i="13" l="1"/>
  <c r="F165" i="14"/>
  <c r="BE205" i="13"/>
  <c r="I165" i="14" s="1"/>
  <c r="F416" i="7"/>
  <c r="BG205" i="13"/>
  <c r="K165" i="14" s="1"/>
  <c r="H165" i="14"/>
  <c r="G165" i="14"/>
  <c r="BF205" i="13"/>
  <c r="J165" i="14" s="1"/>
  <c r="BJ205" i="13" l="1"/>
  <c r="N165" i="14" s="1"/>
  <c r="AX206" i="13"/>
  <c r="E166" i="14"/>
  <c r="I417" i="7"/>
  <c r="K417" i="7"/>
  <c r="G417" i="7"/>
  <c r="J417" i="7"/>
  <c r="H417" i="7"/>
  <c r="BM205" i="13"/>
  <c r="Q165" i="14" s="1"/>
  <c r="BI205" i="13"/>
  <c r="BK205" i="13"/>
  <c r="AS206" i="13" l="1"/>
  <c r="BP206" i="13" s="1"/>
  <c r="T166" i="14" s="1"/>
  <c r="M165" i="14"/>
  <c r="BL205" i="13"/>
  <c r="P165" i="14" s="1"/>
  <c r="AR206" i="13"/>
  <c r="L417" i="7"/>
  <c r="G317" i="12" s="1"/>
  <c r="H317" i="12" s="1"/>
  <c r="I317" i="12" s="1"/>
  <c r="J318" i="12" s="1"/>
  <c r="O165" i="14"/>
  <c r="BN205" i="13"/>
  <c r="R165" i="14" s="1"/>
  <c r="AT206" i="13"/>
  <c r="B166" i="14"/>
  <c r="I206" i="13" l="1"/>
  <c r="R206" i="13" s="1"/>
  <c r="AA207" i="13" s="1"/>
  <c r="AV206" i="13"/>
  <c r="AJ207" i="13" s="1"/>
  <c r="AU206" i="13"/>
  <c r="AI207" i="13" s="1"/>
  <c r="H206" i="13"/>
  <c r="BH206" i="13"/>
  <c r="AW206" i="13"/>
  <c r="AK207" i="13" s="1"/>
  <c r="BQ206" i="13"/>
  <c r="U166" i="14" s="1"/>
  <c r="J206" i="13"/>
  <c r="BO206" i="13"/>
  <c r="S166" i="14" s="1"/>
  <c r="L206" i="13" l="1"/>
  <c r="O206" i="13" s="1"/>
  <c r="BC206" i="13"/>
  <c r="BB206" i="13"/>
  <c r="BD206" i="13"/>
  <c r="L166" i="14"/>
  <c r="Q206" i="13"/>
  <c r="Z207" i="13" s="1"/>
  <c r="K206" i="13"/>
  <c r="N206" i="13" s="1"/>
  <c r="BR206" i="13"/>
  <c r="S206" i="13"/>
  <c r="AB207" i="13" s="1"/>
  <c r="M206" i="13"/>
  <c r="P206" i="13" s="1"/>
  <c r="BA207" i="13" l="1"/>
  <c r="F417" i="7"/>
  <c r="H418" i="7" s="1"/>
  <c r="H166" i="14"/>
  <c r="BG206" i="13"/>
  <c r="K166" i="14" s="1"/>
  <c r="F166" i="14"/>
  <c r="BE206" i="13"/>
  <c r="I166" i="14" s="1"/>
  <c r="BF206" i="13"/>
  <c r="J166" i="14" s="1"/>
  <c r="G166" i="14"/>
  <c r="I418" i="7" l="1"/>
  <c r="G418" i="7"/>
  <c r="K418" i="7"/>
  <c r="BK206" i="13"/>
  <c r="BJ206" i="13"/>
  <c r="AS207" i="13" s="1"/>
  <c r="J418" i="7"/>
  <c r="L418" i="7" s="1"/>
  <c r="G318" i="12" s="1"/>
  <c r="H318" i="12" s="1"/>
  <c r="I318" i="12" s="1"/>
  <c r="J319" i="12" s="1"/>
  <c r="BM206" i="13"/>
  <c r="Q166" i="14" s="1"/>
  <c r="N166" i="14"/>
  <c r="BI206" i="13"/>
  <c r="O166" i="14"/>
  <c r="BN206" i="13"/>
  <c r="R166" i="14" s="1"/>
  <c r="AT207" i="13"/>
  <c r="E167" i="14"/>
  <c r="AX207" i="13"/>
  <c r="B167" i="14" l="1"/>
  <c r="AR207" i="13"/>
  <c r="BL206" i="13"/>
  <c r="P166" i="14" s="1"/>
  <c r="M166" i="14"/>
  <c r="BH207" i="13"/>
  <c r="AV207" i="13"/>
  <c r="AJ208" i="13" s="1"/>
  <c r="BP207" i="13"/>
  <c r="T167" i="14" s="1"/>
  <c r="I207" i="13"/>
  <c r="BQ207" i="13"/>
  <c r="U167" i="14" s="1"/>
  <c r="J207" i="13"/>
  <c r="AW207" i="13"/>
  <c r="AK208" i="13" s="1"/>
  <c r="AU207" i="13" l="1"/>
  <c r="AI208" i="13" s="1"/>
  <c r="H207" i="13"/>
  <c r="BC207" i="13"/>
  <c r="BD207" i="13"/>
  <c r="L167" i="14"/>
  <c r="BB207" i="13"/>
  <c r="S207" i="13"/>
  <c r="AB208" i="13" s="1"/>
  <c r="M207" i="13"/>
  <c r="P207" i="13" s="1"/>
  <c r="R207" i="13"/>
  <c r="AA208" i="13" s="1"/>
  <c r="L207" i="13"/>
  <c r="O207" i="13" s="1"/>
  <c r="BO207" i="13"/>
  <c r="S167" i="14" s="1"/>
  <c r="BG207" i="13" l="1"/>
  <c r="K167" i="14" s="1"/>
  <c r="H167" i="14"/>
  <c r="BF207" i="13"/>
  <c r="J167" i="14" s="1"/>
  <c r="G167" i="14"/>
  <c r="BJ207" i="13"/>
  <c r="K207" i="13"/>
  <c r="N207" i="13" s="1"/>
  <c r="Q207" i="13"/>
  <c r="Z208" i="13" s="1"/>
  <c r="BA208" i="13" s="1"/>
  <c r="BR207" i="13"/>
  <c r="F167" i="14"/>
  <c r="BE207" i="13"/>
  <c r="I167" i="14" s="1"/>
  <c r="BK207" i="13" l="1"/>
  <c r="AT208" i="13" s="1"/>
  <c r="AS208" i="13"/>
  <c r="N167" i="14"/>
  <c r="BM207" i="13"/>
  <c r="Q167" i="14" s="1"/>
  <c r="BI207" i="13"/>
  <c r="F418" i="7"/>
  <c r="BN207" i="13" l="1"/>
  <c r="R167" i="14" s="1"/>
  <c r="O167" i="14"/>
  <c r="E168" i="14"/>
  <c r="AX208" i="13"/>
  <c r="BQ208" i="13"/>
  <c r="U168" i="14" s="1"/>
  <c r="AW208" i="13"/>
  <c r="AK209" i="13" s="1"/>
  <c r="J208" i="13"/>
  <c r="I419" i="7"/>
  <c r="K419" i="7"/>
  <c r="J419" i="7"/>
  <c r="G419" i="7"/>
  <c r="H419" i="7"/>
  <c r="AR208" i="13"/>
  <c r="BL207" i="13"/>
  <c r="P167" i="14" s="1"/>
  <c r="M167" i="14"/>
  <c r="AV208" i="13"/>
  <c r="AJ209" i="13" s="1"/>
  <c r="BP208" i="13"/>
  <c r="T168" i="14" s="1"/>
  <c r="I208" i="13"/>
  <c r="M208" i="13" l="1"/>
  <c r="P208" i="13" s="1"/>
  <c r="S208" i="13"/>
  <c r="AB209" i="13" s="1"/>
  <c r="AU208" i="13"/>
  <c r="AI209" i="13" s="1"/>
  <c r="H208" i="13"/>
  <c r="BH208" i="13"/>
  <c r="BO208" i="13"/>
  <c r="S168" i="14" s="1"/>
  <c r="B168" i="14"/>
  <c r="L208" i="13"/>
  <c r="O208" i="13" s="1"/>
  <c r="R208" i="13"/>
  <c r="AA209" i="13" s="1"/>
  <c r="L419" i="7"/>
  <c r="G319" i="12" s="1"/>
  <c r="H319" i="12" s="1"/>
  <c r="I319" i="12" s="1"/>
  <c r="J320" i="12" s="1"/>
  <c r="K208" i="13" l="1"/>
  <c r="N208" i="13" s="1"/>
  <c r="Q208" i="13"/>
  <c r="Z209" i="13" s="1"/>
  <c r="BA209" i="13" s="1"/>
  <c r="BR208" i="13"/>
  <c r="BB208" i="13"/>
  <c r="BD208" i="13"/>
  <c r="L168" i="14"/>
  <c r="BC208" i="13"/>
  <c r="F419" i="7" l="1"/>
  <c r="K420" i="7" s="1"/>
  <c r="H168" i="14"/>
  <c r="BG208" i="13"/>
  <c r="K168" i="14" s="1"/>
  <c r="BE208" i="13"/>
  <c r="I168" i="14" s="1"/>
  <c r="F168" i="14"/>
  <c r="G168" i="14"/>
  <c r="BF208" i="13"/>
  <c r="J168" i="14" s="1"/>
  <c r="J420" i="7" l="1"/>
  <c r="I420" i="7"/>
  <c r="G420" i="7"/>
  <c r="H420" i="7"/>
  <c r="BJ208" i="13"/>
  <c r="BM208" i="13" s="1"/>
  <c r="Q168" i="14" s="1"/>
  <c r="BI208" i="13"/>
  <c r="BL208" i="13" s="1"/>
  <c r="P168" i="14" s="1"/>
  <c r="BK208" i="13"/>
  <c r="L420" i="7"/>
  <c r="G320" i="12" s="1"/>
  <c r="H320" i="12" s="1"/>
  <c r="I320" i="12" s="1"/>
  <c r="J321" i="12" s="1"/>
  <c r="AX209" i="13"/>
  <c r="E169" i="14"/>
  <c r="AR209" i="13" l="1"/>
  <c r="H209" i="13" s="1"/>
  <c r="AS209" i="13"/>
  <c r="BP209" i="13" s="1"/>
  <c r="T169" i="14" s="1"/>
  <c r="N168" i="14"/>
  <c r="M168" i="14"/>
  <c r="B169" i="14"/>
  <c r="AT209" i="13"/>
  <c r="O168" i="14"/>
  <c r="BN208" i="13"/>
  <c r="R168" i="14" s="1"/>
  <c r="I209" i="13" l="1"/>
  <c r="AV209" i="13"/>
  <c r="AJ210" i="13" s="1"/>
  <c r="BO209" i="13"/>
  <c r="S169" i="14" s="1"/>
  <c r="AU209" i="13"/>
  <c r="AI210" i="13" s="1"/>
  <c r="AW209" i="13"/>
  <c r="AK210" i="13" s="1"/>
  <c r="BQ209" i="13"/>
  <c r="U169" i="14" s="1"/>
  <c r="J209" i="13"/>
  <c r="BR209" i="13" s="1"/>
  <c r="K209" i="13"/>
  <c r="N209" i="13" s="1"/>
  <c r="Q209" i="13"/>
  <c r="Z210" i="13" s="1"/>
  <c r="BH209" i="13"/>
  <c r="L209" i="13"/>
  <c r="O209" i="13" s="1"/>
  <c r="R209" i="13"/>
  <c r="AA210" i="13" s="1"/>
  <c r="L169" i="14" l="1"/>
  <c r="BD209" i="13"/>
  <c r="BB209" i="13"/>
  <c r="BC209" i="13"/>
  <c r="S209" i="13"/>
  <c r="AB210" i="13" s="1"/>
  <c r="BA210" i="13" s="1"/>
  <c r="M209" i="13"/>
  <c r="P209" i="13" s="1"/>
  <c r="F420" i="7" l="1"/>
  <c r="H421" i="7" s="1"/>
  <c r="F169" i="14"/>
  <c r="BE209" i="13"/>
  <c r="I169" i="14" s="1"/>
  <c r="E170" i="14"/>
  <c r="AX210" i="13"/>
  <c r="BG209" i="13"/>
  <c r="K169" i="14" s="1"/>
  <c r="H169" i="14"/>
  <c r="BF209" i="13"/>
  <c r="J169" i="14" s="1"/>
  <c r="G169" i="14"/>
  <c r="I421" i="7" l="1"/>
  <c r="BK209" i="13"/>
  <c r="AT210" i="13" s="1"/>
  <c r="J421" i="7"/>
  <c r="K421" i="7"/>
  <c r="G421" i="7"/>
  <c r="BI209" i="13"/>
  <c r="AR210" i="13" s="1"/>
  <c r="BN209" i="13"/>
  <c r="R169" i="14" s="1"/>
  <c r="O169" i="14"/>
  <c r="BJ209" i="13"/>
  <c r="B170" i="14"/>
  <c r="L421" i="7" l="1"/>
  <c r="G321" i="12" s="1"/>
  <c r="H321" i="12" s="1"/>
  <c r="I321" i="12" s="1"/>
  <c r="J322" i="12" s="1"/>
  <c r="BL209" i="13"/>
  <c r="P169" i="14" s="1"/>
  <c r="M169" i="14"/>
  <c r="H210" i="13"/>
  <c r="AU210" i="13"/>
  <c r="AI211" i="13" s="1"/>
  <c r="AW210" i="13"/>
  <c r="AK211" i="13" s="1"/>
  <c r="J210" i="13"/>
  <c r="BQ210" i="13"/>
  <c r="U170" i="14" s="1"/>
  <c r="BO210" i="13"/>
  <c r="S170" i="14" s="1"/>
  <c r="BM209" i="13"/>
  <c r="Q169" i="14" s="1"/>
  <c r="N169" i="14"/>
  <c r="AS210" i="13"/>
  <c r="BH210" i="13" s="1"/>
  <c r="L170" i="14" l="1"/>
  <c r="BC210" i="13"/>
  <c r="BB210" i="13"/>
  <c r="BD210" i="13"/>
  <c r="M210" i="13"/>
  <c r="P210" i="13" s="1"/>
  <c r="S210" i="13"/>
  <c r="AB211" i="13" s="1"/>
  <c r="BP210" i="13"/>
  <c r="T170" i="14" s="1"/>
  <c r="I210" i="13"/>
  <c r="BR210" i="13" s="1"/>
  <c r="AV210" i="13"/>
  <c r="AJ211" i="13" s="1"/>
  <c r="Q210" i="13"/>
  <c r="Z211" i="13" s="1"/>
  <c r="K210" i="13"/>
  <c r="N210" i="13" s="1"/>
  <c r="H170" i="14" l="1"/>
  <c r="BG210" i="13"/>
  <c r="K170" i="14" s="1"/>
  <c r="F170" i="14"/>
  <c r="BE210" i="13"/>
  <c r="I170" i="14" s="1"/>
  <c r="R210" i="13"/>
  <c r="AA211" i="13" s="1"/>
  <c r="F421" i="7" s="1"/>
  <c r="L210" i="13"/>
  <c r="O210" i="13" s="1"/>
  <c r="G170" i="14"/>
  <c r="BF210" i="13"/>
  <c r="J170" i="14" s="1"/>
  <c r="BA211" i="13" l="1"/>
  <c r="BK210" i="13"/>
  <c r="BN210" i="13" s="1"/>
  <c r="R170" i="14" s="1"/>
  <c r="BJ210" i="13"/>
  <c r="AS211" i="13" s="1"/>
  <c r="AV211" i="13" s="1"/>
  <c r="AJ212" i="13" s="1"/>
  <c r="G422" i="7"/>
  <c r="H422" i="7"/>
  <c r="J422" i="7"/>
  <c r="I422" i="7"/>
  <c r="K422" i="7"/>
  <c r="BI210" i="13"/>
  <c r="AT211" i="13" l="1"/>
  <c r="O170" i="14"/>
  <c r="N170" i="14"/>
  <c r="BM210" i="13"/>
  <c r="Q170" i="14" s="1"/>
  <c r="BP211" i="13"/>
  <c r="T171" i="14" s="1"/>
  <c r="I211" i="13"/>
  <c r="L211" i="13" s="1"/>
  <c r="O211" i="13" s="1"/>
  <c r="AX211" i="13"/>
  <c r="E171" i="14"/>
  <c r="M170" i="14"/>
  <c r="BL210" i="13"/>
  <c r="P170" i="14" s="1"/>
  <c r="AR211" i="13"/>
  <c r="J211" i="13"/>
  <c r="AW211" i="13"/>
  <c r="AK212" i="13" s="1"/>
  <c r="BQ211" i="13"/>
  <c r="U171" i="14" s="1"/>
  <c r="L422" i="7"/>
  <c r="G322" i="12" s="1"/>
  <c r="H322" i="12" s="1"/>
  <c r="I322" i="12" s="1"/>
  <c r="J323" i="12" s="1"/>
  <c r="R211" i="13" l="1"/>
  <c r="AA212" i="13" s="1"/>
  <c r="H211" i="13"/>
  <c r="AU211" i="13"/>
  <c r="AI212" i="13" s="1"/>
  <c r="BH211" i="13"/>
  <c r="S211" i="13"/>
  <c r="AB212" i="13" s="1"/>
  <c r="M211" i="13"/>
  <c r="P211" i="13" s="1"/>
  <c r="B171" i="14"/>
  <c r="BO211" i="13"/>
  <c r="S171" i="14" s="1"/>
  <c r="BB211" i="13" l="1"/>
  <c r="L171" i="14"/>
  <c r="BD211" i="13"/>
  <c r="BC211" i="13"/>
  <c r="Q211" i="13"/>
  <c r="Z212" i="13" s="1"/>
  <c r="BA212" i="13" s="1"/>
  <c r="K211" i="13"/>
  <c r="N211" i="13" s="1"/>
  <c r="BR211" i="13"/>
  <c r="F422" i="7" l="1"/>
  <c r="H171" i="14"/>
  <c r="BG211" i="13"/>
  <c r="K171" i="14" s="1"/>
  <c r="G171" i="14"/>
  <c r="BF211" i="13"/>
  <c r="J171" i="14" s="1"/>
  <c r="F171" i="14"/>
  <c r="BE211" i="13"/>
  <c r="I171" i="14" s="1"/>
  <c r="BK211" i="13" l="1"/>
  <c r="BN211" i="13" s="1"/>
  <c r="R171" i="14" s="1"/>
  <c r="AX212" i="13"/>
  <c r="E172" i="14"/>
  <c r="AT212" i="13"/>
  <c r="BJ211" i="13"/>
  <c r="H423" i="7"/>
  <c r="G423" i="7"/>
  <c r="K423" i="7"/>
  <c r="I423" i="7"/>
  <c r="J423" i="7"/>
  <c r="BI211" i="13"/>
  <c r="O171" i="14" l="1"/>
  <c r="J212" i="13"/>
  <c r="BQ212" i="13"/>
  <c r="U172" i="14" s="1"/>
  <c r="AW212" i="13"/>
  <c r="AK213" i="13" s="1"/>
  <c r="M171" i="14"/>
  <c r="BL211" i="13"/>
  <c r="P171" i="14" s="1"/>
  <c r="AR212" i="13"/>
  <c r="N171" i="14"/>
  <c r="BM211" i="13"/>
  <c r="Q171" i="14" s="1"/>
  <c r="AS212" i="13"/>
  <c r="L423" i="7"/>
  <c r="G323" i="12" s="1"/>
  <c r="H323" i="12" s="1"/>
  <c r="I323" i="12" s="1"/>
  <c r="J324" i="12" s="1"/>
  <c r="B172" i="14"/>
  <c r="BP212" i="13" l="1"/>
  <c r="T172" i="14" s="1"/>
  <c r="I212" i="13"/>
  <c r="AV212" i="13"/>
  <c r="AJ213" i="13" s="1"/>
  <c r="AU212" i="13"/>
  <c r="AI213" i="13" s="1"/>
  <c r="H212" i="13"/>
  <c r="BH212" i="13"/>
  <c r="BO212" i="13"/>
  <c r="S172" i="14" s="1"/>
  <c r="M212" i="13"/>
  <c r="P212" i="13" s="1"/>
  <c r="S212" i="13"/>
  <c r="AB213" i="13" s="1"/>
  <c r="L172" i="14" l="1"/>
  <c r="BB212" i="13"/>
  <c r="BD212" i="13"/>
  <c r="BC212" i="13"/>
  <c r="K212" i="13"/>
  <c r="N212" i="13" s="1"/>
  <c r="Q212" i="13"/>
  <c r="Z213" i="13" s="1"/>
  <c r="BR212" i="13"/>
  <c r="R212" i="13"/>
  <c r="AA213" i="13" s="1"/>
  <c r="L212" i="13"/>
  <c r="O212" i="13" s="1"/>
  <c r="BA213" i="13" l="1"/>
  <c r="F423" i="7"/>
  <c r="F172" i="14"/>
  <c r="BE212" i="13"/>
  <c r="I172" i="14" s="1"/>
  <c r="G172" i="14"/>
  <c r="BF212" i="13"/>
  <c r="J172" i="14" s="1"/>
  <c r="H172" i="14"/>
  <c r="BG212" i="13"/>
  <c r="K172" i="14" s="1"/>
  <c r="BJ212" i="13" l="1"/>
  <c r="N172" i="14" s="1"/>
  <c r="BK212" i="13"/>
  <c r="AX213" i="13"/>
  <c r="E173" i="14"/>
  <c r="BI212" i="13"/>
  <c r="I424" i="7"/>
  <c r="J424" i="7"/>
  <c r="K424" i="7"/>
  <c r="G424" i="7"/>
  <c r="H424" i="7"/>
  <c r="O172" i="14"/>
  <c r="BN212" i="13"/>
  <c r="R172" i="14" s="1"/>
  <c r="AT213" i="13"/>
  <c r="AS213" i="13" l="1"/>
  <c r="BM212" i="13"/>
  <c r="Q172" i="14" s="1"/>
  <c r="AW213" i="13"/>
  <c r="AK214" i="13" s="1"/>
  <c r="BQ213" i="13"/>
  <c r="U173" i="14" s="1"/>
  <c r="J213" i="13"/>
  <c r="M172" i="14"/>
  <c r="BL212" i="13"/>
  <c r="P172" i="14" s="1"/>
  <c r="AR213" i="13"/>
  <c r="B173" i="14"/>
  <c r="BP213" i="13"/>
  <c r="T173" i="14" s="1"/>
  <c r="AV213" i="13"/>
  <c r="AJ214" i="13" s="1"/>
  <c r="I213" i="13"/>
  <c r="L424" i="7"/>
  <c r="G324" i="12" s="1"/>
  <c r="H324" i="12" s="1"/>
  <c r="I324" i="12" s="1"/>
  <c r="J325" i="12" s="1"/>
  <c r="H213" i="13" l="1"/>
  <c r="AU213" i="13"/>
  <c r="AI214" i="13" s="1"/>
  <c r="BH213" i="13"/>
  <c r="M213" i="13"/>
  <c r="P213" i="13" s="1"/>
  <c r="S213" i="13"/>
  <c r="AB214" i="13" s="1"/>
  <c r="BO213" i="13"/>
  <c r="S173" i="14" s="1"/>
  <c r="L213" i="13"/>
  <c r="O213" i="13" s="1"/>
  <c r="R213" i="13"/>
  <c r="AA214" i="13" s="1"/>
  <c r="BC213" i="13" l="1"/>
  <c r="L173" i="14"/>
  <c r="BB213" i="13"/>
  <c r="BD213" i="13"/>
  <c r="K213" i="13"/>
  <c r="N213" i="13" s="1"/>
  <c r="Q213" i="13"/>
  <c r="Z214" i="13" s="1"/>
  <c r="BA214" i="13" s="1"/>
  <c r="BR213" i="13"/>
  <c r="H173" i="14" l="1"/>
  <c r="BG213" i="13"/>
  <c r="K173" i="14" s="1"/>
  <c r="F424" i="7"/>
  <c r="F173" i="14"/>
  <c r="BE213" i="13"/>
  <c r="I173" i="14" s="1"/>
  <c r="G173" i="14"/>
  <c r="BF213" i="13"/>
  <c r="J173" i="14" s="1"/>
  <c r="BK213" i="13" l="1"/>
  <c r="O173" i="14" s="1"/>
  <c r="BI213" i="13"/>
  <c r="G425" i="7"/>
  <c r="K425" i="7"/>
  <c r="J425" i="7"/>
  <c r="I425" i="7"/>
  <c r="H425" i="7"/>
  <c r="E174" i="14"/>
  <c r="AX214" i="13"/>
  <c r="BN213" i="13"/>
  <c r="R173" i="14" s="1"/>
  <c r="AT214" i="13"/>
  <c r="M173" i="14"/>
  <c r="BL213" i="13"/>
  <c r="P173" i="14" s="1"/>
  <c r="AR214" i="13"/>
  <c r="BJ213" i="13"/>
  <c r="N173" i="14" l="1"/>
  <c r="BM213" i="13"/>
  <c r="Q173" i="14" s="1"/>
  <c r="AS214" i="13"/>
  <c r="BQ214" i="13"/>
  <c r="U174" i="14" s="1"/>
  <c r="AW214" i="13"/>
  <c r="AK215" i="13" s="1"/>
  <c r="J214" i="13"/>
  <c r="B174" i="14"/>
  <c r="BO214" i="13"/>
  <c r="S174" i="14" s="1"/>
  <c r="L425" i="7"/>
  <c r="G325" i="12" s="1"/>
  <c r="H325" i="12" s="1"/>
  <c r="I325" i="12" s="1"/>
  <c r="J326" i="12" s="1"/>
  <c r="H214" i="13"/>
  <c r="AU214" i="13"/>
  <c r="AI215" i="13" s="1"/>
  <c r="BP214" i="13" l="1"/>
  <c r="T174" i="14" s="1"/>
  <c r="I214" i="13"/>
  <c r="AV214" i="13"/>
  <c r="AJ215" i="13" s="1"/>
  <c r="BR214" i="13"/>
  <c r="Q214" i="13"/>
  <c r="Z215" i="13" s="1"/>
  <c r="K214" i="13"/>
  <c r="N214" i="13" s="1"/>
  <c r="BH214" i="13"/>
  <c r="S214" i="13"/>
  <c r="AB215" i="13" s="1"/>
  <c r="M214" i="13"/>
  <c r="P214" i="13" s="1"/>
  <c r="L174" i="14" l="1"/>
  <c r="BC214" i="13"/>
  <c r="BB214" i="13"/>
  <c r="BD214" i="13"/>
  <c r="L214" i="13"/>
  <c r="O214" i="13" s="1"/>
  <c r="R214" i="13"/>
  <c r="AA215" i="13" s="1"/>
  <c r="F425" i="7" s="1"/>
  <c r="BA215" i="13" l="1"/>
  <c r="H426" i="7"/>
  <c r="I426" i="7"/>
  <c r="K426" i="7"/>
  <c r="J426" i="7"/>
  <c r="G426" i="7"/>
  <c r="H174" i="14"/>
  <c r="BG214" i="13"/>
  <c r="K174" i="14" s="1"/>
  <c r="F174" i="14"/>
  <c r="BE214" i="13"/>
  <c r="I174" i="14" s="1"/>
  <c r="BF214" i="13"/>
  <c r="J174" i="14" s="1"/>
  <c r="G174" i="14"/>
  <c r="BJ214" i="13" l="1"/>
  <c r="N174" i="14" s="1"/>
  <c r="L426" i="7"/>
  <c r="G326" i="12" s="1"/>
  <c r="H326" i="12" s="1"/>
  <c r="I326" i="12" s="1"/>
  <c r="J327" i="12" s="1"/>
  <c r="AX215" i="13"/>
  <c r="E175" i="14"/>
  <c r="BI214" i="13"/>
  <c r="BK214" i="13"/>
  <c r="AS215" i="13" l="1"/>
  <c r="I215" i="13" s="1"/>
  <c r="BM214" i="13"/>
  <c r="Q174" i="14" s="1"/>
  <c r="B175" i="14"/>
  <c r="BL214" i="13"/>
  <c r="P174" i="14" s="1"/>
  <c r="M174" i="14"/>
  <c r="AR215" i="13"/>
  <c r="BO215" i="13" s="1"/>
  <c r="S175" i="14" s="1"/>
  <c r="O174" i="14"/>
  <c r="BN214" i="13"/>
  <c r="R174" i="14" s="1"/>
  <c r="AT215" i="13"/>
  <c r="BP215" i="13" l="1"/>
  <c r="T175" i="14" s="1"/>
  <c r="AV215" i="13"/>
  <c r="AJ216" i="13" s="1"/>
  <c r="BH215" i="13"/>
  <c r="BQ215" i="13"/>
  <c r="U175" i="14" s="1"/>
  <c r="AW215" i="13"/>
  <c r="AK216" i="13" s="1"/>
  <c r="J215" i="13"/>
  <c r="H215" i="13"/>
  <c r="AU215" i="13"/>
  <c r="AI216" i="13" s="1"/>
  <c r="L215" i="13"/>
  <c r="O215" i="13" s="1"/>
  <c r="R215" i="13"/>
  <c r="AA216" i="13" s="1"/>
  <c r="S215" i="13" l="1"/>
  <c r="AB216" i="13" s="1"/>
  <c r="M215" i="13"/>
  <c r="P215" i="13" s="1"/>
  <c r="K215" i="13"/>
  <c r="N215" i="13" s="1"/>
  <c r="Q215" i="13"/>
  <c r="Z216" i="13" s="1"/>
  <c r="BR215" i="13"/>
  <c r="BD215" i="13"/>
  <c r="BB215" i="13"/>
  <c r="BC215" i="13"/>
  <c r="L175" i="14"/>
  <c r="BA216" i="13" l="1"/>
  <c r="F175" i="14"/>
  <c r="BE215" i="13"/>
  <c r="I175" i="14" s="1"/>
  <c r="H175" i="14"/>
  <c r="BG215" i="13"/>
  <c r="K175" i="14" s="1"/>
  <c r="F426" i="7"/>
  <c r="G175" i="14"/>
  <c r="BF215" i="13"/>
  <c r="J175" i="14" s="1"/>
  <c r="BJ215" i="13" l="1"/>
  <c r="BM215" i="13" s="1"/>
  <c r="Q175" i="14" s="1"/>
  <c r="BI215" i="13"/>
  <c r="BK215" i="13"/>
  <c r="J427" i="7"/>
  <c r="G427" i="7"/>
  <c r="I427" i="7"/>
  <c r="H427" i="7"/>
  <c r="K427" i="7"/>
  <c r="AX216" i="13"/>
  <c r="E176" i="14"/>
  <c r="AS216" i="13" l="1"/>
  <c r="I216" i="13" s="1"/>
  <c r="N175" i="14"/>
  <c r="B176" i="14"/>
  <c r="L427" i="7"/>
  <c r="G327" i="12" s="1"/>
  <c r="H327" i="12" s="1"/>
  <c r="I327" i="12" s="1"/>
  <c r="J328" i="12" s="1"/>
  <c r="AT216" i="13"/>
  <c r="O175" i="14"/>
  <c r="BN215" i="13"/>
  <c r="R175" i="14" s="1"/>
  <c r="M175" i="14"/>
  <c r="BL215" i="13"/>
  <c r="P175" i="14" s="1"/>
  <c r="AR216" i="13"/>
  <c r="BO216" i="13" s="1"/>
  <c r="S176" i="14" s="1"/>
  <c r="BP216" i="13" l="1"/>
  <c r="T176" i="14" s="1"/>
  <c r="AV216" i="13"/>
  <c r="AJ217" i="13" s="1"/>
  <c r="L216" i="13"/>
  <c r="O216" i="13" s="1"/>
  <c r="R216" i="13"/>
  <c r="AA217" i="13" s="1"/>
  <c r="AU216" i="13"/>
  <c r="AI217" i="13" s="1"/>
  <c r="H216" i="13"/>
  <c r="BH216" i="13"/>
  <c r="AW216" i="13"/>
  <c r="AK217" i="13" s="1"/>
  <c r="BQ216" i="13"/>
  <c r="U176" i="14" s="1"/>
  <c r="J216" i="13"/>
  <c r="L176" i="14" l="1"/>
  <c r="BD216" i="13"/>
  <c r="BB216" i="13"/>
  <c r="BC216" i="13"/>
  <c r="Q216" i="13"/>
  <c r="Z217" i="13" s="1"/>
  <c r="K216" i="13"/>
  <c r="N216" i="13" s="1"/>
  <c r="BR216" i="13"/>
  <c r="S216" i="13"/>
  <c r="AB217" i="13" s="1"/>
  <c r="M216" i="13"/>
  <c r="P216" i="13" s="1"/>
  <c r="BA217" i="13" l="1"/>
  <c r="F176" i="14"/>
  <c r="BE216" i="13"/>
  <c r="I176" i="14" s="1"/>
  <c r="H176" i="14"/>
  <c r="BG216" i="13"/>
  <c r="K176" i="14" s="1"/>
  <c r="F427" i="7"/>
  <c r="BF216" i="13"/>
  <c r="J176" i="14" s="1"/>
  <c r="G176" i="14"/>
  <c r="BJ216" i="13" l="1"/>
  <c r="AS217" i="13" s="1"/>
  <c r="BK216" i="13"/>
  <c r="AX217" i="13"/>
  <c r="E177" i="14"/>
  <c r="BI216" i="13"/>
  <c r="J428" i="7"/>
  <c r="K428" i="7"/>
  <c r="I428" i="7"/>
  <c r="H428" i="7"/>
  <c r="G428" i="7"/>
  <c r="BM216" i="13" l="1"/>
  <c r="Q176" i="14" s="1"/>
  <c r="N176" i="14"/>
  <c r="AV217" i="13"/>
  <c r="AJ218" i="13" s="1"/>
  <c r="BP217" i="13"/>
  <c r="T177" i="14" s="1"/>
  <c r="I217" i="13"/>
  <c r="L428" i="7"/>
  <c r="G328" i="12" s="1"/>
  <c r="H328" i="12" s="1"/>
  <c r="I328" i="12" s="1"/>
  <c r="J329" i="12" s="1"/>
  <c r="M176" i="14"/>
  <c r="BL216" i="13"/>
  <c r="P176" i="14" s="1"/>
  <c r="AR217" i="13"/>
  <c r="BO217" i="13" s="1"/>
  <c r="S177" i="14" s="1"/>
  <c r="B177" i="14"/>
  <c r="O176" i="14"/>
  <c r="BN216" i="13"/>
  <c r="R176" i="14" s="1"/>
  <c r="AT217" i="13"/>
  <c r="L217" i="13" l="1"/>
  <c r="O217" i="13" s="1"/>
  <c r="R217" i="13"/>
  <c r="AA218" i="13" s="1"/>
  <c r="AU217" i="13"/>
  <c r="AI218" i="13" s="1"/>
  <c r="H217" i="13"/>
  <c r="BH217" i="13"/>
  <c r="BQ217" i="13"/>
  <c r="U177" i="14" s="1"/>
  <c r="J217" i="13"/>
  <c r="AW217" i="13"/>
  <c r="AK218" i="13" s="1"/>
  <c r="K217" i="13" l="1"/>
  <c r="N217" i="13" s="1"/>
  <c r="BR217" i="13"/>
  <c r="Q217" i="13"/>
  <c r="Z218" i="13" s="1"/>
  <c r="M217" i="13"/>
  <c r="P217" i="13" s="1"/>
  <c r="S217" i="13"/>
  <c r="AB218" i="13" s="1"/>
  <c r="BD217" i="13"/>
  <c r="BC217" i="13"/>
  <c r="BB217" i="13"/>
  <c r="L177" i="14"/>
  <c r="BA218" i="13" l="1"/>
  <c r="BG217" i="13"/>
  <c r="K177" i="14" s="1"/>
  <c r="H177" i="14"/>
  <c r="F428" i="7"/>
  <c r="F177" i="14"/>
  <c r="BE217" i="13"/>
  <c r="I177" i="14" s="1"/>
  <c r="G177" i="14"/>
  <c r="BF217" i="13"/>
  <c r="J177" i="14" s="1"/>
  <c r="BK217" i="13" l="1"/>
  <c r="AT218" i="13" s="1"/>
  <c r="BJ217" i="13"/>
  <c r="BM217" i="13" s="1"/>
  <c r="Q177" i="14" s="1"/>
  <c r="BI217" i="13"/>
  <c r="AR218" i="13" s="1"/>
  <c r="AS218" i="13"/>
  <c r="J429" i="7"/>
  <c r="G429" i="7"/>
  <c r="K429" i="7"/>
  <c r="I429" i="7"/>
  <c r="H429" i="7"/>
  <c r="AX218" i="13"/>
  <c r="E178" i="14"/>
  <c r="BL217" i="13" l="1"/>
  <c r="P177" i="14" s="1"/>
  <c r="M177" i="14"/>
  <c r="BN217" i="13"/>
  <c r="R177" i="14" s="1"/>
  <c r="O177" i="14"/>
  <c r="N177" i="14"/>
  <c r="AW218" i="13"/>
  <c r="AK219" i="13" s="1"/>
  <c r="BQ218" i="13"/>
  <c r="U178" i="14" s="1"/>
  <c r="J218" i="13"/>
  <c r="B178" i="14"/>
  <c r="BO218" i="13"/>
  <c r="S178" i="14" s="1"/>
  <c r="AU218" i="13"/>
  <c r="AI219" i="13" s="1"/>
  <c r="H218" i="13"/>
  <c r="BH218" i="13"/>
  <c r="I218" i="13"/>
  <c r="BP218" i="13"/>
  <c r="T178" i="14" s="1"/>
  <c r="AV218" i="13"/>
  <c r="AJ219" i="13" s="1"/>
  <c r="L429" i="7"/>
  <c r="G329" i="12" s="1"/>
  <c r="H329" i="12" s="1"/>
  <c r="I329" i="12" s="1"/>
  <c r="J330" i="12" s="1"/>
  <c r="BB218" i="13" l="1"/>
  <c r="BC218" i="13"/>
  <c r="L178" i="14"/>
  <c r="BD218" i="13"/>
  <c r="S218" i="13"/>
  <c r="AB219" i="13" s="1"/>
  <c r="M218" i="13"/>
  <c r="P218" i="13" s="1"/>
  <c r="L218" i="13"/>
  <c r="O218" i="13" s="1"/>
  <c r="R218" i="13"/>
  <c r="AA219" i="13" s="1"/>
  <c r="K218" i="13"/>
  <c r="N218" i="13" s="1"/>
  <c r="Q218" i="13"/>
  <c r="Z219" i="13" s="1"/>
  <c r="BR218" i="13"/>
  <c r="BA219" i="13" l="1"/>
  <c r="H178" i="14"/>
  <c r="BG218" i="13"/>
  <c r="K178" i="14" s="1"/>
  <c r="BF218" i="13"/>
  <c r="J178" i="14" s="1"/>
  <c r="G178" i="14"/>
  <c r="F429" i="7"/>
  <c r="F178" i="14"/>
  <c r="BE218" i="13"/>
  <c r="I178" i="14" s="1"/>
  <c r="BJ218" i="13" l="1"/>
  <c r="N178" i="14" s="1"/>
  <c r="BI218" i="13"/>
  <c r="BK218" i="13"/>
  <c r="AX219" i="13"/>
  <c r="E179" i="14"/>
  <c r="G430" i="7"/>
  <c r="I430" i="7"/>
  <c r="J430" i="7"/>
  <c r="K430" i="7"/>
  <c r="H430" i="7"/>
  <c r="AS219" i="13" l="1"/>
  <c r="AV219" i="13" s="1"/>
  <c r="AJ220" i="13" s="1"/>
  <c r="BM218" i="13"/>
  <c r="Q178" i="14" s="1"/>
  <c r="BN218" i="13"/>
  <c r="R178" i="14" s="1"/>
  <c r="O178" i="14"/>
  <c r="AT219" i="13"/>
  <c r="BL218" i="13"/>
  <c r="P178" i="14" s="1"/>
  <c r="M178" i="14"/>
  <c r="AR219" i="13"/>
  <c r="B179" i="14"/>
  <c r="L430" i="7"/>
  <c r="G330" i="12" s="1"/>
  <c r="H330" i="12" s="1"/>
  <c r="I330" i="12" s="1"/>
  <c r="J331" i="12" s="1"/>
  <c r="BP219" i="13" l="1"/>
  <c r="T179" i="14" s="1"/>
  <c r="I219" i="13"/>
  <c r="H219" i="13"/>
  <c r="AU219" i="13"/>
  <c r="AI220" i="13" s="1"/>
  <c r="BH219" i="13"/>
  <c r="J219" i="13"/>
  <c r="BQ219" i="13"/>
  <c r="U179" i="14" s="1"/>
  <c r="AW219" i="13"/>
  <c r="AK220" i="13" s="1"/>
  <c r="L219" i="13"/>
  <c r="O219" i="13" s="1"/>
  <c r="R219" i="13"/>
  <c r="AA220" i="13" s="1"/>
  <c r="BO219" i="13"/>
  <c r="S179" i="14" s="1"/>
  <c r="M219" i="13" l="1"/>
  <c r="P219" i="13" s="1"/>
  <c r="S219" i="13"/>
  <c r="AB220" i="13" s="1"/>
  <c r="BB219" i="13"/>
  <c r="BC219" i="13"/>
  <c r="L179" i="14"/>
  <c r="BD219" i="13"/>
  <c r="Q219" i="13"/>
  <c r="Z220" i="13" s="1"/>
  <c r="BA220" i="13" s="1"/>
  <c r="K219" i="13"/>
  <c r="N219" i="13" s="1"/>
  <c r="BR219" i="13"/>
  <c r="G179" i="14" l="1"/>
  <c r="BF219" i="13"/>
  <c r="J179" i="14" s="1"/>
  <c r="H179" i="14"/>
  <c r="BG219" i="13"/>
  <c r="K179" i="14" s="1"/>
  <c r="F179" i="14"/>
  <c r="BE219" i="13"/>
  <c r="I179" i="14" s="1"/>
  <c r="F430" i="7"/>
  <c r="BJ219" i="13" l="1"/>
  <c r="BI219" i="13"/>
  <c r="BL219" i="13" s="1"/>
  <c r="P179" i="14" s="1"/>
  <c r="BK219" i="13"/>
  <c r="O179" i="14" s="1"/>
  <c r="AT220" i="13"/>
  <c r="N179" i="14"/>
  <c r="BM219" i="13"/>
  <c r="Q179" i="14" s="1"/>
  <c r="AS220" i="13"/>
  <c r="K431" i="7"/>
  <c r="G431" i="7"/>
  <c r="J431" i="7"/>
  <c r="H431" i="7"/>
  <c r="I431" i="7"/>
  <c r="E180" i="14"/>
  <c r="AX220" i="13"/>
  <c r="BN219" i="13" l="1"/>
  <c r="R179" i="14" s="1"/>
  <c r="M179" i="14"/>
  <c r="AR220" i="13"/>
  <c r="BH220" i="13" s="1"/>
  <c r="BQ220" i="13"/>
  <c r="U180" i="14" s="1"/>
  <c r="AW220" i="13"/>
  <c r="AK221" i="13" s="1"/>
  <c r="J220" i="13"/>
  <c r="L431" i="7"/>
  <c r="G331" i="12" s="1"/>
  <c r="H331" i="12" s="1"/>
  <c r="I331" i="12" s="1"/>
  <c r="J332" i="12" s="1"/>
  <c r="AU220" i="13"/>
  <c r="AI221" i="13" s="1"/>
  <c r="B180" i="14"/>
  <c r="I220" i="13"/>
  <c r="BP220" i="13"/>
  <c r="T180" i="14" s="1"/>
  <c r="AV220" i="13"/>
  <c r="AJ221" i="13" s="1"/>
  <c r="H220" i="13" l="1"/>
  <c r="BO220" i="13"/>
  <c r="S180" i="14" s="1"/>
  <c r="R220" i="13"/>
  <c r="AA221" i="13" s="1"/>
  <c r="L220" i="13"/>
  <c r="O220" i="13" s="1"/>
  <c r="BB220" i="13"/>
  <c r="BC220" i="13"/>
  <c r="L180" i="14"/>
  <c r="BD220" i="13"/>
  <c r="S220" i="13"/>
  <c r="AB221" i="13" s="1"/>
  <c r="M220" i="13"/>
  <c r="P220" i="13" s="1"/>
  <c r="K220" i="13"/>
  <c r="N220" i="13" s="1"/>
  <c r="Q220" i="13"/>
  <c r="Z221" i="13" s="1"/>
  <c r="BR220" i="13"/>
  <c r="BA221" i="13" l="1"/>
  <c r="BG220" i="13"/>
  <c r="K180" i="14" s="1"/>
  <c r="H180" i="14"/>
  <c r="F180" i="14"/>
  <c r="BE220" i="13"/>
  <c r="I180" i="14" s="1"/>
  <c r="BF220" i="13"/>
  <c r="J180" i="14" s="1"/>
  <c r="G180" i="14"/>
  <c r="F431" i="7"/>
  <c r="BK220" i="13" l="1"/>
  <c r="BN220" i="13" s="1"/>
  <c r="R180" i="14" s="1"/>
  <c r="BJ220" i="13"/>
  <c r="G432" i="7"/>
  <c r="I432" i="7"/>
  <c r="J432" i="7"/>
  <c r="K432" i="7"/>
  <c r="H432" i="7"/>
  <c r="BI220" i="13"/>
  <c r="E181" i="14"/>
  <c r="AX221" i="13"/>
  <c r="AT221" i="13" l="1"/>
  <c r="O180" i="14"/>
  <c r="BL220" i="13"/>
  <c r="P180" i="14" s="1"/>
  <c r="M180" i="14"/>
  <c r="AR221" i="13"/>
  <c r="BO221" i="13" s="1"/>
  <c r="S181" i="14" s="1"/>
  <c r="L432" i="7"/>
  <c r="G332" i="12" s="1"/>
  <c r="H332" i="12" s="1"/>
  <c r="I332" i="12" s="1"/>
  <c r="J333" i="12" s="1"/>
  <c r="J221" i="13"/>
  <c r="AW221" i="13"/>
  <c r="AK222" i="13" s="1"/>
  <c r="BQ221" i="13"/>
  <c r="U181" i="14" s="1"/>
  <c r="B181" i="14"/>
  <c r="N180" i="14"/>
  <c r="BM220" i="13"/>
  <c r="Q180" i="14" s="1"/>
  <c r="AS221" i="13"/>
  <c r="AU221" i="13" l="1"/>
  <c r="AI222" i="13" s="1"/>
  <c r="H221" i="13"/>
  <c r="BH221" i="13"/>
  <c r="AV221" i="13"/>
  <c r="AJ222" i="13" s="1"/>
  <c r="BP221" i="13"/>
  <c r="T181" i="14" s="1"/>
  <c r="I221" i="13"/>
  <c r="S221" i="13"/>
  <c r="AB222" i="13" s="1"/>
  <c r="M221" i="13"/>
  <c r="P221" i="13" s="1"/>
  <c r="R221" i="13" l="1"/>
  <c r="AA222" i="13" s="1"/>
  <c r="L221" i="13"/>
  <c r="O221" i="13" s="1"/>
  <c r="K221" i="13"/>
  <c r="N221" i="13" s="1"/>
  <c r="Q221" i="13"/>
  <c r="Z222" i="13" s="1"/>
  <c r="BA222" i="13" s="1"/>
  <c r="BR221" i="13"/>
  <c r="BC221" i="13"/>
  <c r="BB221" i="13"/>
  <c r="BD221" i="13"/>
  <c r="L181" i="14"/>
  <c r="F181" i="14" l="1"/>
  <c r="BE221" i="13"/>
  <c r="I181" i="14" s="1"/>
  <c r="F432" i="7"/>
  <c r="BF221" i="13"/>
  <c r="J181" i="14" s="1"/>
  <c r="G181" i="14"/>
  <c r="BG221" i="13"/>
  <c r="K181" i="14" s="1"/>
  <c r="H181" i="14"/>
  <c r="BJ221" i="13" l="1"/>
  <c r="N181" i="14" s="1"/>
  <c r="BK221" i="13"/>
  <c r="O181" i="14" s="1"/>
  <c r="J433" i="7"/>
  <c r="H433" i="7"/>
  <c r="K433" i="7"/>
  <c r="I433" i="7"/>
  <c r="G433" i="7"/>
  <c r="AX222" i="13"/>
  <c r="E182" i="14"/>
  <c r="BI221" i="13"/>
  <c r="AT222" i="13" l="1"/>
  <c r="AW222" i="13" s="1"/>
  <c r="AK223" i="13" s="1"/>
  <c r="BN221" i="13"/>
  <c r="R181" i="14" s="1"/>
  <c r="AS222" i="13"/>
  <c r="AV222" i="13" s="1"/>
  <c r="AJ223" i="13" s="1"/>
  <c r="BM221" i="13"/>
  <c r="Q181" i="14" s="1"/>
  <c r="BL221" i="13"/>
  <c r="P181" i="14" s="1"/>
  <c r="M181" i="14"/>
  <c r="AR222" i="13"/>
  <c r="BO222" i="13" s="1"/>
  <c r="S182" i="14" s="1"/>
  <c r="BQ222" i="13"/>
  <c r="U182" i="14" s="1"/>
  <c r="B182" i="14"/>
  <c r="L433" i="7"/>
  <c r="G333" i="12" s="1"/>
  <c r="H333" i="12" s="1"/>
  <c r="I333" i="12" s="1"/>
  <c r="J334" i="12" s="1"/>
  <c r="J222" i="13" l="1"/>
  <c r="M222" i="13" s="1"/>
  <c r="P222" i="13" s="1"/>
  <c r="BP222" i="13"/>
  <c r="T182" i="14" s="1"/>
  <c r="I222" i="13"/>
  <c r="R222" i="13" s="1"/>
  <c r="AA223" i="13" s="1"/>
  <c r="H222" i="13"/>
  <c r="AU222" i="13"/>
  <c r="AI223" i="13" s="1"/>
  <c r="BH222" i="13"/>
  <c r="L222" i="13"/>
  <c r="O222" i="13" s="1"/>
  <c r="S222" i="13" l="1"/>
  <c r="AB223" i="13" s="1"/>
  <c r="BD222" i="13"/>
  <c r="BB222" i="13"/>
  <c r="L182" i="14"/>
  <c r="BC222" i="13"/>
  <c r="K222" i="13"/>
  <c r="N222" i="13" s="1"/>
  <c r="Q222" i="13"/>
  <c r="Z223" i="13" s="1"/>
  <c r="BR222" i="13"/>
  <c r="BA223" i="13" l="1"/>
  <c r="F433" i="7"/>
  <c r="F182" i="14"/>
  <c r="BE222" i="13"/>
  <c r="I182" i="14" s="1"/>
  <c r="G182" i="14"/>
  <c r="BF222" i="13"/>
  <c r="J182" i="14" s="1"/>
  <c r="H182" i="14"/>
  <c r="BG222" i="13"/>
  <c r="K182" i="14" s="1"/>
  <c r="G434" i="7" l="1"/>
  <c r="H434" i="7"/>
  <c r="J434" i="7"/>
  <c r="K434" i="7"/>
  <c r="I434" i="7"/>
  <c r="BK222" i="13"/>
  <c r="BI222" i="13"/>
  <c r="BJ222" i="13"/>
  <c r="AX223" i="13"/>
  <c r="E183" i="14"/>
  <c r="BM222" i="13" l="1"/>
  <c r="Q182" i="14" s="1"/>
  <c r="N182" i="14"/>
  <c r="AS223" i="13"/>
  <c r="M182" i="14"/>
  <c r="BL222" i="13"/>
  <c r="P182" i="14" s="1"/>
  <c r="AR223" i="13"/>
  <c r="O182" i="14"/>
  <c r="BN222" i="13"/>
  <c r="R182" i="14" s="1"/>
  <c r="AT223" i="13"/>
  <c r="B183" i="14"/>
  <c r="L434" i="7"/>
  <c r="G334" i="12" s="1"/>
  <c r="H334" i="12" s="1"/>
  <c r="I334" i="12" s="1"/>
  <c r="J335" i="12" s="1"/>
  <c r="BO223" i="13" l="1"/>
  <c r="S183" i="14" s="1"/>
  <c r="H223" i="13"/>
  <c r="AU223" i="13"/>
  <c r="AI224" i="13" s="1"/>
  <c r="BH223" i="13"/>
  <c r="AW223" i="13"/>
  <c r="AK224" i="13" s="1"/>
  <c r="BQ223" i="13"/>
  <c r="U183" i="14" s="1"/>
  <c r="J223" i="13"/>
  <c r="AV223" i="13"/>
  <c r="AJ224" i="13" s="1"/>
  <c r="I223" i="13"/>
  <c r="BP223" i="13"/>
  <c r="T183" i="14" s="1"/>
  <c r="S223" i="13" l="1"/>
  <c r="AB224" i="13" s="1"/>
  <c r="M223" i="13"/>
  <c r="P223" i="13" s="1"/>
  <c r="L183" i="14"/>
  <c r="BD223" i="13"/>
  <c r="BB223" i="13"/>
  <c r="BC223" i="13"/>
  <c r="Q223" i="13"/>
  <c r="Z224" i="13" s="1"/>
  <c r="BA224" i="13" s="1"/>
  <c r="K223" i="13"/>
  <c r="N223" i="13" s="1"/>
  <c r="BR223" i="13"/>
  <c r="L223" i="13"/>
  <c r="O223" i="13" s="1"/>
  <c r="R223" i="13"/>
  <c r="AA224" i="13" s="1"/>
  <c r="F434" i="7" l="1"/>
  <c r="J435" i="7" s="1"/>
  <c r="F183" i="14"/>
  <c r="BE223" i="13"/>
  <c r="I183" i="14" s="1"/>
  <c r="H183" i="14"/>
  <c r="BG223" i="13"/>
  <c r="K183" i="14" s="1"/>
  <c r="G183" i="14"/>
  <c r="BF223" i="13"/>
  <c r="J183" i="14" s="1"/>
  <c r="K435" i="7" l="1"/>
  <c r="H435" i="7"/>
  <c r="BK223" i="13"/>
  <c r="AT224" i="13" s="1"/>
  <c r="I435" i="7"/>
  <c r="BI223" i="13"/>
  <c r="M183" i="14" s="1"/>
  <c r="G435" i="7"/>
  <c r="BJ223" i="13"/>
  <c r="AS224" i="13" s="1"/>
  <c r="AX224" i="13"/>
  <c r="E184" i="14"/>
  <c r="L435" i="7" l="1"/>
  <c r="G335" i="12" s="1"/>
  <c r="H335" i="12" s="1"/>
  <c r="I335" i="12" s="1"/>
  <c r="J336" i="12" s="1"/>
  <c r="O183" i="14"/>
  <c r="BN223" i="13"/>
  <c r="R183" i="14" s="1"/>
  <c r="AR224" i="13"/>
  <c r="AU224" i="13" s="1"/>
  <c r="AI225" i="13" s="1"/>
  <c r="BL223" i="13"/>
  <c r="P183" i="14" s="1"/>
  <c r="N183" i="14"/>
  <c r="BM223" i="13"/>
  <c r="Q183" i="14" s="1"/>
  <c r="B184" i="14"/>
  <c r="I224" i="13"/>
  <c r="BP224" i="13"/>
  <c r="T184" i="14" s="1"/>
  <c r="AV224" i="13"/>
  <c r="AJ225" i="13" s="1"/>
  <c r="BH224" i="13"/>
  <c r="BQ224" i="13"/>
  <c r="U184" i="14" s="1"/>
  <c r="J224" i="13"/>
  <c r="AW224" i="13"/>
  <c r="AK225" i="13" s="1"/>
  <c r="BO224" i="13" l="1"/>
  <c r="S184" i="14" s="1"/>
  <c r="H224" i="13"/>
  <c r="K224" i="13" s="1"/>
  <c r="N224" i="13" s="1"/>
  <c r="L224" i="13"/>
  <c r="O224" i="13" s="1"/>
  <c r="R224" i="13"/>
  <c r="AA225" i="13" s="1"/>
  <c r="M224" i="13"/>
  <c r="P224" i="13" s="1"/>
  <c r="S224" i="13"/>
  <c r="AB225" i="13" s="1"/>
  <c r="L184" i="14"/>
  <c r="BD224" i="13"/>
  <c r="BC224" i="13"/>
  <c r="BB224" i="13"/>
  <c r="BR224" i="13" l="1"/>
  <c r="Q224" i="13"/>
  <c r="Z225" i="13" s="1"/>
  <c r="BA225" i="13"/>
  <c r="F184" i="14"/>
  <c r="BE224" i="13"/>
  <c r="I184" i="14" s="1"/>
  <c r="H184" i="14"/>
  <c r="BG224" i="13"/>
  <c r="K184" i="14" s="1"/>
  <c r="F435" i="7"/>
  <c r="G184" i="14"/>
  <c r="BF224" i="13"/>
  <c r="J184" i="14" s="1"/>
  <c r="BK224" i="13" l="1"/>
  <c r="BN224" i="13" s="1"/>
  <c r="R184" i="14" s="1"/>
  <c r="AT225" i="13"/>
  <c r="E185" i="14"/>
  <c r="AX225" i="13"/>
  <c r="BJ224" i="13"/>
  <c r="H436" i="7"/>
  <c r="G436" i="7"/>
  <c r="K436" i="7"/>
  <c r="I436" i="7"/>
  <c r="J436" i="7"/>
  <c r="BI224" i="13"/>
  <c r="O184" i="14" l="1"/>
  <c r="B185" i="14"/>
  <c r="L436" i="7"/>
  <c r="G336" i="12" s="1"/>
  <c r="H336" i="12" s="1"/>
  <c r="I336" i="12" s="1"/>
  <c r="J337" i="12" s="1"/>
  <c r="AW225" i="13"/>
  <c r="AK226" i="13" s="1"/>
  <c r="BQ225" i="13"/>
  <c r="U185" i="14" s="1"/>
  <c r="J225" i="13"/>
  <c r="BL224" i="13"/>
  <c r="P184" i="14" s="1"/>
  <c r="M184" i="14"/>
  <c r="AR225" i="13"/>
  <c r="N184" i="14"/>
  <c r="BM224" i="13"/>
  <c r="Q184" i="14" s="1"/>
  <c r="AS225" i="13"/>
  <c r="AU225" i="13" l="1"/>
  <c r="AI226" i="13" s="1"/>
  <c r="H225" i="13"/>
  <c r="BH225" i="13"/>
  <c r="BO225" i="13"/>
  <c r="S185" i="14" s="1"/>
  <c r="AV225" i="13"/>
  <c r="AJ226" i="13" s="1"/>
  <c r="BP225" i="13"/>
  <c r="T185" i="14" s="1"/>
  <c r="I225" i="13"/>
  <c r="S225" i="13"/>
  <c r="AB226" i="13" s="1"/>
  <c r="M225" i="13"/>
  <c r="P225" i="13" s="1"/>
  <c r="L225" i="13" l="1"/>
  <c r="O225" i="13" s="1"/>
  <c r="R225" i="13"/>
  <c r="AA226" i="13" s="1"/>
  <c r="BD225" i="13"/>
  <c r="BC225" i="13"/>
  <c r="L185" i="14"/>
  <c r="BB225" i="13"/>
  <c r="K225" i="13"/>
  <c r="N225" i="13" s="1"/>
  <c r="Q225" i="13"/>
  <c r="Z226" i="13" s="1"/>
  <c r="BA226" i="13" s="1"/>
  <c r="BR225" i="13"/>
  <c r="F436" i="7" l="1"/>
  <c r="BG225" i="13"/>
  <c r="K185" i="14" s="1"/>
  <c r="H185" i="14"/>
  <c r="BK225" i="13"/>
  <c r="F185" i="14"/>
  <c r="BE225" i="13"/>
  <c r="I185" i="14" s="1"/>
  <c r="G185" i="14"/>
  <c r="BF225" i="13"/>
  <c r="J185" i="14" s="1"/>
  <c r="BI225" i="13" l="1"/>
  <c r="BL225" i="13" s="1"/>
  <c r="P185" i="14" s="1"/>
  <c r="O185" i="14"/>
  <c r="BN225" i="13"/>
  <c r="R185" i="14" s="1"/>
  <c r="AT226" i="13"/>
  <c r="BJ225" i="13"/>
  <c r="AX226" i="13"/>
  <c r="E186" i="14"/>
  <c r="K437" i="7"/>
  <c r="J437" i="7"/>
  <c r="I437" i="7"/>
  <c r="H437" i="7"/>
  <c r="G437" i="7"/>
  <c r="AR226" i="13" l="1"/>
  <c r="BO226" i="13" s="1"/>
  <c r="S186" i="14" s="1"/>
  <c r="M185" i="14"/>
  <c r="N185" i="14"/>
  <c r="BM225" i="13"/>
  <c r="Q185" i="14" s="1"/>
  <c r="AS226" i="13"/>
  <c r="BH226" i="13" s="1"/>
  <c r="AW226" i="13"/>
  <c r="AK227" i="13" s="1"/>
  <c r="J226" i="13"/>
  <c r="BQ226" i="13"/>
  <c r="U186" i="14" s="1"/>
  <c r="B186" i="14"/>
  <c r="L437" i="7"/>
  <c r="G337" i="12" s="1"/>
  <c r="H337" i="12" s="1"/>
  <c r="I337" i="12" s="1"/>
  <c r="J338" i="12" s="1"/>
  <c r="H226" i="13" l="1"/>
  <c r="Q226" i="13" s="1"/>
  <c r="Z227" i="13" s="1"/>
  <c r="AU226" i="13"/>
  <c r="AI227" i="13" s="1"/>
  <c r="S226" i="13"/>
  <c r="AB227" i="13" s="1"/>
  <c r="M226" i="13"/>
  <c r="P226" i="13" s="1"/>
  <c r="BC226" i="13"/>
  <c r="BD226" i="13"/>
  <c r="L186" i="14"/>
  <c r="BB226" i="13"/>
  <c r="I226" i="13"/>
  <c r="AV226" i="13"/>
  <c r="AJ227" i="13" s="1"/>
  <c r="BP226" i="13"/>
  <c r="T186" i="14" s="1"/>
  <c r="BR226" i="13" l="1"/>
  <c r="K226" i="13"/>
  <c r="N226" i="13" s="1"/>
  <c r="F186" i="14"/>
  <c r="BE226" i="13"/>
  <c r="I186" i="14" s="1"/>
  <c r="BG226" i="13"/>
  <c r="K186" i="14" s="1"/>
  <c r="H186" i="14"/>
  <c r="R226" i="13"/>
  <c r="AA227" i="13" s="1"/>
  <c r="F437" i="7" s="1"/>
  <c r="L226" i="13"/>
  <c r="O226" i="13" s="1"/>
  <c r="G186" i="14"/>
  <c r="BF226" i="13"/>
  <c r="J186" i="14" s="1"/>
  <c r="BA227" i="13" l="1"/>
  <c r="BK226" i="13"/>
  <c r="O186" i="14" s="1"/>
  <c r="BJ226" i="13"/>
  <c r="AS227" i="13" s="1"/>
  <c r="AV227" i="13" s="1"/>
  <c r="AJ228" i="13" s="1"/>
  <c r="K438" i="7"/>
  <c r="G438" i="7"/>
  <c r="J438" i="7"/>
  <c r="H438" i="7"/>
  <c r="I438" i="7"/>
  <c r="BI226" i="13"/>
  <c r="AT227" i="13" l="1"/>
  <c r="BQ227" i="13" s="1"/>
  <c r="U187" i="14" s="1"/>
  <c r="BN226" i="13"/>
  <c r="R186" i="14" s="1"/>
  <c r="BM226" i="13"/>
  <c r="Q186" i="14" s="1"/>
  <c r="BP227" i="13"/>
  <c r="T187" i="14" s="1"/>
  <c r="I227" i="13"/>
  <c r="L227" i="13" s="1"/>
  <c r="O227" i="13" s="1"/>
  <c r="N186" i="14"/>
  <c r="M186" i="14"/>
  <c r="BL226" i="13"/>
  <c r="P186" i="14" s="1"/>
  <c r="AR227" i="13"/>
  <c r="L438" i="7"/>
  <c r="G338" i="12" s="1"/>
  <c r="H338" i="12" s="1"/>
  <c r="I338" i="12" s="1"/>
  <c r="J339" i="12" s="1"/>
  <c r="E187" i="14"/>
  <c r="AX227" i="13"/>
  <c r="J227" i="13" l="1"/>
  <c r="M227" i="13" s="1"/>
  <c r="P227" i="13" s="1"/>
  <c r="AW227" i="13"/>
  <c r="AK228" i="13" s="1"/>
  <c r="R227" i="13"/>
  <c r="AA228" i="13" s="1"/>
  <c r="B187" i="14"/>
  <c r="BO227" i="13"/>
  <c r="S187" i="14" s="1"/>
  <c r="H227" i="13"/>
  <c r="AU227" i="13"/>
  <c r="AI228" i="13" s="1"/>
  <c r="BH227" i="13"/>
  <c r="S227" i="13" l="1"/>
  <c r="AB228" i="13" s="1"/>
  <c r="K227" i="13"/>
  <c r="N227" i="13" s="1"/>
  <c r="Q227" i="13"/>
  <c r="Z228" i="13" s="1"/>
  <c r="BR227" i="13"/>
  <c r="BD227" i="13"/>
  <c r="L187" i="14"/>
  <c r="BB227" i="13"/>
  <c r="BC227" i="13"/>
  <c r="BA228" i="13" l="1"/>
  <c r="BF227" i="13"/>
  <c r="J187" i="14" s="1"/>
  <c r="G187" i="14"/>
  <c r="BG227" i="13"/>
  <c r="K187" i="14" s="1"/>
  <c r="H187" i="14"/>
  <c r="F438" i="7"/>
  <c r="F187" i="14"/>
  <c r="BE227" i="13"/>
  <c r="I187" i="14" s="1"/>
  <c r="BK227" i="13" l="1"/>
  <c r="O187" i="14" s="1"/>
  <c r="I439" i="7"/>
  <c r="K439" i="7"/>
  <c r="G439" i="7"/>
  <c r="H439" i="7"/>
  <c r="J439" i="7"/>
  <c r="E188" i="14"/>
  <c r="AX228" i="13"/>
  <c r="BI227" i="13"/>
  <c r="BJ227" i="13"/>
  <c r="AT228" i="13" l="1"/>
  <c r="AW228" i="13" s="1"/>
  <c r="AK229" i="13" s="1"/>
  <c r="BN227" i="13"/>
  <c r="R187" i="14" s="1"/>
  <c r="BM227" i="13"/>
  <c r="Q187" i="14" s="1"/>
  <c r="N187" i="14"/>
  <c r="AS228" i="13"/>
  <c r="L439" i="7"/>
  <c r="G339" i="12" s="1"/>
  <c r="H339" i="12" s="1"/>
  <c r="I339" i="12" s="1"/>
  <c r="J340" i="12" s="1"/>
  <c r="B188" i="14"/>
  <c r="M187" i="14"/>
  <c r="BL227" i="13"/>
  <c r="P187" i="14" s="1"/>
  <c r="AR228" i="13"/>
  <c r="BQ228" i="13" l="1"/>
  <c r="U188" i="14" s="1"/>
  <c r="J228" i="13"/>
  <c r="M228" i="13" s="1"/>
  <c r="P228" i="13" s="1"/>
  <c r="AU228" i="13"/>
  <c r="AI229" i="13" s="1"/>
  <c r="H228" i="13"/>
  <c r="BH228" i="13"/>
  <c r="BP228" i="13"/>
  <c r="T188" i="14" s="1"/>
  <c r="I228" i="13"/>
  <c r="AV228" i="13"/>
  <c r="AJ229" i="13" s="1"/>
  <c r="BO228" i="13"/>
  <c r="S188" i="14" s="1"/>
  <c r="S228" i="13" l="1"/>
  <c r="AB229" i="13" s="1"/>
  <c r="L228" i="13"/>
  <c r="O228" i="13" s="1"/>
  <c r="R228" i="13"/>
  <c r="AA229" i="13" s="1"/>
  <c r="BC228" i="13"/>
  <c r="BB228" i="13"/>
  <c r="L188" i="14"/>
  <c r="BD228" i="13"/>
  <c r="K228" i="13"/>
  <c r="N228" i="13" s="1"/>
  <c r="Q228" i="13"/>
  <c r="Z229" i="13" s="1"/>
  <c r="BR228" i="13"/>
  <c r="BA229" i="13" l="1"/>
  <c r="AX229" i="13" s="1"/>
  <c r="G188" i="14"/>
  <c r="BF228" i="13"/>
  <c r="J188" i="14" s="1"/>
  <c r="H188" i="14"/>
  <c r="BG228" i="13"/>
  <c r="K188" i="14" s="1"/>
  <c r="F188" i="14"/>
  <c r="BE228" i="13"/>
  <c r="I188" i="14" s="1"/>
  <c r="F439" i="7"/>
  <c r="E189" i="14" l="1"/>
  <c r="B189" i="14"/>
  <c r="BK228" i="13"/>
  <c r="J440" i="7"/>
  <c r="G440" i="7"/>
  <c r="H440" i="7"/>
  <c r="I440" i="7"/>
  <c r="K440" i="7"/>
  <c r="BI228" i="13"/>
  <c r="BJ228" i="13"/>
  <c r="L440" i="7" l="1"/>
  <c r="G340" i="12" s="1"/>
  <c r="H340" i="12" s="1"/>
  <c r="I340" i="12" s="1"/>
  <c r="J341" i="12" s="1"/>
  <c r="O188" i="14"/>
  <c r="BN228" i="13"/>
  <c r="R188" i="14" s="1"/>
  <c r="AT229" i="13"/>
  <c r="M188" i="14"/>
  <c r="BL228" i="13"/>
  <c r="P188" i="14" s="1"/>
  <c r="AR229" i="13"/>
  <c r="BM228" i="13"/>
  <c r="Q188" i="14" s="1"/>
  <c r="N188" i="14"/>
  <c r="AS229" i="13"/>
  <c r="BP229" i="13" l="1"/>
  <c r="T189" i="14" s="1"/>
  <c r="I229" i="13"/>
  <c r="AV229" i="13"/>
  <c r="AJ230" i="13" s="1"/>
  <c r="J229" i="13"/>
  <c r="AW229" i="13"/>
  <c r="AK230" i="13" s="1"/>
  <c r="BQ229" i="13"/>
  <c r="U189" i="14" s="1"/>
  <c r="H229" i="13"/>
  <c r="AU229" i="13"/>
  <c r="AI230" i="13" s="1"/>
  <c r="BH229" i="13"/>
  <c r="BO229" i="13"/>
  <c r="S189" i="14" s="1"/>
  <c r="Q229" i="13" l="1"/>
  <c r="Z230" i="13" s="1"/>
  <c r="K229" i="13"/>
  <c r="N229" i="13" s="1"/>
  <c r="BR229" i="13"/>
  <c r="M229" i="13"/>
  <c r="P229" i="13" s="1"/>
  <c r="S229" i="13"/>
  <c r="AB230" i="13" s="1"/>
  <c r="L229" i="13"/>
  <c r="O229" i="13" s="1"/>
  <c r="R229" i="13"/>
  <c r="AA230" i="13" s="1"/>
  <c r="BD229" i="13"/>
  <c r="BB229" i="13"/>
  <c r="L189" i="14"/>
  <c r="BC229" i="13"/>
  <c r="BA230" i="13" l="1"/>
  <c r="G189" i="14"/>
  <c r="BF229" i="13"/>
  <c r="J189" i="14" s="1"/>
  <c r="F189" i="14"/>
  <c r="BE229" i="13"/>
  <c r="I189" i="14" s="1"/>
  <c r="BG229" i="13"/>
  <c r="K189" i="14" s="1"/>
  <c r="H189" i="14"/>
  <c r="F440" i="7"/>
  <c r="BJ229" i="13" l="1"/>
  <c r="BM229" i="13" s="1"/>
  <c r="Q189" i="14" s="1"/>
  <c r="BI229" i="13"/>
  <c r="G441" i="7"/>
  <c r="H441" i="7"/>
  <c r="K441" i="7"/>
  <c r="I441" i="7"/>
  <c r="J441" i="7"/>
  <c r="AX230" i="13"/>
  <c r="E190" i="14"/>
  <c r="BK229" i="13"/>
  <c r="N189" i="14" l="1"/>
  <c r="AS230" i="13"/>
  <c r="I230" i="13" s="1"/>
  <c r="L441" i="7"/>
  <c r="G341" i="12" s="1"/>
  <c r="H341" i="12" s="1"/>
  <c r="I341" i="12" s="1"/>
  <c r="J342" i="12" s="1"/>
  <c r="AV230" i="13"/>
  <c r="AJ231" i="13" s="1"/>
  <c r="O189" i="14"/>
  <c r="BN229" i="13"/>
  <c r="R189" i="14" s="1"/>
  <c r="AT230" i="13"/>
  <c r="B190" i="14"/>
  <c r="M189" i="14"/>
  <c r="BL229" i="13"/>
  <c r="P189" i="14" s="1"/>
  <c r="AR230" i="13"/>
  <c r="BO230" i="13" s="1"/>
  <c r="S190" i="14" s="1"/>
  <c r="BP230" i="13" l="1"/>
  <c r="T190" i="14" s="1"/>
  <c r="J230" i="13"/>
  <c r="BQ230" i="13"/>
  <c r="U190" i="14" s="1"/>
  <c r="AW230" i="13"/>
  <c r="AK231" i="13" s="1"/>
  <c r="L230" i="13"/>
  <c r="O230" i="13" s="1"/>
  <c r="R230" i="13"/>
  <c r="AA231" i="13" s="1"/>
  <c r="H230" i="13"/>
  <c r="AU230" i="13"/>
  <c r="AI231" i="13" s="1"/>
  <c r="BH230" i="13"/>
  <c r="K230" i="13" l="1"/>
  <c r="N230" i="13" s="1"/>
  <c r="BR230" i="13"/>
  <c r="Q230" i="13"/>
  <c r="Z231" i="13" s="1"/>
  <c r="M230" i="13"/>
  <c r="P230" i="13" s="1"/>
  <c r="S230" i="13"/>
  <c r="AB231" i="13" s="1"/>
  <c r="L190" i="14"/>
  <c r="BB230" i="13"/>
  <c r="BD230" i="13"/>
  <c r="BC230" i="13"/>
  <c r="BA231" i="13" l="1"/>
  <c r="F441" i="7"/>
  <c r="BF230" i="13"/>
  <c r="J190" i="14" s="1"/>
  <c r="G190" i="14"/>
  <c r="H190" i="14"/>
  <c r="BG230" i="13"/>
  <c r="K190" i="14" s="1"/>
  <c r="F190" i="14"/>
  <c r="BE230" i="13"/>
  <c r="I190" i="14" s="1"/>
  <c r="BK230" i="13" l="1"/>
  <c r="AT231" i="13" s="1"/>
  <c r="K442" i="7"/>
  <c r="G442" i="7"/>
  <c r="H442" i="7"/>
  <c r="J442" i="7"/>
  <c r="I442" i="7"/>
  <c r="BJ230" i="13"/>
  <c r="O190" i="14"/>
  <c r="BI230" i="13"/>
  <c r="AX231" i="13"/>
  <c r="E191" i="14"/>
  <c r="BN230" i="13" l="1"/>
  <c r="R190" i="14" s="1"/>
  <c r="BM230" i="13"/>
  <c r="Q190" i="14" s="1"/>
  <c r="N190" i="14"/>
  <c r="AS231" i="13"/>
  <c r="L442" i="7"/>
  <c r="G342" i="12" s="1"/>
  <c r="H342" i="12" s="1"/>
  <c r="I342" i="12" s="1"/>
  <c r="J343" i="12" s="1"/>
  <c r="B191" i="14"/>
  <c r="BL230" i="13"/>
  <c r="P190" i="14" s="1"/>
  <c r="M190" i="14"/>
  <c r="AR231" i="13"/>
  <c r="BQ231" i="13"/>
  <c r="U191" i="14" s="1"/>
  <c r="J231" i="13"/>
  <c r="AW231" i="13"/>
  <c r="AK232" i="13" s="1"/>
  <c r="AU231" i="13" l="1"/>
  <c r="AI232" i="13" s="1"/>
  <c r="H231" i="13"/>
  <c r="BH231" i="13"/>
  <c r="I231" i="13"/>
  <c r="BP231" i="13"/>
  <c r="T191" i="14" s="1"/>
  <c r="AV231" i="13"/>
  <c r="AJ232" i="13" s="1"/>
  <c r="S231" i="13"/>
  <c r="AB232" i="13" s="1"/>
  <c r="M231" i="13"/>
  <c r="P231" i="13" s="1"/>
  <c r="BO231" i="13"/>
  <c r="S191" i="14" s="1"/>
  <c r="L231" i="13" l="1"/>
  <c r="O231" i="13" s="1"/>
  <c r="R231" i="13"/>
  <c r="AA232" i="13" s="1"/>
  <c r="L191" i="14"/>
  <c r="BB231" i="13"/>
  <c r="BC231" i="13"/>
  <c r="BD231" i="13"/>
  <c r="BR231" i="13"/>
  <c r="Q231" i="13"/>
  <c r="Z232" i="13" s="1"/>
  <c r="BA232" i="13" s="1"/>
  <c r="K231" i="13"/>
  <c r="N231" i="13" s="1"/>
  <c r="E192" i="14" l="1"/>
  <c r="G191" i="14"/>
  <c r="BF231" i="13"/>
  <c r="J191" i="14" s="1"/>
  <c r="H191" i="14"/>
  <c r="BG231" i="13"/>
  <c r="K191" i="14" s="1"/>
  <c r="F442" i="7"/>
  <c r="F191" i="14"/>
  <c r="BE231" i="13"/>
  <c r="I191" i="14" s="1"/>
  <c r="AX232" i="13" l="1"/>
  <c r="B192" i="14" s="1"/>
  <c r="BJ231" i="13"/>
  <c r="BK231" i="13"/>
  <c r="I443" i="7"/>
  <c r="J443" i="7"/>
  <c r="G443" i="7"/>
  <c r="H443" i="7"/>
  <c r="K443" i="7"/>
  <c r="BI231" i="13"/>
  <c r="M191" i="14" l="1"/>
  <c r="BL231" i="13"/>
  <c r="P191" i="14" s="1"/>
  <c r="AR232" i="13"/>
  <c r="BN231" i="13"/>
  <c r="R191" i="14" s="1"/>
  <c r="O191" i="14"/>
  <c r="AT232" i="13"/>
  <c r="L443" i="7"/>
  <c r="G343" i="12" s="1"/>
  <c r="H343" i="12" s="1"/>
  <c r="I343" i="12" s="1"/>
  <c r="J344" i="12" s="1"/>
  <c r="N191" i="14"/>
  <c r="BM231" i="13"/>
  <c r="Q191" i="14" s="1"/>
  <c r="AS232" i="13"/>
  <c r="AV232" i="13" l="1"/>
  <c r="AJ233" i="13" s="1"/>
  <c r="I232" i="13"/>
  <c r="BP232" i="13"/>
  <c r="T192" i="14" s="1"/>
  <c r="AU232" i="13"/>
  <c r="AI233" i="13" s="1"/>
  <c r="H232" i="13"/>
  <c r="BH232" i="13"/>
  <c r="BO232" i="13"/>
  <c r="S192" i="14" s="1"/>
  <c r="J232" i="13"/>
  <c r="BQ232" i="13"/>
  <c r="U192" i="14" s="1"/>
  <c r="AW232" i="13"/>
  <c r="AK233" i="13" s="1"/>
  <c r="M232" i="13" l="1"/>
  <c r="P232" i="13" s="1"/>
  <c r="S232" i="13"/>
  <c r="AB233" i="13" s="1"/>
  <c r="BB232" i="13"/>
  <c r="BD232" i="13"/>
  <c r="L192" i="14"/>
  <c r="BC232" i="13"/>
  <c r="Q232" i="13"/>
  <c r="Z233" i="13" s="1"/>
  <c r="BA233" i="13" s="1"/>
  <c r="K232" i="13"/>
  <c r="N232" i="13" s="1"/>
  <c r="BR232" i="13"/>
  <c r="R232" i="13"/>
  <c r="AA233" i="13" s="1"/>
  <c r="L232" i="13"/>
  <c r="O232" i="13" s="1"/>
  <c r="F192" i="14" l="1"/>
  <c r="BE232" i="13"/>
  <c r="I192" i="14" s="1"/>
  <c r="BF232" i="13"/>
  <c r="J192" i="14" s="1"/>
  <c r="G192" i="14"/>
  <c r="BJ232" i="13"/>
  <c r="BG232" i="13"/>
  <c r="K192" i="14" s="1"/>
  <c r="H192" i="14"/>
  <c r="F443" i="7"/>
  <c r="BK232" i="13" l="1"/>
  <c r="O192" i="14" s="1"/>
  <c r="J444" i="7"/>
  <c r="G444" i="7"/>
  <c r="H444" i="7"/>
  <c r="K444" i="7"/>
  <c r="I444" i="7"/>
  <c r="BI232" i="13"/>
  <c r="BM232" i="13"/>
  <c r="Q192" i="14" s="1"/>
  <c r="N192" i="14"/>
  <c r="AS233" i="13"/>
  <c r="E193" i="14"/>
  <c r="AX233" i="13"/>
  <c r="AT233" i="13" l="1"/>
  <c r="AW233" i="13" s="1"/>
  <c r="AK234" i="13" s="1"/>
  <c r="BN232" i="13"/>
  <c r="R192" i="14" s="1"/>
  <c r="B193" i="14"/>
  <c r="AV233" i="13"/>
  <c r="AJ234" i="13" s="1"/>
  <c r="I233" i="13"/>
  <c r="BP233" i="13"/>
  <c r="T193" i="14" s="1"/>
  <c r="L444" i="7"/>
  <c r="G344" i="12" s="1"/>
  <c r="H344" i="12" s="1"/>
  <c r="I344" i="12" s="1"/>
  <c r="J345" i="12" s="1"/>
  <c r="AR233" i="13"/>
  <c r="BL232" i="13"/>
  <c r="P192" i="14" s="1"/>
  <c r="M192" i="14"/>
  <c r="J233" i="13" l="1"/>
  <c r="M233" i="13" s="1"/>
  <c r="P233" i="13" s="1"/>
  <c r="BQ233" i="13"/>
  <c r="U193" i="14" s="1"/>
  <c r="AU233" i="13"/>
  <c r="AI234" i="13" s="1"/>
  <c r="H233" i="13"/>
  <c r="BH233" i="13"/>
  <c r="R233" i="13"/>
  <c r="AA234" i="13" s="1"/>
  <c r="L233" i="13"/>
  <c r="O233" i="13" s="1"/>
  <c r="BO233" i="13"/>
  <c r="S193" i="14" s="1"/>
  <c r="S233" i="13" l="1"/>
  <c r="AB234" i="13" s="1"/>
  <c r="BR233" i="13"/>
  <c r="BC233" i="13"/>
  <c r="L193" i="14"/>
  <c r="BB233" i="13"/>
  <c r="BD233" i="13"/>
  <c r="K233" i="13"/>
  <c r="N233" i="13" s="1"/>
  <c r="Q233" i="13"/>
  <c r="Z234" i="13" s="1"/>
  <c r="F444" i="7" l="1"/>
  <c r="K445" i="7" s="1"/>
  <c r="BA234" i="13"/>
  <c r="H193" i="14"/>
  <c r="BG233" i="13"/>
  <c r="K193" i="14" s="1"/>
  <c r="F193" i="14"/>
  <c r="BE233" i="13"/>
  <c r="I193" i="14" s="1"/>
  <c r="BF233" i="13"/>
  <c r="J193" i="14" s="1"/>
  <c r="G193" i="14"/>
  <c r="H445" i="7" l="1"/>
  <c r="I445" i="7"/>
  <c r="G445" i="7"/>
  <c r="J445" i="7"/>
  <c r="BJ233" i="13"/>
  <c r="BM233" i="13" s="1"/>
  <c r="Q193" i="14" s="1"/>
  <c r="BK233" i="13"/>
  <c r="AT234" i="13" s="1"/>
  <c r="BI233" i="13"/>
  <c r="E194" i="14"/>
  <c r="AX234" i="13"/>
  <c r="L445" i="7" l="1"/>
  <c r="G345" i="12" s="1"/>
  <c r="H345" i="12" s="1"/>
  <c r="I345" i="12" s="1"/>
  <c r="J346" i="12" s="1"/>
  <c r="O193" i="14"/>
  <c r="BN233" i="13"/>
  <c r="R193" i="14" s="1"/>
  <c r="AS234" i="13"/>
  <c r="AV234" i="13" s="1"/>
  <c r="AJ235" i="13" s="1"/>
  <c r="N193" i="14"/>
  <c r="AW234" i="13"/>
  <c r="AK235" i="13" s="1"/>
  <c r="BQ234" i="13"/>
  <c r="U194" i="14" s="1"/>
  <c r="J234" i="13"/>
  <c r="B194" i="14"/>
  <c r="M193" i="14"/>
  <c r="BL233" i="13"/>
  <c r="P193" i="14" s="1"/>
  <c r="AR234" i="13"/>
  <c r="BO234" i="13" s="1"/>
  <c r="S194" i="14" s="1"/>
  <c r="BP234" i="13" l="1"/>
  <c r="T194" i="14" s="1"/>
  <c r="I234" i="13"/>
  <c r="R234" i="13" s="1"/>
  <c r="AA235" i="13" s="1"/>
  <c r="M234" i="13"/>
  <c r="P234" i="13" s="1"/>
  <c r="S234" i="13"/>
  <c r="AB235" i="13" s="1"/>
  <c r="AU234" i="13"/>
  <c r="AI235" i="13" s="1"/>
  <c r="H234" i="13"/>
  <c r="BH234" i="13"/>
  <c r="L234" i="13" l="1"/>
  <c r="O234" i="13" s="1"/>
  <c r="Q234" i="13"/>
  <c r="Z235" i="13" s="1"/>
  <c r="K234" i="13"/>
  <c r="N234" i="13" s="1"/>
  <c r="BB234" i="13"/>
  <c r="BC234" i="13"/>
  <c r="BD234" i="13"/>
  <c r="L194" i="14"/>
  <c r="BR234" i="13"/>
  <c r="F445" i="7" l="1"/>
  <c r="G446" i="7" s="1"/>
  <c r="BA235" i="13"/>
  <c r="BF234" i="13"/>
  <c r="J194" i="14" s="1"/>
  <c r="G194" i="14"/>
  <c r="BG234" i="13"/>
  <c r="K194" i="14" s="1"/>
  <c r="H194" i="14"/>
  <c r="F194" i="14"/>
  <c r="BE234" i="13"/>
  <c r="I194" i="14" s="1"/>
  <c r="I446" i="7" l="1"/>
  <c r="K446" i="7"/>
  <c r="J446" i="7"/>
  <c r="H446" i="7"/>
  <c r="BJ234" i="13"/>
  <c r="N194" i="14" s="1"/>
  <c r="BI234" i="13"/>
  <c r="BL234" i="13" s="1"/>
  <c r="P194" i="14" s="1"/>
  <c r="AX235" i="13"/>
  <c r="E195" i="14"/>
  <c r="BK234" i="13"/>
  <c r="L446" i="7" l="1"/>
  <c r="G346" i="12" s="1"/>
  <c r="H346" i="12" s="1"/>
  <c r="I346" i="12" s="1"/>
  <c r="J347" i="12" s="1"/>
  <c r="M194" i="14"/>
  <c r="AR235" i="13"/>
  <c r="AU235" i="13" s="1"/>
  <c r="AI236" i="13" s="1"/>
  <c r="AS235" i="13"/>
  <c r="AV235" i="13" s="1"/>
  <c r="AJ236" i="13" s="1"/>
  <c r="BM234" i="13"/>
  <c r="Q194" i="14" s="1"/>
  <c r="BN234" i="13"/>
  <c r="R194" i="14" s="1"/>
  <c r="O194" i="14"/>
  <c r="AT235" i="13"/>
  <c r="B195" i="14"/>
  <c r="H235" i="13" l="1"/>
  <c r="BO235" i="13"/>
  <c r="S195" i="14" s="1"/>
  <c r="BP235" i="13"/>
  <c r="T195" i="14" s="1"/>
  <c r="I235" i="13"/>
  <c r="R235" i="13" s="1"/>
  <c r="AA236" i="13" s="1"/>
  <c r="K235" i="13"/>
  <c r="N235" i="13" s="1"/>
  <c r="Q235" i="13"/>
  <c r="Z236" i="13" s="1"/>
  <c r="J235" i="13"/>
  <c r="BQ235" i="13"/>
  <c r="U195" i="14" s="1"/>
  <c r="AW235" i="13"/>
  <c r="AK236" i="13" s="1"/>
  <c r="BH235" i="13"/>
  <c r="L235" i="13" l="1"/>
  <c r="O235" i="13" s="1"/>
  <c r="S235" i="13"/>
  <c r="AB236" i="13" s="1"/>
  <c r="BA236" i="13" s="1"/>
  <c r="M235" i="13"/>
  <c r="P235" i="13" s="1"/>
  <c r="BR235" i="13"/>
  <c r="BD235" i="13"/>
  <c r="BC235" i="13"/>
  <c r="BB235" i="13"/>
  <c r="L195" i="14"/>
  <c r="F446" i="7" l="1"/>
  <c r="J447" i="7" s="1"/>
  <c r="H195" i="14"/>
  <c r="BG235" i="13"/>
  <c r="K195" i="14" s="1"/>
  <c r="BF235" i="13"/>
  <c r="J195" i="14" s="1"/>
  <c r="G195" i="14"/>
  <c r="AX236" i="13"/>
  <c r="E196" i="14"/>
  <c r="F195" i="14"/>
  <c r="BE235" i="13"/>
  <c r="I195" i="14" s="1"/>
  <c r="H447" i="7" l="1"/>
  <c r="G447" i="7"/>
  <c r="K447" i="7"/>
  <c r="I447" i="7"/>
  <c r="BJ235" i="13"/>
  <c r="N195" i="14" s="1"/>
  <c r="BK235" i="13"/>
  <c r="O195" i="14" s="1"/>
  <c r="B196" i="14"/>
  <c r="BI235" i="13"/>
  <c r="AT236" i="13" l="1"/>
  <c r="J236" i="13" s="1"/>
  <c r="AS236" i="13"/>
  <c r="AV236" i="13" s="1"/>
  <c r="AJ237" i="13" s="1"/>
  <c r="L447" i="7"/>
  <c r="G347" i="12" s="1"/>
  <c r="H347" i="12" s="1"/>
  <c r="I347" i="12" s="1"/>
  <c r="J348" i="12" s="1"/>
  <c r="BN235" i="13"/>
  <c r="R195" i="14" s="1"/>
  <c r="BM235" i="13"/>
  <c r="Q195" i="14" s="1"/>
  <c r="M195" i="14"/>
  <c r="BL235" i="13"/>
  <c r="P195" i="14" s="1"/>
  <c r="AR236" i="13"/>
  <c r="BQ236" i="13" l="1"/>
  <c r="U196" i="14" s="1"/>
  <c r="AW236" i="13"/>
  <c r="AK237" i="13" s="1"/>
  <c r="BP236" i="13"/>
  <c r="T196" i="14" s="1"/>
  <c r="I236" i="13"/>
  <c r="R236" i="13" s="1"/>
  <c r="AA237" i="13" s="1"/>
  <c r="BO236" i="13"/>
  <c r="S196" i="14" s="1"/>
  <c r="H236" i="13"/>
  <c r="AU236" i="13"/>
  <c r="AI237" i="13" s="1"/>
  <c r="BH236" i="13"/>
  <c r="M236" i="13"/>
  <c r="P236" i="13" s="1"/>
  <c r="S236" i="13"/>
  <c r="AB237" i="13" s="1"/>
  <c r="L236" i="13" l="1"/>
  <c r="O236" i="13" s="1"/>
  <c r="BD236" i="13"/>
  <c r="BC236" i="13"/>
  <c r="BB236" i="13"/>
  <c r="L196" i="14"/>
  <c r="BR236" i="13"/>
  <c r="K236" i="13"/>
  <c r="N236" i="13" s="1"/>
  <c r="Q236" i="13"/>
  <c r="Z237" i="13" s="1"/>
  <c r="BA237" i="13" s="1"/>
  <c r="F447" i="7" l="1"/>
  <c r="G196" i="14"/>
  <c r="BF236" i="13"/>
  <c r="J196" i="14" s="1"/>
  <c r="F196" i="14"/>
  <c r="BE236" i="13"/>
  <c r="I196" i="14" s="1"/>
  <c r="H196" i="14"/>
  <c r="BG236" i="13"/>
  <c r="K196" i="14" s="1"/>
  <c r="BI236" i="13" l="1"/>
  <c r="BL236" i="13" s="1"/>
  <c r="P196" i="14" s="1"/>
  <c r="BK236" i="13"/>
  <c r="AT237" i="13" s="1"/>
  <c r="BJ236" i="13"/>
  <c r="BN236" i="13"/>
  <c r="R196" i="14" s="1"/>
  <c r="E197" i="14"/>
  <c r="AX237" i="13"/>
  <c r="I448" i="7"/>
  <c r="G448" i="7"/>
  <c r="H448" i="7"/>
  <c r="J448" i="7"/>
  <c r="K448" i="7"/>
  <c r="O196" i="14" l="1"/>
  <c r="AR237" i="13"/>
  <c r="H237" i="13" s="1"/>
  <c r="M196" i="14"/>
  <c r="AW237" i="13"/>
  <c r="AK238" i="13" s="1"/>
  <c r="J237" i="13"/>
  <c r="BQ237" i="13"/>
  <c r="U197" i="14" s="1"/>
  <c r="N196" i="14"/>
  <c r="BM236" i="13"/>
  <c r="Q196" i="14" s="1"/>
  <c r="AS237" i="13"/>
  <c r="L448" i="7"/>
  <c r="G348" i="12" s="1"/>
  <c r="H348" i="12" s="1"/>
  <c r="I348" i="12" s="1"/>
  <c r="J349" i="12" s="1"/>
  <c r="B197" i="14"/>
  <c r="BO237" i="13" l="1"/>
  <c r="S197" i="14" s="1"/>
  <c r="AU237" i="13"/>
  <c r="AI238" i="13" s="1"/>
  <c r="AV237" i="13"/>
  <c r="AJ238" i="13" s="1"/>
  <c r="BP237" i="13"/>
  <c r="T197" i="14" s="1"/>
  <c r="I237" i="13"/>
  <c r="BH237" i="13"/>
  <c r="S237" i="13"/>
  <c r="AB238" i="13" s="1"/>
  <c r="M237" i="13"/>
  <c r="P237" i="13" s="1"/>
  <c r="K237" i="13"/>
  <c r="N237" i="13" s="1"/>
  <c r="Q237" i="13"/>
  <c r="Z238" i="13" s="1"/>
  <c r="BB237" i="13" l="1"/>
  <c r="L197" i="14"/>
  <c r="BD237" i="13"/>
  <c r="BC237" i="13"/>
  <c r="L237" i="13"/>
  <c r="O237" i="13" s="1"/>
  <c r="R237" i="13"/>
  <c r="AA238" i="13" s="1"/>
  <c r="BA238" i="13" s="1"/>
  <c r="BR237" i="13"/>
  <c r="E198" i="14" l="1"/>
  <c r="AX238" i="13"/>
  <c r="BG237" i="13"/>
  <c r="K197" i="14" s="1"/>
  <c r="H197" i="14"/>
  <c r="BF237" i="13"/>
  <c r="J197" i="14" s="1"/>
  <c r="G197" i="14"/>
  <c r="F448" i="7"/>
  <c r="F197" i="14"/>
  <c r="BE237" i="13"/>
  <c r="I197" i="14" s="1"/>
  <c r="BK237" i="13" l="1"/>
  <c r="BN237" i="13" s="1"/>
  <c r="R197" i="14" s="1"/>
  <c r="BJ237" i="13"/>
  <c r="BI237" i="13"/>
  <c r="B198" i="14"/>
  <c r="H449" i="7"/>
  <c r="J449" i="7"/>
  <c r="G449" i="7"/>
  <c r="K449" i="7"/>
  <c r="I449" i="7"/>
  <c r="O197" i="14" l="1"/>
  <c r="AT238" i="13"/>
  <c r="J238" i="13" s="1"/>
  <c r="M197" i="14"/>
  <c r="BL237" i="13"/>
  <c r="P197" i="14" s="1"/>
  <c r="AR238" i="13"/>
  <c r="AS238" i="13"/>
  <c r="BM237" i="13"/>
  <c r="Q197" i="14" s="1"/>
  <c r="N197" i="14"/>
  <c r="L449" i="7"/>
  <c r="G349" i="12" s="1"/>
  <c r="H349" i="12" s="1"/>
  <c r="I349" i="12" s="1"/>
  <c r="J350" i="12" s="1"/>
  <c r="BQ238" i="13" l="1"/>
  <c r="U198" i="14" s="1"/>
  <c r="AW238" i="13"/>
  <c r="AK239" i="13" s="1"/>
  <c r="AV238" i="13"/>
  <c r="AJ239" i="13" s="1"/>
  <c r="I238" i="13"/>
  <c r="BP238" i="13"/>
  <c r="T198" i="14" s="1"/>
  <c r="H238" i="13"/>
  <c r="AU238" i="13"/>
  <c r="AI239" i="13" s="1"/>
  <c r="BH238" i="13"/>
  <c r="BO238" i="13"/>
  <c r="S198" i="14" s="1"/>
  <c r="M238" i="13"/>
  <c r="P238" i="13" s="1"/>
  <c r="S238" i="13"/>
  <c r="AB239" i="13" s="1"/>
  <c r="BC238" i="13" l="1"/>
  <c r="BB238" i="13"/>
  <c r="L198" i="14"/>
  <c r="BD238" i="13"/>
  <c r="K238" i="13"/>
  <c r="N238" i="13" s="1"/>
  <c r="Q238" i="13"/>
  <c r="Z239" i="13" s="1"/>
  <c r="BR238" i="13"/>
  <c r="L238" i="13"/>
  <c r="O238" i="13" s="1"/>
  <c r="R238" i="13"/>
  <c r="AA239" i="13" s="1"/>
  <c r="BA239" i="13" l="1"/>
  <c r="F449" i="7"/>
  <c r="F198" i="14"/>
  <c r="BE238" i="13"/>
  <c r="I198" i="14" s="1"/>
  <c r="BG238" i="13"/>
  <c r="K198" i="14" s="1"/>
  <c r="H198" i="14"/>
  <c r="G198" i="14"/>
  <c r="BF238" i="13"/>
  <c r="J198" i="14" s="1"/>
  <c r="BJ238" i="13" l="1"/>
  <c r="AS239" i="13" s="1"/>
  <c r="BI238" i="13"/>
  <c r="I450" i="7"/>
  <c r="G450" i="7"/>
  <c r="J450" i="7"/>
  <c r="K450" i="7"/>
  <c r="H450" i="7"/>
  <c r="BK238" i="13"/>
  <c r="E199" i="14"/>
  <c r="AX239" i="13"/>
  <c r="BM238" i="13" l="1"/>
  <c r="Q198" i="14" s="1"/>
  <c r="N198" i="14"/>
  <c r="L450" i="7"/>
  <c r="G350" i="12" s="1"/>
  <c r="H350" i="12" s="1"/>
  <c r="I350" i="12" s="1"/>
  <c r="J351" i="12" s="1"/>
  <c r="B199" i="14"/>
  <c r="O198" i="14"/>
  <c r="BN238" i="13"/>
  <c r="R198" i="14" s="1"/>
  <c r="AT239" i="13"/>
  <c r="BP239" i="13"/>
  <c r="T199" i="14" s="1"/>
  <c r="I239" i="13"/>
  <c r="AV239" i="13"/>
  <c r="AJ240" i="13" s="1"/>
  <c r="M198" i="14"/>
  <c r="BL238" i="13"/>
  <c r="P198" i="14" s="1"/>
  <c r="AR239" i="13"/>
  <c r="BO239" i="13" s="1"/>
  <c r="S199" i="14" s="1"/>
  <c r="R239" i="13" l="1"/>
  <c r="AA240" i="13" s="1"/>
  <c r="L239" i="13"/>
  <c r="O239" i="13" s="1"/>
  <c r="H239" i="13"/>
  <c r="AU239" i="13"/>
  <c r="AI240" i="13" s="1"/>
  <c r="BH239" i="13"/>
  <c r="AW239" i="13"/>
  <c r="AK240" i="13" s="1"/>
  <c r="BQ239" i="13"/>
  <c r="U199" i="14" s="1"/>
  <c r="J239" i="13"/>
  <c r="BC239" i="13" l="1"/>
  <c r="BB239" i="13"/>
  <c r="BD239" i="13"/>
  <c r="L199" i="14"/>
  <c r="Q239" i="13"/>
  <c r="Z240" i="13" s="1"/>
  <c r="K239" i="13"/>
  <c r="N239" i="13" s="1"/>
  <c r="BR239" i="13"/>
  <c r="S239" i="13"/>
  <c r="AB240" i="13" s="1"/>
  <c r="M239" i="13"/>
  <c r="P239" i="13" s="1"/>
  <c r="BA240" i="13" l="1"/>
  <c r="H199" i="14"/>
  <c r="BG239" i="13"/>
  <c r="K199" i="14" s="1"/>
  <c r="F199" i="14"/>
  <c r="BE239" i="13"/>
  <c r="I199" i="14" s="1"/>
  <c r="F450" i="7"/>
  <c r="G199" i="14"/>
  <c r="BF239" i="13"/>
  <c r="J199" i="14" s="1"/>
  <c r="BK239" i="13" l="1"/>
  <c r="O199" i="14" s="1"/>
  <c r="BJ239" i="13"/>
  <c r="J451" i="7"/>
  <c r="G451" i="7"/>
  <c r="K451" i="7"/>
  <c r="H451" i="7"/>
  <c r="I451" i="7"/>
  <c r="BI239" i="13"/>
  <c r="AX240" i="13"/>
  <c r="E200" i="14"/>
  <c r="AT240" i="13" l="1"/>
  <c r="BQ240" i="13" s="1"/>
  <c r="U200" i="14" s="1"/>
  <c r="BN239" i="13"/>
  <c r="R199" i="14" s="1"/>
  <c r="B200" i="14"/>
  <c r="BL239" i="13"/>
  <c r="P199" i="14" s="1"/>
  <c r="M199" i="14"/>
  <c r="AR240" i="13"/>
  <c r="BO240" i="13" s="1"/>
  <c r="S200" i="14" s="1"/>
  <c r="L451" i="7"/>
  <c r="G351" i="12" s="1"/>
  <c r="H351" i="12" s="1"/>
  <c r="I351" i="12" s="1"/>
  <c r="J352" i="12" s="1"/>
  <c r="BM239" i="13"/>
  <c r="Q199" i="14" s="1"/>
  <c r="N199" i="14"/>
  <c r="AS240" i="13"/>
  <c r="J240" i="13" l="1"/>
  <c r="S240" i="13" s="1"/>
  <c r="AB241" i="13" s="1"/>
  <c r="AW240" i="13"/>
  <c r="AK241" i="13" s="1"/>
  <c r="H240" i="13"/>
  <c r="AU240" i="13"/>
  <c r="AI241" i="13" s="1"/>
  <c r="BH240" i="13"/>
  <c r="I240" i="13"/>
  <c r="AV240" i="13"/>
  <c r="AJ241" i="13" s="1"/>
  <c r="BP240" i="13"/>
  <c r="T200" i="14" s="1"/>
  <c r="M240" i="13" l="1"/>
  <c r="P240" i="13" s="1"/>
  <c r="BC240" i="13"/>
  <c r="BB240" i="13"/>
  <c r="BD240" i="13"/>
  <c r="L200" i="14"/>
  <c r="R240" i="13"/>
  <c r="AA241" i="13" s="1"/>
  <c r="L240" i="13"/>
  <c r="O240" i="13" s="1"/>
  <c r="BR240" i="13"/>
  <c r="K240" i="13"/>
  <c r="N240" i="13" s="1"/>
  <c r="Q240" i="13"/>
  <c r="Z241" i="13" s="1"/>
  <c r="BA241" i="13" l="1"/>
  <c r="H200" i="14"/>
  <c r="BG240" i="13"/>
  <c r="K200" i="14" s="1"/>
  <c r="F200" i="14"/>
  <c r="BE240" i="13"/>
  <c r="I200" i="14" s="1"/>
  <c r="F451" i="7"/>
  <c r="G200" i="14"/>
  <c r="BF240" i="13"/>
  <c r="J200" i="14" s="1"/>
  <c r="BK240" i="13" l="1"/>
  <c r="O200" i="14" s="1"/>
  <c r="BJ240" i="13"/>
  <c r="BM240" i="13" s="1"/>
  <c r="Q200" i="14" s="1"/>
  <c r="BI240" i="13"/>
  <c r="E201" i="14"/>
  <c r="AX241" i="13"/>
  <c r="N200" i="14"/>
  <c r="AS241" i="13"/>
  <c r="BN240" i="13"/>
  <c r="R200" i="14" s="1"/>
  <c r="J452" i="7"/>
  <c r="K452" i="7"/>
  <c r="H452" i="7"/>
  <c r="I452" i="7"/>
  <c r="G452" i="7"/>
  <c r="AT241" i="13" l="1"/>
  <c r="AW241" i="13" s="1"/>
  <c r="AK242" i="13" s="1"/>
  <c r="AV241" i="13"/>
  <c r="AJ242" i="13" s="1"/>
  <c r="BP241" i="13"/>
  <c r="T201" i="14" s="1"/>
  <c r="I241" i="13"/>
  <c r="B201" i="14"/>
  <c r="L452" i="7"/>
  <c r="G352" i="12" s="1"/>
  <c r="H352" i="12" s="1"/>
  <c r="I352" i="12" s="1"/>
  <c r="J353" i="12" s="1"/>
  <c r="M200" i="14"/>
  <c r="BL240" i="13"/>
  <c r="P200" i="14" s="1"/>
  <c r="AR241" i="13"/>
  <c r="BO241" i="13" s="1"/>
  <c r="S201" i="14" s="1"/>
  <c r="J241" i="13" l="1"/>
  <c r="S241" i="13" s="1"/>
  <c r="AB242" i="13" s="1"/>
  <c r="BQ241" i="13"/>
  <c r="U201" i="14" s="1"/>
  <c r="R241" i="13"/>
  <c r="AA242" i="13" s="1"/>
  <c r="L241" i="13"/>
  <c r="O241" i="13" s="1"/>
  <c r="H241" i="13"/>
  <c r="AU241" i="13"/>
  <c r="AI242" i="13" s="1"/>
  <c r="BH241" i="13"/>
  <c r="M241" i="13" l="1"/>
  <c r="P241" i="13" s="1"/>
  <c r="BC241" i="13"/>
  <c r="BB241" i="13"/>
  <c r="BD241" i="13"/>
  <c r="L201" i="14"/>
  <c r="Q241" i="13"/>
  <c r="Z242" i="13" s="1"/>
  <c r="BA242" i="13" s="1"/>
  <c r="K241" i="13"/>
  <c r="N241" i="13" s="1"/>
  <c r="BR241" i="13"/>
  <c r="F452" i="7" l="1"/>
  <c r="H201" i="14"/>
  <c r="BG241" i="13"/>
  <c r="K201" i="14" s="1"/>
  <c r="F201" i="14"/>
  <c r="BE241" i="13"/>
  <c r="I201" i="14" s="1"/>
  <c r="G201" i="14"/>
  <c r="BF241" i="13"/>
  <c r="J201" i="14" s="1"/>
  <c r="BK241" i="13" l="1"/>
  <c r="BN241" i="13" s="1"/>
  <c r="R201" i="14" s="1"/>
  <c r="BJ241" i="13"/>
  <c r="BM241" i="13" s="1"/>
  <c r="Q201" i="14" s="1"/>
  <c r="BI241" i="13"/>
  <c r="AX242" i="13"/>
  <c r="E202" i="14"/>
  <c r="AS242" i="13"/>
  <c r="I453" i="7"/>
  <c r="K453" i="7"/>
  <c r="J453" i="7"/>
  <c r="H453" i="7"/>
  <c r="G453" i="7"/>
  <c r="N201" i="14" l="1"/>
  <c r="AT242" i="13"/>
  <c r="J242" i="13" s="1"/>
  <c r="O201" i="14"/>
  <c r="B202" i="14"/>
  <c r="L453" i="7"/>
  <c r="G353" i="12" s="1"/>
  <c r="H353" i="12" s="1"/>
  <c r="I353" i="12" s="1"/>
  <c r="J354" i="12" s="1"/>
  <c r="I242" i="13"/>
  <c r="BP242" i="13"/>
  <c r="T202" i="14" s="1"/>
  <c r="AV242" i="13"/>
  <c r="AJ243" i="13" s="1"/>
  <c r="AR242" i="13"/>
  <c r="BO242" i="13" s="1"/>
  <c r="S202" i="14" s="1"/>
  <c r="BL241" i="13"/>
  <c r="P201" i="14" s="1"/>
  <c r="M201" i="14"/>
  <c r="BH242" i="13" l="1"/>
  <c r="BD242" i="13" s="1"/>
  <c r="BQ242" i="13"/>
  <c r="U202" i="14" s="1"/>
  <c r="AW242" i="13"/>
  <c r="AK243" i="13" s="1"/>
  <c r="L242" i="13"/>
  <c r="O242" i="13" s="1"/>
  <c r="R242" i="13"/>
  <c r="AA243" i="13" s="1"/>
  <c r="M242" i="13"/>
  <c r="P242" i="13" s="1"/>
  <c r="S242" i="13"/>
  <c r="AB243" i="13" s="1"/>
  <c r="AU242" i="13"/>
  <c r="AI243" i="13" s="1"/>
  <c r="H242" i="13"/>
  <c r="BR242" i="13" s="1"/>
  <c r="BB242" i="13" l="1"/>
  <c r="BE242" i="13" s="1"/>
  <c r="I202" i="14" s="1"/>
  <c r="BC242" i="13"/>
  <c r="G202" i="14" s="1"/>
  <c r="L202" i="14"/>
  <c r="Q242" i="13"/>
  <c r="Z243" i="13" s="1"/>
  <c r="BA243" i="13" s="1"/>
  <c r="K242" i="13"/>
  <c r="N242" i="13" s="1"/>
  <c r="H202" i="14"/>
  <c r="BG242" i="13"/>
  <c r="K202" i="14" s="1"/>
  <c r="BF242" i="13" l="1"/>
  <c r="J202" i="14" s="1"/>
  <c r="F202" i="14"/>
  <c r="BI242" i="13"/>
  <c r="F453" i="7"/>
  <c r="BK242" i="13"/>
  <c r="BJ242" i="13" l="1"/>
  <c r="N202" i="14" s="1"/>
  <c r="BM242" i="13"/>
  <c r="Q202" i="14" s="1"/>
  <c r="G454" i="7"/>
  <c r="J454" i="7"/>
  <c r="K454" i="7"/>
  <c r="H454" i="7"/>
  <c r="I454" i="7"/>
  <c r="O202" i="14"/>
  <c r="BN242" i="13"/>
  <c r="R202" i="14" s="1"/>
  <c r="AT243" i="13"/>
  <c r="E203" i="14"/>
  <c r="AX243" i="13"/>
  <c r="M202" i="14"/>
  <c r="BL242" i="13"/>
  <c r="P202" i="14" s="1"/>
  <c r="AR243" i="13"/>
  <c r="AS243" i="13" l="1"/>
  <c r="BP243" i="13" s="1"/>
  <c r="T203" i="14" s="1"/>
  <c r="B203" i="14"/>
  <c r="BO243" i="13"/>
  <c r="S203" i="14" s="1"/>
  <c r="J243" i="13"/>
  <c r="AW243" i="13"/>
  <c r="AK244" i="13" s="1"/>
  <c r="BQ243" i="13"/>
  <c r="U203" i="14" s="1"/>
  <c r="AU243" i="13"/>
  <c r="AI244" i="13" s="1"/>
  <c r="H243" i="13"/>
  <c r="BH243" i="13"/>
  <c r="L454" i="7"/>
  <c r="G354" i="12" s="1"/>
  <c r="H354" i="12" s="1"/>
  <c r="I354" i="12" s="1"/>
  <c r="J355" i="12" s="1"/>
  <c r="I243" i="13" l="1"/>
  <c r="BR243" i="13" s="1"/>
  <c r="AV243" i="13"/>
  <c r="AJ244" i="13" s="1"/>
  <c r="BB243" i="13"/>
  <c r="BD243" i="13"/>
  <c r="L203" i="14"/>
  <c r="BC243" i="13"/>
  <c r="M243" i="13"/>
  <c r="P243" i="13" s="1"/>
  <c r="S243" i="13"/>
  <c r="AB244" i="13" s="1"/>
  <c r="K243" i="13"/>
  <c r="N243" i="13" s="1"/>
  <c r="Q243" i="13"/>
  <c r="Z244" i="13" s="1"/>
  <c r="L243" i="13" l="1"/>
  <c r="O243" i="13" s="1"/>
  <c r="R243" i="13"/>
  <c r="AA244" i="13" s="1"/>
  <c r="BA244" i="13" s="1"/>
  <c r="F454" i="7"/>
  <c r="I455" i="7" s="1"/>
  <c r="BF243" i="13"/>
  <c r="J203" i="14" s="1"/>
  <c r="G203" i="14"/>
  <c r="H203" i="14"/>
  <c r="BG243" i="13"/>
  <c r="K203" i="14" s="1"/>
  <c r="BE243" i="13"/>
  <c r="I203" i="14" s="1"/>
  <c r="F203" i="14"/>
  <c r="BI243" i="13" l="1"/>
  <c r="AR244" i="13" s="1"/>
  <c r="K455" i="7"/>
  <c r="H455" i="7"/>
  <c r="J455" i="7"/>
  <c r="G455" i="7"/>
  <c r="AX244" i="13"/>
  <c r="E204" i="14"/>
  <c r="BK243" i="13"/>
  <c r="BJ243" i="13"/>
  <c r="L455" i="7" l="1"/>
  <c r="G355" i="12" s="1"/>
  <c r="H355" i="12" s="1"/>
  <c r="I355" i="12" s="1"/>
  <c r="J356" i="12" s="1"/>
  <c r="BL243" i="13"/>
  <c r="P203" i="14" s="1"/>
  <c r="M203" i="14"/>
  <c r="AU244" i="13"/>
  <c r="AI245" i="13" s="1"/>
  <c r="H244" i="13"/>
  <c r="O203" i="14"/>
  <c r="BN243" i="13"/>
  <c r="R203" i="14" s="1"/>
  <c r="AT244" i="13"/>
  <c r="BH244" i="13" s="1"/>
  <c r="N203" i="14"/>
  <c r="BM243" i="13"/>
  <c r="Q203" i="14" s="1"/>
  <c r="AS244" i="13"/>
  <c r="B204" i="14"/>
  <c r="BO244" i="13"/>
  <c r="S204" i="14" s="1"/>
  <c r="BB244" i="13" l="1"/>
  <c r="BD244" i="13"/>
  <c r="BC244" i="13"/>
  <c r="L204" i="14"/>
  <c r="Q244" i="13"/>
  <c r="Z245" i="13" s="1"/>
  <c r="K244" i="13"/>
  <c r="N244" i="13" s="1"/>
  <c r="AW244" i="13"/>
  <c r="AK245" i="13" s="1"/>
  <c r="BQ244" i="13"/>
  <c r="U204" i="14" s="1"/>
  <c r="J244" i="13"/>
  <c r="I244" i="13"/>
  <c r="AV244" i="13"/>
  <c r="AJ245" i="13" s="1"/>
  <c r="BP244" i="13"/>
  <c r="T204" i="14" s="1"/>
  <c r="BR244" i="13" l="1"/>
  <c r="G204" i="14"/>
  <c r="BF244" i="13"/>
  <c r="J204" i="14" s="1"/>
  <c r="R244" i="13"/>
  <c r="AA245" i="13" s="1"/>
  <c r="L244" i="13"/>
  <c r="O244" i="13" s="1"/>
  <c r="M244" i="13"/>
  <c r="P244" i="13" s="1"/>
  <c r="S244" i="13"/>
  <c r="AB245" i="13" s="1"/>
  <c r="H204" i="14"/>
  <c r="BG244" i="13"/>
  <c r="K204" i="14" s="1"/>
  <c r="F204" i="14"/>
  <c r="BE244" i="13"/>
  <c r="I204" i="14" s="1"/>
  <c r="F455" i="7" l="1"/>
  <c r="BA245" i="13"/>
  <c r="AX245" i="13" s="1"/>
  <c r="BK244" i="13"/>
  <c r="O204" i="14" s="1"/>
  <c r="K456" i="7"/>
  <c r="J456" i="7"/>
  <c r="G456" i="7"/>
  <c r="I456" i="7"/>
  <c r="H456" i="7"/>
  <c r="BJ244" i="13"/>
  <c r="BI244" i="13"/>
  <c r="AT245" i="13" l="1"/>
  <c r="BQ245" i="13" s="1"/>
  <c r="U205" i="14" s="1"/>
  <c r="BN244" i="13"/>
  <c r="R204" i="14" s="1"/>
  <c r="E205" i="14"/>
  <c r="B205" i="14"/>
  <c r="L456" i="7"/>
  <c r="G356" i="12" s="1"/>
  <c r="H356" i="12" s="1"/>
  <c r="I356" i="12" s="1"/>
  <c r="J357" i="12" s="1"/>
  <c r="N204" i="14"/>
  <c r="BM244" i="13"/>
  <c r="Q204" i="14" s="1"/>
  <c r="AS245" i="13"/>
  <c r="M204" i="14"/>
  <c r="BL244" i="13"/>
  <c r="P204" i="14" s="1"/>
  <c r="AR245" i="13"/>
  <c r="BO245" i="13" s="1"/>
  <c r="S205" i="14" s="1"/>
  <c r="J245" i="13" l="1"/>
  <c r="AW245" i="13"/>
  <c r="AK246" i="13" s="1"/>
  <c r="AV245" i="13"/>
  <c r="AJ246" i="13" s="1"/>
  <c r="BP245" i="13"/>
  <c r="T205" i="14" s="1"/>
  <c r="I245" i="13"/>
  <c r="M245" i="13"/>
  <c r="P245" i="13" s="1"/>
  <c r="S245" i="13"/>
  <c r="AB246" i="13" s="1"/>
  <c r="H245" i="13"/>
  <c r="AU245" i="13"/>
  <c r="AI246" i="13" s="1"/>
  <c r="BH245" i="13"/>
  <c r="L245" i="13" l="1"/>
  <c r="O245" i="13" s="1"/>
  <c r="R245" i="13"/>
  <c r="AA246" i="13" s="1"/>
  <c r="Q245" i="13"/>
  <c r="Z246" i="13" s="1"/>
  <c r="K245" i="13"/>
  <c r="N245" i="13" s="1"/>
  <c r="BR245" i="13"/>
  <c r="BC245" i="13"/>
  <c r="BD245" i="13"/>
  <c r="BB245" i="13"/>
  <c r="L205" i="14"/>
  <c r="BA246" i="13" l="1"/>
  <c r="F456" i="7"/>
  <c r="H457" i="7" s="1"/>
  <c r="E206" i="14"/>
  <c r="AX246" i="13"/>
  <c r="F205" i="14"/>
  <c r="BE245" i="13"/>
  <c r="I205" i="14" s="1"/>
  <c r="H205" i="14"/>
  <c r="BG245" i="13"/>
  <c r="K205" i="14" s="1"/>
  <c r="BF245" i="13"/>
  <c r="J205" i="14" s="1"/>
  <c r="G205" i="14"/>
  <c r="BK245" i="13" l="1"/>
  <c r="BN245" i="13" s="1"/>
  <c r="R205" i="14" s="1"/>
  <c r="J457" i="7"/>
  <c r="G457" i="7"/>
  <c r="I457" i="7"/>
  <c r="K457" i="7"/>
  <c r="AT246" i="13"/>
  <c r="B206" i="14"/>
  <c r="BJ245" i="13"/>
  <c r="BI245" i="13"/>
  <c r="O205" i="14" l="1"/>
  <c r="L457" i="7"/>
  <c r="G357" i="12" s="1"/>
  <c r="H357" i="12" s="1"/>
  <c r="I357" i="12" s="1"/>
  <c r="J358" i="12" s="1"/>
  <c r="BQ246" i="13"/>
  <c r="U206" i="14" s="1"/>
  <c r="AW246" i="13"/>
  <c r="AK247" i="13" s="1"/>
  <c r="J246" i="13"/>
  <c r="BL245" i="13"/>
  <c r="P205" i="14" s="1"/>
  <c r="M205" i="14"/>
  <c r="AR246" i="13"/>
  <c r="BM245" i="13"/>
  <c r="Q205" i="14" s="1"/>
  <c r="N205" i="14"/>
  <c r="AS246" i="13"/>
  <c r="S246" i="13" l="1"/>
  <c r="AB247" i="13" s="1"/>
  <c r="M246" i="13"/>
  <c r="P246" i="13" s="1"/>
  <c r="BO246" i="13"/>
  <c r="S206" i="14" s="1"/>
  <c r="AU246" i="13"/>
  <c r="AI247" i="13" s="1"/>
  <c r="H246" i="13"/>
  <c r="BH246" i="13"/>
  <c r="AV246" i="13"/>
  <c r="AJ247" i="13" s="1"/>
  <c r="I246" i="13"/>
  <c r="BP246" i="13"/>
  <c r="T206" i="14" s="1"/>
  <c r="Q246" i="13" l="1"/>
  <c r="Z247" i="13" s="1"/>
  <c r="K246" i="13"/>
  <c r="N246" i="13" s="1"/>
  <c r="BR246" i="13"/>
  <c r="BC246" i="13"/>
  <c r="BD246" i="13"/>
  <c r="L206" i="14"/>
  <c r="BB246" i="13"/>
  <c r="L246" i="13"/>
  <c r="O246" i="13" s="1"/>
  <c r="R246" i="13"/>
  <c r="AA247" i="13" s="1"/>
  <c r="BA247" i="13" l="1"/>
  <c r="BG246" i="13"/>
  <c r="K206" i="14" s="1"/>
  <c r="H206" i="14"/>
  <c r="F206" i="14"/>
  <c r="BE246" i="13"/>
  <c r="I206" i="14" s="1"/>
  <c r="BF246" i="13"/>
  <c r="J206" i="14" s="1"/>
  <c r="G206" i="14"/>
  <c r="F457" i="7"/>
  <c r="BK246" i="13" l="1"/>
  <c r="BN246" i="13" s="1"/>
  <c r="R206" i="14" s="1"/>
  <c r="BI246" i="13"/>
  <c r="AT247" i="13"/>
  <c r="J458" i="7"/>
  <c r="G458" i="7"/>
  <c r="K458" i="7"/>
  <c r="I458" i="7"/>
  <c r="H458" i="7"/>
  <c r="AX247" i="13"/>
  <c r="E207" i="14"/>
  <c r="BJ246" i="13"/>
  <c r="O206" i="14" l="1"/>
  <c r="L458" i="7"/>
  <c r="G358" i="12" s="1"/>
  <c r="H358" i="12" s="1"/>
  <c r="I358" i="12" s="1"/>
  <c r="J359" i="12" s="1"/>
  <c r="AW247" i="13"/>
  <c r="AK248" i="13" s="1"/>
  <c r="BQ247" i="13"/>
  <c r="U207" i="14" s="1"/>
  <c r="J247" i="13"/>
  <c r="B207" i="14"/>
  <c r="N206" i="14"/>
  <c r="BM246" i="13"/>
  <c r="Q206" i="14" s="1"/>
  <c r="AS247" i="13"/>
  <c r="BL246" i="13"/>
  <c r="P206" i="14" s="1"/>
  <c r="M206" i="14"/>
  <c r="AR247" i="13"/>
  <c r="I247" i="13" l="1"/>
  <c r="BP247" i="13"/>
  <c r="T207" i="14" s="1"/>
  <c r="AV247" i="13"/>
  <c r="AJ248" i="13" s="1"/>
  <c r="S247" i="13"/>
  <c r="AB248" i="13" s="1"/>
  <c r="M247" i="13"/>
  <c r="P247" i="13" s="1"/>
  <c r="AU247" i="13"/>
  <c r="AI248" i="13" s="1"/>
  <c r="H247" i="13"/>
  <c r="BH247" i="13"/>
  <c r="BO247" i="13"/>
  <c r="S207" i="14" s="1"/>
  <c r="Q247" i="13" l="1"/>
  <c r="Z248" i="13" s="1"/>
  <c r="BR247" i="13"/>
  <c r="K247" i="13"/>
  <c r="N247" i="13" s="1"/>
  <c r="L247" i="13"/>
  <c r="O247" i="13" s="1"/>
  <c r="R247" i="13"/>
  <c r="AA248" i="13" s="1"/>
  <c r="L207" i="14"/>
  <c r="BB247" i="13"/>
  <c r="BD247" i="13"/>
  <c r="BC247" i="13"/>
  <c r="BA248" i="13" l="1"/>
  <c r="BF247" i="13"/>
  <c r="J207" i="14" s="1"/>
  <c r="G207" i="14"/>
  <c r="F458" i="7"/>
  <c r="F207" i="14"/>
  <c r="BE247" i="13"/>
  <c r="I207" i="14" s="1"/>
  <c r="BG247" i="13"/>
  <c r="K207" i="14" s="1"/>
  <c r="H207" i="14"/>
  <c r="BJ247" i="13" l="1"/>
  <c r="AS248" i="13" s="1"/>
  <c r="BK247" i="13"/>
  <c r="BN247" i="13" s="1"/>
  <c r="R207" i="14" s="1"/>
  <c r="BI247" i="13"/>
  <c r="M207" i="14" s="1"/>
  <c r="J459" i="7"/>
  <c r="K459" i="7"/>
  <c r="H459" i="7"/>
  <c r="G459" i="7"/>
  <c r="I459" i="7"/>
  <c r="AX248" i="13"/>
  <c r="E208" i="14"/>
  <c r="BL247" i="13" l="1"/>
  <c r="P207" i="14" s="1"/>
  <c r="AT248" i="13"/>
  <c r="BQ248" i="13" s="1"/>
  <c r="U208" i="14" s="1"/>
  <c r="O207" i="14"/>
  <c r="BM247" i="13"/>
  <c r="Q207" i="14" s="1"/>
  <c r="N207" i="14"/>
  <c r="AR248" i="13"/>
  <c r="BO248" i="13" s="1"/>
  <c r="S208" i="14" s="1"/>
  <c r="L459" i="7"/>
  <c r="G359" i="12" s="1"/>
  <c r="H359" i="12" s="1"/>
  <c r="I359" i="12" s="1"/>
  <c r="J360" i="12" s="1"/>
  <c r="AV248" i="13"/>
  <c r="AJ249" i="13" s="1"/>
  <c r="BP248" i="13"/>
  <c r="T208" i="14" s="1"/>
  <c r="I248" i="13"/>
  <c r="B208" i="14"/>
  <c r="AW248" i="13" l="1"/>
  <c r="AK249" i="13" s="1"/>
  <c r="J248" i="13"/>
  <c r="M248" i="13" s="1"/>
  <c r="P248" i="13" s="1"/>
  <c r="BH248" i="13"/>
  <c r="BC248" i="13" s="1"/>
  <c r="AU248" i="13"/>
  <c r="AI249" i="13" s="1"/>
  <c r="H248" i="13"/>
  <c r="K248" i="13" s="1"/>
  <c r="N248" i="13" s="1"/>
  <c r="R248" i="13"/>
  <c r="AA249" i="13" s="1"/>
  <c r="L248" i="13"/>
  <c r="O248" i="13" s="1"/>
  <c r="S248" i="13"/>
  <c r="AB249" i="13" s="1"/>
  <c r="BB248" i="13" l="1"/>
  <c r="F208" i="14" s="1"/>
  <c r="L208" i="14"/>
  <c r="BD248" i="13"/>
  <c r="H208" i="14" s="1"/>
  <c r="BR248" i="13"/>
  <c r="Q248" i="13"/>
  <c r="Z249" i="13" s="1"/>
  <c r="BA249" i="13" s="1"/>
  <c r="G208" i="14"/>
  <c r="BF248" i="13"/>
  <c r="J208" i="14" s="1"/>
  <c r="BG248" i="13"/>
  <c r="K208" i="14" s="1"/>
  <c r="BE248" i="13" l="1"/>
  <c r="I208" i="14" s="1"/>
  <c r="F459" i="7"/>
  <c r="I460" i="7" s="1"/>
  <c r="BK248" i="13"/>
  <c r="O208" i="14" s="1"/>
  <c r="BJ248" i="13"/>
  <c r="BM248" i="13" s="1"/>
  <c r="Q208" i="14" s="1"/>
  <c r="AX249" i="13"/>
  <c r="E209" i="14"/>
  <c r="AS249" i="13" l="1"/>
  <c r="AV249" i="13" s="1"/>
  <c r="AJ250" i="13" s="1"/>
  <c r="G460" i="7"/>
  <c r="H460" i="7"/>
  <c r="J460" i="7"/>
  <c r="N208" i="14"/>
  <c r="K460" i="7"/>
  <c r="AT249" i="13"/>
  <c r="J249" i="13" s="1"/>
  <c r="BN248" i="13"/>
  <c r="R208" i="14" s="1"/>
  <c r="BI248" i="13"/>
  <c r="BL248" i="13" s="1"/>
  <c r="P208" i="14" s="1"/>
  <c r="B209" i="14"/>
  <c r="I249" i="13"/>
  <c r="BP249" i="13"/>
  <c r="T209" i="14" s="1"/>
  <c r="AR249" i="13" l="1"/>
  <c r="BO249" i="13" s="1"/>
  <c r="S209" i="14" s="1"/>
  <c r="L460" i="7"/>
  <c r="G360" i="12" s="1"/>
  <c r="H360" i="12" s="1"/>
  <c r="I360" i="12" s="1"/>
  <c r="J361" i="12" s="1"/>
  <c r="AW249" i="13"/>
  <c r="AK250" i="13" s="1"/>
  <c r="BQ249" i="13"/>
  <c r="U209" i="14" s="1"/>
  <c r="M208" i="14"/>
  <c r="M249" i="13"/>
  <c r="P249" i="13" s="1"/>
  <c r="S249" i="13"/>
  <c r="AB250" i="13" s="1"/>
  <c r="H249" i="13"/>
  <c r="AU249" i="13"/>
  <c r="AI250" i="13" s="1"/>
  <c r="BH249" i="13"/>
  <c r="L249" i="13"/>
  <c r="O249" i="13" s="1"/>
  <c r="R249" i="13"/>
  <c r="AA250" i="13" s="1"/>
  <c r="BC249" i="13" l="1"/>
  <c r="L209" i="14"/>
  <c r="BD249" i="13"/>
  <c r="BB249" i="13"/>
  <c r="BR249" i="13"/>
  <c r="Q249" i="13"/>
  <c r="Z250" i="13" s="1"/>
  <c r="BA250" i="13" s="1"/>
  <c r="K249" i="13"/>
  <c r="N249" i="13" s="1"/>
  <c r="F209" i="14" l="1"/>
  <c r="BE249" i="13"/>
  <c r="I209" i="14" s="1"/>
  <c r="F460" i="7"/>
  <c r="BG249" i="13"/>
  <c r="K209" i="14" s="1"/>
  <c r="H209" i="14"/>
  <c r="G209" i="14"/>
  <c r="BF249" i="13"/>
  <c r="J209" i="14" s="1"/>
  <c r="BJ249" i="13" l="1"/>
  <c r="N209" i="14" s="1"/>
  <c r="AX250" i="13"/>
  <c r="E210" i="14"/>
  <c r="H461" i="7"/>
  <c r="I461" i="7"/>
  <c r="K461" i="7"/>
  <c r="J461" i="7"/>
  <c r="G461" i="7"/>
  <c r="BI249" i="13"/>
  <c r="BK249" i="13"/>
  <c r="AS250" i="13" l="1"/>
  <c r="I250" i="13" s="1"/>
  <c r="BM249" i="13"/>
  <c r="Q209" i="14" s="1"/>
  <c r="O209" i="14"/>
  <c r="BN249" i="13"/>
  <c r="R209" i="14" s="1"/>
  <c r="AT250" i="13"/>
  <c r="L461" i="7"/>
  <c r="G361" i="12" s="1"/>
  <c r="H361" i="12" s="1"/>
  <c r="I361" i="12" s="1"/>
  <c r="J362" i="12" s="1"/>
  <c r="AR250" i="13"/>
  <c r="BL249" i="13"/>
  <c r="P209" i="14" s="1"/>
  <c r="M209" i="14"/>
  <c r="B210" i="14"/>
  <c r="BP250" i="13" l="1"/>
  <c r="T210" i="14" s="1"/>
  <c r="AV250" i="13"/>
  <c r="AJ251" i="13" s="1"/>
  <c r="L250" i="13"/>
  <c r="O250" i="13" s="1"/>
  <c r="R250" i="13"/>
  <c r="AA251" i="13" s="1"/>
  <c r="H250" i="13"/>
  <c r="AU250" i="13"/>
  <c r="AI251" i="13" s="1"/>
  <c r="BH250" i="13"/>
  <c r="AW250" i="13"/>
  <c r="AK251" i="13" s="1"/>
  <c r="BQ250" i="13"/>
  <c r="U210" i="14" s="1"/>
  <c r="J250" i="13"/>
  <c r="BO250" i="13"/>
  <c r="S210" i="14" s="1"/>
  <c r="BB250" i="13" l="1"/>
  <c r="L210" i="14"/>
  <c r="BC250" i="13"/>
  <c r="BD250" i="13"/>
  <c r="Q250" i="13"/>
  <c r="Z251" i="13" s="1"/>
  <c r="K250" i="13"/>
  <c r="N250" i="13" s="1"/>
  <c r="BR250" i="13"/>
  <c r="S250" i="13"/>
  <c r="AB251" i="13" s="1"/>
  <c r="M250" i="13"/>
  <c r="P250" i="13" s="1"/>
  <c r="BA251" i="13" l="1"/>
  <c r="BG250" i="13"/>
  <c r="K210" i="14" s="1"/>
  <c r="H210" i="14"/>
  <c r="F461" i="7"/>
  <c r="G210" i="14"/>
  <c r="BF250" i="13"/>
  <c r="J210" i="14" s="1"/>
  <c r="F210" i="14"/>
  <c r="BE250" i="13"/>
  <c r="I210" i="14" s="1"/>
  <c r="BK250" i="13" l="1"/>
  <c r="BN250" i="13" s="1"/>
  <c r="R210" i="14" s="1"/>
  <c r="AX251" i="13"/>
  <c r="E211" i="14"/>
  <c r="H462" i="7"/>
  <c r="G462" i="7"/>
  <c r="K462" i="7"/>
  <c r="J462" i="7"/>
  <c r="I462" i="7"/>
  <c r="BI250" i="13"/>
  <c r="BJ250" i="13"/>
  <c r="AT251" i="13" l="1"/>
  <c r="J251" i="13" s="1"/>
  <c r="O210" i="14"/>
  <c r="BQ251" i="13"/>
  <c r="U211" i="14" s="1"/>
  <c r="L462" i="7"/>
  <c r="G362" i="12" s="1"/>
  <c r="H362" i="12" s="1"/>
  <c r="I362" i="12" s="1"/>
  <c r="J363" i="12" s="1"/>
  <c r="N210" i="14"/>
  <c r="BM250" i="13"/>
  <c r="Q210" i="14" s="1"/>
  <c r="AS251" i="13"/>
  <c r="M210" i="14"/>
  <c r="BL250" i="13"/>
  <c r="P210" i="14" s="1"/>
  <c r="AR251" i="13"/>
  <c r="B211" i="14"/>
  <c r="AW251" i="13" l="1"/>
  <c r="AK252" i="13" s="1"/>
  <c r="AU251" i="13"/>
  <c r="AI252" i="13" s="1"/>
  <c r="H251" i="13"/>
  <c r="BH251" i="13"/>
  <c r="S251" i="13"/>
  <c r="AB252" i="13" s="1"/>
  <c r="M251" i="13"/>
  <c r="P251" i="13" s="1"/>
  <c r="BO251" i="13"/>
  <c r="S211" i="14" s="1"/>
  <c r="AV251" i="13"/>
  <c r="AJ252" i="13" s="1"/>
  <c r="I251" i="13"/>
  <c r="BP251" i="13"/>
  <c r="T211" i="14" s="1"/>
  <c r="BC251" i="13" l="1"/>
  <c r="BB251" i="13"/>
  <c r="BD251" i="13"/>
  <c r="L211" i="14"/>
  <c r="Q251" i="13"/>
  <c r="Z252" i="13" s="1"/>
  <c r="K251" i="13"/>
  <c r="N251" i="13" s="1"/>
  <c r="BR251" i="13"/>
  <c r="L251" i="13"/>
  <c r="O251" i="13" s="1"/>
  <c r="R251" i="13"/>
  <c r="AA252" i="13" s="1"/>
  <c r="BA252" i="13" l="1"/>
  <c r="F462" i="7"/>
  <c r="F211" i="14"/>
  <c r="BE251" i="13"/>
  <c r="I211" i="14" s="1"/>
  <c r="BG251" i="13"/>
  <c r="K211" i="14" s="1"/>
  <c r="H211" i="14"/>
  <c r="BF251" i="13"/>
  <c r="J211" i="14" s="1"/>
  <c r="G211" i="14"/>
  <c r="BJ251" i="13" l="1"/>
  <c r="BI251" i="13"/>
  <c r="N211" i="14"/>
  <c r="BM251" i="13"/>
  <c r="Q211" i="14" s="1"/>
  <c r="AS252" i="13"/>
  <c r="H463" i="7"/>
  <c r="I463" i="7"/>
  <c r="J463" i="7"/>
  <c r="G463" i="7"/>
  <c r="K463" i="7"/>
  <c r="BK251" i="13"/>
  <c r="AX252" i="13"/>
  <c r="E212" i="14"/>
  <c r="L463" i="7" l="1"/>
  <c r="G363" i="12" s="1"/>
  <c r="H363" i="12" s="1"/>
  <c r="I363" i="12" s="1"/>
  <c r="J364" i="12" s="1"/>
  <c r="AV252" i="13"/>
  <c r="AJ253" i="13" s="1"/>
  <c r="BP252" i="13"/>
  <c r="T212" i="14" s="1"/>
  <c r="I252" i="13"/>
  <c r="B212" i="14"/>
  <c r="BN251" i="13"/>
  <c r="R211" i="14" s="1"/>
  <c r="O211" i="14"/>
  <c r="AT252" i="13"/>
  <c r="AR252" i="13"/>
  <c r="M211" i="14"/>
  <c r="BL251" i="13"/>
  <c r="P211" i="14" s="1"/>
  <c r="H252" i="13" l="1"/>
  <c r="AU252" i="13"/>
  <c r="AI253" i="13" s="1"/>
  <c r="BH252" i="13"/>
  <c r="L252" i="13"/>
  <c r="O252" i="13" s="1"/>
  <c r="R252" i="13"/>
  <c r="AA253" i="13" s="1"/>
  <c r="J252" i="13"/>
  <c r="BQ252" i="13"/>
  <c r="U212" i="14" s="1"/>
  <c r="AW252" i="13"/>
  <c r="AK253" i="13" s="1"/>
  <c r="BO252" i="13"/>
  <c r="S212" i="14" s="1"/>
  <c r="S252" i="13" l="1"/>
  <c r="AB253" i="13" s="1"/>
  <c r="M252" i="13"/>
  <c r="P252" i="13" s="1"/>
  <c r="L212" i="14"/>
  <c r="BB252" i="13"/>
  <c r="BD252" i="13"/>
  <c r="BC252" i="13"/>
  <c r="K252" i="13"/>
  <c r="N252" i="13" s="1"/>
  <c r="Q252" i="13"/>
  <c r="Z253" i="13" s="1"/>
  <c r="BR252" i="13"/>
  <c r="BA253" i="13" l="1"/>
  <c r="F463" i="7"/>
  <c r="H464" i="7" s="1"/>
  <c r="G212" i="14"/>
  <c r="BF252" i="13"/>
  <c r="J212" i="14" s="1"/>
  <c r="F212" i="14"/>
  <c r="BE252" i="13"/>
  <c r="I212" i="14" s="1"/>
  <c r="H212" i="14"/>
  <c r="BG252" i="13"/>
  <c r="K212" i="14" s="1"/>
  <c r="AX253" i="13"/>
  <c r="E213" i="14"/>
  <c r="I464" i="7" l="1"/>
  <c r="G464" i="7"/>
  <c r="J464" i="7"/>
  <c r="BJ252" i="13"/>
  <c r="AS253" i="13" s="1"/>
  <c r="K464" i="7"/>
  <c r="BI252" i="13"/>
  <c r="B213" i="14"/>
  <c r="BK252" i="13"/>
  <c r="N212" i="14" l="1"/>
  <c r="L464" i="7"/>
  <c r="G364" i="12" s="1"/>
  <c r="H364" i="12" s="1"/>
  <c r="I364" i="12" s="1"/>
  <c r="J365" i="12" s="1"/>
  <c r="BM252" i="13"/>
  <c r="Q212" i="14" s="1"/>
  <c r="BN252" i="13"/>
  <c r="R212" i="14" s="1"/>
  <c r="O212" i="14"/>
  <c r="AT253" i="13"/>
  <c r="BP253" i="13"/>
  <c r="T213" i="14" s="1"/>
  <c r="I253" i="13"/>
  <c r="AV253" i="13"/>
  <c r="AJ254" i="13" s="1"/>
  <c r="M212" i="14"/>
  <c r="BL252" i="13"/>
  <c r="P212" i="14" s="1"/>
  <c r="AR253" i="13"/>
  <c r="AW253" i="13" l="1"/>
  <c r="AK254" i="13" s="1"/>
  <c r="BQ253" i="13"/>
  <c r="U213" i="14" s="1"/>
  <c r="J253" i="13"/>
  <c r="L253" i="13"/>
  <c r="O253" i="13" s="1"/>
  <c r="R253" i="13"/>
  <c r="AA254" i="13" s="1"/>
  <c r="BH253" i="13"/>
  <c r="H253" i="13"/>
  <c r="AU253" i="13"/>
  <c r="AI254" i="13" s="1"/>
  <c r="BO253" i="13"/>
  <c r="S213" i="14" s="1"/>
  <c r="K253" i="13" l="1"/>
  <c r="N253" i="13" s="1"/>
  <c r="Q253" i="13"/>
  <c r="Z254" i="13" s="1"/>
  <c r="BB253" i="13"/>
  <c r="BC253" i="13"/>
  <c r="L213" i="14"/>
  <c r="BD253" i="13"/>
  <c r="BR253" i="13"/>
  <c r="M253" i="13"/>
  <c r="P253" i="13" s="1"/>
  <c r="S253" i="13"/>
  <c r="AB254" i="13" s="1"/>
  <c r="BA254" i="13" l="1"/>
  <c r="H213" i="14"/>
  <c r="BG253" i="13"/>
  <c r="K213" i="14" s="1"/>
  <c r="F213" i="14"/>
  <c r="BE253" i="13"/>
  <c r="I213" i="14" s="1"/>
  <c r="F464" i="7"/>
  <c r="G213" i="14"/>
  <c r="BF253" i="13"/>
  <c r="J213" i="14" s="1"/>
  <c r="BJ253" i="13" l="1"/>
  <c r="BK253" i="13"/>
  <c r="O213" i="14" s="1"/>
  <c r="BI253" i="13"/>
  <c r="BN253" i="13"/>
  <c r="R213" i="14" s="1"/>
  <c r="AT254" i="13"/>
  <c r="BM253" i="13"/>
  <c r="Q213" i="14" s="1"/>
  <c r="N213" i="14"/>
  <c r="AS254" i="13"/>
  <c r="E214" i="14"/>
  <c r="AX254" i="13"/>
  <c r="K465" i="7"/>
  <c r="G465" i="7"/>
  <c r="H465" i="7"/>
  <c r="J465" i="7"/>
  <c r="I465" i="7"/>
  <c r="AV254" i="13" l="1"/>
  <c r="AJ255" i="13" s="1"/>
  <c r="BP254" i="13"/>
  <c r="T214" i="14" s="1"/>
  <c r="I254" i="13"/>
  <c r="J254" i="13"/>
  <c r="BQ254" i="13"/>
  <c r="U214" i="14" s="1"/>
  <c r="AW254" i="13"/>
  <c r="AK255" i="13" s="1"/>
  <c r="L465" i="7"/>
  <c r="G365" i="12" s="1"/>
  <c r="H365" i="12" s="1"/>
  <c r="I365" i="12" s="1"/>
  <c r="J366" i="12" s="1"/>
  <c r="B214" i="14"/>
  <c r="M213" i="14"/>
  <c r="BL253" i="13"/>
  <c r="P213" i="14" s="1"/>
  <c r="AR254" i="13"/>
  <c r="BO254" i="13" s="1"/>
  <c r="S214" i="14" s="1"/>
  <c r="S254" i="13" l="1"/>
  <c r="AB255" i="13" s="1"/>
  <c r="M254" i="13"/>
  <c r="P254" i="13" s="1"/>
  <c r="L254" i="13"/>
  <c r="O254" i="13" s="1"/>
  <c r="R254" i="13"/>
  <c r="AA255" i="13" s="1"/>
  <c r="AU254" i="13"/>
  <c r="AI255" i="13" s="1"/>
  <c r="H254" i="13"/>
  <c r="BH254" i="13"/>
  <c r="BC254" i="13" l="1"/>
  <c r="L214" i="14"/>
  <c r="BD254" i="13"/>
  <c r="BB254" i="13"/>
  <c r="BR254" i="13"/>
  <c r="K254" i="13"/>
  <c r="N254" i="13" s="1"/>
  <c r="Q254" i="13"/>
  <c r="Z255" i="13" s="1"/>
  <c r="BA255" i="13" s="1"/>
  <c r="F465" i="7" l="1"/>
  <c r="BE254" i="13"/>
  <c r="I214" i="14" s="1"/>
  <c r="F214" i="14"/>
  <c r="BI254" i="13"/>
  <c r="BG254" i="13"/>
  <c r="K214" i="14" s="1"/>
  <c r="H214" i="14"/>
  <c r="G214" i="14"/>
  <c r="BF254" i="13"/>
  <c r="J214" i="14" s="1"/>
  <c r="BJ254" i="13" l="1"/>
  <c r="BM254" i="13" s="1"/>
  <c r="Q214" i="14" s="1"/>
  <c r="AX255" i="13"/>
  <c r="E215" i="14"/>
  <c r="M214" i="14"/>
  <c r="BL254" i="13"/>
  <c r="P214" i="14" s="1"/>
  <c r="AR255" i="13"/>
  <c r="BK254" i="13"/>
  <c r="G466" i="7"/>
  <c r="K466" i="7"/>
  <c r="H466" i="7"/>
  <c r="J466" i="7"/>
  <c r="I466" i="7"/>
  <c r="AS255" i="13" l="1"/>
  <c r="I255" i="13" s="1"/>
  <c r="N214" i="14"/>
  <c r="AU255" i="13"/>
  <c r="AI256" i="13" s="1"/>
  <c r="H255" i="13"/>
  <c r="B215" i="14"/>
  <c r="BO255" i="13"/>
  <c r="S215" i="14" s="1"/>
  <c r="L466" i="7"/>
  <c r="G366" i="12" s="1"/>
  <c r="H366" i="12" s="1"/>
  <c r="I366" i="12" s="1"/>
  <c r="J367" i="12" s="1"/>
  <c r="BN254" i="13"/>
  <c r="R214" i="14" s="1"/>
  <c r="O214" i="14"/>
  <c r="AT255" i="13"/>
  <c r="BH255" i="13" s="1"/>
  <c r="BP255" i="13" l="1"/>
  <c r="T215" i="14" s="1"/>
  <c r="AV255" i="13"/>
  <c r="AJ256" i="13" s="1"/>
  <c r="BD255" i="13"/>
  <c r="BB255" i="13"/>
  <c r="BC255" i="13"/>
  <c r="L215" i="14"/>
  <c r="R255" i="13"/>
  <c r="AA256" i="13" s="1"/>
  <c r="L255" i="13"/>
  <c r="O255" i="13" s="1"/>
  <c r="AW255" i="13"/>
  <c r="AK256" i="13" s="1"/>
  <c r="BQ255" i="13"/>
  <c r="U215" i="14" s="1"/>
  <c r="J255" i="13"/>
  <c r="BR255" i="13" s="1"/>
  <c r="K255" i="13"/>
  <c r="N255" i="13" s="1"/>
  <c r="Q255" i="13"/>
  <c r="Z256" i="13" s="1"/>
  <c r="BF255" i="13" l="1"/>
  <c r="J215" i="14" s="1"/>
  <c r="G215" i="14"/>
  <c r="F215" i="14"/>
  <c r="BE255" i="13"/>
  <c r="I215" i="14" s="1"/>
  <c r="M255" i="13"/>
  <c r="P255" i="13" s="1"/>
  <c r="S255" i="13"/>
  <c r="AB256" i="13" s="1"/>
  <c r="BA256" i="13" s="1"/>
  <c r="BG255" i="13"/>
  <c r="K215" i="14" s="1"/>
  <c r="H215" i="14"/>
  <c r="BJ255" i="13" l="1"/>
  <c r="BK255" i="13"/>
  <c r="BN255" i="13" s="1"/>
  <c r="R215" i="14" s="1"/>
  <c r="F466" i="7"/>
  <c r="H467" i="7" s="1"/>
  <c r="AX256" i="13"/>
  <c r="E216" i="14"/>
  <c r="J467" i="7"/>
  <c r="K467" i="7"/>
  <c r="I467" i="7"/>
  <c r="BM255" i="13"/>
  <c r="Q215" i="14" s="1"/>
  <c r="N215" i="14"/>
  <c r="AS256" i="13"/>
  <c r="BI255" i="13"/>
  <c r="AT256" i="13"/>
  <c r="O215" i="14" l="1"/>
  <c r="G467" i="7"/>
  <c r="J256" i="13"/>
  <c r="BQ256" i="13"/>
  <c r="U216" i="14" s="1"/>
  <c r="AW256" i="13"/>
  <c r="AK257" i="13" s="1"/>
  <c r="L467" i="7"/>
  <c r="G367" i="12" s="1"/>
  <c r="H367" i="12" s="1"/>
  <c r="I367" i="12" s="1"/>
  <c r="J368" i="12" s="1"/>
  <c r="BL255" i="13"/>
  <c r="P215" i="14" s="1"/>
  <c r="M215" i="14"/>
  <c r="AR256" i="13"/>
  <c r="BP256" i="13"/>
  <c r="T216" i="14" s="1"/>
  <c r="I256" i="13"/>
  <c r="AV256" i="13"/>
  <c r="AJ257" i="13" s="1"/>
  <c r="B216" i="14"/>
  <c r="R256" i="13" l="1"/>
  <c r="AA257" i="13" s="1"/>
  <c r="L256" i="13"/>
  <c r="O256" i="13" s="1"/>
  <c r="H256" i="13"/>
  <c r="AU256" i="13"/>
  <c r="AI257" i="13" s="1"/>
  <c r="BH256" i="13"/>
  <c r="BO256" i="13"/>
  <c r="S216" i="14" s="1"/>
  <c r="M256" i="13"/>
  <c r="P256" i="13" s="1"/>
  <c r="S256" i="13"/>
  <c r="AB257" i="13" s="1"/>
  <c r="Q256" i="13" l="1"/>
  <c r="Z257" i="13" s="1"/>
  <c r="BA257" i="13" s="1"/>
  <c r="K256" i="13"/>
  <c r="N256" i="13" s="1"/>
  <c r="BB256" i="13"/>
  <c r="L216" i="14"/>
  <c r="BD256" i="13"/>
  <c r="BC256" i="13"/>
  <c r="BR256" i="13"/>
  <c r="F467" i="7" l="1"/>
  <c r="J468" i="7" s="1"/>
  <c r="H216" i="14"/>
  <c r="BG256" i="13"/>
  <c r="K216" i="14" s="1"/>
  <c r="G216" i="14"/>
  <c r="BF256" i="13"/>
  <c r="J216" i="14" s="1"/>
  <c r="F216" i="14"/>
  <c r="BE256" i="13"/>
  <c r="I216" i="14" s="1"/>
  <c r="H468" i="7" l="1"/>
  <c r="I468" i="7"/>
  <c r="G468" i="7"/>
  <c r="K468" i="7"/>
  <c r="BK256" i="13"/>
  <c r="O216" i="14" s="1"/>
  <c r="BJ256" i="13"/>
  <c r="BM256" i="13" s="1"/>
  <c r="Q216" i="14" s="1"/>
  <c r="E217" i="14"/>
  <c r="AX257" i="13"/>
  <c r="BI256" i="13"/>
  <c r="BN256" i="13" l="1"/>
  <c r="R216" i="14" s="1"/>
  <c r="L468" i="7"/>
  <c r="G368" i="12" s="1"/>
  <c r="H368" i="12" s="1"/>
  <c r="I368" i="12" s="1"/>
  <c r="J369" i="12" s="1"/>
  <c r="AT257" i="13"/>
  <c r="BQ257" i="13" s="1"/>
  <c r="U217" i="14" s="1"/>
  <c r="N216" i="14"/>
  <c r="AS257" i="13"/>
  <c r="AV257" i="13" s="1"/>
  <c r="AJ258" i="13" s="1"/>
  <c r="M216" i="14"/>
  <c r="BL256" i="13"/>
  <c r="P216" i="14" s="1"/>
  <c r="AR257" i="13"/>
  <c r="BO257" i="13" s="1"/>
  <c r="S217" i="14" s="1"/>
  <c r="B217" i="14"/>
  <c r="I257" i="13" l="1"/>
  <c r="BP257" i="13"/>
  <c r="T217" i="14" s="1"/>
  <c r="AW257" i="13"/>
  <c r="AK258" i="13" s="1"/>
  <c r="J257" i="13"/>
  <c r="S257" i="13" s="1"/>
  <c r="AB258" i="13" s="1"/>
  <c r="R257" i="13"/>
  <c r="AA258" i="13" s="1"/>
  <c r="L257" i="13"/>
  <c r="O257" i="13" s="1"/>
  <c r="H257" i="13"/>
  <c r="AU257" i="13"/>
  <c r="AI258" i="13" s="1"/>
  <c r="BH257" i="13"/>
  <c r="M257" i="13" l="1"/>
  <c r="P257" i="13" s="1"/>
  <c r="BC257" i="13"/>
  <c r="L217" i="14"/>
  <c r="BB257" i="13"/>
  <c r="BD257" i="13"/>
  <c r="Q257" i="13"/>
  <c r="Z258" i="13" s="1"/>
  <c r="BA258" i="13" s="1"/>
  <c r="K257" i="13"/>
  <c r="N257" i="13" s="1"/>
  <c r="BR257" i="13"/>
  <c r="F468" i="7" l="1"/>
  <c r="BG257" i="13"/>
  <c r="K217" i="14" s="1"/>
  <c r="H217" i="14"/>
  <c r="F217" i="14"/>
  <c r="BE257" i="13"/>
  <c r="I217" i="14" s="1"/>
  <c r="BF257" i="13"/>
  <c r="J217" i="14" s="1"/>
  <c r="G217" i="14"/>
  <c r="BK257" i="13" l="1"/>
  <c r="O217" i="14" s="1"/>
  <c r="BJ257" i="13"/>
  <c r="BM257" i="13" s="1"/>
  <c r="Q217" i="14" s="1"/>
  <c r="BI257" i="13"/>
  <c r="BL257" i="13" s="1"/>
  <c r="P217" i="14" s="1"/>
  <c r="H469" i="7"/>
  <c r="G469" i="7"/>
  <c r="J469" i="7"/>
  <c r="I469" i="7"/>
  <c r="K469" i="7"/>
  <c r="BN257" i="13"/>
  <c r="R217" i="14" s="1"/>
  <c r="AX258" i="13"/>
  <c r="E218" i="14"/>
  <c r="AT258" i="13" l="1"/>
  <c r="BQ258" i="13" s="1"/>
  <c r="U218" i="14" s="1"/>
  <c r="N217" i="14"/>
  <c r="AR258" i="13"/>
  <c r="AU258" i="13" s="1"/>
  <c r="AI259" i="13" s="1"/>
  <c r="AS258" i="13"/>
  <c r="I258" i="13" s="1"/>
  <c r="M217" i="14"/>
  <c r="H258" i="13"/>
  <c r="B218" i="14"/>
  <c r="L469" i="7"/>
  <c r="G369" i="12" s="1"/>
  <c r="H369" i="12" s="1"/>
  <c r="I369" i="12" s="1"/>
  <c r="J370" i="12" s="1"/>
  <c r="AV258" i="13" l="1"/>
  <c r="AJ259" i="13" s="1"/>
  <c r="BP258" i="13"/>
  <c r="T218" i="14" s="1"/>
  <c r="AW258" i="13"/>
  <c r="AK259" i="13" s="1"/>
  <c r="J258" i="13"/>
  <c r="S258" i="13" s="1"/>
  <c r="AB259" i="13" s="1"/>
  <c r="BO258" i="13"/>
  <c r="S218" i="14" s="1"/>
  <c r="BH258" i="13"/>
  <c r="BB258" i="13" s="1"/>
  <c r="K258" i="13"/>
  <c r="N258" i="13" s="1"/>
  <c r="Q258" i="13"/>
  <c r="Z259" i="13" s="1"/>
  <c r="L258" i="13"/>
  <c r="O258" i="13" s="1"/>
  <c r="R258" i="13"/>
  <c r="AA259" i="13" s="1"/>
  <c r="BR258" i="13" l="1"/>
  <c r="M258" i="13"/>
  <c r="P258" i="13" s="1"/>
  <c r="BC258" i="13"/>
  <c r="BF258" i="13" s="1"/>
  <c r="J218" i="14" s="1"/>
  <c r="L218" i="14"/>
  <c r="BD258" i="13"/>
  <c r="H218" i="14" s="1"/>
  <c r="BA259" i="13"/>
  <c r="F469" i="7"/>
  <c r="F218" i="14"/>
  <c r="BE258" i="13"/>
  <c r="I218" i="14" s="1"/>
  <c r="G218" i="14" l="1"/>
  <c r="BG258" i="13"/>
  <c r="K218" i="14" s="1"/>
  <c r="BK258" i="13"/>
  <c r="AT259" i="13" s="1"/>
  <c r="BJ258" i="13"/>
  <c r="BM258" i="13" s="1"/>
  <c r="Q218" i="14" s="1"/>
  <c r="AS259" i="13"/>
  <c r="BI258" i="13"/>
  <c r="O218" i="14"/>
  <c r="BN258" i="13"/>
  <c r="R218" i="14" s="1"/>
  <c r="G470" i="7"/>
  <c r="I470" i="7"/>
  <c r="K470" i="7"/>
  <c r="H470" i="7"/>
  <c r="J470" i="7"/>
  <c r="E219" i="14"/>
  <c r="AX259" i="13"/>
  <c r="N218" i="14" l="1"/>
  <c r="BQ259" i="13"/>
  <c r="U219" i="14" s="1"/>
  <c r="AW259" i="13"/>
  <c r="AK260" i="13" s="1"/>
  <c r="J259" i="13"/>
  <c r="BL258" i="13"/>
  <c r="P218" i="14" s="1"/>
  <c r="M218" i="14"/>
  <c r="AR259" i="13"/>
  <c r="L470" i="7"/>
  <c r="G370" i="12" s="1"/>
  <c r="H370" i="12" s="1"/>
  <c r="I370" i="12" s="1"/>
  <c r="J371" i="12" s="1"/>
  <c r="BP259" i="13"/>
  <c r="T219" i="14" s="1"/>
  <c r="AV259" i="13"/>
  <c r="AJ260" i="13" s="1"/>
  <c r="I259" i="13"/>
  <c r="B219" i="14"/>
  <c r="S259" i="13" l="1"/>
  <c r="AB260" i="13" s="1"/>
  <c r="M259" i="13"/>
  <c r="P259" i="13" s="1"/>
  <c r="AU259" i="13"/>
  <c r="AI260" i="13" s="1"/>
  <c r="H259" i="13"/>
  <c r="R259" i="13"/>
  <c r="AA260" i="13" s="1"/>
  <c r="L259" i="13"/>
  <c r="O259" i="13" s="1"/>
  <c r="BO259" i="13"/>
  <c r="S219" i="14" s="1"/>
  <c r="BH259" i="13"/>
  <c r="Q259" i="13" l="1"/>
  <c r="Z260" i="13" s="1"/>
  <c r="BA260" i="13" s="1"/>
  <c r="K259" i="13"/>
  <c r="N259" i="13" s="1"/>
  <c r="BR259" i="13"/>
  <c r="BC259" i="13"/>
  <c r="BB259" i="13"/>
  <c r="BD259" i="13"/>
  <c r="L219" i="14"/>
  <c r="BE259" i="13" l="1"/>
  <c r="I219" i="14" s="1"/>
  <c r="F219" i="14"/>
  <c r="BG259" i="13"/>
  <c r="K219" i="14" s="1"/>
  <c r="H219" i="14"/>
  <c r="BF259" i="13"/>
  <c r="J219" i="14" s="1"/>
  <c r="G219" i="14"/>
  <c r="F470" i="7"/>
  <c r="BI259" i="13" l="1"/>
  <c r="BK259" i="13"/>
  <c r="BN259" i="13" s="1"/>
  <c r="R219" i="14" s="1"/>
  <c r="M219" i="14"/>
  <c r="BL259" i="13"/>
  <c r="P219" i="14" s="1"/>
  <c r="AR260" i="13"/>
  <c r="G471" i="7"/>
  <c r="H471" i="7"/>
  <c r="I471" i="7"/>
  <c r="K471" i="7"/>
  <c r="J471" i="7"/>
  <c r="E220" i="14"/>
  <c r="AX260" i="13"/>
  <c r="BJ259" i="13"/>
  <c r="AT260" i="13" l="1"/>
  <c r="AW260" i="13" s="1"/>
  <c r="AK261" i="13" s="1"/>
  <c r="O219" i="14"/>
  <c r="L471" i="7"/>
  <c r="G371" i="12" s="1"/>
  <c r="H371" i="12" s="1"/>
  <c r="I371" i="12" s="1"/>
  <c r="J372" i="12" s="1"/>
  <c r="N219" i="14"/>
  <c r="BM259" i="13"/>
  <c r="Q219" i="14" s="1"/>
  <c r="AS260" i="13"/>
  <c r="BH260" i="13" s="1"/>
  <c r="H260" i="13"/>
  <c r="AU260" i="13"/>
  <c r="AI261" i="13" s="1"/>
  <c r="B220" i="14"/>
  <c r="BO260" i="13"/>
  <c r="S220" i="14" s="1"/>
  <c r="BQ260" i="13" l="1"/>
  <c r="U220" i="14" s="1"/>
  <c r="J260" i="13"/>
  <c r="BP260" i="13"/>
  <c r="T220" i="14" s="1"/>
  <c r="AV260" i="13"/>
  <c r="AJ261" i="13" s="1"/>
  <c r="I260" i="13"/>
  <c r="BR260" i="13" s="1"/>
  <c r="BD260" i="13"/>
  <c r="BB260" i="13"/>
  <c r="L220" i="14"/>
  <c r="BC260" i="13"/>
  <c r="Q260" i="13"/>
  <c r="Z261" i="13" s="1"/>
  <c r="K260" i="13"/>
  <c r="N260" i="13" s="1"/>
  <c r="M260" i="13"/>
  <c r="P260" i="13" s="1"/>
  <c r="S260" i="13"/>
  <c r="AB261" i="13" s="1"/>
  <c r="G220" i="14" l="1"/>
  <c r="BF260" i="13"/>
  <c r="J220" i="14" s="1"/>
  <c r="BG260" i="13"/>
  <c r="K220" i="14" s="1"/>
  <c r="H220" i="14"/>
  <c r="R260" i="13"/>
  <c r="AA261" i="13" s="1"/>
  <c r="BA261" i="13" s="1"/>
  <c r="L260" i="13"/>
  <c r="O260" i="13" s="1"/>
  <c r="F220" i="14"/>
  <c r="BE260" i="13"/>
  <c r="I220" i="14" s="1"/>
  <c r="BJ260" i="13" l="1"/>
  <c r="BK260" i="13"/>
  <c r="AT261" i="13" s="1"/>
  <c r="E221" i="14"/>
  <c r="AX261" i="13"/>
  <c r="F471" i="7"/>
  <c r="AS261" i="13"/>
  <c r="BM260" i="13"/>
  <c r="Q220" i="14" s="1"/>
  <c r="N220" i="14"/>
  <c r="BI260" i="13"/>
  <c r="BN260" i="13" l="1"/>
  <c r="R220" i="14" s="1"/>
  <c r="O220" i="14"/>
  <c r="I261" i="13"/>
  <c r="AV261" i="13"/>
  <c r="AJ262" i="13" s="1"/>
  <c r="BP261" i="13"/>
  <c r="T221" i="14" s="1"/>
  <c r="G472" i="7"/>
  <c r="H472" i="7"/>
  <c r="J472" i="7"/>
  <c r="K472" i="7"/>
  <c r="I472" i="7"/>
  <c r="M220" i="14"/>
  <c r="BL260" i="13"/>
  <c r="P220" i="14" s="1"/>
  <c r="AR261" i="13"/>
  <c r="BO261" i="13" s="1"/>
  <c r="S221" i="14" s="1"/>
  <c r="B221" i="14"/>
  <c r="J261" i="13"/>
  <c r="AW261" i="13"/>
  <c r="AK262" i="13" s="1"/>
  <c r="BQ261" i="13"/>
  <c r="U221" i="14" s="1"/>
  <c r="L472" i="7" l="1"/>
  <c r="G372" i="12" s="1"/>
  <c r="H372" i="12" s="1"/>
  <c r="I372" i="12" s="1"/>
  <c r="J373" i="12" s="1"/>
  <c r="M261" i="13"/>
  <c r="P261" i="13" s="1"/>
  <c r="S261" i="13"/>
  <c r="AB262" i="13" s="1"/>
  <c r="H261" i="13"/>
  <c r="AU261" i="13"/>
  <c r="AI262" i="13" s="1"/>
  <c r="BH261" i="13"/>
  <c r="L261" i="13"/>
  <c r="O261" i="13" s="1"/>
  <c r="R261" i="13"/>
  <c r="AA262" i="13" s="1"/>
  <c r="BD261" i="13" l="1"/>
  <c r="L221" i="14"/>
  <c r="BB261" i="13"/>
  <c r="BC261" i="13"/>
  <c r="BR261" i="13"/>
  <c r="K261" i="13"/>
  <c r="N261" i="13" s="1"/>
  <c r="Q261" i="13"/>
  <c r="Z262" i="13" s="1"/>
  <c r="BA262" i="13" s="1"/>
  <c r="G221" i="14" l="1"/>
  <c r="BF261" i="13"/>
  <c r="J221" i="14" s="1"/>
  <c r="F221" i="14"/>
  <c r="BE261" i="13"/>
  <c r="I221" i="14" s="1"/>
  <c r="F472" i="7"/>
  <c r="BG261" i="13"/>
  <c r="K221" i="14" s="1"/>
  <c r="H221" i="14"/>
  <c r="BK261" i="13" l="1"/>
  <c r="AX262" i="13"/>
  <c r="E222" i="14"/>
  <c r="BI261" i="13"/>
  <c r="BN261" i="13"/>
  <c r="R221" i="14" s="1"/>
  <c r="O221" i="14"/>
  <c r="AT262" i="13"/>
  <c r="BJ261" i="13"/>
  <c r="H473" i="7"/>
  <c r="G473" i="7"/>
  <c r="K473" i="7"/>
  <c r="J473" i="7"/>
  <c r="I473" i="7"/>
  <c r="N221" i="14" l="1"/>
  <c r="BM261" i="13"/>
  <c r="Q221" i="14" s="1"/>
  <c r="AS262" i="13"/>
  <c r="BQ262" i="13"/>
  <c r="U222" i="14" s="1"/>
  <c r="J262" i="13"/>
  <c r="AW262" i="13"/>
  <c r="AK263" i="13" s="1"/>
  <c r="BL261" i="13"/>
  <c r="P221" i="14" s="1"/>
  <c r="M221" i="14"/>
  <c r="AR262" i="13"/>
  <c r="L473" i="7"/>
  <c r="G373" i="12" s="1"/>
  <c r="H373" i="12" s="1"/>
  <c r="I373" i="12" s="1"/>
  <c r="J374" i="12" s="1"/>
  <c r="B222" i="14"/>
  <c r="M262" i="13" l="1"/>
  <c r="P262" i="13" s="1"/>
  <c r="S262" i="13"/>
  <c r="AB263" i="13" s="1"/>
  <c r="I262" i="13"/>
  <c r="BP262" i="13"/>
  <c r="T222" i="14" s="1"/>
  <c r="AV262" i="13"/>
  <c r="AJ263" i="13" s="1"/>
  <c r="BO262" i="13"/>
  <c r="S222" i="14" s="1"/>
  <c r="AU262" i="13"/>
  <c r="AI263" i="13" s="1"/>
  <c r="H262" i="13"/>
  <c r="BH262" i="13"/>
  <c r="R262" i="13" l="1"/>
  <c r="AA263" i="13" s="1"/>
  <c r="L262" i="13"/>
  <c r="O262" i="13" s="1"/>
  <c r="BC262" i="13"/>
  <c r="BD262" i="13"/>
  <c r="L222" i="14"/>
  <c r="BB262" i="13"/>
  <c r="Q262" i="13"/>
  <c r="Z263" i="13" s="1"/>
  <c r="BA263" i="13" s="1"/>
  <c r="BR262" i="13"/>
  <c r="K262" i="13"/>
  <c r="N262" i="13" s="1"/>
  <c r="F473" i="7" l="1"/>
  <c r="J474" i="7" s="1"/>
  <c r="H222" i="14"/>
  <c r="BG262" i="13"/>
  <c r="K222" i="14" s="1"/>
  <c r="BF262" i="13"/>
  <c r="J222" i="14" s="1"/>
  <c r="G222" i="14"/>
  <c r="F222" i="14"/>
  <c r="BE262" i="13"/>
  <c r="I222" i="14" s="1"/>
  <c r="I474" i="7" l="1"/>
  <c r="BJ262" i="13"/>
  <c r="BM262" i="13" s="1"/>
  <c r="Q222" i="14" s="1"/>
  <c r="K474" i="7"/>
  <c r="G474" i="7"/>
  <c r="H474" i="7"/>
  <c r="L474" i="7" s="1"/>
  <c r="G374" i="12" s="1"/>
  <c r="H374" i="12" s="1"/>
  <c r="I374" i="12" s="1"/>
  <c r="J375" i="12" s="1"/>
  <c r="BI262" i="13"/>
  <c r="BL262" i="13" s="1"/>
  <c r="P222" i="14" s="1"/>
  <c r="BK262" i="13"/>
  <c r="AX263" i="13"/>
  <c r="E223" i="14"/>
  <c r="AS263" i="13"/>
  <c r="N222" i="14" l="1"/>
  <c r="AR263" i="13"/>
  <c r="BO263" i="13" s="1"/>
  <c r="S223" i="14" s="1"/>
  <c r="M222" i="14"/>
  <c r="AV263" i="13"/>
  <c r="AJ264" i="13" s="1"/>
  <c r="I263" i="13"/>
  <c r="BP263" i="13"/>
  <c r="T223" i="14" s="1"/>
  <c r="B223" i="14"/>
  <c r="O222" i="14"/>
  <c r="BN262" i="13"/>
  <c r="R222" i="14" s="1"/>
  <c r="AT263" i="13"/>
  <c r="BH263" i="13" l="1"/>
  <c r="L223" i="14" s="1"/>
  <c r="H263" i="13"/>
  <c r="AU263" i="13"/>
  <c r="AI264" i="13" s="1"/>
  <c r="K263" i="13"/>
  <c r="N263" i="13" s="1"/>
  <c r="Q263" i="13"/>
  <c r="Z264" i="13" s="1"/>
  <c r="R263" i="13"/>
  <c r="AA264" i="13" s="1"/>
  <c r="L263" i="13"/>
  <c r="O263" i="13" s="1"/>
  <c r="J263" i="13"/>
  <c r="BR263" i="13" s="1"/>
  <c r="AW263" i="13"/>
  <c r="AK264" i="13" s="1"/>
  <c r="BQ263" i="13"/>
  <c r="U223" i="14" s="1"/>
  <c r="BB263" i="13" l="1"/>
  <c r="BD263" i="13"/>
  <c r="BC263" i="13"/>
  <c r="BF263" i="13" s="1"/>
  <c r="J223" i="14" s="1"/>
  <c r="H223" i="14"/>
  <c r="BG263" i="13"/>
  <c r="K223" i="14" s="1"/>
  <c r="M263" i="13"/>
  <c r="P263" i="13" s="1"/>
  <c r="S263" i="13"/>
  <c r="AB264" i="13" s="1"/>
  <c r="BA264" i="13" s="1"/>
  <c r="G223" i="14"/>
  <c r="F223" i="14"/>
  <c r="BE263" i="13"/>
  <c r="I223" i="14" s="1"/>
  <c r="BK263" i="13" l="1"/>
  <c r="BN263" i="13" s="1"/>
  <c r="R223" i="14" s="1"/>
  <c r="F474" i="7"/>
  <c r="G475" i="7" s="1"/>
  <c r="E224" i="14"/>
  <c r="AX264" i="13"/>
  <c r="BJ263" i="13"/>
  <c r="K475" i="7"/>
  <c r="J475" i="7"/>
  <c r="BI263" i="13"/>
  <c r="O223" i="14" l="1"/>
  <c r="AT264" i="13"/>
  <c r="AW264" i="13" s="1"/>
  <c r="AK265" i="13" s="1"/>
  <c r="I475" i="7"/>
  <c r="H475" i="7"/>
  <c r="L475" i="7"/>
  <c r="G375" i="12" s="1"/>
  <c r="H375" i="12" s="1"/>
  <c r="I375" i="12" s="1"/>
  <c r="J376" i="12" s="1"/>
  <c r="N223" i="14"/>
  <c r="BM263" i="13"/>
  <c r="Q223" i="14" s="1"/>
  <c r="AS264" i="13"/>
  <c r="B224" i="14"/>
  <c r="M223" i="14"/>
  <c r="BL263" i="13"/>
  <c r="P223" i="14" s="1"/>
  <c r="AR264" i="13"/>
  <c r="BO264" i="13" s="1"/>
  <c r="S224" i="14" s="1"/>
  <c r="J264" i="13" l="1"/>
  <c r="BQ264" i="13"/>
  <c r="U224" i="14" s="1"/>
  <c r="I264" i="13"/>
  <c r="AV264" i="13"/>
  <c r="AJ265" i="13" s="1"/>
  <c r="BP264" i="13"/>
  <c r="T224" i="14" s="1"/>
  <c r="S264" i="13"/>
  <c r="AB265" i="13" s="1"/>
  <c r="M264" i="13"/>
  <c r="P264" i="13" s="1"/>
  <c r="AU264" i="13"/>
  <c r="AI265" i="13" s="1"/>
  <c r="H264" i="13"/>
  <c r="BH264" i="13"/>
  <c r="Q264" i="13" l="1"/>
  <c r="Z265" i="13" s="1"/>
  <c r="BR264" i="13"/>
  <c r="K264" i="13"/>
  <c r="N264" i="13" s="1"/>
  <c r="L224" i="14"/>
  <c r="BD264" i="13"/>
  <c r="BC264" i="13"/>
  <c r="BB264" i="13"/>
  <c r="R264" i="13"/>
  <c r="AA265" i="13" s="1"/>
  <c r="L264" i="13"/>
  <c r="O264" i="13" s="1"/>
  <c r="BA265" i="13" l="1"/>
  <c r="BG264" i="13"/>
  <c r="K224" i="14" s="1"/>
  <c r="H224" i="14"/>
  <c r="G224" i="14"/>
  <c r="BF264" i="13"/>
  <c r="J224" i="14" s="1"/>
  <c r="F224" i="14"/>
  <c r="BE264" i="13"/>
  <c r="I224" i="14" s="1"/>
  <c r="F475" i="7"/>
  <c r="BK264" i="13" l="1"/>
  <c r="BI264" i="13"/>
  <c r="BJ264" i="13"/>
  <c r="N224" i="14" s="1"/>
  <c r="AT265" i="13"/>
  <c r="BN264" i="13"/>
  <c r="R224" i="14" s="1"/>
  <c r="O224" i="14"/>
  <c r="I476" i="7"/>
  <c r="G476" i="7"/>
  <c r="J476" i="7"/>
  <c r="H476" i="7"/>
  <c r="K476" i="7"/>
  <c r="BL264" i="13"/>
  <c r="P224" i="14" s="1"/>
  <c r="M224" i="14"/>
  <c r="AR265" i="13"/>
  <c r="AX265" i="13"/>
  <c r="E225" i="14"/>
  <c r="AS265" i="13" l="1"/>
  <c r="I265" i="13" s="1"/>
  <c r="BM264" i="13"/>
  <c r="Q224" i="14" s="1"/>
  <c r="B225" i="14"/>
  <c r="BO265" i="13"/>
  <c r="S225" i="14" s="1"/>
  <c r="AW265" i="13"/>
  <c r="AK266" i="13" s="1"/>
  <c r="BQ265" i="13"/>
  <c r="U225" i="14" s="1"/>
  <c r="J265" i="13"/>
  <c r="H265" i="13"/>
  <c r="AU265" i="13"/>
  <c r="AI266" i="13" s="1"/>
  <c r="BH265" i="13"/>
  <c r="L476" i="7"/>
  <c r="G376" i="12" s="1"/>
  <c r="H376" i="12" s="1"/>
  <c r="I376" i="12" s="1"/>
  <c r="J377" i="12" s="1"/>
  <c r="AV265" i="13" l="1"/>
  <c r="AJ266" i="13" s="1"/>
  <c r="BP265" i="13"/>
  <c r="T225" i="14" s="1"/>
  <c r="BR265" i="13"/>
  <c r="K265" i="13"/>
  <c r="N265" i="13" s="1"/>
  <c r="Q265" i="13"/>
  <c r="Z266" i="13" s="1"/>
  <c r="M265" i="13"/>
  <c r="P265" i="13" s="1"/>
  <c r="S265" i="13"/>
  <c r="AB266" i="13" s="1"/>
  <c r="L265" i="13"/>
  <c r="O265" i="13" s="1"/>
  <c r="R265" i="13"/>
  <c r="AA266" i="13" s="1"/>
  <c r="BD265" i="13"/>
  <c r="BB265" i="13"/>
  <c r="BC265" i="13"/>
  <c r="L225" i="14"/>
  <c r="BA266" i="13" l="1"/>
  <c r="F476" i="7"/>
  <c r="F225" i="14"/>
  <c r="BE265" i="13"/>
  <c r="I225" i="14" s="1"/>
  <c r="H225" i="14"/>
  <c r="BG265" i="13"/>
  <c r="K225" i="14" s="1"/>
  <c r="BF265" i="13"/>
  <c r="J225" i="14" s="1"/>
  <c r="G225" i="14"/>
  <c r="BJ265" i="13" l="1"/>
  <c r="AS266" i="13" s="1"/>
  <c r="BI265" i="13"/>
  <c r="G477" i="7"/>
  <c r="I477" i="7"/>
  <c r="K477" i="7"/>
  <c r="J477" i="7"/>
  <c r="H477" i="7"/>
  <c r="BK265" i="13"/>
  <c r="E226" i="14"/>
  <c r="AX266" i="13"/>
  <c r="N225" i="14" l="1"/>
  <c r="BM265" i="13"/>
  <c r="Q225" i="14" s="1"/>
  <c r="BN265" i="13"/>
  <c r="R225" i="14" s="1"/>
  <c r="O225" i="14"/>
  <c r="AT266" i="13"/>
  <c r="L477" i="7"/>
  <c r="G377" i="12" s="1"/>
  <c r="H377" i="12" s="1"/>
  <c r="I377" i="12" s="1"/>
  <c r="J378" i="12" s="1"/>
  <c r="B226" i="14"/>
  <c r="BP266" i="13"/>
  <c r="T226" i="14" s="1"/>
  <c r="AV266" i="13"/>
  <c r="AJ267" i="13" s="1"/>
  <c r="I266" i="13"/>
  <c r="M225" i="14"/>
  <c r="BL265" i="13"/>
  <c r="P225" i="14" s="1"/>
  <c r="AR266" i="13"/>
  <c r="R266" i="13" l="1"/>
  <c r="AA267" i="13" s="1"/>
  <c r="L266" i="13"/>
  <c r="O266" i="13" s="1"/>
  <c r="BQ266" i="13"/>
  <c r="U226" i="14" s="1"/>
  <c r="AW266" i="13"/>
  <c r="AK267" i="13" s="1"/>
  <c r="J266" i="13"/>
  <c r="AU266" i="13"/>
  <c r="AI267" i="13" s="1"/>
  <c r="H266" i="13"/>
  <c r="BH266" i="13"/>
  <c r="BO266" i="13"/>
  <c r="S226" i="14" s="1"/>
  <c r="K266" i="13" l="1"/>
  <c r="N266" i="13" s="1"/>
  <c r="Q266" i="13"/>
  <c r="Z267" i="13" s="1"/>
  <c r="BR266" i="13"/>
  <c r="S266" i="13"/>
  <c r="AB267" i="13" s="1"/>
  <c r="M266" i="13"/>
  <c r="P266" i="13" s="1"/>
  <c r="L226" i="14"/>
  <c r="BB266" i="13"/>
  <c r="BC266" i="13"/>
  <c r="BD266" i="13"/>
  <c r="BA267" i="13" l="1"/>
  <c r="G226" i="14"/>
  <c r="BF266" i="13"/>
  <c r="J226" i="14" s="1"/>
  <c r="F477" i="7"/>
  <c r="BG266" i="13"/>
  <c r="K226" i="14" s="1"/>
  <c r="H226" i="14"/>
  <c r="F226" i="14"/>
  <c r="BE266" i="13"/>
  <c r="I226" i="14" s="1"/>
  <c r="BJ266" i="13" l="1"/>
  <c r="N226" i="14" s="1"/>
  <c r="J478" i="7"/>
  <c r="H478" i="7"/>
  <c r="K478" i="7"/>
  <c r="I478" i="7"/>
  <c r="G478" i="7"/>
  <c r="AX267" i="13"/>
  <c r="E227" i="14"/>
  <c r="BI266" i="13"/>
  <c r="BK266" i="13"/>
  <c r="BM266" i="13" l="1"/>
  <c r="Q226" i="14" s="1"/>
  <c r="AS267" i="13"/>
  <c r="AV267" i="13" s="1"/>
  <c r="AJ268" i="13" s="1"/>
  <c r="L478" i="7"/>
  <c r="G378" i="12" s="1"/>
  <c r="H378" i="12" s="1"/>
  <c r="I378" i="12" s="1"/>
  <c r="J379" i="12" s="1"/>
  <c r="B227" i="14"/>
  <c r="O226" i="14"/>
  <c r="BN266" i="13"/>
  <c r="R226" i="14" s="1"/>
  <c r="AT267" i="13"/>
  <c r="M226" i="14"/>
  <c r="BL266" i="13"/>
  <c r="P226" i="14" s="1"/>
  <c r="AR267" i="13"/>
  <c r="BO267" i="13" s="1"/>
  <c r="S227" i="14" s="1"/>
  <c r="BP267" i="13" l="1"/>
  <c r="T227" i="14" s="1"/>
  <c r="I267" i="13"/>
  <c r="J267" i="13"/>
  <c r="AW267" i="13"/>
  <c r="AK268" i="13" s="1"/>
  <c r="BQ267" i="13"/>
  <c r="U227" i="14" s="1"/>
  <c r="R267" i="13"/>
  <c r="AA268" i="13" s="1"/>
  <c r="L267" i="13"/>
  <c r="O267" i="13" s="1"/>
  <c r="H267" i="13"/>
  <c r="AU267" i="13"/>
  <c r="AI268" i="13" s="1"/>
  <c r="BH267" i="13"/>
  <c r="K267" i="13" l="1"/>
  <c r="N267" i="13" s="1"/>
  <c r="BR267" i="13"/>
  <c r="Q267" i="13"/>
  <c r="Z268" i="13" s="1"/>
  <c r="BA268" i="13" s="1"/>
  <c r="L227" i="14"/>
  <c r="BB267" i="13"/>
  <c r="BD267" i="13"/>
  <c r="BC267" i="13"/>
  <c r="M267" i="13"/>
  <c r="P267" i="13" s="1"/>
  <c r="S267" i="13"/>
  <c r="AB268" i="13" s="1"/>
  <c r="F227" i="14" l="1"/>
  <c r="BE267" i="13"/>
  <c r="I227" i="14" s="1"/>
  <c r="F478" i="7"/>
  <c r="H227" i="14"/>
  <c r="BG267" i="13"/>
  <c r="K227" i="14" s="1"/>
  <c r="BF267" i="13"/>
  <c r="J227" i="14" s="1"/>
  <c r="G227" i="14"/>
  <c r="BJ267" i="13" l="1"/>
  <c r="AS268" i="13" s="1"/>
  <c r="K479" i="7"/>
  <c r="J479" i="7"/>
  <c r="H479" i="7"/>
  <c r="I479" i="7"/>
  <c r="G479" i="7"/>
  <c r="AX268" i="13"/>
  <c r="E228" i="14"/>
  <c r="BI267" i="13"/>
  <c r="BK267" i="13"/>
  <c r="N227" i="14" l="1"/>
  <c r="BM267" i="13"/>
  <c r="Q227" i="14" s="1"/>
  <c r="B228" i="14"/>
  <c r="O227" i="14"/>
  <c r="BN267" i="13"/>
  <c r="R227" i="14" s="1"/>
  <c r="AT268" i="13"/>
  <c r="I268" i="13"/>
  <c r="AV268" i="13"/>
  <c r="AJ269" i="13" s="1"/>
  <c r="BP268" i="13"/>
  <c r="T228" i="14" s="1"/>
  <c r="L479" i="7"/>
  <c r="G379" i="12" s="1"/>
  <c r="H379" i="12" s="1"/>
  <c r="I379" i="12" s="1"/>
  <c r="J380" i="12" s="1"/>
  <c r="BL267" i="13"/>
  <c r="P227" i="14" s="1"/>
  <c r="M227" i="14"/>
  <c r="AR268" i="13"/>
  <c r="BO268" i="13" s="1"/>
  <c r="S228" i="14" s="1"/>
  <c r="L268" i="13" l="1"/>
  <c r="O268" i="13" s="1"/>
  <c r="R268" i="13"/>
  <c r="AA269" i="13" s="1"/>
  <c r="J268" i="13"/>
  <c r="AW268" i="13"/>
  <c r="AK269" i="13" s="1"/>
  <c r="BQ268" i="13"/>
  <c r="U228" i="14" s="1"/>
  <c r="H268" i="13"/>
  <c r="AU268" i="13"/>
  <c r="AI269" i="13" s="1"/>
  <c r="BH268" i="13"/>
  <c r="M268" i="13" l="1"/>
  <c r="P268" i="13" s="1"/>
  <c r="S268" i="13"/>
  <c r="AB269" i="13" s="1"/>
  <c r="K268" i="13"/>
  <c r="N268" i="13" s="1"/>
  <c r="Q268" i="13"/>
  <c r="Z269" i="13" s="1"/>
  <c r="BA269" i="13" s="1"/>
  <c r="L228" i="14"/>
  <c r="BD268" i="13"/>
  <c r="BB268" i="13"/>
  <c r="BC268" i="13"/>
  <c r="BR268" i="13"/>
  <c r="H228" i="14" l="1"/>
  <c r="BG268" i="13"/>
  <c r="K228" i="14" s="1"/>
  <c r="F479" i="7"/>
  <c r="BF268" i="13"/>
  <c r="J228" i="14" s="1"/>
  <c r="G228" i="14"/>
  <c r="F228" i="14"/>
  <c r="BE268" i="13"/>
  <c r="I228" i="14" s="1"/>
  <c r="BK268" i="13" l="1"/>
  <c r="K480" i="7"/>
  <c r="H480" i="7"/>
  <c r="J480" i="7"/>
  <c r="G480" i="7"/>
  <c r="I480" i="7"/>
  <c r="O228" i="14"/>
  <c r="BN268" i="13"/>
  <c r="R228" i="14" s="1"/>
  <c r="AT269" i="13"/>
  <c r="BI268" i="13"/>
  <c r="AX269" i="13"/>
  <c r="E229" i="14"/>
  <c r="BJ268" i="13"/>
  <c r="BM268" i="13" l="1"/>
  <c r="Q228" i="14" s="1"/>
  <c r="N228" i="14"/>
  <c r="AS269" i="13"/>
  <c r="L480" i="7"/>
  <c r="G380" i="12" s="1"/>
  <c r="H380" i="12" s="1"/>
  <c r="I380" i="12" s="1"/>
  <c r="J381" i="12" s="1"/>
  <c r="B229" i="14"/>
  <c r="AR269" i="13"/>
  <c r="M228" i="14"/>
  <c r="BL268" i="13"/>
  <c r="P228" i="14" s="1"/>
  <c r="AW269" i="13"/>
  <c r="AK270" i="13" s="1"/>
  <c r="J269" i="13"/>
  <c r="BQ269" i="13"/>
  <c r="U229" i="14" s="1"/>
  <c r="M269" i="13" l="1"/>
  <c r="P269" i="13" s="1"/>
  <c r="S269" i="13"/>
  <c r="AB270" i="13" s="1"/>
  <c r="AU269" i="13"/>
  <c r="AI270" i="13" s="1"/>
  <c r="H269" i="13"/>
  <c r="BH269" i="13"/>
  <c r="BO269" i="13"/>
  <c r="S229" i="14" s="1"/>
  <c r="AV269" i="13"/>
  <c r="AJ270" i="13" s="1"/>
  <c r="I269" i="13"/>
  <c r="BP269" i="13"/>
  <c r="T229" i="14" s="1"/>
  <c r="BC269" i="13" l="1"/>
  <c r="BD269" i="13"/>
  <c r="BB269" i="13"/>
  <c r="L229" i="14"/>
  <c r="K269" i="13"/>
  <c r="N269" i="13" s="1"/>
  <c r="Q269" i="13"/>
  <c r="Z270" i="13" s="1"/>
  <c r="BR269" i="13"/>
  <c r="L269" i="13"/>
  <c r="O269" i="13" s="1"/>
  <c r="R269" i="13"/>
  <c r="AA270" i="13" s="1"/>
  <c r="BA270" i="13" l="1"/>
  <c r="F480" i="7"/>
  <c r="BE269" i="13"/>
  <c r="I229" i="14" s="1"/>
  <c r="F229" i="14"/>
  <c r="BG269" i="13"/>
  <c r="K229" i="14" s="1"/>
  <c r="H229" i="14"/>
  <c r="G229" i="14"/>
  <c r="BF269" i="13"/>
  <c r="J229" i="14" s="1"/>
  <c r="BI269" i="13" l="1"/>
  <c r="BL269" i="13" s="1"/>
  <c r="P229" i="14" s="1"/>
  <c r="AR270" i="13"/>
  <c r="BJ269" i="13"/>
  <c r="I481" i="7"/>
  <c r="J481" i="7"/>
  <c r="H481" i="7"/>
  <c r="K481" i="7"/>
  <c r="G481" i="7"/>
  <c r="E230" i="14"/>
  <c r="AX270" i="13"/>
  <c r="BK269" i="13"/>
  <c r="M229" i="14" l="1"/>
  <c r="AS270" i="13"/>
  <c r="N229" i="14"/>
  <c r="BM269" i="13"/>
  <c r="Q229" i="14" s="1"/>
  <c r="AU270" i="13"/>
  <c r="AI271" i="13" s="1"/>
  <c r="H270" i="13"/>
  <c r="O229" i="14"/>
  <c r="BN269" i="13"/>
  <c r="R229" i="14" s="1"/>
  <c r="AT270" i="13"/>
  <c r="L481" i="7"/>
  <c r="G381" i="12" s="1"/>
  <c r="H381" i="12" s="1"/>
  <c r="I381" i="12" s="1"/>
  <c r="J382" i="12" s="1"/>
  <c r="B230" i="14"/>
  <c r="BO270" i="13"/>
  <c r="S230" i="14" s="1"/>
  <c r="BH270" i="13" l="1"/>
  <c r="BC270" i="13" s="1"/>
  <c r="BQ270" i="13"/>
  <c r="U230" i="14" s="1"/>
  <c r="J270" i="13"/>
  <c r="AW270" i="13"/>
  <c r="AK271" i="13" s="1"/>
  <c r="Q270" i="13"/>
  <c r="Z271" i="13" s="1"/>
  <c r="K270" i="13"/>
  <c r="N270" i="13" s="1"/>
  <c r="I270" i="13"/>
  <c r="AV270" i="13"/>
  <c r="AJ271" i="13" s="1"/>
  <c r="BP270" i="13"/>
  <c r="T230" i="14" s="1"/>
  <c r="L230" i="14" l="1"/>
  <c r="BD270" i="13"/>
  <c r="BB270" i="13"/>
  <c r="BE270" i="13" s="1"/>
  <c r="I230" i="14" s="1"/>
  <c r="L270" i="13"/>
  <c r="O270" i="13" s="1"/>
  <c r="R270" i="13"/>
  <c r="AA271" i="13" s="1"/>
  <c r="BG270" i="13"/>
  <c r="K230" i="14" s="1"/>
  <c r="H230" i="14"/>
  <c r="BR270" i="13"/>
  <c r="G230" i="14"/>
  <c r="BF270" i="13"/>
  <c r="J230" i="14" s="1"/>
  <c r="M270" i="13"/>
  <c r="P270" i="13" s="1"/>
  <c r="S270" i="13"/>
  <c r="AB271" i="13" s="1"/>
  <c r="BA271" i="13" l="1"/>
  <c r="E231" i="14" s="1"/>
  <c r="F230" i="14"/>
  <c r="BK270" i="13"/>
  <c r="AT271" i="13" s="1"/>
  <c r="AX271" i="13"/>
  <c r="BJ270" i="13"/>
  <c r="AS271" i="13" s="1"/>
  <c r="BI270" i="13"/>
  <c r="M230" i="14" s="1"/>
  <c r="BN270" i="13"/>
  <c r="R230" i="14" s="1"/>
  <c r="O230" i="14"/>
  <c r="F481" i="7"/>
  <c r="BM270" i="13" l="1"/>
  <c r="Q230" i="14" s="1"/>
  <c r="N230" i="14"/>
  <c r="BL270" i="13"/>
  <c r="P230" i="14" s="1"/>
  <c r="AR271" i="13"/>
  <c r="BO271" i="13" s="1"/>
  <c r="S231" i="14" s="1"/>
  <c r="J271" i="13"/>
  <c r="AW271" i="13"/>
  <c r="AK272" i="13" s="1"/>
  <c r="BQ271" i="13"/>
  <c r="U231" i="14" s="1"/>
  <c r="AU271" i="13"/>
  <c r="AI272" i="13" s="1"/>
  <c r="B231" i="14"/>
  <c r="J482" i="7"/>
  <c r="K482" i="7"/>
  <c r="G482" i="7"/>
  <c r="I482" i="7"/>
  <c r="H482" i="7"/>
  <c r="BP271" i="13"/>
  <c r="T231" i="14" s="1"/>
  <c r="I271" i="13"/>
  <c r="AV271" i="13"/>
  <c r="AJ272" i="13" s="1"/>
  <c r="BH271" i="13" l="1"/>
  <c r="H271" i="13"/>
  <c r="L482" i="7"/>
  <c r="G382" i="12" s="1"/>
  <c r="H382" i="12" s="1"/>
  <c r="I382" i="12" s="1"/>
  <c r="J383" i="12" s="1"/>
  <c r="L271" i="13"/>
  <c r="O271" i="13" s="1"/>
  <c r="R271" i="13"/>
  <c r="AA272" i="13" s="1"/>
  <c r="L231" i="14"/>
  <c r="BB271" i="13"/>
  <c r="BC271" i="13"/>
  <c r="BD271" i="13"/>
  <c r="Q271" i="13"/>
  <c r="Z272" i="13" s="1"/>
  <c r="BR271" i="13"/>
  <c r="K271" i="13"/>
  <c r="N271" i="13" s="1"/>
  <c r="S271" i="13"/>
  <c r="AB272" i="13" s="1"/>
  <c r="M271" i="13"/>
  <c r="P271" i="13" s="1"/>
  <c r="BA272" i="13" l="1"/>
  <c r="F231" i="14"/>
  <c r="BE271" i="13"/>
  <c r="I231" i="14" s="1"/>
  <c r="F482" i="7"/>
  <c r="BG271" i="13"/>
  <c r="K231" i="14" s="1"/>
  <c r="H231" i="14"/>
  <c r="G231" i="14"/>
  <c r="BF271" i="13"/>
  <c r="J231" i="14" s="1"/>
  <c r="BJ271" i="13" l="1"/>
  <c r="BM271" i="13" s="1"/>
  <c r="Q231" i="14" s="1"/>
  <c r="H483" i="7"/>
  <c r="J483" i="7"/>
  <c r="G483" i="7"/>
  <c r="I483" i="7"/>
  <c r="K483" i="7"/>
  <c r="AX272" i="13"/>
  <c r="E232" i="14"/>
  <c r="BK271" i="13"/>
  <c r="BI271" i="13"/>
  <c r="AS272" i="13" l="1"/>
  <c r="AV272" i="13" s="1"/>
  <c r="AJ273" i="13" s="1"/>
  <c r="N231" i="14"/>
  <c r="L483" i="7"/>
  <c r="G383" i="12" s="1"/>
  <c r="H383" i="12" s="1"/>
  <c r="I383" i="12" s="1"/>
  <c r="J384" i="12" s="1"/>
  <c r="B232" i="14"/>
  <c r="BN271" i="13"/>
  <c r="R231" i="14" s="1"/>
  <c r="O231" i="14"/>
  <c r="AT272" i="13"/>
  <c r="AR272" i="13"/>
  <c r="BL271" i="13"/>
  <c r="P231" i="14" s="1"/>
  <c r="M231" i="14"/>
  <c r="BP272" i="13" l="1"/>
  <c r="T232" i="14" s="1"/>
  <c r="I272" i="13"/>
  <c r="L272" i="13" s="1"/>
  <c r="O272" i="13" s="1"/>
  <c r="AU272" i="13"/>
  <c r="AI273" i="13" s="1"/>
  <c r="H272" i="13"/>
  <c r="BH272" i="13"/>
  <c r="BO272" i="13"/>
  <c r="S232" i="14" s="1"/>
  <c r="AW272" i="13"/>
  <c r="AK273" i="13" s="1"/>
  <c r="BQ272" i="13"/>
  <c r="U232" i="14" s="1"/>
  <c r="J272" i="13"/>
  <c r="R272" i="13" l="1"/>
  <c r="AA273" i="13" s="1"/>
  <c r="BD272" i="13"/>
  <c r="BB272" i="13"/>
  <c r="BC272" i="13"/>
  <c r="L232" i="14"/>
  <c r="M272" i="13"/>
  <c r="P272" i="13" s="1"/>
  <c r="S272" i="13"/>
  <c r="AB273" i="13" s="1"/>
  <c r="K272" i="13"/>
  <c r="N272" i="13" s="1"/>
  <c r="Q272" i="13"/>
  <c r="Z273" i="13" s="1"/>
  <c r="BR272" i="13"/>
  <c r="BA273" i="13" l="1"/>
  <c r="F483" i="7"/>
  <c r="I484" i="7" s="1"/>
  <c r="BF272" i="13"/>
  <c r="J232" i="14" s="1"/>
  <c r="G232" i="14"/>
  <c r="F232" i="14"/>
  <c r="BE272" i="13"/>
  <c r="I232" i="14" s="1"/>
  <c r="H232" i="14"/>
  <c r="BG272" i="13"/>
  <c r="K232" i="14" s="1"/>
  <c r="J484" i="7" l="1"/>
  <c r="G484" i="7"/>
  <c r="H484" i="7"/>
  <c r="BK272" i="13"/>
  <c r="BN272" i="13" s="1"/>
  <c r="R232" i="14" s="1"/>
  <c r="K484" i="7"/>
  <c r="BJ272" i="13"/>
  <c r="N232" i="14" s="1"/>
  <c r="L484" i="7"/>
  <c r="G384" i="12" s="1"/>
  <c r="H384" i="12" s="1"/>
  <c r="I384" i="12" s="1"/>
  <c r="J385" i="12" s="1"/>
  <c r="AX273" i="13"/>
  <c r="E233" i="14"/>
  <c r="BI272" i="13"/>
  <c r="AT273" i="13" l="1"/>
  <c r="AW273" i="13" s="1"/>
  <c r="AK274" i="13" s="1"/>
  <c r="O232" i="14"/>
  <c r="BM272" i="13"/>
  <c r="Q232" i="14" s="1"/>
  <c r="AS273" i="13"/>
  <c r="AV273" i="13" s="1"/>
  <c r="AJ274" i="13" s="1"/>
  <c r="M232" i="14"/>
  <c r="BL272" i="13"/>
  <c r="P232" i="14" s="1"/>
  <c r="AR273" i="13"/>
  <c r="J273" i="13"/>
  <c r="BQ273" i="13"/>
  <c r="U233" i="14" s="1"/>
  <c r="B233" i="14"/>
  <c r="BP273" i="13" l="1"/>
  <c r="T233" i="14" s="1"/>
  <c r="I273" i="13"/>
  <c r="L273" i="13" s="1"/>
  <c r="O273" i="13" s="1"/>
  <c r="BO273" i="13"/>
  <c r="S233" i="14" s="1"/>
  <c r="H273" i="13"/>
  <c r="AU273" i="13"/>
  <c r="AI274" i="13" s="1"/>
  <c r="BH273" i="13"/>
  <c r="S273" i="13"/>
  <c r="AB274" i="13" s="1"/>
  <c r="M273" i="13"/>
  <c r="P273" i="13" s="1"/>
  <c r="R273" i="13" l="1"/>
  <c r="AA274" i="13" s="1"/>
  <c r="Q273" i="13"/>
  <c r="Z274" i="13" s="1"/>
  <c r="K273" i="13"/>
  <c r="N273" i="13" s="1"/>
  <c r="BR273" i="13"/>
  <c r="BB273" i="13"/>
  <c r="BC273" i="13"/>
  <c r="BD273" i="13"/>
  <c r="L233" i="14"/>
  <c r="BA274" i="13" l="1"/>
  <c r="G233" i="14"/>
  <c r="BF273" i="13"/>
  <c r="J233" i="14" s="1"/>
  <c r="H233" i="14"/>
  <c r="BG273" i="13"/>
  <c r="K233" i="14" s="1"/>
  <c r="F233" i="14"/>
  <c r="BE273" i="13"/>
  <c r="I233" i="14" s="1"/>
  <c r="F484" i="7"/>
  <c r="H485" i="7" l="1"/>
  <c r="J485" i="7"/>
  <c r="K485" i="7"/>
  <c r="I485" i="7"/>
  <c r="G485" i="7"/>
  <c r="BJ273" i="13"/>
  <c r="BK273" i="13"/>
  <c r="E234" i="14"/>
  <c r="AX274" i="13"/>
  <c r="BI273" i="13"/>
  <c r="B234" i="14" l="1"/>
  <c r="AT274" i="13"/>
  <c r="BN273" i="13"/>
  <c r="R233" i="14" s="1"/>
  <c r="O233" i="14"/>
  <c r="N233" i="14"/>
  <c r="BM273" i="13"/>
  <c r="Q233" i="14" s="1"/>
  <c r="AS274" i="13"/>
  <c r="L485" i="7"/>
  <c r="G385" i="12" s="1"/>
  <c r="H385" i="12" s="1"/>
  <c r="I385" i="12" s="1"/>
  <c r="J386" i="12" s="1"/>
  <c r="M233" i="14"/>
  <c r="BL273" i="13"/>
  <c r="P233" i="14" s="1"/>
  <c r="AR274" i="13"/>
  <c r="AW274" i="13" l="1"/>
  <c r="AK275" i="13" s="1"/>
  <c r="J274" i="13"/>
  <c r="BQ274" i="13"/>
  <c r="U234" i="14" s="1"/>
  <c r="BP274" i="13"/>
  <c r="T234" i="14" s="1"/>
  <c r="AV274" i="13"/>
  <c r="AJ275" i="13" s="1"/>
  <c r="I274" i="13"/>
  <c r="AU274" i="13"/>
  <c r="AI275" i="13" s="1"/>
  <c r="H274" i="13"/>
  <c r="BH274" i="13"/>
  <c r="BO274" i="13"/>
  <c r="S234" i="14" s="1"/>
  <c r="R274" i="13" l="1"/>
  <c r="AA275" i="13" s="1"/>
  <c r="L274" i="13"/>
  <c r="O274" i="13" s="1"/>
  <c r="Q274" i="13"/>
  <c r="Z275" i="13" s="1"/>
  <c r="BR274" i="13"/>
  <c r="K274" i="13"/>
  <c r="N274" i="13" s="1"/>
  <c r="M274" i="13"/>
  <c r="P274" i="13" s="1"/>
  <c r="S274" i="13"/>
  <c r="AB275" i="13" s="1"/>
  <c r="BD274" i="13"/>
  <c r="BB274" i="13"/>
  <c r="BC274" i="13"/>
  <c r="L234" i="14"/>
  <c r="BA275" i="13" l="1"/>
  <c r="F485" i="7"/>
  <c r="F234" i="14"/>
  <c r="BE274" i="13"/>
  <c r="I234" i="14" s="1"/>
  <c r="BG274" i="13"/>
  <c r="K234" i="14" s="1"/>
  <c r="H234" i="14"/>
  <c r="G234" i="14"/>
  <c r="BF274" i="13"/>
  <c r="J234" i="14" s="1"/>
  <c r="BK274" i="13" l="1"/>
  <c r="O234" i="14" s="1"/>
  <c r="BI274" i="13"/>
  <c r="BL274" i="13" s="1"/>
  <c r="P234" i="14" s="1"/>
  <c r="M234" i="14"/>
  <c r="AR275" i="13"/>
  <c r="BJ274" i="13"/>
  <c r="K486" i="7"/>
  <c r="J486" i="7"/>
  <c r="H486" i="7"/>
  <c r="G486" i="7"/>
  <c r="I486" i="7"/>
  <c r="AX275" i="13"/>
  <c r="E235" i="14"/>
  <c r="BN274" i="13" l="1"/>
  <c r="R234" i="14" s="1"/>
  <c r="AT275" i="13"/>
  <c r="AW275" i="13" s="1"/>
  <c r="AK276" i="13" s="1"/>
  <c r="N234" i="14"/>
  <c r="BM274" i="13"/>
  <c r="Q234" i="14" s="1"/>
  <c r="AS275" i="13"/>
  <c r="H275" i="13"/>
  <c r="AU275" i="13"/>
  <c r="AI276" i="13" s="1"/>
  <c r="BH275" i="13"/>
  <c r="L486" i="7"/>
  <c r="G386" i="12" s="1"/>
  <c r="H386" i="12" s="1"/>
  <c r="I386" i="12" s="1"/>
  <c r="J387" i="12" s="1"/>
  <c r="B235" i="14"/>
  <c r="BO275" i="13"/>
  <c r="S235" i="14" s="1"/>
  <c r="J275" i="13" l="1"/>
  <c r="BQ275" i="13"/>
  <c r="U235" i="14" s="1"/>
  <c r="Q275" i="13"/>
  <c r="Z276" i="13" s="1"/>
  <c r="K275" i="13"/>
  <c r="N275" i="13" s="1"/>
  <c r="AV275" i="13"/>
  <c r="AJ276" i="13" s="1"/>
  <c r="BP275" i="13"/>
  <c r="T235" i="14" s="1"/>
  <c r="I275" i="13"/>
  <c r="BB275" i="13"/>
  <c r="BD275" i="13"/>
  <c r="BC275" i="13"/>
  <c r="L235" i="14"/>
  <c r="S275" i="13"/>
  <c r="AB276" i="13" s="1"/>
  <c r="M275" i="13"/>
  <c r="P275" i="13" s="1"/>
  <c r="F235" i="14" l="1"/>
  <c r="BE275" i="13"/>
  <c r="I235" i="14" s="1"/>
  <c r="BR275" i="13"/>
  <c r="R275" i="13"/>
  <c r="AA276" i="13" s="1"/>
  <c r="F486" i="7" s="1"/>
  <c r="L275" i="13"/>
  <c r="O275" i="13" s="1"/>
  <c r="BG275" i="13"/>
  <c r="K235" i="14" s="1"/>
  <c r="H235" i="14"/>
  <c r="G235" i="14"/>
  <c r="BF275" i="13"/>
  <c r="J235" i="14" s="1"/>
  <c r="BA276" i="13" l="1"/>
  <c r="AX276" i="13" s="1"/>
  <c r="BJ275" i="13"/>
  <c r="AS276" i="13" s="1"/>
  <c r="BP276" i="13" s="1"/>
  <c r="T236" i="14" s="1"/>
  <c r="G487" i="7"/>
  <c r="K487" i="7"/>
  <c r="J487" i="7"/>
  <c r="I487" i="7"/>
  <c r="H487" i="7"/>
  <c r="BK275" i="13"/>
  <c r="BI275" i="13"/>
  <c r="AV276" i="13" l="1"/>
  <c r="AJ277" i="13" s="1"/>
  <c r="I276" i="13"/>
  <c r="R276" i="13" s="1"/>
  <c r="AA277" i="13" s="1"/>
  <c r="E236" i="14"/>
  <c r="N235" i="14"/>
  <c r="BM275" i="13"/>
  <c r="Q235" i="14" s="1"/>
  <c r="L487" i="7"/>
  <c r="G387" i="12" s="1"/>
  <c r="H387" i="12" s="1"/>
  <c r="I387" i="12" s="1"/>
  <c r="J388" i="12" s="1"/>
  <c r="M235" i="14"/>
  <c r="BL275" i="13"/>
  <c r="P235" i="14" s="1"/>
  <c r="AR276" i="13"/>
  <c r="BO276" i="13" s="1"/>
  <c r="S236" i="14" s="1"/>
  <c r="O235" i="14"/>
  <c r="BN275" i="13"/>
  <c r="R235" i="14" s="1"/>
  <c r="AT276" i="13"/>
  <c r="B236" i="14"/>
  <c r="L276" i="13" l="1"/>
  <c r="O276" i="13" s="1"/>
  <c r="AU276" i="13"/>
  <c r="AI277" i="13" s="1"/>
  <c r="H276" i="13"/>
  <c r="BH276" i="13"/>
  <c r="J276" i="13"/>
  <c r="AW276" i="13"/>
  <c r="AK277" i="13" s="1"/>
  <c r="BQ276" i="13"/>
  <c r="U236" i="14" s="1"/>
  <c r="BB276" i="13" l="1"/>
  <c r="BD276" i="13"/>
  <c r="BC276" i="13"/>
  <c r="L236" i="14"/>
  <c r="M276" i="13"/>
  <c r="P276" i="13" s="1"/>
  <c r="S276" i="13"/>
  <c r="AB277" i="13" s="1"/>
  <c r="BR276" i="13"/>
  <c r="K276" i="13"/>
  <c r="N276" i="13" s="1"/>
  <c r="Q276" i="13"/>
  <c r="Z277" i="13" s="1"/>
  <c r="BA277" i="13" l="1"/>
  <c r="BF276" i="13"/>
  <c r="J236" i="14" s="1"/>
  <c r="G236" i="14"/>
  <c r="BG276" i="13"/>
  <c r="K236" i="14" s="1"/>
  <c r="H236" i="14"/>
  <c r="F487" i="7"/>
  <c r="F236" i="14"/>
  <c r="BE276" i="13"/>
  <c r="I236" i="14" s="1"/>
  <c r="BJ276" i="13" l="1"/>
  <c r="BM276" i="13" s="1"/>
  <c r="Q236" i="14" s="1"/>
  <c r="E237" i="14"/>
  <c r="AX277" i="13"/>
  <c r="BK276" i="13"/>
  <c r="BI276" i="13"/>
  <c r="J488" i="7"/>
  <c r="H488" i="7"/>
  <c r="I488" i="7"/>
  <c r="K488" i="7"/>
  <c r="G488" i="7"/>
  <c r="N236" i="14" l="1"/>
  <c r="AS277" i="13"/>
  <c r="BP277" i="13" s="1"/>
  <c r="T237" i="14" s="1"/>
  <c r="M236" i="14"/>
  <c r="BL276" i="13"/>
  <c r="P236" i="14" s="1"/>
  <c r="AR277" i="13"/>
  <c r="B237" i="14"/>
  <c r="L488" i="7"/>
  <c r="G388" i="12" s="1"/>
  <c r="H388" i="12" s="1"/>
  <c r="I388" i="12" s="1"/>
  <c r="J389" i="12" s="1"/>
  <c r="BN276" i="13"/>
  <c r="R236" i="14" s="1"/>
  <c r="O236" i="14"/>
  <c r="AT277" i="13"/>
  <c r="AV277" i="13" l="1"/>
  <c r="AJ278" i="13" s="1"/>
  <c r="I277" i="13"/>
  <c r="AU277" i="13"/>
  <c r="AI278" i="13" s="1"/>
  <c r="H277" i="13"/>
  <c r="BH277" i="13"/>
  <c r="BO277" i="13"/>
  <c r="S237" i="14" s="1"/>
  <c r="L277" i="13"/>
  <c r="O277" i="13" s="1"/>
  <c r="R277" i="13"/>
  <c r="AA278" i="13" s="1"/>
  <c r="BQ277" i="13"/>
  <c r="U237" i="14" s="1"/>
  <c r="AW277" i="13"/>
  <c r="AK278" i="13" s="1"/>
  <c r="J277" i="13"/>
  <c r="L237" i="14" l="1"/>
  <c r="BC277" i="13"/>
  <c r="BD277" i="13"/>
  <c r="BB277" i="13"/>
  <c r="Q277" i="13"/>
  <c r="Z278" i="13" s="1"/>
  <c r="BA278" i="13" s="1"/>
  <c r="K277" i="13"/>
  <c r="N277" i="13" s="1"/>
  <c r="BR277" i="13"/>
  <c r="M277" i="13"/>
  <c r="P277" i="13" s="1"/>
  <c r="S277" i="13"/>
  <c r="AB278" i="13" s="1"/>
  <c r="F488" i="7" l="1"/>
  <c r="J489" i="7" s="1"/>
  <c r="F237" i="14"/>
  <c r="BE277" i="13"/>
  <c r="I237" i="14" s="1"/>
  <c r="BG277" i="13"/>
  <c r="K237" i="14" s="1"/>
  <c r="H237" i="14"/>
  <c r="G237" i="14"/>
  <c r="BF277" i="13"/>
  <c r="J237" i="14" s="1"/>
  <c r="BJ277" i="13" l="1"/>
  <c r="H489" i="7"/>
  <c r="G489" i="7"/>
  <c r="K489" i="7"/>
  <c r="I489" i="7"/>
  <c r="BK277" i="13"/>
  <c r="O237" i="14" s="1"/>
  <c r="N237" i="14"/>
  <c r="BM277" i="13"/>
  <c r="Q237" i="14" s="1"/>
  <c r="AS278" i="13"/>
  <c r="BI277" i="13"/>
  <c r="AX278" i="13"/>
  <c r="E238" i="14"/>
  <c r="L489" i="7" l="1"/>
  <c r="G389" i="12" s="1"/>
  <c r="H389" i="12" s="1"/>
  <c r="I389" i="12" s="1"/>
  <c r="J390" i="12" s="1"/>
  <c r="BN277" i="13"/>
  <c r="R237" i="14" s="1"/>
  <c r="AT278" i="13"/>
  <c r="AW278" i="13" s="1"/>
  <c r="AK279" i="13" s="1"/>
  <c r="BP278" i="13"/>
  <c r="T238" i="14" s="1"/>
  <c r="AV278" i="13"/>
  <c r="AJ279" i="13" s="1"/>
  <c r="I278" i="13"/>
  <c r="J278" i="13"/>
  <c r="BQ278" i="13"/>
  <c r="U238" i="14" s="1"/>
  <c r="B238" i="14"/>
  <c r="BL277" i="13"/>
  <c r="P237" i="14" s="1"/>
  <c r="M237" i="14"/>
  <c r="AR278" i="13"/>
  <c r="R278" i="13" l="1"/>
  <c r="AA279" i="13" s="1"/>
  <c r="L278" i="13"/>
  <c r="O278" i="13" s="1"/>
  <c r="M278" i="13"/>
  <c r="P278" i="13" s="1"/>
  <c r="S278" i="13"/>
  <c r="AB279" i="13" s="1"/>
  <c r="AU278" i="13"/>
  <c r="AI279" i="13" s="1"/>
  <c r="H278" i="13"/>
  <c r="BH278" i="13"/>
  <c r="BO278" i="13"/>
  <c r="S238" i="14" s="1"/>
  <c r="K278" i="13" l="1"/>
  <c r="N278" i="13" s="1"/>
  <c r="BR278" i="13"/>
  <c r="Q278" i="13"/>
  <c r="Z279" i="13" s="1"/>
  <c r="BA279" i="13" s="1"/>
  <c r="L238" i="14"/>
  <c r="BB278" i="13"/>
  <c r="BC278" i="13"/>
  <c r="BD278" i="13"/>
  <c r="H238" i="14" l="1"/>
  <c r="BG278" i="13"/>
  <c r="K238" i="14" s="1"/>
  <c r="F489" i="7"/>
  <c r="F238" i="14"/>
  <c r="BE278" i="13"/>
  <c r="I238" i="14" s="1"/>
  <c r="BF278" i="13"/>
  <c r="J238" i="14" s="1"/>
  <c r="G238" i="14"/>
  <c r="BI278" i="13" l="1"/>
  <c r="M238" i="14" s="1"/>
  <c r="BJ278" i="13"/>
  <c r="N238" i="14" s="1"/>
  <c r="BK278" i="13"/>
  <c r="AX279" i="13"/>
  <c r="E239" i="14"/>
  <c r="K490" i="7"/>
  <c r="G490" i="7"/>
  <c r="J490" i="7"/>
  <c r="H490" i="7"/>
  <c r="I490" i="7"/>
  <c r="AS279" i="13" l="1"/>
  <c r="BP279" i="13" s="1"/>
  <c r="T239" i="14" s="1"/>
  <c r="BM278" i="13"/>
  <c r="Q238" i="14" s="1"/>
  <c r="AR279" i="13"/>
  <c r="H279" i="13" s="1"/>
  <c r="BL278" i="13"/>
  <c r="P238" i="14" s="1"/>
  <c r="B239" i="14"/>
  <c r="AU279" i="13"/>
  <c r="AI280" i="13" s="1"/>
  <c r="O238" i="14"/>
  <c r="BN278" i="13"/>
  <c r="R238" i="14" s="1"/>
  <c r="AT279" i="13"/>
  <c r="L490" i="7"/>
  <c r="G390" i="12" s="1"/>
  <c r="H390" i="12" s="1"/>
  <c r="I390" i="12" s="1"/>
  <c r="J391" i="12" s="1"/>
  <c r="AV279" i="13" l="1"/>
  <c r="AJ280" i="13" s="1"/>
  <c r="BH279" i="13"/>
  <c r="BC279" i="13" s="1"/>
  <c r="BO279" i="13"/>
  <c r="S239" i="14" s="1"/>
  <c r="I279" i="13"/>
  <c r="L279" i="13" s="1"/>
  <c r="O279" i="13" s="1"/>
  <c r="BQ279" i="13"/>
  <c r="U239" i="14" s="1"/>
  <c r="J279" i="13"/>
  <c r="AW279" i="13"/>
  <c r="AK280" i="13" s="1"/>
  <c r="K279" i="13"/>
  <c r="N279" i="13" s="1"/>
  <c r="Q279" i="13"/>
  <c r="Z280" i="13" s="1"/>
  <c r="BD279" i="13" l="1"/>
  <c r="L239" i="14"/>
  <c r="BB279" i="13"/>
  <c r="BE279" i="13" s="1"/>
  <c r="I239" i="14" s="1"/>
  <c r="BR279" i="13"/>
  <c r="R279" i="13"/>
  <c r="AA280" i="13" s="1"/>
  <c r="BG279" i="13"/>
  <c r="K239" i="14" s="1"/>
  <c r="H239" i="14"/>
  <c r="BK279" i="13"/>
  <c r="AT280" i="13" s="1"/>
  <c r="S279" i="13"/>
  <c r="AB280" i="13" s="1"/>
  <c r="M279" i="13"/>
  <c r="P279" i="13" s="1"/>
  <c r="G239" i="14"/>
  <c r="BF279" i="13"/>
  <c r="J239" i="14" s="1"/>
  <c r="F239" i="14" l="1"/>
  <c r="BA280" i="13"/>
  <c r="F490" i="7"/>
  <c r="J491" i="7" s="1"/>
  <c r="E240" i="14"/>
  <c r="AW280" i="13"/>
  <c r="AK281" i="13" s="1"/>
  <c r="BQ280" i="13"/>
  <c r="U240" i="14" s="1"/>
  <c r="J280" i="13"/>
  <c r="BI279" i="13"/>
  <c r="O239" i="14"/>
  <c r="BN279" i="13"/>
  <c r="R239" i="14" s="1"/>
  <c r="BJ279" i="13"/>
  <c r="K491" i="7" l="1"/>
  <c r="I491" i="7"/>
  <c r="H491" i="7"/>
  <c r="G491" i="7"/>
  <c r="AX280" i="13"/>
  <c r="B240" i="14" s="1"/>
  <c r="BM279" i="13"/>
  <c r="Q239" i="14" s="1"/>
  <c r="N239" i="14"/>
  <c r="AS280" i="13"/>
  <c r="BL279" i="13"/>
  <c r="P239" i="14" s="1"/>
  <c r="M239" i="14"/>
  <c r="AR280" i="13"/>
  <c r="S280" i="13"/>
  <c r="AB281" i="13" s="1"/>
  <c r="M280" i="13"/>
  <c r="P280" i="13" s="1"/>
  <c r="L491" i="7"/>
  <c r="G391" i="12" s="1"/>
  <c r="H391" i="12" s="1"/>
  <c r="I391" i="12" s="1"/>
  <c r="J392" i="12" s="1"/>
  <c r="BP280" i="13" l="1"/>
  <c r="T240" i="14" s="1"/>
  <c r="AV280" i="13"/>
  <c r="AJ281" i="13" s="1"/>
  <c r="I280" i="13"/>
  <c r="AU280" i="13"/>
  <c r="AI281" i="13" s="1"/>
  <c r="H280" i="13"/>
  <c r="BH280" i="13"/>
  <c r="BO280" i="13"/>
  <c r="S240" i="14" s="1"/>
  <c r="BR280" i="13" l="1"/>
  <c r="K280" i="13"/>
  <c r="N280" i="13" s="1"/>
  <c r="Q280" i="13"/>
  <c r="Z281" i="13" s="1"/>
  <c r="L280" i="13"/>
  <c r="O280" i="13" s="1"/>
  <c r="R280" i="13"/>
  <c r="AA281" i="13" s="1"/>
  <c r="BB280" i="13"/>
  <c r="BC280" i="13"/>
  <c r="L240" i="14"/>
  <c r="BD280" i="13"/>
  <c r="BA281" i="13" l="1"/>
  <c r="F240" i="14"/>
  <c r="BE280" i="13"/>
  <c r="I240" i="14" s="1"/>
  <c r="G240" i="14"/>
  <c r="BF280" i="13"/>
  <c r="J240" i="14" s="1"/>
  <c r="F491" i="7"/>
  <c r="BG280" i="13"/>
  <c r="K240" i="14" s="1"/>
  <c r="H240" i="14"/>
  <c r="BJ280" i="13" l="1"/>
  <c r="BM280" i="13" s="1"/>
  <c r="Q240" i="14" s="1"/>
  <c r="BK280" i="13"/>
  <c r="BN280" i="13" s="1"/>
  <c r="R240" i="14" s="1"/>
  <c r="G492" i="7"/>
  <c r="J492" i="7"/>
  <c r="I492" i="7"/>
  <c r="K492" i="7"/>
  <c r="H492" i="7"/>
  <c r="AT281" i="13"/>
  <c r="AX281" i="13"/>
  <c r="E241" i="14"/>
  <c r="AS281" i="13"/>
  <c r="BI280" i="13"/>
  <c r="N240" i="14" l="1"/>
  <c r="O240" i="14"/>
  <c r="I281" i="13"/>
  <c r="BP281" i="13"/>
  <c r="T241" i="14" s="1"/>
  <c r="AV281" i="13"/>
  <c r="AJ282" i="13" s="1"/>
  <c r="BQ281" i="13"/>
  <c r="U241" i="14" s="1"/>
  <c r="J281" i="13"/>
  <c r="AW281" i="13"/>
  <c r="AK282" i="13" s="1"/>
  <c r="AR281" i="13"/>
  <c r="BO281" i="13" s="1"/>
  <c r="S241" i="14" s="1"/>
  <c r="BL280" i="13"/>
  <c r="P240" i="14" s="1"/>
  <c r="M240" i="14"/>
  <c r="B241" i="14"/>
  <c r="L492" i="7"/>
  <c r="G392" i="12" s="1"/>
  <c r="H392" i="12" s="1"/>
  <c r="I392" i="12" s="1"/>
  <c r="J393" i="12" s="1"/>
  <c r="S281" i="13" l="1"/>
  <c r="AB282" i="13" s="1"/>
  <c r="M281" i="13"/>
  <c r="P281" i="13" s="1"/>
  <c r="AU281" i="13"/>
  <c r="AI282" i="13" s="1"/>
  <c r="H281" i="13"/>
  <c r="BH281" i="13"/>
  <c r="R281" i="13"/>
  <c r="AA282" i="13" s="1"/>
  <c r="L281" i="13"/>
  <c r="O281" i="13" s="1"/>
  <c r="K281" i="13" l="1"/>
  <c r="N281" i="13" s="1"/>
  <c r="Q281" i="13"/>
  <c r="Z282" i="13" s="1"/>
  <c r="BA282" i="13" s="1"/>
  <c r="BC281" i="13"/>
  <c r="L241" i="14"/>
  <c r="BD281" i="13"/>
  <c r="BB281" i="13"/>
  <c r="F492" i="7"/>
  <c r="BR281" i="13"/>
  <c r="F241" i="14" l="1"/>
  <c r="BE281" i="13"/>
  <c r="I241" i="14" s="1"/>
  <c r="I493" i="7"/>
  <c r="J493" i="7"/>
  <c r="G493" i="7"/>
  <c r="H493" i="7"/>
  <c r="K493" i="7"/>
  <c r="BF281" i="13"/>
  <c r="J241" i="14" s="1"/>
  <c r="G241" i="14"/>
  <c r="BG281" i="13"/>
  <c r="K241" i="14" s="1"/>
  <c r="H241" i="14"/>
  <c r="BK281" i="13"/>
  <c r="BJ281" i="13" l="1"/>
  <c r="BM281" i="13" s="1"/>
  <c r="Q241" i="14" s="1"/>
  <c r="L493" i="7"/>
  <c r="G393" i="12" s="1"/>
  <c r="H393" i="12" s="1"/>
  <c r="I393" i="12" s="1"/>
  <c r="J394" i="12" s="1"/>
  <c r="E242" i="14"/>
  <c r="AX282" i="13"/>
  <c r="N241" i="14"/>
  <c r="AS282" i="13"/>
  <c r="BI281" i="13"/>
  <c r="BN281" i="13"/>
  <c r="R241" i="14" s="1"/>
  <c r="O241" i="14"/>
  <c r="AT282" i="13"/>
  <c r="J282" i="13" l="1"/>
  <c r="BQ282" i="13"/>
  <c r="U242" i="14" s="1"/>
  <c r="AW282" i="13"/>
  <c r="AK283" i="13" s="1"/>
  <c r="B242" i="14"/>
  <c r="BL281" i="13"/>
  <c r="P241" i="14" s="1"/>
  <c r="M241" i="14"/>
  <c r="AR282" i="13"/>
  <c r="BO282" i="13" s="1"/>
  <c r="S242" i="14" s="1"/>
  <c r="I282" i="13"/>
  <c r="BP282" i="13"/>
  <c r="T242" i="14" s="1"/>
  <c r="AV282" i="13"/>
  <c r="AJ283" i="13" s="1"/>
  <c r="R282" i="13" l="1"/>
  <c r="AA283" i="13" s="1"/>
  <c r="L282" i="13"/>
  <c r="O282" i="13" s="1"/>
  <c r="AU282" i="13"/>
  <c r="AI283" i="13" s="1"/>
  <c r="H282" i="13"/>
  <c r="BH282" i="13"/>
  <c r="M282" i="13"/>
  <c r="P282" i="13" s="1"/>
  <c r="S282" i="13"/>
  <c r="AB283" i="13" s="1"/>
  <c r="L242" i="14" l="1"/>
  <c r="BB282" i="13"/>
  <c r="BD282" i="13"/>
  <c r="BC282" i="13"/>
  <c r="BR282" i="13"/>
  <c r="Q282" i="13"/>
  <c r="Z283" i="13" s="1"/>
  <c r="BA283" i="13" s="1"/>
  <c r="K282" i="13"/>
  <c r="N282" i="13" s="1"/>
  <c r="F493" i="7" l="1"/>
  <c r="BG282" i="13"/>
  <c r="K242" i="14" s="1"/>
  <c r="H242" i="14"/>
  <c r="F242" i="14"/>
  <c r="BE282" i="13"/>
  <c r="I242" i="14" s="1"/>
  <c r="G242" i="14"/>
  <c r="BF282" i="13"/>
  <c r="J242" i="14" s="1"/>
  <c r="BJ282" i="13" l="1"/>
  <c r="N242" i="14" s="1"/>
  <c r="BK282" i="13"/>
  <c r="O242" i="14" s="1"/>
  <c r="BI282" i="13"/>
  <c r="BL282" i="13" s="1"/>
  <c r="P242" i="14" s="1"/>
  <c r="AT283" i="13"/>
  <c r="E243" i="14"/>
  <c r="AX283" i="13"/>
  <c r="BM282" i="13"/>
  <c r="Q242" i="14" s="1"/>
  <c r="G494" i="7"/>
  <c r="H494" i="7"/>
  <c r="K494" i="7"/>
  <c r="J494" i="7"/>
  <c r="I494" i="7"/>
  <c r="BN282" i="13" l="1"/>
  <c r="R242" i="14" s="1"/>
  <c r="AS283" i="13"/>
  <c r="BP283" i="13" s="1"/>
  <c r="T243" i="14" s="1"/>
  <c r="AR283" i="13"/>
  <c r="AU283" i="13" s="1"/>
  <c r="AI284" i="13" s="1"/>
  <c r="M242" i="14"/>
  <c r="B243" i="14"/>
  <c r="L494" i="7"/>
  <c r="G394" i="12" s="1"/>
  <c r="H394" i="12" s="1"/>
  <c r="I394" i="12" s="1"/>
  <c r="J395" i="12" s="1"/>
  <c r="BQ283" i="13"/>
  <c r="U243" i="14" s="1"/>
  <c r="J283" i="13"/>
  <c r="AW283" i="13"/>
  <c r="AK284" i="13" s="1"/>
  <c r="BH283" i="13"/>
  <c r="BO283" i="13" l="1"/>
  <c r="S243" i="14" s="1"/>
  <c r="H283" i="13"/>
  <c r="I283" i="13"/>
  <c r="AV283" i="13"/>
  <c r="AJ284" i="13" s="1"/>
  <c r="Q283" i="13"/>
  <c r="Z284" i="13" s="1"/>
  <c r="K283" i="13"/>
  <c r="N283" i="13" s="1"/>
  <c r="L283" i="13"/>
  <c r="O283" i="13" s="1"/>
  <c r="R283" i="13"/>
  <c r="AA284" i="13" s="1"/>
  <c r="L243" i="14"/>
  <c r="BD283" i="13"/>
  <c r="BC283" i="13"/>
  <c r="BB283" i="13"/>
  <c r="BR283" i="13"/>
  <c r="M283" i="13"/>
  <c r="P283" i="13" s="1"/>
  <c r="S283" i="13"/>
  <c r="AB284" i="13" s="1"/>
  <c r="BA284" i="13" l="1"/>
  <c r="F494" i="7"/>
  <c r="H495" i="7" s="1"/>
  <c r="F243" i="14"/>
  <c r="BE283" i="13"/>
  <c r="I243" i="14" s="1"/>
  <c r="H243" i="14"/>
  <c r="BG283" i="13"/>
  <c r="K243" i="14" s="1"/>
  <c r="G243" i="14"/>
  <c r="BF283" i="13"/>
  <c r="J243" i="14" s="1"/>
  <c r="G495" i="7" l="1"/>
  <c r="K495" i="7"/>
  <c r="I495" i="7"/>
  <c r="J495" i="7"/>
  <c r="BK283" i="13"/>
  <c r="O243" i="14" s="1"/>
  <c r="BJ283" i="13"/>
  <c r="AS284" i="13" s="1"/>
  <c r="E244" i="14"/>
  <c r="AX284" i="13"/>
  <c r="BI283" i="13"/>
  <c r="L495" i="7" l="1"/>
  <c r="G395" i="12" s="1"/>
  <c r="H395" i="12" s="1"/>
  <c r="I395" i="12" s="1"/>
  <c r="J396" i="12" s="1"/>
  <c r="N243" i="14"/>
  <c r="AT284" i="13"/>
  <c r="BN283" i="13"/>
  <c r="R243" i="14" s="1"/>
  <c r="BM283" i="13"/>
  <c r="Q243" i="14" s="1"/>
  <c r="B244" i="14"/>
  <c r="BP284" i="13"/>
  <c r="T244" i="14" s="1"/>
  <c r="I284" i="13"/>
  <c r="AV284" i="13"/>
  <c r="AJ285" i="13" s="1"/>
  <c r="AR284" i="13"/>
  <c r="BH284" i="13" s="1"/>
  <c r="M243" i="14"/>
  <c r="BL283" i="13"/>
  <c r="P243" i="14" s="1"/>
  <c r="BQ284" i="13"/>
  <c r="U244" i="14" s="1"/>
  <c r="AW284" i="13"/>
  <c r="AK285" i="13" s="1"/>
  <c r="J284" i="13"/>
  <c r="L244" i="14" l="1"/>
  <c r="BB284" i="13"/>
  <c r="BC284" i="13"/>
  <c r="BD284" i="13"/>
  <c r="AU284" i="13"/>
  <c r="AI285" i="13" s="1"/>
  <c r="H284" i="13"/>
  <c r="BR284" i="13" s="1"/>
  <c r="R284" i="13"/>
  <c r="AA285" i="13" s="1"/>
  <c r="L284" i="13"/>
  <c r="O284" i="13" s="1"/>
  <c r="M284" i="13"/>
  <c r="P284" i="13" s="1"/>
  <c r="S284" i="13"/>
  <c r="AB285" i="13" s="1"/>
  <c r="BO284" i="13"/>
  <c r="S244" i="14" s="1"/>
  <c r="K284" i="13" l="1"/>
  <c r="N284" i="13" s="1"/>
  <c r="Q284" i="13"/>
  <c r="Z285" i="13" s="1"/>
  <c r="H244" i="14"/>
  <c r="BG284" i="13"/>
  <c r="K244" i="14" s="1"/>
  <c r="G244" i="14"/>
  <c r="BF284" i="13"/>
  <c r="J244" i="14" s="1"/>
  <c r="F244" i="14"/>
  <c r="BE284" i="13"/>
  <c r="I244" i="14" s="1"/>
  <c r="F495" i="7" l="1"/>
  <c r="G496" i="7" s="1"/>
  <c r="BA285" i="13"/>
  <c r="BK284" i="13"/>
  <c r="BJ284" i="13"/>
  <c r="BM284" i="13" s="1"/>
  <c r="Q244" i="14" s="1"/>
  <c r="AS285" i="13"/>
  <c r="BN284" i="13"/>
  <c r="R244" i="14" s="1"/>
  <c r="O244" i="14"/>
  <c r="AT285" i="13"/>
  <c r="H496" i="7"/>
  <c r="I496" i="7"/>
  <c r="K496" i="7"/>
  <c r="BI284" i="13"/>
  <c r="J496" i="7" l="1"/>
  <c r="N244" i="14"/>
  <c r="AW285" i="13"/>
  <c r="AK286" i="13" s="1"/>
  <c r="J285" i="13"/>
  <c r="BQ285" i="13"/>
  <c r="U245" i="14" s="1"/>
  <c r="BL284" i="13"/>
  <c r="P244" i="14" s="1"/>
  <c r="M244" i="14"/>
  <c r="AR285" i="13"/>
  <c r="AV285" i="13"/>
  <c r="AJ286" i="13" s="1"/>
  <c r="I285" i="13"/>
  <c r="BP285" i="13"/>
  <c r="T245" i="14" s="1"/>
  <c r="AX285" i="13"/>
  <c r="E245" i="14"/>
  <c r="L496" i="7"/>
  <c r="G396" i="12" s="1"/>
  <c r="H396" i="12" s="1"/>
  <c r="I396" i="12" s="1"/>
  <c r="J397" i="12" s="1"/>
  <c r="H285" i="13" l="1"/>
  <c r="AU285" i="13"/>
  <c r="AI286" i="13" s="1"/>
  <c r="BH285" i="13"/>
  <c r="M285" i="13"/>
  <c r="P285" i="13" s="1"/>
  <c r="S285" i="13"/>
  <c r="AB286" i="13" s="1"/>
  <c r="B245" i="14"/>
  <c r="BO285" i="13"/>
  <c r="S245" i="14" s="1"/>
  <c r="R285" i="13"/>
  <c r="AA286" i="13" s="1"/>
  <c r="L285" i="13"/>
  <c r="O285" i="13" s="1"/>
  <c r="BB285" i="13" l="1"/>
  <c r="L245" i="14"/>
  <c r="BD285" i="13"/>
  <c r="BC285" i="13"/>
  <c r="K285" i="13"/>
  <c r="N285" i="13" s="1"/>
  <c r="BR285" i="13"/>
  <c r="Q285" i="13"/>
  <c r="Z286" i="13" s="1"/>
  <c r="BA286" i="13" s="1"/>
  <c r="BF285" i="13" l="1"/>
  <c r="J245" i="14" s="1"/>
  <c r="G245" i="14"/>
  <c r="H245" i="14"/>
  <c r="BG285" i="13"/>
  <c r="K245" i="14" s="1"/>
  <c r="F496" i="7"/>
  <c r="F245" i="14"/>
  <c r="BE285" i="13"/>
  <c r="I245" i="14" s="1"/>
  <c r="BJ285" i="13" l="1"/>
  <c r="BM285" i="13" s="1"/>
  <c r="Q245" i="14" s="1"/>
  <c r="BK285" i="13"/>
  <c r="BI285" i="13"/>
  <c r="E246" i="14"/>
  <c r="AX286" i="13"/>
  <c r="G497" i="7"/>
  <c r="K497" i="7"/>
  <c r="H497" i="7"/>
  <c r="J497" i="7"/>
  <c r="I497" i="7"/>
  <c r="AS286" i="13" l="1"/>
  <c r="AV286" i="13" s="1"/>
  <c r="AJ287" i="13" s="1"/>
  <c r="N245" i="14"/>
  <c r="B246" i="14"/>
  <c r="BL285" i="13"/>
  <c r="P245" i="14" s="1"/>
  <c r="M245" i="14"/>
  <c r="AR286" i="13"/>
  <c r="BO286" i="13" s="1"/>
  <c r="S246" i="14" s="1"/>
  <c r="L497" i="7"/>
  <c r="G397" i="12" s="1"/>
  <c r="H397" i="12" s="1"/>
  <c r="I397" i="12" s="1"/>
  <c r="J398" i="12" s="1"/>
  <c r="BN285" i="13"/>
  <c r="R245" i="14" s="1"/>
  <c r="O245" i="14"/>
  <c r="AT286" i="13"/>
  <c r="BP286" i="13" l="1"/>
  <c r="T246" i="14" s="1"/>
  <c r="I286" i="13"/>
  <c r="L286" i="13" s="1"/>
  <c r="O286" i="13" s="1"/>
  <c r="BQ286" i="13"/>
  <c r="U246" i="14" s="1"/>
  <c r="J286" i="13"/>
  <c r="AW286" i="13"/>
  <c r="AK287" i="13" s="1"/>
  <c r="AU286" i="13"/>
  <c r="AI287" i="13" s="1"/>
  <c r="H286" i="13"/>
  <c r="BH286" i="13"/>
  <c r="R286" i="13" l="1"/>
  <c r="AA287" i="13" s="1"/>
  <c r="S286" i="13"/>
  <c r="AB287" i="13" s="1"/>
  <c r="M286" i="13"/>
  <c r="P286" i="13" s="1"/>
  <c r="BD286" i="13"/>
  <c r="L246" i="14"/>
  <c r="BC286" i="13"/>
  <c r="BB286" i="13"/>
  <c r="BR286" i="13"/>
  <c r="Q286" i="13"/>
  <c r="Z287" i="13" s="1"/>
  <c r="K286" i="13"/>
  <c r="N286" i="13" s="1"/>
  <c r="BA287" i="13" l="1"/>
  <c r="BF286" i="13"/>
  <c r="J246" i="14" s="1"/>
  <c r="G246" i="14"/>
  <c r="BG286" i="13"/>
  <c r="K246" i="14" s="1"/>
  <c r="H246" i="14"/>
  <c r="F497" i="7"/>
  <c r="F246" i="14"/>
  <c r="BE286" i="13"/>
  <c r="I246" i="14" s="1"/>
  <c r="BJ286" i="13" l="1"/>
  <c r="BK286" i="13"/>
  <c r="AX287" i="13"/>
  <c r="E247" i="14"/>
  <c r="O246" i="14"/>
  <c r="BN286" i="13"/>
  <c r="R246" i="14" s="1"/>
  <c r="AT287" i="13"/>
  <c r="N246" i="14"/>
  <c r="BM286" i="13"/>
  <c r="Q246" i="14" s="1"/>
  <c r="AS287" i="13"/>
  <c r="BI286" i="13"/>
  <c r="I498" i="7"/>
  <c r="H498" i="7"/>
  <c r="K498" i="7"/>
  <c r="G498" i="7"/>
  <c r="J498" i="7"/>
  <c r="L498" i="7" l="1"/>
  <c r="G398" i="12" s="1"/>
  <c r="H398" i="12" s="1"/>
  <c r="I398" i="12" s="1"/>
  <c r="J399" i="12" s="1"/>
  <c r="BQ287" i="13"/>
  <c r="U247" i="14" s="1"/>
  <c r="AW287" i="13"/>
  <c r="AK288" i="13" s="1"/>
  <c r="J287" i="13"/>
  <c r="AV287" i="13"/>
  <c r="AJ288" i="13" s="1"/>
  <c r="I287" i="13"/>
  <c r="BP287" i="13"/>
  <c r="T247" i="14" s="1"/>
  <c r="M246" i="14"/>
  <c r="BL286" i="13"/>
  <c r="P246" i="14" s="1"/>
  <c r="AR287" i="13"/>
  <c r="B247" i="14"/>
  <c r="AU287" i="13" l="1"/>
  <c r="AI288" i="13" s="1"/>
  <c r="H287" i="13"/>
  <c r="BH287" i="13"/>
  <c r="M287" i="13"/>
  <c r="P287" i="13" s="1"/>
  <c r="S287" i="13"/>
  <c r="AB288" i="13" s="1"/>
  <c r="L287" i="13"/>
  <c r="O287" i="13" s="1"/>
  <c r="R287" i="13"/>
  <c r="AA288" i="13" s="1"/>
  <c r="BO287" i="13"/>
  <c r="S247" i="14" s="1"/>
  <c r="BD287" i="13" l="1"/>
  <c r="L247" i="14"/>
  <c r="BB287" i="13"/>
  <c r="BC287" i="13"/>
  <c r="Q287" i="13"/>
  <c r="Z288" i="13" s="1"/>
  <c r="BA288" i="13" s="1"/>
  <c r="K287" i="13"/>
  <c r="N287" i="13" s="1"/>
  <c r="BR287" i="13"/>
  <c r="F498" i="7" l="1"/>
  <c r="BF287" i="13"/>
  <c r="J247" i="14" s="1"/>
  <c r="G247" i="14"/>
  <c r="F247" i="14"/>
  <c r="BE287" i="13"/>
  <c r="I247" i="14" s="1"/>
  <c r="BG287" i="13"/>
  <c r="K247" i="14" s="1"/>
  <c r="H247" i="14"/>
  <c r="BJ287" i="13" l="1"/>
  <c r="N247" i="14" s="1"/>
  <c r="BK287" i="13"/>
  <c r="BN287" i="13" s="1"/>
  <c r="R247" i="14" s="1"/>
  <c r="BI287" i="13"/>
  <c r="AR288" i="13" s="1"/>
  <c r="O247" i="14"/>
  <c r="AT288" i="13"/>
  <c r="G499" i="7"/>
  <c r="H499" i="7"/>
  <c r="J499" i="7"/>
  <c r="K499" i="7"/>
  <c r="I499" i="7"/>
  <c r="BL287" i="13"/>
  <c r="P247" i="14" s="1"/>
  <c r="AX288" i="13"/>
  <c r="E248" i="14"/>
  <c r="M247" i="14" l="1"/>
  <c r="AS288" i="13"/>
  <c r="BM287" i="13"/>
  <c r="Q247" i="14" s="1"/>
  <c r="B248" i="14"/>
  <c r="BO288" i="13"/>
  <c r="S248" i="14" s="1"/>
  <c r="BP288" i="13"/>
  <c r="T248" i="14" s="1"/>
  <c r="I288" i="13"/>
  <c r="AV288" i="13"/>
  <c r="AJ289" i="13" s="1"/>
  <c r="AU288" i="13"/>
  <c r="AI289" i="13" s="1"/>
  <c r="H288" i="13"/>
  <c r="BH288" i="13"/>
  <c r="J288" i="13"/>
  <c r="AW288" i="13"/>
  <c r="AK289" i="13" s="1"/>
  <c r="BQ288" i="13"/>
  <c r="U248" i="14" s="1"/>
  <c r="L499" i="7"/>
  <c r="G399" i="12" s="1"/>
  <c r="H399" i="12" s="1"/>
  <c r="I399" i="12" s="1"/>
  <c r="J400" i="12" s="1"/>
  <c r="L288" i="13" l="1"/>
  <c r="O288" i="13" s="1"/>
  <c r="R288" i="13"/>
  <c r="AA289" i="13" s="1"/>
  <c r="M288" i="13"/>
  <c r="P288" i="13" s="1"/>
  <c r="S288" i="13"/>
  <c r="AB289" i="13" s="1"/>
  <c r="BD288" i="13"/>
  <c r="L248" i="14"/>
  <c r="BB288" i="13"/>
  <c r="BC288" i="13"/>
  <c r="BR288" i="13"/>
  <c r="Q288" i="13"/>
  <c r="Z289" i="13" s="1"/>
  <c r="K288" i="13"/>
  <c r="N288" i="13" s="1"/>
  <c r="BA289" i="13" l="1"/>
  <c r="H248" i="14"/>
  <c r="BG288" i="13"/>
  <c r="K248" i="14" s="1"/>
  <c r="F499" i="7"/>
  <c r="G248" i="14"/>
  <c r="BF288" i="13"/>
  <c r="J248" i="14" s="1"/>
  <c r="F248" i="14"/>
  <c r="BE288" i="13"/>
  <c r="I248" i="14" s="1"/>
  <c r="K500" i="7" l="1"/>
  <c r="J500" i="7"/>
  <c r="G500" i="7"/>
  <c r="I500" i="7"/>
  <c r="H500" i="7"/>
  <c r="E249" i="14"/>
  <c r="AX289" i="13"/>
  <c r="BI288" i="13"/>
  <c r="BK288" i="13"/>
  <c r="BJ288" i="13"/>
  <c r="B249" i="14" l="1"/>
  <c r="L500" i="7"/>
  <c r="G400" i="12" s="1"/>
  <c r="H400" i="12" s="1"/>
  <c r="I400" i="12" s="1"/>
  <c r="J401" i="12" s="1"/>
  <c r="BM288" i="13"/>
  <c r="Q248" i="14" s="1"/>
  <c r="N248" i="14"/>
  <c r="AS289" i="13"/>
  <c r="AT289" i="13"/>
  <c r="O248" i="14"/>
  <c r="BN288" i="13"/>
  <c r="R248" i="14" s="1"/>
  <c r="BL288" i="13"/>
  <c r="P248" i="14" s="1"/>
  <c r="M248" i="14"/>
  <c r="AR289" i="13"/>
  <c r="AW289" i="13" l="1"/>
  <c r="AK290" i="13" s="1"/>
  <c r="J289" i="13"/>
  <c r="BQ289" i="13"/>
  <c r="U249" i="14" s="1"/>
  <c r="H289" i="13"/>
  <c r="AU289" i="13"/>
  <c r="AI290" i="13" s="1"/>
  <c r="BH289" i="13"/>
  <c r="BO289" i="13"/>
  <c r="S249" i="14" s="1"/>
  <c r="I289" i="13"/>
  <c r="AV289" i="13"/>
  <c r="AJ290" i="13" s="1"/>
  <c r="BP289" i="13"/>
  <c r="T249" i="14" s="1"/>
  <c r="L249" i="14" l="1"/>
  <c r="BB289" i="13"/>
  <c r="BC289" i="13"/>
  <c r="BD289" i="13"/>
  <c r="K289" i="13"/>
  <c r="N289" i="13" s="1"/>
  <c r="BR289" i="13"/>
  <c r="Q289" i="13"/>
  <c r="Z290" i="13" s="1"/>
  <c r="BA290" i="13" s="1"/>
  <c r="M289" i="13"/>
  <c r="P289" i="13" s="1"/>
  <c r="S289" i="13"/>
  <c r="AB290" i="13" s="1"/>
  <c r="L289" i="13"/>
  <c r="O289" i="13" s="1"/>
  <c r="R289" i="13"/>
  <c r="AA290" i="13" s="1"/>
  <c r="F500" i="7" l="1"/>
  <c r="BG289" i="13"/>
  <c r="K249" i="14" s="1"/>
  <c r="H249" i="14"/>
  <c r="F249" i="14"/>
  <c r="BE289" i="13"/>
  <c r="I249" i="14" s="1"/>
  <c r="BF289" i="13"/>
  <c r="J249" i="14" s="1"/>
  <c r="G249" i="14"/>
  <c r="BK289" i="13" l="1"/>
  <c r="BJ289" i="13"/>
  <c r="AS290" i="13" s="1"/>
  <c r="BI289" i="13"/>
  <c r="AR290" i="13" s="1"/>
  <c r="O249" i="14"/>
  <c r="BN289" i="13"/>
  <c r="R249" i="14" s="1"/>
  <c r="AT290" i="13"/>
  <c r="M249" i="14"/>
  <c r="BL289" i="13"/>
  <c r="P249" i="14" s="1"/>
  <c r="BM289" i="13"/>
  <c r="Q249" i="14" s="1"/>
  <c r="K501" i="7"/>
  <c r="J501" i="7"/>
  <c r="H501" i="7"/>
  <c r="I501" i="7"/>
  <c r="G501" i="7"/>
  <c r="E250" i="14"/>
  <c r="AX290" i="13"/>
  <c r="N249" i="14" l="1"/>
  <c r="L501" i="7"/>
  <c r="G401" i="12" s="1"/>
  <c r="H401" i="12" s="1"/>
  <c r="I401" i="12" s="1"/>
  <c r="J402" i="12" s="1"/>
  <c r="J290" i="13"/>
  <c r="BQ290" i="13"/>
  <c r="U250" i="14" s="1"/>
  <c r="AW290" i="13"/>
  <c r="AK291" i="13" s="1"/>
  <c r="BP290" i="13"/>
  <c r="T250" i="14" s="1"/>
  <c r="I290" i="13"/>
  <c r="AV290" i="13"/>
  <c r="AJ291" i="13" s="1"/>
  <c r="H290" i="13"/>
  <c r="AU290" i="13"/>
  <c r="AI291" i="13" s="1"/>
  <c r="BH290" i="13"/>
  <c r="B250" i="14"/>
  <c r="BO290" i="13"/>
  <c r="S250" i="14" s="1"/>
  <c r="BC290" i="13" l="1"/>
  <c r="L250" i="14"/>
  <c r="BD290" i="13"/>
  <c r="BB290" i="13"/>
  <c r="M290" i="13"/>
  <c r="P290" i="13" s="1"/>
  <c r="S290" i="13"/>
  <c r="AB291" i="13" s="1"/>
  <c r="K290" i="13"/>
  <c r="N290" i="13" s="1"/>
  <c r="BR290" i="13"/>
  <c r="Q290" i="13"/>
  <c r="Z291" i="13" s="1"/>
  <c r="R290" i="13"/>
  <c r="AA291" i="13" s="1"/>
  <c r="L290" i="13"/>
  <c r="O290" i="13" s="1"/>
  <c r="BA291" i="13" l="1"/>
  <c r="BG290" i="13"/>
  <c r="K250" i="14" s="1"/>
  <c r="H250" i="14"/>
  <c r="F250" i="14"/>
  <c r="BE290" i="13"/>
  <c r="I250" i="14" s="1"/>
  <c r="F501" i="7"/>
  <c r="BF290" i="13"/>
  <c r="J250" i="14" s="1"/>
  <c r="G250" i="14"/>
  <c r="BK290" i="13" l="1"/>
  <c r="O250" i="14" s="1"/>
  <c r="BJ290" i="13"/>
  <c r="BM290" i="13" s="1"/>
  <c r="Q250" i="14" s="1"/>
  <c r="BI290" i="13"/>
  <c r="E251" i="14"/>
  <c r="AX291" i="13"/>
  <c r="G502" i="7"/>
  <c r="I502" i="7"/>
  <c r="J502" i="7"/>
  <c r="H502" i="7"/>
  <c r="K502" i="7"/>
  <c r="AT291" i="13" l="1"/>
  <c r="BN290" i="13"/>
  <c r="R250" i="14" s="1"/>
  <c r="AS291" i="13"/>
  <c r="BP291" i="13" s="1"/>
  <c r="T251" i="14" s="1"/>
  <c r="N250" i="14"/>
  <c r="B251" i="14"/>
  <c r="J291" i="13"/>
  <c r="BQ291" i="13"/>
  <c r="U251" i="14" s="1"/>
  <c r="AW291" i="13"/>
  <c r="AK292" i="13" s="1"/>
  <c r="L502" i="7"/>
  <c r="G402" i="12" s="1"/>
  <c r="H402" i="12" s="1"/>
  <c r="I402" i="12" s="1"/>
  <c r="J403" i="12" s="1"/>
  <c r="BL290" i="13"/>
  <c r="P250" i="14" s="1"/>
  <c r="M250" i="14"/>
  <c r="AR291" i="13"/>
  <c r="I291" i="13" l="1"/>
  <c r="AV291" i="13"/>
  <c r="AJ292" i="13" s="1"/>
  <c r="S291" i="13"/>
  <c r="AB292" i="13" s="1"/>
  <c r="M291" i="13"/>
  <c r="P291" i="13" s="1"/>
  <c r="AU291" i="13"/>
  <c r="AI292" i="13" s="1"/>
  <c r="H291" i="13"/>
  <c r="BH291" i="13"/>
  <c r="BO291" i="13"/>
  <c r="S251" i="14" s="1"/>
  <c r="L291" i="13"/>
  <c r="O291" i="13" s="1"/>
  <c r="R291" i="13"/>
  <c r="AA292" i="13" s="1"/>
  <c r="K291" i="13" l="1"/>
  <c r="N291" i="13" s="1"/>
  <c r="Q291" i="13"/>
  <c r="Z292" i="13" s="1"/>
  <c r="BA292" i="13" s="1"/>
  <c r="BR291" i="13"/>
  <c r="BB291" i="13"/>
  <c r="BC291" i="13"/>
  <c r="L251" i="14"/>
  <c r="BD291" i="13"/>
  <c r="BG291" i="13" l="1"/>
  <c r="K251" i="14" s="1"/>
  <c r="H251" i="14"/>
  <c r="G251" i="14"/>
  <c r="BF291" i="13"/>
  <c r="J251" i="14" s="1"/>
  <c r="F251" i="14"/>
  <c r="BE291" i="13"/>
  <c r="I251" i="14" s="1"/>
  <c r="F502" i="7"/>
  <c r="BJ291" i="13" l="1"/>
  <c r="BK291" i="13"/>
  <c r="BN291" i="13" s="1"/>
  <c r="R251" i="14" s="1"/>
  <c r="BI291" i="13"/>
  <c r="M251" i="14" s="1"/>
  <c r="H503" i="7"/>
  <c r="G503" i="7"/>
  <c r="K503" i="7"/>
  <c r="I503" i="7"/>
  <c r="J503" i="7"/>
  <c r="AX292" i="13"/>
  <c r="E252" i="14"/>
  <c r="N251" i="14"/>
  <c r="BM291" i="13"/>
  <c r="Q251" i="14" s="1"/>
  <c r="AS292" i="13"/>
  <c r="AR292" i="13" l="1"/>
  <c r="BO292" i="13" s="1"/>
  <c r="S252" i="14" s="1"/>
  <c r="BL291" i="13"/>
  <c r="P251" i="14" s="1"/>
  <c r="O251" i="14"/>
  <c r="AT292" i="13"/>
  <c r="J292" i="13" s="1"/>
  <c r="L503" i="7"/>
  <c r="G403" i="12" s="1"/>
  <c r="H403" i="12" s="1"/>
  <c r="I403" i="12" s="1"/>
  <c r="J404" i="12" s="1"/>
  <c r="AW292" i="13"/>
  <c r="AK293" i="13" s="1"/>
  <c r="BQ292" i="13"/>
  <c r="U252" i="14" s="1"/>
  <c r="B252" i="14"/>
  <c r="AV292" i="13"/>
  <c r="AJ293" i="13" s="1"/>
  <c r="I292" i="13"/>
  <c r="BP292" i="13"/>
  <c r="T252" i="14" s="1"/>
  <c r="BH292" i="13" l="1"/>
  <c r="L252" i="14" s="1"/>
  <c r="AU292" i="13"/>
  <c r="AI293" i="13" s="1"/>
  <c r="H292" i="13"/>
  <c r="S292" i="13"/>
  <c r="AB293" i="13" s="1"/>
  <c r="M292" i="13"/>
  <c r="P292" i="13" s="1"/>
  <c r="BR292" i="13"/>
  <c r="K292" i="13"/>
  <c r="N292" i="13" s="1"/>
  <c r="Q292" i="13"/>
  <c r="Z293" i="13" s="1"/>
  <c r="BA293" i="13" s="1"/>
  <c r="R292" i="13"/>
  <c r="AA293" i="13" s="1"/>
  <c r="L292" i="13"/>
  <c r="O292" i="13" s="1"/>
  <c r="BC292" i="13" l="1"/>
  <c r="G252" i="14" s="1"/>
  <c r="BB292" i="13"/>
  <c r="BE292" i="13" s="1"/>
  <c r="I252" i="14" s="1"/>
  <c r="BD292" i="13"/>
  <c r="BG292" i="13" s="1"/>
  <c r="F503" i="7"/>
  <c r="BF292" i="13"/>
  <c r="J252" i="14" s="1"/>
  <c r="H252" i="14" l="1"/>
  <c r="K252" i="14"/>
  <c r="BK292" i="13"/>
  <c r="F252" i="14"/>
  <c r="BI292" i="13"/>
  <c r="I504" i="7"/>
  <c r="K504" i="7"/>
  <c r="J504" i="7"/>
  <c r="H504" i="7"/>
  <c r="G504" i="7"/>
  <c r="AX293" i="13"/>
  <c r="E253" i="14"/>
  <c r="BN292" i="13"/>
  <c r="R252" i="14" s="1"/>
  <c r="O252" i="14"/>
  <c r="AT293" i="13"/>
  <c r="BJ292" i="13"/>
  <c r="L504" i="7" l="1"/>
  <c r="G404" i="12" s="1"/>
  <c r="H404" i="12" s="1"/>
  <c r="I404" i="12" s="1"/>
  <c r="J405" i="12" s="1"/>
  <c r="BQ293" i="13"/>
  <c r="U253" i="14" s="1"/>
  <c r="J293" i="13"/>
  <c r="AW293" i="13"/>
  <c r="AK294" i="13" s="1"/>
  <c r="B253" i="14"/>
  <c r="AS293" i="13"/>
  <c r="BM292" i="13"/>
  <c r="Q252" i="14" s="1"/>
  <c r="N252" i="14"/>
  <c r="BL292" i="13"/>
  <c r="P252" i="14" s="1"/>
  <c r="M252" i="14"/>
  <c r="AR293" i="13"/>
  <c r="AV293" i="13" l="1"/>
  <c r="AJ294" i="13" s="1"/>
  <c r="BP293" i="13"/>
  <c r="T253" i="14" s="1"/>
  <c r="I293" i="13"/>
  <c r="S293" i="13"/>
  <c r="AB294" i="13" s="1"/>
  <c r="M293" i="13"/>
  <c r="P293" i="13" s="1"/>
  <c r="AU293" i="13"/>
  <c r="AI294" i="13" s="1"/>
  <c r="H293" i="13"/>
  <c r="BH293" i="13"/>
  <c r="BO293" i="13"/>
  <c r="S253" i="14" s="1"/>
  <c r="Q293" i="13" l="1"/>
  <c r="Z294" i="13" s="1"/>
  <c r="K293" i="13"/>
  <c r="N293" i="13" s="1"/>
  <c r="BR293" i="13"/>
  <c r="L293" i="13"/>
  <c r="O293" i="13" s="1"/>
  <c r="R293" i="13"/>
  <c r="AA294" i="13" s="1"/>
  <c r="L253" i="14"/>
  <c r="BD293" i="13"/>
  <c r="BB293" i="13"/>
  <c r="BC293" i="13"/>
  <c r="BA294" i="13" l="1"/>
  <c r="BG293" i="13"/>
  <c r="K253" i="14" s="1"/>
  <c r="H253" i="14"/>
  <c r="BK293" i="13"/>
  <c r="G253" i="14"/>
  <c r="BF293" i="13"/>
  <c r="J253" i="14" s="1"/>
  <c r="F253" i="14"/>
  <c r="BE293" i="13"/>
  <c r="I253" i="14" s="1"/>
  <c r="F504" i="7"/>
  <c r="BI293" i="13" l="1"/>
  <c r="M253" i="14" s="1"/>
  <c r="BJ293" i="13"/>
  <c r="N253" i="14" s="1"/>
  <c r="BN293" i="13"/>
  <c r="R253" i="14" s="1"/>
  <c r="O253" i="14"/>
  <c r="AT294" i="13"/>
  <c r="G505" i="7"/>
  <c r="K505" i="7"/>
  <c r="H505" i="7"/>
  <c r="I505" i="7"/>
  <c r="J505" i="7"/>
  <c r="E254" i="14"/>
  <c r="AX294" i="13"/>
  <c r="AR294" i="13" l="1"/>
  <c r="BL293" i="13"/>
  <c r="P253" i="14" s="1"/>
  <c r="AS294" i="13"/>
  <c r="I294" i="13" s="1"/>
  <c r="BM293" i="13"/>
  <c r="Q253" i="14" s="1"/>
  <c r="AU294" i="13"/>
  <c r="AI295" i="13" s="1"/>
  <c r="H294" i="13"/>
  <c r="BH294" i="13"/>
  <c r="L505" i="7"/>
  <c r="G405" i="12" s="1"/>
  <c r="H405" i="12" s="1"/>
  <c r="I405" i="12" s="1"/>
  <c r="J406" i="12" s="1"/>
  <c r="AW294" i="13"/>
  <c r="AK295" i="13" s="1"/>
  <c r="BQ294" i="13"/>
  <c r="U254" i="14" s="1"/>
  <c r="J294" i="13"/>
  <c r="B254" i="14"/>
  <c r="BO294" i="13"/>
  <c r="S254" i="14" s="1"/>
  <c r="AV294" i="13"/>
  <c r="AJ295" i="13" s="1"/>
  <c r="BP294" i="13"/>
  <c r="T254" i="14" s="1"/>
  <c r="L294" i="13" l="1"/>
  <c r="O294" i="13" s="1"/>
  <c r="R294" i="13"/>
  <c r="AA295" i="13" s="1"/>
  <c r="BB294" i="13"/>
  <c r="BC294" i="13"/>
  <c r="L254" i="14"/>
  <c r="BD294" i="13"/>
  <c r="BR294" i="13"/>
  <c r="K294" i="13"/>
  <c r="N294" i="13" s="1"/>
  <c r="Q294" i="13"/>
  <c r="Z295" i="13" s="1"/>
  <c r="S294" i="13"/>
  <c r="AB295" i="13" s="1"/>
  <c r="M294" i="13"/>
  <c r="P294" i="13" s="1"/>
  <c r="BA295" i="13" l="1"/>
  <c r="BF294" i="13"/>
  <c r="J254" i="14" s="1"/>
  <c r="G254" i="14"/>
  <c r="BG294" i="13"/>
  <c r="K254" i="14" s="1"/>
  <c r="H254" i="14"/>
  <c r="F254" i="14"/>
  <c r="BE294" i="13"/>
  <c r="I254" i="14" s="1"/>
  <c r="F505" i="7"/>
  <c r="BI294" i="13" l="1"/>
  <c r="M254" i="14" s="1"/>
  <c r="BJ294" i="13"/>
  <c r="BM294" i="13" s="1"/>
  <c r="Q254" i="14" s="1"/>
  <c r="BK294" i="13"/>
  <c r="BN294" i="13" s="1"/>
  <c r="R254" i="14" s="1"/>
  <c r="AT295" i="13"/>
  <c r="AS295" i="13"/>
  <c r="N254" i="14"/>
  <c r="AR295" i="13"/>
  <c r="J506" i="7"/>
  <c r="H506" i="7"/>
  <c r="K506" i="7"/>
  <c r="I506" i="7"/>
  <c r="G506" i="7"/>
  <c r="AX295" i="13"/>
  <c r="E255" i="14"/>
  <c r="BL294" i="13" l="1"/>
  <c r="P254" i="14" s="1"/>
  <c r="O254" i="14"/>
  <c r="B255" i="14"/>
  <c r="BO295" i="13"/>
  <c r="S255" i="14" s="1"/>
  <c r="AV295" i="13"/>
  <c r="AJ296" i="13" s="1"/>
  <c r="I295" i="13"/>
  <c r="BP295" i="13"/>
  <c r="T255" i="14" s="1"/>
  <c r="BQ295" i="13"/>
  <c r="U255" i="14" s="1"/>
  <c r="J295" i="13"/>
  <c r="AW295" i="13"/>
  <c r="AK296" i="13" s="1"/>
  <c r="L506" i="7"/>
  <c r="G406" i="12" s="1"/>
  <c r="H406" i="12" s="1"/>
  <c r="I406" i="12" s="1"/>
  <c r="J407" i="12" s="1"/>
  <c r="AU295" i="13"/>
  <c r="AI296" i="13" s="1"/>
  <c r="H295" i="13"/>
  <c r="BH295" i="13"/>
  <c r="R295" i="13" l="1"/>
  <c r="AA296" i="13" s="1"/>
  <c r="L295" i="13"/>
  <c r="O295" i="13" s="1"/>
  <c r="BC295" i="13"/>
  <c r="L255" i="14"/>
  <c r="BB295" i="13"/>
  <c r="BD295" i="13"/>
  <c r="K295" i="13"/>
  <c r="N295" i="13" s="1"/>
  <c r="BR295" i="13"/>
  <c r="Q295" i="13"/>
  <c r="Z296" i="13" s="1"/>
  <c r="S295" i="13"/>
  <c r="AB296" i="13" s="1"/>
  <c r="M295" i="13"/>
  <c r="P295" i="13" s="1"/>
  <c r="BA296" i="13" l="1"/>
  <c r="G255" i="14"/>
  <c r="BF295" i="13"/>
  <c r="J255" i="14" s="1"/>
  <c r="F255" i="14"/>
  <c r="BE295" i="13"/>
  <c r="I255" i="14" s="1"/>
  <c r="F506" i="7"/>
  <c r="BG295" i="13"/>
  <c r="K255" i="14" s="1"/>
  <c r="H255" i="14"/>
  <c r="BJ295" i="13" l="1"/>
  <c r="BM295" i="13" s="1"/>
  <c r="Q255" i="14" s="1"/>
  <c r="BK295" i="13"/>
  <c r="AT296" i="13" s="1"/>
  <c r="BI295" i="13"/>
  <c r="AS296" i="13"/>
  <c r="AX296" i="13"/>
  <c r="E256" i="14"/>
  <c r="J507" i="7"/>
  <c r="K507" i="7"/>
  <c r="I507" i="7"/>
  <c r="H507" i="7"/>
  <c r="G507" i="7"/>
  <c r="N255" i="14" l="1"/>
  <c r="O255" i="14"/>
  <c r="BN295" i="13"/>
  <c r="R255" i="14" s="1"/>
  <c r="AV296" i="13"/>
  <c r="AJ297" i="13" s="1"/>
  <c r="I296" i="13"/>
  <c r="BP296" i="13"/>
  <c r="T256" i="14" s="1"/>
  <c r="L507" i="7"/>
  <c r="G407" i="12" s="1"/>
  <c r="H407" i="12" s="1"/>
  <c r="I407" i="12" s="1"/>
  <c r="J408" i="12" s="1"/>
  <c r="B256" i="14"/>
  <c r="AW296" i="13"/>
  <c r="AK297" i="13" s="1"/>
  <c r="BQ296" i="13"/>
  <c r="U256" i="14" s="1"/>
  <c r="J296" i="13"/>
  <c r="M255" i="14"/>
  <c r="BL295" i="13"/>
  <c r="P255" i="14" s="1"/>
  <c r="AR296" i="13"/>
  <c r="S296" i="13" l="1"/>
  <c r="AB297" i="13" s="1"/>
  <c r="M296" i="13"/>
  <c r="P296" i="13" s="1"/>
  <c r="L296" i="13"/>
  <c r="O296" i="13" s="1"/>
  <c r="R296" i="13"/>
  <c r="AA297" i="13" s="1"/>
  <c r="H296" i="13"/>
  <c r="BR296" i="13" s="1"/>
  <c r="AU296" i="13"/>
  <c r="AI297" i="13" s="1"/>
  <c r="BO296" i="13"/>
  <c r="S256" i="14" s="1"/>
  <c r="BH296" i="13"/>
  <c r="Q296" i="13" l="1"/>
  <c r="Z297" i="13" s="1"/>
  <c r="BA297" i="13" s="1"/>
  <c r="K296" i="13"/>
  <c r="N296" i="13" s="1"/>
  <c r="BC296" i="13"/>
  <c r="BD296" i="13"/>
  <c r="BB296" i="13"/>
  <c r="L256" i="14"/>
  <c r="F256" i="14" l="1"/>
  <c r="BE296" i="13"/>
  <c r="I256" i="14" s="1"/>
  <c r="E257" i="14"/>
  <c r="AX297" i="13"/>
  <c r="H256" i="14"/>
  <c r="BG296" i="13"/>
  <c r="K256" i="14" s="1"/>
  <c r="G256" i="14"/>
  <c r="BF296" i="13"/>
  <c r="J256" i="14" s="1"/>
  <c r="F507" i="7"/>
  <c r="BK296" i="13" l="1"/>
  <c r="AT297" i="13" s="1"/>
  <c r="BJ296" i="13"/>
  <c r="N256" i="14" s="1"/>
  <c r="BI296" i="13"/>
  <c r="M256" i="14" s="1"/>
  <c r="B257" i="14"/>
  <c r="I508" i="7"/>
  <c r="H508" i="7"/>
  <c r="J508" i="7"/>
  <c r="G508" i="7"/>
  <c r="K508" i="7"/>
  <c r="AS297" i="13"/>
  <c r="AR297" i="13"/>
  <c r="BL296" i="13" l="1"/>
  <c r="P256" i="14" s="1"/>
  <c r="BM296" i="13"/>
  <c r="Q256" i="14" s="1"/>
  <c r="BN296" i="13"/>
  <c r="R256" i="14" s="1"/>
  <c r="O256" i="14"/>
  <c r="L508" i="7"/>
  <c r="G408" i="12" s="1"/>
  <c r="H408" i="12" s="1"/>
  <c r="I408" i="12" s="1"/>
  <c r="J409" i="12" s="1"/>
  <c r="BQ297" i="13"/>
  <c r="U257" i="14" s="1"/>
  <c r="AW297" i="13"/>
  <c r="AK298" i="13" s="1"/>
  <c r="J297" i="13"/>
  <c r="AU297" i="13"/>
  <c r="AI298" i="13" s="1"/>
  <c r="H297" i="13"/>
  <c r="BH297" i="13"/>
  <c r="AV297" i="13"/>
  <c r="AJ298" i="13" s="1"/>
  <c r="BP297" i="13"/>
  <c r="T257" i="14" s="1"/>
  <c r="I297" i="13"/>
  <c r="BO297" i="13"/>
  <c r="S257" i="14" s="1"/>
  <c r="BB297" i="13" l="1"/>
  <c r="BC297" i="13"/>
  <c r="BD297" i="13"/>
  <c r="L257" i="14"/>
  <c r="M297" i="13"/>
  <c r="P297" i="13" s="1"/>
  <c r="S297" i="13"/>
  <c r="AB298" i="13" s="1"/>
  <c r="R297" i="13"/>
  <c r="AA298" i="13" s="1"/>
  <c r="L297" i="13"/>
  <c r="O297" i="13" s="1"/>
  <c r="Q297" i="13"/>
  <c r="Z298" i="13" s="1"/>
  <c r="K297" i="13"/>
  <c r="N297" i="13" s="1"/>
  <c r="BR297" i="13"/>
  <c r="BA298" i="13" l="1"/>
  <c r="H257" i="14"/>
  <c r="BG297" i="13"/>
  <c r="K257" i="14" s="1"/>
  <c r="G257" i="14"/>
  <c r="BF297" i="13"/>
  <c r="J257" i="14" s="1"/>
  <c r="F257" i="14"/>
  <c r="BE297" i="13"/>
  <c r="I257" i="14" s="1"/>
  <c r="F508" i="7"/>
  <c r="BK297" i="13" l="1"/>
  <c r="BN297" i="13" s="1"/>
  <c r="R257" i="14" s="1"/>
  <c r="BJ297" i="13"/>
  <c r="BM297" i="13" s="1"/>
  <c r="Q257" i="14" s="1"/>
  <c r="AS298" i="13"/>
  <c r="H509" i="7"/>
  <c r="K509" i="7"/>
  <c r="I509" i="7"/>
  <c r="J509" i="7"/>
  <c r="G509" i="7"/>
  <c r="BI297" i="13"/>
  <c r="AX298" i="13"/>
  <c r="E258" i="14"/>
  <c r="N257" i="14" l="1"/>
  <c r="O257" i="14"/>
  <c r="AT298" i="13"/>
  <c r="J298" i="13" s="1"/>
  <c r="BQ298" i="13"/>
  <c r="U258" i="14" s="1"/>
  <c r="AW298" i="13"/>
  <c r="AK299" i="13" s="1"/>
  <c r="M257" i="14"/>
  <c r="BL297" i="13"/>
  <c r="P257" i="14" s="1"/>
  <c r="AR298" i="13"/>
  <c r="AV298" i="13"/>
  <c r="AJ299" i="13" s="1"/>
  <c r="I298" i="13"/>
  <c r="BP298" i="13"/>
  <c r="T258" i="14" s="1"/>
  <c r="B258" i="14"/>
  <c r="L509" i="7"/>
  <c r="G409" i="12" s="1"/>
  <c r="H409" i="12" s="1"/>
  <c r="I409" i="12" s="1"/>
  <c r="J410" i="12" s="1"/>
  <c r="AU298" i="13" l="1"/>
  <c r="AI299" i="13" s="1"/>
  <c r="H298" i="13"/>
  <c r="BH298" i="13"/>
  <c r="BO298" i="13"/>
  <c r="S258" i="14" s="1"/>
  <c r="L298" i="13"/>
  <c r="O298" i="13" s="1"/>
  <c r="R298" i="13"/>
  <c r="AA299" i="13" s="1"/>
  <c r="M298" i="13"/>
  <c r="P298" i="13" s="1"/>
  <c r="S298" i="13"/>
  <c r="AB299" i="13" s="1"/>
  <c r="L258" i="14" l="1"/>
  <c r="BD298" i="13"/>
  <c r="BC298" i="13"/>
  <c r="BB298" i="13"/>
  <c r="K298" i="13"/>
  <c r="N298" i="13" s="1"/>
  <c r="Q298" i="13"/>
  <c r="Z299" i="13" s="1"/>
  <c r="BA299" i="13" s="1"/>
  <c r="BR298" i="13"/>
  <c r="F258" i="14" l="1"/>
  <c r="BE298" i="13"/>
  <c r="I258" i="14" s="1"/>
  <c r="BF298" i="13"/>
  <c r="J258" i="14" s="1"/>
  <c r="G258" i="14"/>
  <c r="H258" i="14"/>
  <c r="BG298" i="13"/>
  <c r="K258" i="14" s="1"/>
  <c r="F509" i="7"/>
  <c r="BJ298" i="13" l="1"/>
  <c r="BK298" i="13"/>
  <c r="AT299" i="13" s="1"/>
  <c r="BI298" i="13"/>
  <c r="N258" i="14"/>
  <c r="BM298" i="13"/>
  <c r="Q258" i="14" s="1"/>
  <c r="AS299" i="13"/>
  <c r="G510" i="7"/>
  <c r="I510" i="7"/>
  <c r="J510" i="7"/>
  <c r="K510" i="7"/>
  <c r="H510" i="7"/>
  <c r="E259" i="14"/>
  <c r="AX299" i="13"/>
  <c r="O258" i="14" l="1"/>
  <c r="BN298" i="13"/>
  <c r="R258" i="14" s="1"/>
  <c r="L510" i="7"/>
  <c r="G410" i="12" s="1"/>
  <c r="H410" i="12" s="1"/>
  <c r="I410" i="12" s="1"/>
  <c r="J411" i="12" s="1"/>
  <c r="BP299" i="13"/>
  <c r="T259" i="14" s="1"/>
  <c r="I299" i="13"/>
  <c r="AV299" i="13"/>
  <c r="AJ300" i="13" s="1"/>
  <c r="B259" i="14"/>
  <c r="AW299" i="13"/>
  <c r="AK300" i="13" s="1"/>
  <c r="BQ299" i="13"/>
  <c r="U259" i="14" s="1"/>
  <c r="J299" i="13"/>
  <c r="BL298" i="13"/>
  <c r="P258" i="14" s="1"/>
  <c r="M258" i="14"/>
  <c r="AR299" i="13"/>
  <c r="M299" i="13" l="1"/>
  <c r="P299" i="13" s="1"/>
  <c r="S299" i="13"/>
  <c r="AB300" i="13" s="1"/>
  <c r="L299" i="13"/>
  <c r="O299" i="13" s="1"/>
  <c r="R299" i="13"/>
  <c r="AA300" i="13" s="1"/>
  <c r="AU299" i="13"/>
  <c r="AI300" i="13" s="1"/>
  <c r="H299" i="13"/>
  <c r="BH299" i="13"/>
  <c r="BO299" i="13"/>
  <c r="S259" i="14" s="1"/>
  <c r="BR299" i="13" l="1"/>
  <c r="K299" i="13"/>
  <c r="N299" i="13" s="1"/>
  <c r="Q299" i="13"/>
  <c r="Z300" i="13" s="1"/>
  <c r="BA300" i="13" s="1"/>
  <c r="BD299" i="13"/>
  <c r="BC299" i="13"/>
  <c r="BB299" i="13"/>
  <c r="L259" i="14"/>
  <c r="BF299" i="13" l="1"/>
  <c r="J259" i="14" s="1"/>
  <c r="G259" i="14"/>
  <c r="F259" i="14"/>
  <c r="BE299" i="13"/>
  <c r="I259" i="14" s="1"/>
  <c r="F510" i="7"/>
  <c r="BG299" i="13"/>
  <c r="K259" i="14" s="1"/>
  <c r="H259" i="14"/>
  <c r="BJ299" i="13" l="1"/>
  <c r="N259" i="14" s="1"/>
  <c r="BK299" i="13"/>
  <c r="AT300" i="13" s="1"/>
  <c r="I511" i="7"/>
  <c r="H511" i="7"/>
  <c r="G511" i="7"/>
  <c r="J511" i="7"/>
  <c r="K511" i="7"/>
  <c r="BI299" i="13"/>
  <c r="BM299" i="13"/>
  <c r="Q259" i="14" s="1"/>
  <c r="E260" i="14"/>
  <c r="AX300" i="13"/>
  <c r="O259" i="14"/>
  <c r="BN299" i="13" l="1"/>
  <c r="R259" i="14" s="1"/>
  <c r="AS300" i="13"/>
  <c r="AV300" i="13" s="1"/>
  <c r="AJ301" i="13" s="1"/>
  <c r="L511" i="7"/>
  <c r="G411" i="12" s="1"/>
  <c r="H411" i="12" s="1"/>
  <c r="I411" i="12" s="1"/>
  <c r="J412" i="12" s="1"/>
  <c r="BQ300" i="13"/>
  <c r="U260" i="14" s="1"/>
  <c r="J300" i="13"/>
  <c r="AW300" i="13"/>
  <c r="AK301" i="13" s="1"/>
  <c r="B260" i="14"/>
  <c r="BL299" i="13"/>
  <c r="P259" i="14" s="1"/>
  <c r="M259" i="14"/>
  <c r="AR300" i="13"/>
  <c r="I300" i="13" l="1"/>
  <c r="BP300" i="13"/>
  <c r="T260" i="14" s="1"/>
  <c r="S300" i="13"/>
  <c r="AB301" i="13" s="1"/>
  <c r="M300" i="13"/>
  <c r="P300" i="13" s="1"/>
  <c r="AU300" i="13"/>
  <c r="AI301" i="13" s="1"/>
  <c r="H300" i="13"/>
  <c r="BH300" i="13"/>
  <c r="R300" i="13"/>
  <c r="AA301" i="13" s="1"/>
  <c r="L300" i="13"/>
  <c r="O300" i="13" s="1"/>
  <c r="BO300" i="13"/>
  <c r="S260" i="14" s="1"/>
  <c r="BD300" i="13" l="1"/>
  <c r="BC300" i="13"/>
  <c r="BB300" i="13"/>
  <c r="L260" i="14"/>
  <c r="K300" i="13"/>
  <c r="N300" i="13" s="1"/>
  <c r="BR300" i="13"/>
  <c r="Q300" i="13"/>
  <c r="Z301" i="13" s="1"/>
  <c r="BA301" i="13" s="1"/>
  <c r="F511" i="7" l="1"/>
  <c r="H260" i="14"/>
  <c r="BG300" i="13"/>
  <c r="K260" i="14" s="1"/>
  <c r="F260" i="14"/>
  <c r="BE300" i="13"/>
  <c r="I260" i="14" s="1"/>
  <c r="G260" i="14"/>
  <c r="BF300" i="13"/>
  <c r="J260" i="14" s="1"/>
  <c r="BJ300" i="13" l="1"/>
  <c r="N260" i="14" s="1"/>
  <c r="BK300" i="13"/>
  <c r="O260" i="14" s="1"/>
  <c r="BI300" i="13"/>
  <c r="BL300" i="13" s="1"/>
  <c r="P260" i="14" s="1"/>
  <c r="AT301" i="13"/>
  <c r="BN300" i="13"/>
  <c r="R260" i="14" s="1"/>
  <c r="K512" i="7"/>
  <c r="G512" i="7"/>
  <c r="J512" i="7"/>
  <c r="I512" i="7"/>
  <c r="H512" i="7"/>
  <c r="AX301" i="13"/>
  <c r="E261" i="14"/>
  <c r="BM300" i="13" l="1"/>
  <c r="Q260" i="14" s="1"/>
  <c r="AS301" i="13"/>
  <c r="AR301" i="13"/>
  <c r="AU301" i="13" s="1"/>
  <c r="AI302" i="13" s="1"/>
  <c r="M260" i="14"/>
  <c r="AV301" i="13"/>
  <c r="AJ302" i="13" s="1"/>
  <c r="BP301" i="13"/>
  <c r="T261" i="14" s="1"/>
  <c r="AW301" i="13"/>
  <c r="AK302" i="13" s="1"/>
  <c r="J301" i="13"/>
  <c r="BQ301" i="13"/>
  <c r="U261" i="14" s="1"/>
  <c r="B261" i="14"/>
  <c r="L512" i="7"/>
  <c r="G412" i="12" s="1"/>
  <c r="H412" i="12" s="1"/>
  <c r="I412" i="12" s="1"/>
  <c r="J413" i="12" s="1"/>
  <c r="BO301" i="13" l="1"/>
  <c r="S261" i="14" s="1"/>
  <c r="BH301" i="13"/>
  <c r="BB301" i="13" s="1"/>
  <c r="I301" i="13"/>
  <c r="L301" i="13" s="1"/>
  <c r="O301" i="13" s="1"/>
  <c r="H301" i="13"/>
  <c r="Q301" i="13" s="1"/>
  <c r="Z302" i="13" s="1"/>
  <c r="S301" i="13"/>
  <c r="AB302" i="13" s="1"/>
  <c r="M301" i="13"/>
  <c r="P301" i="13" s="1"/>
  <c r="L261" i="14" l="1"/>
  <c r="K301" i="13"/>
  <c r="N301" i="13" s="1"/>
  <c r="BD301" i="13"/>
  <c r="BG301" i="13" s="1"/>
  <c r="K261" i="14" s="1"/>
  <c r="BC301" i="13"/>
  <c r="G261" i="14" s="1"/>
  <c r="R301" i="13"/>
  <c r="AA302" i="13" s="1"/>
  <c r="BA302" i="13" s="1"/>
  <c r="E262" i="14" s="1"/>
  <c r="BR301" i="13"/>
  <c r="F261" i="14"/>
  <c r="BE301" i="13"/>
  <c r="I261" i="14" s="1"/>
  <c r="BF301" i="13" l="1"/>
  <c r="J261" i="14" s="1"/>
  <c r="F512" i="7"/>
  <c r="BK301" i="13"/>
  <c r="H261" i="14"/>
  <c r="AX302" i="13"/>
  <c r="B262" i="14" s="1"/>
  <c r="BJ301" i="13"/>
  <c r="BM301" i="13" s="1"/>
  <c r="Q261" i="14" s="1"/>
  <c r="BI301" i="13"/>
  <c r="AR302" i="13" s="1"/>
  <c r="BO302" i="13" s="1"/>
  <c r="S262" i="14" s="1"/>
  <c r="G513" i="7"/>
  <c r="H513" i="7"/>
  <c r="J513" i="7"/>
  <c r="I513" i="7"/>
  <c r="K513" i="7"/>
  <c r="BN301" i="13"/>
  <c r="R261" i="14" s="1"/>
  <c r="O261" i="14"/>
  <c r="AT302" i="13"/>
  <c r="AS302" i="13" l="1"/>
  <c r="AV302" i="13" s="1"/>
  <c r="AJ303" i="13" s="1"/>
  <c r="BL301" i="13"/>
  <c r="P261" i="14" s="1"/>
  <c r="M261" i="14"/>
  <c r="N261" i="14"/>
  <c r="J302" i="13"/>
  <c r="BQ302" i="13"/>
  <c r="U262" i="14" s="1"/>
  <c r="AW302" i="13"/>
  <c r="AK303" i="13" s="1"/>
  <c r="H302" i="13"/>
  <c r="AU302" i="13"/>
  <c r="AI303" i="13" s="1"/>
  <c r="L513" i="7"/>
  <c r="G413" i="12" s="1"/>
  <c r="H413" i="12" s="1"/>
  <c r="I413" i="12" s="1"/>
  <c r="J414" i="12" s="1"/>
  <c r="I302" i="13" l="1"/>
  <c r="R302" i="13" s="1"/>
  <c r="AA303" i="13" s="1"/>
  <c r="BP302" i="13"/>
  <c r="T262" i="14" s="1"/>
  <c r="BH302" i="13"/>
  <c r="BD302" i="13" s="1"/>
  <c r="S302" i="13"/>
  <c r="AB303" i="13" s="1"/>
  <c r="M302" i="13"/>
  <c r="P302" i="13" s="1"/>
  <c r="Q302" i="13"/>
  <c r="Z303" i="13" s="1"/>
  <c r="K302" i="13"/>
  <c r="N302" i="13" s="1"/>
  <c r="BC302" i="13" l="1"/>
  <c r="BB302" i="13"/>
  <c r="F262" i="14" s="1"/>
  <c r="L302" i="13"/>
  <c r="O302" i="13" s="1"/>
  <c r="L262" i="14"/>
  <c r="BR302" i="13"/>
  <c r="BA303" i="13"/>
  <c r="F513" i="7"/>
  <c r="K514" i="7" s="1"/>
  <c r="BE302" i="13"/>
  <c r="I262" i="14" s="1"/>
  <c r="BF302" i="13"/>
  <c r="J262" i="14" s="1"/>
  <c r="G262" i="14"/>
  <c r="H262" i="14"/>
  <c r="BG302" i="13"/>
  <c r="K262" i="14" s="1"/>
  <c r="G514" i="7" l="1"/>
  <c r="J514" i="7"/>
  <c r="I514" i="7"/>
  <c r="H514" i="7"/>
  <c r="BJ302" i="13"/>
  <c r="AS303" i="13" s="1"/>
  <c r="BI302" i="13"/>
  <c r="AR303" i="13" s="1"/>
  <c r="BK302" i="13"/>
  <c r="BN302" i="13" s="1"/>
  <c r="R262" i="14" s="1"/>
  <c r="E263" i="14"/>
  <c r="AX303" i="13"/>
  <c r="L514" i="7" l="1"/>
  <c r="G414" i="12" s="1"/>
  <c r="H414" i="12" s="1"/>
  <c r="I414" i="12" s="1"/>
  <c r="J415" i="12" s="1"/>
  <c r="N262" i="14"/>
  <c r="BM302" i="13"/>
  <c r="Q262" i="14" s="1"/>
  <c r="O262" i="14"/>
  <c r="BL302" i="13"/>
  <c r="P262" i="14" s="1"/>
  <c r="AT303" i="13"/>
  <c r="BH303" i="13" s="1"/>
  <c r="M262" i="14"/>
  <c r="B263" i="14"/>
  <c r="BO303" i="13"/>
  <c r="S263" i="14" s="1"/>
  <c r="H303" i="13"/>
  <c r="AU303" i="13"/>
  <c r="AI304" i="13" s="1"/>
  <c r="I303" i="13"/>
  <c r="BP303" i="13"/>
  <c r="T263" i="14" s="1"/>
  <c r="AV303" i="13"/>
  <c r="AJ304" i="13" s="1"/>
  <c r="J303" i="13" l="1"/>
  <c r="AW303" i="13"/>
  <c r="AK304" i="13" s="1"/>
  <c r="BQ303" i="13"/>
  <c r="U263" i="14" s="1"/>
  <c r="BD303" i="13"/>
  <c r="BC303" i="13"/>
  <c r="L263" i="14"/>
  <c r="BB303" i="13"/>
  <c r="K303" i="13"/>
  <c r="N303" i="13" s="1"/>
  <c r="Q303" i="13"/>
  <c r="Z304" i="13" s="1"/>
  <c r="L303" i="13"/>
  <c r="O303" i="13" s="1"/>
  <c r="R303" i="13"/>
  <c r="AA304" i="13" s="1"/>
  <c r="BR303" i="13"/>
  <c r="M303" i="13"/>
  <c r="P303" i="13" s="1"/>
  <c r="S303" i="13"/>
  <c r="AB304" i="13" s="1"/>
  <c r="BA304" i="13" l="1"/>
  <c r="F514" i="7"/>
  <c r="K515" i="7" s="1"/>
  <c r="F263" i="14"/>
  <c r="BE303" i="13"/>
  <c r="I263" i="14" s="1"/>
  <c r="BF303" i="13"/>
  <c r="J263" i="14" s="1"/>
  <c r="G263" i="14"/>
  <c r="BG303" i="13"/>
  <c r="K263" i="14" s="1"/>
  <c r="H263" i="14"/>
  <c r="I515" i="7" l="1"/>
  <c r="J515" i="7"/>
  <c r="BJ303" i="13"/>
  <c r="N263" i="14" s="1"/>
  <c r="H515" i="7"/>
  <c r="BI303" i="13"/>
  <c r="AR304" i="13" s="1"/>
  <c r="G515" i="7"/>
  <c r="AS304" i="13"/>
  <c r="E264" i="14"/>
  <c r="AX304" i="13"/>
  <c r="BK303" i="13"/>
  <c r="L515" i="7" l="1"/>
  <c r="G415" i="12" s="1"/>
  <c r="H415" i="12" s="1"/>
  <c r="I415" i="12" s="1"/>
  <c r="J416" i="12" s="1"/>
  <c r="M263" i="14"/>
  <c r="BL303" i="13"/>
  <c r="P263" i="14" s="1"/>
  <c r="BM303" i="13"/>
  <c r="Q263" i="14" s="1"/>
  <c r="B264" i="14"/>
  <c r="BO304" i="13"/>
  <c r="S264" i="14" s="1"/>
  <c r="AU304" i="13"/>
  <c r="AI305" i="13" s="1"/>
  <c r="H304" i="13"/>
  <c r="BN303" i="13"/>
  <c r="R263" i="14" s="1"/>
  <c r="O263" i="14"/>
  <c r="AT304" i="13"/>
  <c r="BH304" i="13" s="1"/>
  <c r="I304" i="13"/>
  <c r="AV304" i="13"/>
  <c r="AJ305" i="13" s="1"/>
  <c r="BP304" i="13"/>
  <c r="T264" i="14" s="1"/>
  <c r="BB304" i="13" l="1"/>
  <c r="BC304" i="13"/>
  <c r="BD304" i="13"/>
  <c r="L264" i="14"/>
  <c r="K304" i="13"/>
  <c r="N304" i="13" s="1"/>
  <c r="Q304" i="13"/>
  <c r="Z305" i="13" s="1"/>
  <c r="BR304" i="13"/>
  <c r="R304" i="13"/>
  <c r="AA305" i="13" s="1"/>
  <c r="L304" i="13"/>
  <c r="O304" i="13" s="1"/>
  <c r="BQ304" i="13"/>
  <c r="U264" i="14" s="1"/>
  <c r="J304" i="13"/>
  <c r="AW304" i="13"/>
  <c r="AK305" i="13" s="1"/>
  <c r="M304" i="13" l="1"/>
  <c r="P304" i="13" s="1"/>
  <c r="S304" i="13"/>
  <c r="AB305" i="13" s="1"/>
  <c r="BA305" i="13" s="1"/>
  <c r="BF304" i="13"/>
  <c r="J264" i="14" s="1"/>
  <c r="G264" i="14"/>
  <c r="F264" i="14"/>
  <c r="BE304" i="13"/>
  <c r="I264" i="14" s="1"/>
  <c r="BG304" i="13"/>
  <c r="K264" i="14" s="1"/>
  <c r="H264" i="14"/>
  <c r="BJ304" i="13" l="1"/>
  <c r="F515" i="7"/>
  <c r="J516" i="7" s="1"/>
  <c r="BK304" i="13"/>
  <c r="BN304" i="13" s="1"/>
  <c r="R264" i="14" s="1"/>
  <c r="AX305" i="13"/>
  <c r="E265" i="14"/>
  <c r="BI304" i="13"/>
  <c r="AS305" i="13"/>
  <c r="N264" i="14"/>
  <c r="BM304" i="13"/>
  <c r="Q264" i="14" s="1"/>
  <c r="G516" i="7"/>
  <c r="I516" i="7" l="1"/>
  <c r="K516" i="7"/>
  <c r="H516" i="7"/>
  <c r="L516" i="7" s="1"/>
  <c r="G416" i="12" s="1"/>
  <c r="H416" i="12" s="1"/>
  <c r="I416" i="12" s="1"/>
  <c r="J417" i="12" s="1"/>
  <c r="O264" i="14"/>
  <c r="AT305" i="13"/>
  <c r="BQ305" i="13" s="1"/>
  <c r="U265" i="14" s="1"/>
  <c r="BP305" i="13"/>
  <c r="T265" i="14" s="1"/>
  <c r="I305" i="13"/>
  <c r="AV305" i="13"/>
  <c r="AJ306" i="13" s="1"/>
  <c r="M264" i="14"/>
  <c r="BL304" i="13"/>
  <c r="P264" i="14" s="1"/>
  <c r="AR305" i="13"/>
  <c r="B265" i="14"/>
  <c r="AW305" i="13" l="1"/>
  <c r="AK306" i="13" s="1"/>
  <c r="J305" i="13"/>
  <c r="L305" i="13"/>
  <c r="O305" i="13" s="1"/>
  <c r="R305" i="13"/>
  <c r="AA306" i="13" s="1"/>
  <c r="M305" i="13"/>
  <c r="P305" i="13" s="1"/>
  <c r="S305" i="13"/>
  <c r="AB306" i="13" s="1"/>
  <c r="AU305" i="13"/>
  <c r="AI306" i="13" s="1"/>
  <c r="H305" i="13"/>
  <c r="BH305" i="13"/>
  <c r="BO305" i="13"/>
  <c r="S265" i="14" s="1"/>
  <c r="L265" i="14" l="1"/>
  <c r="BC305" i="13"/>
  <c r="BB305" i="13"/>
  <c r="BD305" i="13"/>
  <c r="BR305" i="13"/>
  <c r="K305" i="13"/>
  <c r="N305" i="13" s="1"/>
  <c r="Q305" i="13"/>
  <c r="Z306" i="13" s="1"/>
  <c r="BA306" i="13" s="1"/>
  <c r="H265" i="14" l="1"/>
  <c r="BG305" i="13"/>
  <c r="K265" i="14" s="1"/>
  <c r="F516" i="7"/>
  <c r="F265" i="14"/>
  <c r="BE305" i="13"/>
  <c r="I265" i="14" s="1"/>
  <c r="G265" i="14"/>
  <c r="BF305" i="13"/>
  <c r="J265" i="14" s="1"/>
  <c r="BK305" i="13" l="1"/>
  <c r="BN305" i="13" s="1"/>
  <c r="R265" i="14" s="1"/>
  <c r="BJ305" i="13"/>
  <c r="N265" i="14" s="1"/>
  <c r="BI305" i="13"/>
  <c r="BL305" i="13" s="1"/>
  <c r="P265" i="14" s="1"/>
  <c r="E266" i="14"/>
  <c r="AX306" i="13"/>
  <c r="O265" i="14"/>
  <c r="AT306" i="13"/>
  <c r="K517" i="7"/>
  <c r="J517" i="7"/>
  <c r="H517" i="7"/>
  <c r="I517" i="7"/>
  <c r="G517" i="7"/>
  <c r="AS306" i="13" l="1"/>
  <c r="I306" i="13" s="1"/>
  <c r="BM305" i="13"/>
  <c r="Q265" i="14" s="1"/>
  <c r="AR306" i="13"/>
  <c r="BO306" i="13" s="1"/>
  <c r="S266" i="14" s="1"/>
  <c r="M265" i="14"/>
  <c r="BH306" i="13"/>
  <c r="AW306" i="13"/>
  <c r="AK307" i="13" s="1"/>
  <c r="J306" i="13"/>
  <c r="BQ306" i="13"/>
  <c r="U266" i="14" s="1"/>
  <c r="B266" i="14"/>
  <c r="L517" i="7"/>
  <c r="G417" i="12" s="1"/>
  <c r="H417" i="12" s="1"/>
  <c r="I417" i="12" s="1"/>
  <c r="J418" i="12" s="1"/>
  <c r="BP306" i="13" l="1"/>
  <c r="T266" i="14" s="1"/>
  <c r="AV306" i="13"/>
  <c r="AJ307" i="13" s="1"/>
  <c r="AU306" i="13"/>
  <c r="AI307" i="13" s="1"/>
  <c r="H306" i="13"/>
  <c r="L306" i="13"/>
  <c r="O306" i="13" s="1"/>
  <c r="R306" i="13"/>
  <c r="AA307" i="13" s="1"/>
  <c r="L266" i="14"/>
  <c r="BC306" i="13"/>
  <c r="BB306" i="13"/>
  <c r="BD306" i="13"/>
  <c r="S306" i="13"/>
  <c r="AB307" i="13" s="1"/>
  <c r="M306" i="13"/>
  <c r="P306" i="13" s="1"/>
  <c r="Q306" i="13"/>
  <c r="Z307" i="13" s="1"/>
  <c r="K306" i="13"/>
  <c r="N306" i="13" s="1"/>
  <c r="BR306" i="13"/>
  <c r="BA307" i="13" l="1"/>
  <c r="H266" i="14"/>
  <c r="BG306" i="13"/>
  <c r="K266" i="14" s="1"/>
  <c r="F266" i="14"/>
  <c r="BE306" i="13"/>
  <c r="I266" i="14" s="1"/>
  <c r="G266" i="14"/>
  <c r="BF306" i="13"/>
  <c r="J266" i="14" s="1"/>
  <c r="F517" i="7"/>
  <c r="BK306" i="13" l="1"/>
  <c r="AT307" i="13" s="1"/>
  <c r="I518" i="7"/>
  <c r="H518" i="7"/>
  <c r="J518" i="7"/>
  <c r="G518" i="7"/>
  <c r="K518" i="7"/>
  <c r="BI306" i="13"/>
  <c r="O266" i="14"/>
  <c r="AX307" i="13"/>
  <c r="E267" i="14"/>
  <c r="BJ306" i="13"/>
  <c r="BN306" i="13" l="1"/>
  <c r="R266" i="14" s="1"/>
  <c r="BL306" i="13"/>
  <c r="P266" i="14" s="1"/>
  <c r="M266" i="14"/>
  <c r="AR307" i="13"/>
  <c r="BO307" i="13" s="1"/>
  <c r="S267" i="14" s="1"/>
  <c r="L518" i="7"/>
  <c r="G418" i="12" s="1"/>
  <c r="H418" i="12" s="1"/>
  <c r="I418" i="12" s="1"/>
  <c r="J419" i="12" s="1"/>
  <c r="N266" i="14"/>
  <c r="BM306" i="13"/>
  <c r="Q266" i="14" s="1"/>
  <c r="AS307" i="13"/>
  <c r="B267" i="14"/>
  <c r="AW307" i="13"/>
  <c r="AK308" i="13" s="1"/>
  <c r="J307" i="13"/>
  <c r="BQ307" i="13"/>
  <c r="U267" i="14" s="1"/>
  <c r="S307" i="13" l="1"/>
  <c r="AB308" i="13" s="1"/>
  <c r="M307" i="13"/>
  <c r="P307" i="13" s="1"/>
  <c r="BH307" i="13"/>
  <c r="AV307" i="13"/>
  <c r="AJ308" i="13" s="1"/>
  <c r="I307" i="13"/>
  <c r="BP307" i="13"/>
  <c r="T267" i="14" s="1"/>
  <c r="AU307" i="13"/>
  <c r="AI308" i="13" s="1"/>
  <c r="H307" i="13"/>
  <c r="BC307" i="13" l="1"/>
  <c r="BB307" i="13"/>
  <c r="L267" i="14"/>
  <c r="BD307" i="13"/>
  <c r="L307" i="13"/>
  <c r="O307" i="13" s="1"/>
  <c r="R307" i="13"/>
  <c r="AA308" i="13" s="1"/>
  <c r="K307" i="13"/>
  <c r="N307" i="13" s="1"/>
  <c r="Q307" i="13"/>
  <c r="Z308" i="13" s="1"/>
  <c r="BA308" i="13" s="1"/>
  <c r="BR307" i="13"/>
  <c r="F518" i="7" l="1"/>
  <c r="J519" i="7" s="1"/>
  <c r="BG307" i="13"/>
  <c r="K267" i="14" s="1"/>
  <c r="H267" i="14"/>
  <c r="BK307" i="13"/>
  <c r="F267" i="14"/>
  <c r="BE307" i="13"/>
  <c r="I267" i="14" s="1"/>
  <c r="BF307" i="13"/>
  <c r="J267" i="14" s="1"/>
  <c r="G267" i="14"/>
  <c r="K519" i="7" l="1"/>
  <c r="I519" i="7"/>
  <c r="G519" i="7"/>
  <c r="H519" i="7"/>
  <c r="BJ307" i="13"/>
  <c r="BM307" i="13" s="1"/>
  <c r="Q267" i="14" s="1"/>
  <c r="N267" i="14"/>
  <c r="AS308" i="13"/>
  <c r="AT308" i="13"/>
  <c r="BN307" i="13"/>
  <c r="R267" i="14" s="1"/>
  <c r="O267" i="14"/>
  <c r="BI307" i="13"/>
  <c r="AX308" i="13"/>
  <c r="E268" i="14"/>
  <c r="L519" i="7" l="1"/>
  <c r="G419" i="12" s="1"/>
  <c r="H419" i="12" s="1"/>
  <c r="I419" i="12" s="1"/>
  <c r="J420" i="12" s="1"/>
  <c r="B268" i="14"/>
  <c r="J308" i="13"/>
  <c r="AW308" i="13"/>
  <c r="AK309" i="13" s="1"/>
  <c r="BQ308" i="13"/>
  <c r="U268" i="14" s="1"/>
  <c r="BP308" i="13"/>
  <c r="T268" i="14" s="1"/>
  <c r="AV308" i="13"/>
  <c r="AJ309" i="13" s="1"/>
  <c r="I308" i="13"/>
  <c r="AR308" i="13"/>
  <c r="BO308" i="13" s="1"/>
  <c r="S268" i="14" s="1"/>
  <c r="M267" i="14"/>
  <c r="BL307" i="13"/>
  <c r="P267" i="14" s="1"/>
  <c r="S308" i="13" l="1"/>
  <c r="AB309" i="13" s="1"/>
  <c r="M308" i="13"/>
  <c r="P308" i="13" s="1"/>
  <c r="AU308" i="13"/>
  <c r="AI309" i="13" s="1"/>
  <c r="H308" i="13"/>
  <c r="BR308" i="13" s="1"/>
  <c r="BH308" i="13"/>
  <c r="L308" i="13"/>
  <c r="O308" i="13" s="1"/>
  <c r="R308" i="13"/>
  <c r="AA309" i="13" s="1"/>
  <c r="K308" i="13" l="1"/>
  <c r="N308" i="13" s="1"/>
  <c r="Q308" i="13"/>
  <c r="Z309" i="13" s="1"/>
  <c r="BA309" i="13" s="1"/>
  <c r="BD308" i="13"/>
  <c r="BB308" i="13"/>
  <c r="L268" i="14"/>
  <c r="BC308" i="13"/>
  <c r="F519" i="7"/>
  <c r="G268" i="14" l="1"/>
  <c r="BF308" i="13"/>
  <c r="J268" i="14" s="1"/>
  <c r="BG308" i="13"/>
  <c r="K268" i="14" s="1"/>
  <c r="H268" i="14"/>
  <c r="G520" i="7"/>
  <c r="I520" i="7"/>
  <c r="J520" i="7"/>
  <c r="K520" i="7"/>
  <c r="H520" i="7"/>
  <c r="F268" i="14"/>
  <c r="BE308" i="13"/>
  <c r="I268" i="14" s="1"/>
  <c r="BJ308" i="13" l="1"/>
  <c r="BM308" i="13" s="1"/>
  <c r="Q268" i="14" s="1"/>
  <c r="BK308" i="13"/>
  <c r="BI308" i="13"/>
  <c r="M268" i="14" s="1"/>
  <c r="AR309" i="13"/>
  <c r="BN308" i="13"/>
  <c r="R268" i="14" s="1"/>
  <c r="O268" i="14"/>
  <c r="AT309" i="13"/>
  <c r="AS309" i="13"/>
  <c r="N268" i="14"/>
  <c r="L520" i="7"/>
  <c r="G420" i="12" s="1"/>
  <c r="H420" i="12" s="1"/>
  <c r="I420" i="12" s="1"/>
  <c r="J421" i="12" s="1"/>
  <c r="AX309" i="13"/>
  <c r="E269" i="14"/>
  <c r="BL308" i="13" l="1"/>
  <c r="P268" i="14" s="1"/>
  <c r="AV309" i="13"/>
  <c r="AJ310" i="13" s="1"/>
  <c r="BP309" i="13"/>
  <c r="T269" i="14" s="1"/>
  <c r="I309" i="13"/>
  <c r="B269" i="14"/>
  <c r="BO309" i="13"/>
  <c r="S269" i="14" s="1"/>
  <c r="J309" i="13"/>
  <c r="AW309" i="13"/>
  <c r="AK310" i="13" s="1"/>
  <c r="BQ309" i="13"/>
  <c r="U269" i="14" s="1"/>
  <c r="AU309" i="13"/>
  <c r="AI310" i="13" s="1"/>
  <c r="H309" i="13"/>
  <c r="BH309" i="13"/>
  <c r="M309" i="13" l="1"/>
  <c r="P309" i="13" s="1"/>
  <c r="S309" i="13"/>
  <c r="AB310" i="13" s="1"/>
  <c r="BB309" i="13"/>
  <c r="BD309" i="13"/>
  <c r="BC309" i="13"/>
  <c r="L269" i="14"/>
  <c r="K309" i="13"/>
  <c r="N309" i="13" s="1"/>
  <c r="BR309" i="13"/>
  <c r="Q309" i="13"/>
  <c r="Z310" i="13" s="1"/>
  <c r="R309" i="13"/>
  <c r="AA310" i="13" s="1"/>
  <c r="L309" i="13"/>
  <c r="O309" i="13" s="1"/>
  <c r="BA310" i="13" l="1"/>
  <c r="H269" i="14"/>
  <c r="BG309" i="13"/>
  <c r="K269" i="14" s="1"/>
  <c r="F269" i="14"/>
  <c r="BE309" i="13"/>
  <c r="I269" i="14" s="1"/>
  <c r="G269" i="14"/>
  <c r="BF309" i="13"/>
  <c r="J269" i="14" s="1"/>
  <c r="F520" i="7"/>
  <c r="BK309" i="13" l="1"/>
  <c r="BN309" i="13" s="1"/>
  <c r="R269" i="14" s="1"/>
  <c r="BI309" i="13"/>
  <c r="H521" i="7"/>
  <c r="G521" i="7"/>
  <c r="J521" i="7"/>
  <c r="I521" i="7"/>
  <c r="K521" i="7"/>
  <c r="O269" i="14"/>
  <c r="AT310" i="13"/>
  <c r="AX310" i="13"/>
  <c r="E270" i="14"/>
  <c r="BJ309" i="13"/>
  <c r="L521" i="7" l="1"/>
  <c r="G421" i="12" s="1"/>
  <c r="H421" i="12" s="1"/>
  <c r="I421" i="12" s="1"/>
  <c r="J422" i="12" s="1"/>
  <c r="BM309" i="13"/>
  <c r="Q269" i="14" s="1"/>
  <c r="N269" i="14"/>
  <c r="AS310" i="13"/>
  <c r="B270" i="14"/>
  <c r="AW310" i="13"/>
  <c r="AK311" i="13" s="1"/>
  <c r="BQ310" i="13"/>
  <c r="U270" i="14" s="1"/>
  <c r="J310" i="13"/>
  <c r="M269" i="14"/>
  <c r="BL309" i="13"/>
  <c r="P269" i="14" s="1"/>
  <c r="AR310" i="13"/>
  <c r="BO310" i="13" s="1"/>
  <c r="S270" i="14" s="1"/>
  <c r="M310" i="13" l="1"/>
  <c r="P310" i="13" s="1"/>
  <c r="S310" i="13"/>
  <c r="AB311" i="13" s="1"/>
  <c r="I310" i="13"/>
  <c r="AV310" i="13"/>
  <c r="AJ311" i="13" s="1"/>
  <c r="BP310" i="13"/>
  <c r="T270" i="14" s="1"/>
  <c r="H310" i="13"/>
  <c r="AU310" i="13"/>
  <c r="AI311" i="13" s="1"/>
  <c r="BH310" i="13"/>
  <c r="R310" i="13" l="1"/>
  <c r="AA311" i="13" s="1"/>
  <c r="L310" i="13"/>
  <c r="O310" i="13" s="1"/>
  <c r="K310" i="13"/>
  <c r="N310" i="13" s="1"/>
  <c r="Q310" i="13"/>
  <c r="Z311" i="13" s="1"/>
  <c r="BR310" i="13"/>
  <c r="L270" i="14"/>
  <c r="BB310" i="13"/>
  <c r="BC310" i="13"/>
  <c r="BD310" i="13"/>
  <c r="BA311" i="13" l="1"/>
  <c r="BE310" i="13"/>
  <c r="I270" i="14" s="1"/>
  <c r="F270" i="14"/>
  <c r="G270" i="14"/>
  <c r="BF310" i="13"/>
  <c r="J270" i="14" s="1"/>
  <c r="BG310" i="13"/>
  <c r="K270" i="14" s="1"/>
  <c r="H270" i="14"/>
  <c r="F521" i="7"/>
  <c r="BI310" i="13" l="1"/>
  <c r="BL310" i="13" s="1"/>
  <c r="P270" i="14" s="1"/>
  <c r="BK310" i="13"/>
  <c r="O270" i="14" s="1"/>
  <c r="M270" i="14"/>
  <c r="BJ310" i="13"/>
  <c r="I522" i="7"/>
  <c r="H522" i="7"/>
  <c r="J522" i="7"/>
  <c r="K522" i="7"/>
  <c r="G522" i="7"/>
  <c r="E271" i="14"/>
  <c r="AX311" i="13"/>
  <c r="AR311" i="13" l="1"/>
  <c r="AT311" i="13"/>
  <c r="AW311" i="13" s="1"/>
  <c r="AK312" i="13" s="1"/>
  <c r="BN310" i="13"/>
  <c r="R270" i="14" s="1"/>
  <c r="AS311" i="13"/>
  <c r="BH311" i="13" s="1"/>
  <c r="N270" i="14"/>
  <c r="BM310" i="13"/>
  <c r="Q270" i="14" s="1"/>
  <c r="B271" i="14"/>
  <c r="BO311" i="13"/>
  <c r="S271" i="14" s="1"/>
  <c r="H311" i="13"/>
  <c r="AU311" i="13"/>
  <c r="AI312" i="13" s="1"/>
  <c r="L522" i="7"/>
  <c r="G422" i="12" s="1"/>
  <c r="H422" i="12" s="1"/>
  <c r="I422" i="12" s="1"/>
  <c r="J423" i="12" s="1"/>
  <c r="BQ311" i="13" l="1"/>
  <c r="U271" i="14" s="1"/>
  <c r="J311" i="13"/>
  <c r="I311" i="13"/>
  <c r="BR311" i="13" s="1"/>
  <c r="AV311" i="13"/>
  <c r="AJ312" i="13" s="1"/>
  <c r="BP311" i="13"/>
  <c r="T271" i="14" s="1"/>
  <c r="Q311" i="13"/>
  <c r="Z312" i="13" s="1"/>
  <c r="K311" i="13"/>
  <c r="N311" i="13" s="1"/>
  <c r="BC311" i="13"/>
  <c r="BB311" i="13"/>
  <c r="L271" i="14"/>
  <c r="BD311" i="13"/>
  <c r="M311" i="13"/>
  <c r="P311" i="13" s="1"/>
  <c r="S311" i="13"/>
  <c r="AB312" i="13" s="1"/>
  <c r="BF311" i="13" l="1"/>
  <c r="J271" i="14" s="1"/>
  <c r="G271" i="14"/>
  <c r="R311" i="13"/>
  <c r="AA312" i="13" s="1"/>
  <c r="BA312" i="13" s="1"/>
  <c r="L311" i="13"/>
  <c r="O311" i="13" s="1"/>
  <c r="H271" i="14"/>
  <c r="BG311" i="13"/>
  <c r="K271" i="14" s="1"/>
  <c r="F271" i="14"/>
  <c r="BE311" i="13"/>
  <c r="I271" i="14" s="1"/>
  <c r="BJ311" i="13" l="1"/>
  <c r="AS312" i="13" s="1"/>
  <c r="BP312" i="13" s="1"/>
  <c r="T272" i="14" s="1"/>
  <c r="BK311" i="13"/>
  <c r="BN311" i="13" s="1"/>
  <c r="R271" i="14" s="1"/>
  <c r="AX312" i="13"/>
  <c r="E272" i="14"/>
  <c r="F522" i="7"/>
  <c r="BI311" i="13"/>
  <c r="N271" i="14" l="1"/>
  <c r="BM311" i="13"/>
  <c r="Q271" i="14" s="1"/>
  <c r="O271" i="14"/>
  <c r="I312" i="13"/>
  <c r="R312" i="13" s="1"/>
  <c r="AA313" i="13" s="1"/>
  <c r="AT312" i="13"/>
  <c r="AW312" i="13" s="1"/>
  <c r="AK313" i="13" s="1"/>
  <c r="AV312" i="13"/>
  <c r="AJ313" i="13" s="1"/>
  <c r="K523" i="7"/>
  <c r="I523" i="7"/>
  <c r="G523" i="7"/>
  <c r="H523" i="7"/>
  <c r="J523" i="7"/>
  <c r="BL311" i="13"/>
  <c r="P271" i="14" s="1"/>
  <c r="M271" i="14"/>
  <c r="AR312" i="13"/>
  <c r="B272" i="14"/>
  <c r="J312" i="13" l="1"/>
  <c r="M312" i="13" s="1"/>
  <c r="P312" i="13" s="1"/>
  <c r="BQ312" i="13"/>
  <c r="U272" i="14" s="1"/>
  <c r="L312" i="13"/>
  <c r="O312" i="13" s="1"/>
  <c r="L523" i="7"/>
  <c r="G423" i="12" s="1"/>
  <c r="H423" i="12" s="1"/>
  <c r="I423" i="12" s="1"/>
  <c r="J424" i="12" s="1"/>
  <c r="H312" i="13"/>
  <c r="AU312" i="13"/>
  <c r="AI313" i="13" s="1"/>
  <c r="BH312" i="13"/>
  <c r="BO312" i="13"/>
  <c r="S272" i="14" s="1"/>
  <c r="S312" i="13" l="1"/>
  <c r="AB313" i="13" s="1"/>
  <c r="L272" i="14"/>
  <c r="BB312" i="13"/>
  <c r="BC312" i="13"/>
  <c r="BD312" i="13"/>
  <c r="BR312" i="13"/>
  <c r="Q312" i="13"/>
  <c r="Z313" i="13" s="1"/>
  <c r="K312" i="13"/>
  <c r="N312" i="13" s="1"/>
  <c r="BA313" i="13" l="1"/>
  <c r="F272" i="14"/>
  <c r="BE312" i="13"/>
  <c r="I272" i="14" s="1"/>
  <c r="BG312" i="13"/>
  <c r="K272" i="14" s="1"/>
  <c r="H272" i="14"/>
  <c r="F523" i="7"/>
  <c r="G272" i="14"/>
  <c r="BF312" i="13"/>
  <c r="J272" i="14" s="1"/>
  <c r="BJ312" i="13" l="1"/>
  <c r="N272" i="14" s="1"/>
  <c r="BK312" i="13"/>
  <c r="BN312" i="13" s="1"/>
  <c r="R272" i="14" s="1"/>
  <c r="AX313" i="13"/>
  <c r="E273" i="14"/>
  <c r="BI312" i="13"/>
  <c r="J524" i="7"/>
  <c r="H524" i="7"/>
  <c r="K524" i="7"/>
  <c r="G524" i="7"/>
  <c r="I524" i="7"/>
  <c r="AS313" i="13" l="1"/>
  <c r="BM312" i="13"/>
  <c r="Q272" i="14" s="1"/>
  <c r="AT313" i="13"/>
  <c r="BQ313" i="13" s="1"/>
  <c r="U273" i="14" s="1"/>
  <c r="O272" i="14"/>
  <c r="L524" i="7"/>
  <c r="G424" i="12" s="1"/>
  <c r="H424" i="12" s="1"/>
  <c r="I424" i="12" s="1"/>
  <c r="J425" i="12" s="1"/>
  <c r="B273" i="14"/>
  <c r="I313" i="13"/>
  <c r="BP313" i="13"/>
  <c r="T273" i="14" s="1"/>
  <c r="AV313" i="13"/>
  <c r="AJ314" i="13" s="1"/>
  <c r="BL312" i="13"/>
  <c r="P272" i="14" s="1"/>
  <c r="M272" i="14"/>
  <c r="AR313" i="13"/>
  <c r="BO313" i="13" s="1"/>
  <c r="S273" i="14" s="1"/>
  <c r="J313" i="13" l="1"/>
  <c r="S313" i="13" s="1"/>
  <c r="AB314" i="13" s="1"/>
  <c r="AW313" i="13"/>
  <c r="AK314" i="13" s="1"/>
  <c r="L313" i="13"/>
  <c r="O313" i="13" s="1"/>
  <c r="R313" i="13"/>
  <c r="AA314" i="13" s="1"/>
  <c r="H313" i="13"/>
  <c r="AU313" i="13"/>
  <c r="AI314" i="13" s="1"/>
  <c r="BH313" i="13"/>
  <c r="M313" i="13" l="1"/>
  <c r="P313" i="13" s="1"/>
  <c r="BR313" i="13"/>
  <c r="Q313" i="13"/>
  <c r="Z314" i="13" s="1"/>
  <c r="BA314" i="13" s="1"/>
  <c r="K313" i="13"/>
  <c r="N313" i="13" s="1"/>
  <c r="BD313" i="13"/>
  <c r="L273" i="14"/>
  <c r="BB313" i="13"/>
  <c r="BC313" i="13"/>
  <c r="G273" i="14" l="1"/>
  <c r="BF313" i="13"/>
  <c r="J273" i="14" s="1"/>
  <c r="BG313" i="13"/>
  <c r="K273" i="14" s="1"/>
  <c r="H273" i="14"/>
  <c r="F273" i="14"/>
  <c r="BE313" i="13"/>
  <c r="I273" i="14" s="1"/>
  <c r="F524" i="7"/>
  <c r="BK313" i="13" l="1"/>
  <c r="BI313" i="13"/>
  <c r="BJ313" i="13"/>
  <c r="BM313" i="13" s="1"/>
  <c r="Q273" i="14" s="1"/>
  <c r="AR314" i="13"/>
  <c r="M273" i="14"/>
  <c r="BL313" i="13"/>
  <c r="P273" i="14" s="1"/>
  <c r="BN313" i="13"/>
  <c r="R273" i="14" s="1"/>
  <c r="O273" i="14"/>
  <c r="AT314" i="13"/>
  <c r="I525" i="7"/>
  <c r="K525" i="7"/>
  <c r="G525" i="7"/>
  <c r="H525" i="7"/>
  <c r="J525" i="7"/>
  <c r="AX314" i="13"/>
  <c r="E274" i="14"/>
  <c r="AS314" i="13" l="1"/>
  <c r="I314" i="13" s="1"/>
  <c r="N273" i="14"/>
  <c r="BQ314" i="13"/>
  <c r="U274" i="14" s="1"/>
  <c r="AW314" i="13"/>
  <c r="AK315" i="13" s="1"/>
  <c r="J314" i="13"/>
  <c r="B274" i="14"/>
  <c r="BO314" i="13"/>
  <c r="S274" i="14" s="1"/>
  <c r="L525" i="7"/>
  <c r="G425" i="12" s="1"/>
  <c r="H425" i="12" s="1"/>
  <c r="I425" i="12" s="1"/>
  <c r="J426" i="12" s="1"/>
  <c r="BP314" i="13"/>
  <c r="T274" i="14" s="1"/>
  <c r="H314" i="13"/>
  <c r="AU314" i="13"/>
  <c r="AI315" i="13" s="1"/>
  <c r="BH314" i="13" l="1"/>
  <c r="BB314" i="13" s="1"/>
  <c r="AV314" i="13"/>
  <c r="AJ315" i="13" s="1"/>
  <c r="Q314" i="13"/>
  <c r="Z315" i="13" s="1"/>
  <c r="K314" i="13"/>
  <c r="N314" i="13" s="1"/>
  <c r="BR314" i="13"/>
  <c r="S314" i="13"/>
  <c r="AB315" i="13" s="1"/>
  <c r="M314" i="13"/>
  <c r="P314" i="13" s="1"/>
  <c r="L314" i="13"/>
  <c r="O314" i="13" s="1"/>
  <c r="R314" i="13"/>
  <c r="AA315" i="13" s="1"/>
  <c r="BC314" i="13" l="1"/>
  <c r="BF314" i="13" s="1"/>
  <c r="J274" i="14" s="1"/>
  <c r="BD314" i="13"/>
  <c r="BG314" i="13" s="1"/>
  <c r="K274" i="14" s="1"/>
  <c r="L274" i="14"/>
  <c r="BA315" i="13"/>
  <c r="AX315" i="13" s="1"/>
  <c r="F525" i="7"/>
  <c r="F274" i="14"/>
  <c r="BE314" i="13"/>
  <c r="I274" i="14" s="1"/>
  <c r="G274" i="14" l="1"/>
  <c r="H274" i="14"/>
  <c r="E275" i="14"/>
  <c r="BJ314" i="13"/>
  <c r="BI314" i="13"/>
  <c r="BK314" i="13"/>
  <c r="N274" i="14"/>
  <c r="BM314" i="13"/>
  <c r="Q274" i="14" s="1"/>
  <c r="AS315" i="13"/>
  <c r="B275" i="14"/>
  <c r="J526" i="7"/>
  <c r="G526" i="7"/>
  <c r="I526" i="7"/>
  <c r="H526" i="7"/>
  <c r="K526" i="7"/>
  <c r="BP315" i="13" l="1"/>
  <c r="T275" i="14" s="1"/>
  <c r="AV315" i="13"/>
  <c r="AJ316" i="13" s="1"/>
  <c r="I315" i="13"/>
  <c r="BN314" i="13"/>
  <c r="R274" i="14" s="1"/>
  <c r="O274" i="14"/>
  <c r="AT315" i="13"/>
  <c r="L526" i="7"/>
  <c r="G426" i="12" s="1"/>
  <c r="H426" i="12" s="1"/>
  <c r="I426" i="12" s="1"/>
  <c r="J427" i="12" s="1"/>
  <c r="M274" i="14"/>
  <c r="BL314" i="13"/>
  <c r="P274" i="14" s="1"/>
  <c r="AR315" i="13"/>
  <c r="AW315" i="13" l="1"/>
  <c r="AK316" i="13" s="1"/>
  <c r="BQ315" i="13"/>
  <c r="U275" i="14" s="1"/>
  <c r="J315" i="13"/>
  <c r="H315" i="13"/>
  <c r="AU315" i="13"/>
  <c r="AI316" i="13" s="1"/>
  <c r="BH315" i="13"/>
  <c r="BO315" i="13"/>
  <c r="S275" i="14" s="1"/>
  <c r="L315" i="13"/>
  <c r="O315" i="13" s="1"/>
  <c r="R315" i="13"/>
  <c r="AA316" i="13" s="1"/>
  <c r="M315" i="13" l="1"/>
  <c r="P315" i="13" s="1"/>
  <c r="S315" i="13"/>
  <c r="AB316" i="13" s="1"/>
  <c r="L275" i="14"/>
  <c r="BC315" i="13"/>
  <c r="BB315" i="13"/>
  <c r="BD315" i="13"/>
  <c r="Q315" i="13"/>
  <c r="Z316" i="13" s="1"/>
  <c r="BA316" i="13" s="1"/>
  <c r="K315" i="13"/>
  <c r="N315" i="13" s="1"/>
  <c r="BR315" i="13"/>
  <c r="F526" i="7" l="1"/>
  <c r="BE315" i="13"/>
  <c r="I275" i="14" s="1"/>
  <c r="F275" i="14"/>
  <c r="G275" i="14"/>
  <c r="BF315" i="13"/>
  <c r="J275" i="14" s="1"/>
  <c r="H275" i="14"/>
  <c r="BG315" i="13"/>
  <c r="K275" i="14" s="1"/>
  <c r="BI315" i="13" l="1"/>
  <c r="M275" i="14" s="1"/>
  <c r="BK315" i="13"/>
  <c r="AR316" i="13"/>
  <c r="K527" i="7"/>
  <c r="I527" i="7"/>
  <c r="G527" i="7"/>
  <c r="H527" i="7"/>
  <c r="J527" i="7"/>
  <c r="BJ315" i="13"/>
  <c r="AX316" i="13"/>
  <c r="E276" i="14"/>
  <c r="BL315" i="13" l="1"/>
  <c r="P275" i="14" s="1"/>
  <c r="H316" i="13"/>
  <c r="AU316" i="13"/>
  <c r="AI317" i="13" s="1"/>
  <c r="BM315" i="13"/>
  <c r="Q275" i="14" s="1"/>
  <c r="N275" i="14"/>
  <c r="AS316" i="13"/>
  <c r="BH316" i="13" s="1"/>
  <c r="L527" i="7"/>
  <c r="G427" i="12" s="1"/>
  <c r="H427" i="12" s="1"/>
  <c r="I427" i="12" s="1"/>
  <c r="J428" i="12" s="1"/>
  <c r="B276" i="14"/>
  <c r="BO316" i="13"/>
  <c r="S276" i="14" s="1"/>
  <c r="O275" i="14"/>
  <c r="BN315" i="13"/>
  <c r="R275" i="14" s="1"/>
  <c r="AT316" i="13"/>
  <c r="BC316" i="13" l="1"/>
  <c r="BB316" i="13"/>
  <c r="BD316" i="13"/>
  <c r="L276" i="14"/>
  <c r="I316" i="13"/>
  <c r="BP316" i="13"/>
  <c r="T276" i="14" s="1"/>
  <c r="AV316" i="13"/>
  <c r="AJ317" i="13" s="1"/>
  <c r="BQ316" i="13"/>
  <c r="U276" i="14" s="1"/>
  <c r="J316" i="13"/>
  <c r="AW316" i="13"/>
  <c r="AK317" i="13" s="1"/>
  <c r="K316" i="13"/>
  <c r="N316" i="13" s="1"/>
  <c r="Q316" i="13"/>
  <c r="Z317" i="13" s="1"/>
  <c r="BR316" i="13" l="1"/>
  <c r="L316" i="13"/>
  <c r="O316" i="13" s="1"/>
  <c r="R316" i="13"/>
  <c r="AA317" i="13" s="1"/>
  <c r="H276" i="14"/>
  <c r="BG316" i="13"/>
  <c r="K276" i="14" s="1"/>
  <c r="F276" i="14"/>
  <c r="BE316" i="13"/>
  <c r="I276" i="14" s="1"/>
  <c r="S316" i="13"/>
  <c r="AB317" i="13" s="1"/>
  <c r="M316" i="13"/>
  <c r="P316" i="13" s="1"/>
  <c r="G276" i="14"/>
  <c r="BF316" i="13"/>
  <c r="J276" i="14" s="1"/>
  <c r="BA317" i="13" l="1"/>
  <c r="BK316" i="13"/>
  <c r="O276" i="14" s="1"/>
  <c r="F527" i="7"/>
  <c r="BJ316" i="13"/>
  <c r="BI316" i="13"/>
  <c r="AT317" i="13" l="1"/>
  <c r="BN316" i="13"/>
  <c r="R276" i="14" s="1"/>
  <c r="AW317" i="13"/>
  <c r="AK318" i="13" s="1"/>
  <c r="BQ317" i="13"/>
  <c r="U277" i="14" s="1"/>
  <c r="J317" i="13"/>
  <c r="M276" i="14"/>
  <c r="BL316" i="13"/>
  <c r="P276" i="14" s="1"/>
  <c r="AR317" i="13"/>
  <c r="G528" i="7"/>
  <c r="J528" i="7"/>
  <c r="I528" i="7"/>
  <c r="H528" i="7"/>
  <c r="K528" i="7"/>
  <c r="N276" i="14"/>
  <c r="BM316" i="13"/>
  <c r="Q276" i="14" s="1"/>
  <c r="AS317" i="13"/>
  <c r="AX317" i="13"/>
  <c r="E277" i="14"/>
  <c r="BP317" i="13" l="1"/>
  <c r="T277" i="14" s="1"/>
  <c r="I317" i="13"/>
  <c r="AV317" i="13"/>
  <c r="AJ318" i="13" s="1"/>
  <c r="L528" i="7"/>
  <c r="G428" i="12" s="1"/>
  <c r="H428" i="12" s="1"/>
  <c r="I428" i="12" s="1"/>
  <c r="J429" i="12" s="1"/>
  <c r="H317" i="13"/>
  <c r="AU317" i="13"/>
  <c r="AI318" i="13" s="1"/>
  <c r="BH317" i="13"/>
  <c r="S317" i="13"/>
  <c r="AB318" i="13" s="1"/>
  <c r="M317" i="13"/>
  <c r="P317" i="13" s="1"/>
  <c r="B277" i="14"/>
  <c r="BO317" i="13"/>
  <c r="S277" i="14" s="1"/>
  <c r="BC317" i="13" l="1"/>
  <c r="BB317" i="13"/>
  <c r="BD317" i="13"/>
  <c r="L277" i="14"/>
  <c r="Q317" i="13"/>
  <c r="Z318" i="13" s="1"/>
  <c r="K317" i="13"/>
  <c r="N317" i="13" s="1"/>
  <c r="BR317" i="13"/>
  <c r="R317" i="13"/>
  <c r="AA318" i="13" s="1"/>
  <c r="L317" i="13"/>
  <c r="O317" i="13" s="1"/>
  <c r="BA318" i="13" l="1"/>
  <c r="AX318" i="13" s="1"/>
  <c r="BG317" i="13"/>
  <c r="K277" i="14" s="1"/>
  <c r="H277" i="14"/>
  <c r="F277" i="14"/>
  <c r="BE317" i="13"/>
  <c r="I277" i="14" s="1"/>
  <c r="F528" i="7"/>
  <c r="G277" i="14"/>
  <c r="BF317" i="13"/>
  <c r="J277" i="14" s="1"/>
  <c r="E278" i="14" l="1"/>
  <c r="BK317" i="13"/>
  <c r="BJ317" i="13"/>
  <c r="BM317" i="13" s="1"/>
  <c r="Q277" i="14" s="1"/>
  <c r="BI317" i="13"/>
  <c r="O277" i="14"/>
  <c r="BN317" i="13"/>
  <c r="R277" i="14" s="1"/>
  <c r="AT318" i="13"/>
  <c r="H529" i="7"/>
  <c r="I529" i="7"/>
  <c r="J529" i="7"/>
  <c r="G529" i="7"/>
  <c r="K529" i="7"/>
  <c r="N277" i="14"/>
  <c r="AS318" i="13"/>
  <c r="B278" i="14"/>
  <c r="L529" i="7" l="1"/>
  <c r="G429" i="12" s="1"/>
  <c r="H429" i="12" s="1"/>
  <c r="I429" i="12" s="1"/>
  <c r="J430" i="12" s="1"/>
  <c r="AV318" i="13"/>
  <c r="AJ319" i="13" s="1"/>
  <c r="I318" i="13"/>
  <c r="BP318" i="13"/>
  <c r="T278" i="14" s="1"/>
  <c r="AW318" i="13"/>
  <c r="AK319" i="13" s="1"/>
  <c r="BQ318" i="13"/>
  <c r="U278" i="14" s="1"/>
  <c r="J318" i="13"/>
  <c r="AR318" i="13"/>
  <c r="BL317" i="13"/>
  <c r="P277" i="14" s="1"/>
  <c r="M277" i="14"/>
  <c r="H318" i="13" l="1"/>
  <c r="AU318" i="13"/>
  <c r="AI319" i="13" s="1"/>
  <c r="BH318" i="13"/>
  <c r="BO318" i="13"/>
  <c r="S278" i="14" s="1"/>
  <c r="R318" i="13"/>
  <c r="AA319" i="13" s="1"/>
  <c r="L318" i="13"/>
  <c r="O318" i="13" s="1"/>
  <c r="M318" i="13"/>
  <c r="P318" i="13" s="1"/>
  <c r="S318" i="13"/>
  <c r="AB319" i="13" s="1"/>
  <c r="BC318" i="13" l="1"/>
  <c r="BD318" i="13"/>
  <c r="BB318" i="13"/>
  <c r="L278" i="14"/>
  <c r="Q318" i="13"/>
  <c r="Z319" i="13" s="1"/>
  <c r="BA319" i="13" s="1"/>
  <c r="K318" i="13"/>
  <c r="N318" i="13" s="1"/>
  <c r="BR318" i="13"/>
  <c r="BG318" i="13" l="1"/>
  <c r="K278" i="14" s="1"/>
  <c r="H278" i="14"/>
  <c r="BF318" i="13"/>
  <c r="J278" i="14" s="1"/>
  <c r="G278" i="14"/>
  <c r="F278" i="14"/>
  <c r="BE318" i="13"/>
  <c r="I278" i="14" s="1"/>
  <c r="F529" i="7"/>
  <c r="BJ318" i="13" l="1"/>
  <c r="AS319" i="13" s="1"/>
  <c r="BK318" i="13"/>
  <c r="O278" i="14" s="1"/>
  <c r="I530" i="7"/>
  <c r="H530" i="7"/>
  <c r="G530" i="7"/>
  <c r="K530" i="7"/>
  <c r="J530" i="7"/>
  <c r="AX319" i="13"/>
  <c r="E279" i="14"/>
  <c r="BI318" i="13"/>
  <c r="BM318" i="13" l="1"/>
  <c r="Q278" i="14" s="1"/>
  <c r="N278" i="14"/>
  <c r="BN318" i="13"/>
  <c r="R278" i="14" s="1"/>
  <c r="AT319" i="13"/>
  <c r="AW319" i="13" s="1"/>
  <c r="AK320" i="13" s="1"/>
  <c r="BL318" i="13"/>
  <c r="P278" i="14" s="1"/>
  <c r="M278" i="14"/>
  <c r="AR319" i="13"/>
  <c r="B279" i="14"/>
  <c r="L530" i="7"/>
  <c r="G430" i="12" s="1"/>
  <c r="H430" i="12" s="1"/>
  <c r="I430" i="12" s="1"/>
  <c r="J431" i="12" s="1"/>
  <c r="BP319" i="13"/>
  <c r="T279" i="14" s="1"/>
  <c r="AV319" i="13"/>
  <c r="AJ320" i="13" s="1"/>
  <c r="I319" i="13"/>
  <c r="J319" i="13" l="1"/>
  <c r="M319" i="13" s="1"/>
  <c r="P319" i="13" s="1"/>
  <c r="BQ319" i="13"/>
  <c r="U279" i="14" s="1"/>
  <c r="AU319" i="13"/>
  <c r="AI320" i="13" s="1"/>
  <c r="H319" i="13"/>
  <c r="BH319" i="13"/>
  <c r="BO319" i="13"/>
  <c r="S279" i="14" s="1"/>
  <c r="L319" i="13"/>
  <c r="O319" i="13" s="1"/>
  <c r="R319" i="13"/>
  <c r="AA320" i="13" s="1"/>
  <c r="S319" i="13" l="1"/>
  <c r="AB320" i="13" s="1"/>
  <c r="BD319" i="13"/>
  <c r="L279" i="14"/>
  <c r="BB319" i="13"/>
  <c r="BC319" i="13"/>
  <c r="Q319" i="13"/>
  <c r="Z320" i="13" s="1"/>
  <c r="K319" i="13"/>
  <c r="N319" i="13" s="1"/>
  <c r="BR319" i="13"/>
  <c r="BA320" i="13" l="1"/>
  <c r="F530" i="7"/>
  <c r="BF319" i="13"/>
  <c r="J279" i="14" s="1"/>
  <c r="G279" i="14"/>
  <c r="F279" i="14"/>
  <c r="BE319" i="13"/>
  <c r="I279" i="14" s="1"/>
  <c r="H279" i="14"/>
  <c r="BG319" i="13"/>
  <c r="K279" i="14" s="1"/>
  <c r="BJ319" i="13" l="1"/>
  <c r="BM319" i="13" s="1"/>
  <c r="Q279" i="14" s="1"/>
  <c r="BK319" i="13"/>
  <c r="AT320" i="13" s="1"/>
  <c r="BI319" i="13"/>
  <c r="M279" i="14" s="1"/>
  <c r="I531" i="7"/>
  <c r="G531" i="7"/>
  <c r="H531" i="7"/>
  <c r="K531" i="7"/>
  <c r="J531" i="7"/>
  <c r="AS320" i="13"/>
  <c r="N279" i="14"/>
  <c r="E280" i="14"/>
  <c r="AX320" i="13"/>
  <c r="O279" i="14" l="1"/>
  <c r="BN319" i="13"/>
  <c r="R279" i="14" s="1"/>
  <c r="AR320" i="13"/>
  <c r="H320" i="13" s="1"/>
  <c r="BL319" i="13"/>
  <c r="P279" i="14" s="1"/>
  <c r="BH320" i="13"/>
  <c r="BP320" i="13"/>
  <c r="T280" i="14" s="1"/>
  <c r="AV320" i="13"/>
  <c r="AJ321" i="13" s="1"/>
  <c r="I320" i="13"/>
  <c r="AW320" i="13"/>
  <c r="AK321" i="13" s="1"/>
  <c r="J320" i="13"/>
  <c r="BQ320" i="13"/>
  <c r="U280" i="14" s="1"/>
  <c r="L531" i="7"/>
  <c r="G431" i="12" s="1"/>
  <c r="H431" i="12" s="1"/>
  <c r="I431" i="12" s="1"/>
  <c r="J432" i="12" s="1"/>
  <c r="B280" i="14"/>
  <c r="AU320" i="13" l="1"/>
  <c r="AI321" i="13" s="1"/>
  <c r="BO320" i="13"/>
  <c r="S280" i="14" s="1"/>
  <c r="M320" i="13"/>
  <c r="P320" i="13" s="1"/>
  <c r="S320" i="13"/>
  <c r="AB321" i="13" s="1"/>
  <c r="R320" i="13"/>
  <c r="AA321" i="13" s="1"/>
  <c r="L320" i="13"/>
  <c r="O320" i="13" s="1"/>
  <c r="BC320" i="13"/>
  <c r="L280" i="14"/>
  <c r="BD320" i="13"/>
  <c r="BB320" i="13"/>
  <c r="Q320" i="13"/>
  <c r="Z321" i="13" s="1"/>
  <c r="K320" i="13"/>
  <c r="N320" i="13" s="1"/>
  <c r="BR320" i="13"/>
  <c r="BA321" i="13" l="1"/>
  <c r="BF320" i="13"/>
  <c r="J280" i="14" s="1"/>
  <c r="G280" i="14"/>
  <c r="F531" i="7"/>
  <c r="F280" i="14"/>
  <c r="BE320" i="13"/>
  <c r="I280" i="14" s="1"/>
  <c r="H280" i="14"/>
  <c r="BG320" i="13"/>
  <c r="K280" i="14" s="1"/>
  <c r="BI320" i="13" l="1"/>
  <c r="M280" i="14" s="1"/>
  <c r="BK320" i="13"/>
  <c r="BJ320" i="13"/>
  <c r="BM320" i="13" s="1"/>
  <c r="Q280" i="14" s="1"/>
  <c r="BN320" i="13"/>
  <c r="R280" i="14" s="1"/>
  <c r="O280" i="14"/>
  <c r="AT321" i="13"/>
  <c r="AR321" i="13"/>
  <c r="N280" i="14"/>
  <c r="AX321" i="13"/>
  <c r="E281" i="14"/>
  <c r="I532" i="7"/>
  <c r="J532" i="7"/>
  <c r="H532" i="7"/>
  <c r="G532" i="7"/>
  <c r="K532" i="7"/>
  <c r="AS321" i="13" l="1"/>
  <c r="BL320" i="13"/>
  <c r="P280" i="14" s="1"/>
  <c r="L532" i="7"/>
  <c r="G432" i="12" s="1"/>
  <c r="H432" i="12" s="1"/>
  <c r="I432" i="12" s="1"/>
  <c r="J433" i="12" s="1"/>
  <c r="H321" i="13"/>
  <c r="AU321" i="13"/>
  <c r="AI322" i="13" s="1"/>
  <c r="BH321" i="13"/>
  <c r="BQ321" i="13"/>
  <c r="U281" i="14" s="1"/>
  <c r="AW321" i="13"/>
  <c r="AK322" i="13" s="1"/>
  <c r="J321" i="13"/>
  <c r="B281" i="14"/>
  <c r="BO321" i="13"/>
  <c r="S281" i="14" s="1"/>
  <c r="AV321" i="13"/>
  <c r="AJ322" i="13" s="1"/>
  <c r="BP321" i="13"/>
  <c r="T281" i="14" s="1"/>
  <c r="I321" i="13"/>
  <c r="BD321" i="13" l="1"/>
  <c r="BC321" i="13"/>
  <c r="L281" i="14"/>
  <c r="BB321" i="13"/>
  <c r="Q321" i="13"/>
  <c r="Z322" i="13" s="1"/>
  <c r="BR321" i="13"/>
  <c r="K321" i="13"/>
  <c r="N321" i="13" s="1"/>
  <c r="R321" i="13"/>
  <c r="AA322" i="13" s="1"/>
  <c r="L321" i="13"/>
  <c r="O321" i="13" s="1"/>
  <c r="M321" i="13"/>
  <c r="P321" i="13" s="1"/>
  <c r="S321" i="13"/>
  <c r="AB322" i="13" s="1"/>
  <c r="BA322" i="13" l="1"/>
  <c r="F532" i="7"/>
  <c r="F281" i="14"/>
  <c r="BE321" i="13"/>
  <c r="I281" i="14" s="1"/>
  <c r="BF321" i="13"/>
  <c r="J281" i="14" s="1"/>
  <c r="G281" i="14"/>
  <c r="BG321" i="13"/>
  <c r="K281" i="14" s="1"/>
  <c r="H281" i="14"/>
  <c r="BK321" i="13" l="1"/>
  <c r="BN321" i="13" s="1"/>
  <c r="R281" i="14" s="1"/>
  <c r="BI321" i="13"/>
  <c r="AX322" i="13"/>
  <c r="E282" i="14"/>
  <c r="BJ321" i="13"/>
  <c r="H533" i="7"/>
  <c r="J533" i="7"/>
  <c r="G533" i="7"/>
  <c r="K533" i="7"/>
  <c r="I533" i="7"/>
  <c r="AT322" i="13" l="1"/>
  <c r="AW322" i="13" s="1"/>
  <c r="AK323" i="13" s="1"/>
  <c r="O281" i="14"/>
  <c r="B282" i="14"/>
  <c r="N281" i="14"/>
  <c r="BM321" i="13"/>
  <c r="Q281" i="14" s="1"/>
  <c r="AS322" i="13"/>
  <c r="L533" i="7"/>
  <c r="G433" i="12" s="1"/>
  <c r="H433" i="12" s="1"/>
  <c r="I433" i="12" s="1"/>
  <c r="J434" i="12" s="1"/>
  <c r="AR322" i="13"/>
  <c r="M281" i="14"/>
  <c r="BL321" i="13"/>
  <c r="P281" i="14" s="1"/>
  <c r="BQ322" i="13" l="1"/>
  <c r="U282" i="14" s="1"/>
  <c r="J322" i="13"/>
  <c r="AU322" i="13"/>
  <c r="AI323" i="13" s="1"/>
  <c r="H322" i="13"/>
  <c r="BH322" i="13"/>
  <c r="S322" i="13"/>
  <c r="AB323" i="13" s="1"/>
  <c r="M322" i="13"/>
  <c r="P322" i="13" s="1"/>
  <c r="BP322" i="13"/>
  <c r="T282" i="14" s="1"/>
  <c r="I322" i="13"/>
  <c r="AV322" i="13"/>
  <c r="AJ323" i="13" s="1"/>
  <c r="BO322" i="13"/>
  <c r="S282" i="14" s="1"/>
  <c r="BR322" i="13" l="1"/>
  <c r="R322" i="13"/>
  <c r="AA323" i="13" s="1"/>
  <c r="L322" i="13"/>
  <c r="O322" i="13" s="1"/>
  <c r="BB322" i="13"/>
  <c r="BC322" i="13"/>
  <c r="L282" i="14"/>
  <c r="BD322" i="13"/>
  <c r="Q322" i="13"/>
  <c r="Z323" i="13" s="1"/>
  <c r="BA323" i="13" s="1"/>
  <c r="K322" i="13"/>
  <c r="N322" i="13" s="1"/>
  <c r="BG322" i="13" l="1"/>
  <c r="K282" i="14" s="1"/>
  <c r="H282" i="14"/>
  <c r="F282" i="14"/>
  <c r="BE322" i="13"/>
  <c r="I282" i="14" s="1"/>
  <c r="F533" i="7"/>
  <c r="BF322" i="13"/>
  <c r="J282" i="14" s="1"/>
  <c r="G282" i="14"/>
  <c r="BK322" i="13" l="1"/>
  <c r="BJ322" i="13"/>
  <c r="N282" i="14" s="1"/>
  <c r="K534" i="7"/>
  <c r="H534" i="7"/>
  <c r="G534" i="7"/>
  <c r="J534" i="7"/>
  <c r="I534" i="7"/>
  <c r="BI322" i="13"/>
  <c r="AS323" i="13"/>
  <c r="AX323" i="13"/>
  <c r="E283" i="14"/>
  <c r="BN322" i="13"/>
  <c r="R282" i="14" s="1"/>
  <c r="O282" i="14"/>
  <c r="AT323" i="13"/>
  <c r="BM322" i="13" l="1"/>
  <c r="Q282" i="14" s="1"/>
  <c r="M282" i="14"/>
  <c r="BL322" i="13"/>
  <c r="P282" i="14" s="1"/>
  <c r="AR323" i="13"/>
  <c r="BO323" i="13" s="1"/>
  <c r="S283" i="14" s="1"/>
  <c r="L534" i="7"/>
  <c r="G434" i="12" s="1"/>
  <c r="H434" i="12" s="1"/>
  <c r="I434" i="12" s="1"/>
  <c r="J435" i="12" s="1"/>
  <c r="BQ323" i="13"/>
  <c r="U283" i="14" s="1"/>
  <c r="AW323" i="13"/>
  <c r="AK324" i="13" s="1"/>
  <c r="J323" i="13"/>
  <c r="B283" i="14"/>
  <c r="I323" i="13"/>
  <c r="AV323" i="13"/>
  <c r="AJ324" i="13" s="1"/>
  <c r="BP323" i="13"/>
  <c r="T283" i="14" s="1"/>
  <c r="AU323" i="13" l="1"/>
  <c r="AI324" i="13" s="1"/>
  <c r="H323" i="13"/>
  <c r="BH323" i="13"/>
  <c r="L323" i="13"/>
  <c r="O323" i="13" s="1"/>
  <c r="R323" i="13"/>
  <c r="AA324" i="13" s="1"/>
  <c r="M323" i="13"/>
  <c r="P323" i="13" s="1"/>
  <c r="S323" i="13"/>
  <c r="AB324" i="13" s="1"/>
  <c r="BC323" i="13" l="1"/>
  <c r="L283" i="14"/>
  <c r="BB323" i="13"/>
  <c r="BD323" i="13"/>
  <c r="BR323" i="13"/>
  <c r="K323" i="13"/>
  <c r="N323" i="13" s="1"/>
  <c r="Q323" i="13"/>
  <c r="Z324" i="13" s="1"/>
  <c r="BA324" i="13" s="1"/>
  <c r="F283" i="14" l="1"/>
  <c r="BE323" i="13"/>
  <c r="I283" i="14" s="1"/>
  <c r="BG323" i="13"/>
  <c r="K283" i="14" s="1"/>
  <c r="H283" i="14"/>
  <c r="F534" i="7"/>
  <c r="G283" i="14"/>
  <c r="BF323" i="13"/>
  <c r="J283" i="14" s="1"/>
  <c r="BK323" i="13" l="1"/>
  <c r="BJ323" i="13"/>
  <c r="AS324" i="13" s="1"/>
  <c r="AX324" i="13"/>
  <c r="E284" i="14"/>
  <c r="BI323" i="13"/>
  <c r="O283" i="14"/>
  <c r="BN323" i="13"/>
  <c r="R283" i="14" s="1"/>
  <c r="AT324" i="13"/>
  <c r="I535" i="7"/>
  <c r="J535" i="7"/>
  <c r="H535" i="7"/>
  <c r="K535" i="7"/>
  <c r="G535" i="7"/>
  <c r="BM323" i="13" l="1"/>
  <c r="Q283" i="14" s="1"/>
  <c r="N283" i="14"/>
  <c r="L535" i="7"/>
  <c r="G435" i="12" s="1"/>
  <c r="H435" i="12" s="1"/>
  <c r="I435" i="12" s="1"/>
  <c r="J436" i="12" s="1"/>
  <c r="I324" i="13"/>
  <c r="BP324" i="13"/>
  <c r="T284" i="14" s="1"/>
  <c r="AV324" i="13"/>
  <c r="AJ325" i="13" s="1"/>
  <c r="M283" i="14"/>
  <c r="BL323" i="13"/>
  <c r="P283" i="14" s="1"/>
  <c r="AR324" i="13"/>
  <c r="BQ324" i="13"/>
  <c r="U284" i="14" s="1"/>
  <c r="J324" i="13"/>
  <c r="AW324" i="13"/>
  <c r="AK325" i="13" s="1"/>
  <c r="B284" i="14"/>
  <c r="S324" i="13" l="1"/>
  <c r="AB325" i="13" s="1"/>
  <c r="M324" i="13"/>
  <c r="P324" i="13" s="1"/>
  <c r="L324" i="13"/>
  <c r="O324" i="13" s="1"/>
  <c r="R324" i="13"/>
  <c r="AA325" i="13" s="1"/>
  <c r="AU324" i="13"/>
  <c r="AI325" i="13" s="1"/>
  <c r="H324" i="13"/>
  <c r="BH324" i="13"/>
  <c r="BO324" i="13"/>
  <c r="S284" i="14" s="1"/>
  <c r="L284" i="14" l="1"/>
  <c r="BD324" i="13"/>
  <c r="BB324" i="13"/>
  <c r="BC324" i="13"/>
  <c r="BR324" i="13"/>
  <c r="Q324" i="13"/>
  <c r="Z325" i="13" s="1"/>
  <c r="BA325" i="13" s="1"/>
  <c r="K324" i="13"/>
  <c r="N324" i="13" s="1"/>
  <c r="F535" i="7" l="1"/>
  <c r="BF324" i="13"/>
  <c r="J284" i="14" s="1"/>
  <c r="G284" i="14"/>
  <c r="BG324" i="13"/>
  <c r="K284" i="14" s="1"/>
  <c r="H284" i="14"/>
  <c r="F284" i="14"/>
  <c r="BE324" i="13"/>
  <c r="I284" i="14" s="1"/>
  <c r="BJ324" i="13" l="1"/>
  <c r="BM324" i="13" s="1"/>
  <c r="Q284" i="14" s="1"/>
  <c r="K536" i="7"/>
  <c r="I536" i="7"/>
  <c r="J536" i="7"/>
  <c r="G536" i="7"/>
  <c r="H536" i="7"/>
  <c r="BI324" i="13"/>
  <c r="BK324" i="13"/>
  <c r="AX325" i="13"/>
  <c r="E285" i="14"/>
  <c r="N284" i="14" l="1"/>
  <c r="AS325" i="13"/>
  <c r="I325" i="13" s="1"/>
  <c r="L536" i="7"/>
  <c r="G436" i="12" s="1"/>
  <c r="H436" i="12" s="1"/>
  <c r="I436" i="12" s="1"/>
  <c r="J437" i="12" s="1"/>
  <c r="B285" i="14"/>
  <c r="BN324" i="13"/>
  <c r="R284" i="14" s="1"/>
  <c r="O284" i="14"/>
  <c r="AT325" i="13"/>
  <c r="M284" i="14"/>
  <c r="BL324" i="13"/>
  <c r="P284" i="14" s="1"/>
  <c r="AR325" i="13"/>
  <c r="BO325" i="13" s="1"/>
  <c r="S285" i="14" s="1"/>
  <c r="BP325" i="13"/>
  <c r="T285" i="14" s="1"/>
  <c r="AV325" i="13" l="1"/>
  <c r="AJ326" i="13" s="1"/>
  <c r="AW325" i="13"/>
  <c r="AK326" i="13" s="1"/>
  <c r="BQ325" i="13"/>
  <c r="U285" i="14" s="1"/>
  <c r="J325" i="13"/>
  <c r="H325" i="13"/>
  <c r="AU325" i="13"/>
  <c r="AI326" i="13" s="1"/>
  <c r="BH325" i="13"/>
  <c r="R325" i="13"/>
  <c r="AA326" i="13" s="1"/>
  <c r="L325" i="13"/>
  <c r="O325" i="13" s="1"/>
  <c r="BR325" i="13" l="1"/>
  <c r="K325" i="13"/>
  <c r="N325" i="13" s="1"/>
  <c r="Q325" i="13"/>
  <c r="Z326" i="13" s="1"/>
  <c r="S325" i="13"/>
  <c r="AB326" i="13" s="1"/>
  <c r="M325" i="13"/>
  <c r="P325" i="13" s="1"/>
  <c r="BD325" i="13"/>
  <c r="L285" i="14"/>
  <c r="BC325" i="13"/>
  <c r="BB325" i="13"/>
  <c r="BA326" i="13" l="1"/>
  <c r="BG325" i="13"/>
  <c r="K285" i="14" s="1"/>
  <c r="H285" i="14"/>
  <c r="F536" i="7"/>
  <c r="F285" i="14"/>
  <c r="BE325" i="13"/>
  <c r="I285" i="14" s="1"/>
  <c r="G285" i="14"/>
  <c r="BF325" i="13"/>
  <c r="J285" i="14" s="1"/>
  <c r="BK325" i="13" l="1"/>
  <c r="O285" i="14" s="1"/>
  <c r="BJ325" i="13"/>
  <c r="N285" i="14" s="1"/>
  <c r="BI325" i="13"/>
  <c r="BL325" i="13" s="1"/>
  <c r="P285" i="14" s="1"/>
  <c r="AS326" i="13"/>
  <c r="H537" i="7"/>
  <c r="G537" i="7"/>
  <c r="J537" i="7"/>
  <c r="I537" i="7"/>
  <c r="K537" i="7"/>
  <c r="E286" i="14"/>
  <c r="AX326" i="13"/>
  <c r="AT326" i="13" l="1"/>
  <c r="BQ326" i="13" s="1"/>
  <c r="U286" i="14" s="1"/>
  <c r="BN325" i="13"/>
  <c r="R285" i="14" s="1"/>
  <c r="BM325" i="13"/>
  <c r="Q285" i="14" s="1"/>
  <c r="M285" i="14"/>
  <c r="AR326" i="13"/>
  <c r="BO326" i="13" s="1"/>
  <c r="S286" i="14" s="1"/>
  <c r="L537" i="7"/>
  <c r="G437" i="12" s="1"/>
  <c r="H437" i="12" s="1"/>
  <c r="I437" i="12" s="1"/>
  <c r="J438" i="12" s="1"/>
  <c r="AV326" i="13"/>
  <c r="AJ327" i="13" s="1"/>
  <c r="BP326" i="13"/>
  <c r="T286" i="14" s="1"/>
  <c r="I326" i="13"/>
  <c r="B286" i="14"/>
  <c r="AW326" i="13" l="1"/>
  <c r="AK327" i="13" s="1"/>
  <c r="J326" i="13"/>
  <c r="BH326" i="13"/>
  <c r="BB326" i="13" s="1"/>
  <c r="H326" i="13"/>
  <c r="BR326" i="13" s="1"/>
  <c r="AU326" i="13"/>
  <c r="AI327" i="13" s="1"/>
  <c r="M326" i="13"/>
  <c r="P326" i="13" s="1"/>
  <c r="S326" i="13"/>
  <c r="AB327" i="13" s="1"/>
  <c r="Q326" i="13"/>
  <c r="Z327" i="13" s="1"/>
  <c r="K326" i="13"/>
  <c r="N326" i="13" s="1"/>
  <c r="L326" i="13"/>
  <c r="O326" i="13" s="1"/>
  <c r="R326" i="13"/>
  <c r="AA327" i="13" s="1"/>
  <c r="BD326" i="13" l="1"/>
  <c r="H286" i="14" s="1"/>
  <c r="L286" i="14"/>
  <c r="BC326" i="13"/>
  <c r="BF326" i="13" s="1"/>
  <c r="BA327" i="13"/>
  <c r="F537" i="7"/>
  <c r="G286" i="14"/>
  <c r="F286" i="14"/>
  <c r="BE326" i="13"/>
  <c r="I286" i="14" s="1"/>
  <c r="J286" i="14" l="1"/>
  <c r="BJ326" i="13"/>
  <c r="BG326" i="13"/>
  <c r="K286" i="14" s="1"/>
  <c r="H538" i="7"/>
  <c r="K538" i="7"/>
  <c r="G538" i="7"/>
  <c r="I538" i="7"/>
  <c r="J538" i="7"/>
  <c r="BI326" i="13"/>
  <c r="N286" i="14"/>
  <c r="BM326" i="13"/>
  <c r="Q286" i="14" s="1"/>
  <c r="AS327" i="13"/>
  <c r="BK326" i="13"/>
  <c r="AX327" i="13"/>
  <c r="E287" i="14"/>
  <c r="L538" i="7" l="1"/>
  <c r="G438" i="12" s="1"/>
  <c r="H438" i="12" s="1"/>
  <c r="I438" i="12" s="1"/>
  <c r="J439" i="12" s="1"/>
  <c r="BL326" i="13"/>
  <c r="P286" i="14" s="1"/>
  <c r="M286" i="14"/>
  <c r="AR327" i="13"/>
  <c r="BN326" i="13"/>
  <c r="R286" i="14" s="1"/>
  <c r="O286" i="14"/>
  <c r="AT327" i="13"/>
  <c r="I327" i="13"/>
  <c r="AV327" i="13"/>
  <c r="AJ328" i="13" s="1"/>
  <c r="BP327" i="13"/>
  <c r="T287" i="14" s="1"/>
  <c r="B287" i="14"/>
  <c r="R327" i="13" l="1"/>
  <c r="AA328" i="13" s="1"/>
  <c r="L327" i="13"/>
  <c r="O327" i="13" s="1"/>
  <c r="AU327" i="13"/>
  <c r="AI328" i="13" s="1"/>
  <c r="H327" i="13"/>
  <c r="BH327" i="13"/>
  <c r="AW327" i="13"/>
  <c r="AK328" i="13" s="1"/>
  <c r="J327" i="13"/>
  <c r="BQ327" i="13"/>
  <c r="U287" i="14" s="1"/>
  <c r="BO327" i="13"/>
  <c r="S287" i="14" s="1"/>
  <c r="BB327" i="13" l="1"/>
  <c r="BD327" i="13"/>
  <c r="L287" i="14"/>
  <c r="BC327" i="13"/>
  <c r="Q327" i="13"/>
  <c r="Z328" i="13" s="1"/>
  <c r="K327" i="13"/>
  <c r="N327" i="13" s="1"/>
  <c r="BR327" i="13"/>
  <c r="M327" i="13"/>
  <c r="P327" i="13" s="1"/>
  <c r="S327" i="13"/>
  <c r="AB328" i="13" s="1"/>
  <c r="BA328" i="13" l="1"/>
  <c r="F538" i="7"/>
  <c r="G287" i="14"/>
  <c r="BF327" i="13"/>
  <c r="J287" i="14" s="1"/>
  <c r="BG327" i="13"/>
  <c r="K287" i="14" s="1"/>
  <c r="H287" i="14"/>
  <c r="F287" i="14"/>
  <c r="BE327" i="13"/>
  <c r="I287" i="14" s="1"/>
  <c r="BJ327" i="13" l="1"/>
  <c r="BM327" i="13" s="1"/>
  <c r="Q287" i="14" s="1"/>
  <c r="J539" i="7"/>
  <c r="I539" i="7"/>
  <c r="G539" i="7"/>
  <c r="H539" i="7"/>
  <c r="K539" i="7"/>
  <c r="BI327" i="13"/>
  <c r="BK327" i="13"/>
  <c r="AX328" i="13"/>
  <c r="E288" i="14"/>
  <c r="AS328" i="13" l="1"/>
  <c r="AV328" i="13" s="1"/>
  <c r="AJ329" i="13" s="1"/>
  <c r="N287" i="14"/>
  <c r="L539" i="7"/>
  <c r="G439" i="12" s="1"/>
  <c r="H439" i="12" s="1"/>
  <c r="I439" i="12" s="1"/>
  <c r="J440" i="12" s="1"/>
  <c r="O287" i="14"/>
  <c r="BN327" i="13"/>
  <c r="R287" i="14" s="1"/>
  <c r="AT328" i="13"/>
  <c r="BL327" i="13"/>
  <c r="P287" i="14" s="1"/>
  <c r="M287" i="14"/>
  <c r="AR328" i="13"/>
  <c r="BO328" i="13" s="1"/>
  <c r="S288" i="14" s="1"/>
  <c r="B288" i="14"/>
  <c r="BP328" i="13" l="1"/>
  <c r="T288" i="14" s="1"/>
  <c r="I328" i="13"/>
  <c r="R328" i="13" s="1"/>
  <c r="AA329" i="13" s="1"/>
  <c r="J328" i="13"/>
  <c r="AW328" i="13"/>
  <c r="AK329" i="13" s="1"/>
  <c r="BQ328" i="13"/>
  <c r="U288" i="14" s="1"/>
  <c r="AU328" i="13"/>
  <c r="AI329" i="13" s="1"/>
  <c r="H328" i="13"/>
  <c r="BH328" i="13"/>
  <c r="L328" i="13" l="1"/>
  <c r="O328" i="13" s="1"/>
  <c r="BD328" i="13"/>
  <c r="BB328" i="13"/>
  <c r="L288" i="14"/>
  <c r="BC328" i="13"/>
  <c r="Q328" i="13"/>
  <c r="Z329" i="13" s="1"/>
  <c r="K328" i="13"/>
  <c r="N328" i="13" s="1"/>
  <c r="BR328" i="13"/>
  <c r="S328" i="13"/>
  <c r="AB329" i="13" s="1"/>
  <c r="M328" i="13"/>
  <c r="P328" i="13" s="1"/>
  <c r="BA329" i="13" l="1"/>
  <c r="F539" i="7"/>
  <c r="G288" i="14"/>
  <c r="BF328" i="13"/>
  <c r="J288" i="14" s="1"/>
  <c r="F288" i="14"/>
  <c r="BE328" i="13"/>
  <c r="I288" i="14" s="1"/>
  <c r="H288" i="14"/>
  <c r="BG328" i="13"/>
  <c r="K288" i="14" s="1"/>
  <c r="BK328" i="13" l="1"/>
  <c r="AT329" i="13" s="1"/>
  <c r="BI328" i="13"/>
  <c r="BJ328" i="13"/>
  <c r="K540" i="7"/>
  <c r="G540" i="7"/>
  <c r="H540" i="7"/>
  <c r="J540" i="7"/>
  <c r="I540" i="7"/>
  <c r="AX329" i="13"/>
  <c r="E289" i="14"/>
  <c r="BN328" i="13" l="1"/>
  <c r="R288" i="14" s="1"/>
  <c r="O288" i="14"/>
  <c r="L540" i="7"/>
  <c r="G440" i="12" s="1"/>
  <c r="H440" i="12" s="1"/>
  <c r="I440" i="12" s="1"/>
  <c r="J441" i="12" s="1"/>
  <c r="J329" i="13"/>
  <c r="BQ329" i="13"/>
  <c r="U289" i="14" s="1"/>
  <c r="AW329" i="13"/>
  <c r="AK330" i="13" s="1"/>
  <c r="BM328" i="13"/>
  <c r="Q288" i="14" s="1"/>
  <c r="N288" i="14"/>
  <c r="AS329" i="13"/>
  <c r="B289" i="14"/>
  <c r="BL328" i="13"/>
  <c r="P288" i="14" s="1"/>
  <c r="M288" i="14"/>
  <c r="AR329" i="13"/>
  <c r="BO329" i="13" s="1"/>
  <c r="S289" i="14" s="1"/>
  <c r="M329" i="13" l="1"/>
  <c r="P329" i="13" s="1"/>
  <c r="S329" i="13"/>
  <c r="AB330" i="13" s="1"/>
  <c r="H329" i="13"/>
  <c r="AU329" i="13"/>
  <c r="AI330" i="13" s="1"/>
  <c r="BH329" i="13"/>
  <c r="I329" i="13"/>
  <c r="AV329" i="13"/>
  <c r="AJ330" i="13" s="1"/>
  <c r="BP329" i="13"/>
  <c r="T289" i="14" s="1"/>
  <c r="K329" i="13" l="1"/>
  <c r="N329" i="13" s="1"/>
  <c r="Q329" i="13"/>
  <c r="Z330" i="13" s="1"/>
  <c r="BR329" i="13"/>
  <c r="R329" i="13"/>
  <c r="AA330" i="13" s="1"/>
  <c r="L329" i="13"/>
  <c r="O329" i="13" s="1"/>
  <c r="L289" i="14"/>
  <c r="BC329" i="13"/>
  <c r="BD329" i="13"/>
  <c r="BB329" i="13"/>
  <c r="BA330" i="13" l="1"/>
  <c r="BF329" i="13"/>
  <c r="J289" i="14" s="1"/>
  <c r="G289" i="14"/>
  <c r="F540" i="7"/>
  <c r="F289" i="14"/>
  <c r="BE329" i="13"/>
  <c r="I289" i="14" s="1"/>
  <c r="BG329" i="13"/>
  <c r="K289" i="14" s="1"/>
  <c r="H289" i="14"/>
  <c r="BJ329" i="13" l="1"/>
  <c r="BK329" i="13"/>
  <c r="BN329" i="13" s="1"/>
  <c r="R289" i="14" s="1"/>
  <c r="BI329" i="13"/>
  <c r="M289" i="14" s="1"/>
  <c r="J541" i="7"/>
  <c r="G541" i="7"/>
  <c r="K541" i="7"/>
  <c r="H541" i="7"/>
  <c r="I541" i="7"/>
  <c r="BM329" i="13"/>
  <c r="Q289" i="14" s="1"/>
  <c r="N289" i="14"/>
  <c r="AS330" i="13"/>
  <c r="E290" i="14"/>
  <c r="AX330" i="13"/>
  <c r="AT330" i="13"/>
  <c r="BL329" i="13" l="1"/>
  <c r="P289" i="14" s="1"/>
  <c r="AR330" i="13"/>
  <c r="BO330" i="13" s="1"/>
  <c r="S290" i="14" s="1"/>
  <c r="O289" i="14"/>
  <c r="J330" i="13"/>
  <c r="AW330" i="13"/>
  <c r="AK331" i="13" s="1"/>
  <c r="BQ330" i="13"/>
  <c r="U290" i="14" s="1"/>
  <c r="L541" i="7"/>
  <c r="G441" i="12" s="1"/>
  <c r="H441" i="12" s="1"/>
  <c r="I441" i="12" s="1"/>
  <c r="J442" i="12" s="1"/>
  <c r="AV330" i="13"/>
  <c r="AJ331" i="13" s="1"/>
  <c r="BP330" i="13"/>
  <c r="T290" i="14" s="1"/>
  <c r="I330" i="13"/>
  <c r="B290" i="14"/>
  <c r="BH330" i="13" l="1"/>
  <c r="L290" i="14" s="1"/>
  <c r="H330" i="13"/>
  <c r="AU330" i="13"/>
  <c r="AI331" i="13" s="1"/>
  <c r="K330" i="13"/>
  <c r="N330" i="13" s="1"/>
  <c r="Q330" i="13"/>
  <c r="Z331" i="13" s="1"/>
  <c r="BR330" i="13"/>
  <c r="L330" i="13"/>
  <c r="O330" i="13" s="1"/>
  <c r="R330" i="13"/>
  <c r="AA331" i="13" s="1"/>
  <c r="S330" i="13"/>
  <c r="AB331" i="13" s="1"/>
  <c r="M330" i="13"/>
  <c r="P330" i="13" s="1"/>
  <c r="BB330" i="13"/>
  <c r="BD330" i="13"/>
  <c r="BC330" i="13"/>
  <c r="BA331" i="13" l="1"/>
  <c r="F541" i="7"/>
  <c r="G542" i="7" s="1"/>
  <c r="BE330" i="13"/>
  <c r="I290" i="14" s="1"/>
  <c r="F290" i="14"/>
  <c r="BG330" i="13"/>
  <c r="K290" i="14" s="1"/>
  <c r="H290" i="14"/>
  <c r="G290" i="14"/>
  <c r="BF330" i="13"/>
  <c r="J290" i="14" s="1"/>
  <c r="BK330" i="13" l="1"/>
  <c r="BN330" i="13" s="1"/>
  <c r="R290" i="14" s="1"/>
  <c r="K542" i="7"/>
  <c r="I542" i="7"/>
  <c r="H542" i="7"/>
  <c r="J542" i="7"/>
  <c r="BI330" i="13"/>
  <c r="AR331" i="13" s="1"/>
  <c r="BJ330" i="13"/>
  <c r="AS331" i="13" s="1"/>
  <c r="AX331" i="13"/>
  <c r="E291" i="14"/>
  <c r="AT331" i="13" l="1"/>
  <c r="O290" i="14"/>
  <c r="L542" i="7"/>
  <c r="G442" i="12" s="1"/>
  <c r="H442" i="12" s="1"/>
  <c r="I442" i="12" s="1"/>
  <c r="J443" i="12" s="1"/>
  <c r="N290" i="14"/>
  <c r="BM330" i="13"/>
  <c r="Q290" i="14" s="1"/>
  <c r="M290" i="14"/>
  <c r="BL330" i="13"/>
  <c r="P290" i="14" s="1"/>
  <c r="B291" i="14"/>
  <c r="BO331" i="13"/>
  <c r="S291" i="14" s="1"/>
  <c r="BQ331" i="13"/>
  <c r="U291" i="14" s="1"/>
  <c r="AW331" i="13"/>
  <c r="AK332" i="13" s="1"/>
  <c r="J331" i="13"/>
  <c r="AU331" i="13"/>
  <c r="AI332" i="13" s="1"/>
  <c r="H331" i="13"/>
  <c r="BH331" i="13"/>
  <c r="AV331" i="13"/>
  <c r="AJ332" i="13" s="1"/>
  <c r="I331" i="13"/>
  <c r="BP331" i="13"/>
  <c r="T291" i="14" s="1"/>
  <c r="S331" i="13" l="1"/>
  <c r="AB332" i="13" s="1"/>
  <c r="M331" i="13"/>
  <c r="P331" i="13" s="1"/>
  <c r="R331" i="13"/>
  <c r="AA332" i="13" s="1"/>
  <c r="L331" i="13"/>
  <c r="O331" i="13" s="1"/>
  <c r="BB331" i="13"/>
  <c r="L291" i="14"/>
  <c r="BC331" i="13"/>
  <c r="BD331" i="13"/>
  <c r="Q331" i="13"/>
  <c r="Z332" i="13" s="1"/>
  <c r="K331" i="13"/>
  <c r="N331" i="13" s="1"/>
  <c r="BR331" i="13"/>
  <c r="BA332" i="13" l="1"/>
  <c r="F291" i="14"/>
  <c r="BE331" i="13"/>
  <c r="I291" i="14" s="1"/>
  <c r="BG331" i="13"/>
  <c r="K291" i="14" s="1"/>
  <c r="H291" i="14"/>
  <c r="G291" i="14"/>
  <c r="BF331" i="13"/>
  <c r="J291" i="14" s="1"/>
  <c r="F542" i="7"/>
  <c r="BK331" i="13" l="1"/>
  <c r="O291" i="14" s="1"/>
  <c r="BJ331" i="13"/>
  <c r="BN331" i="13"/>
  <c r="R291" i="14" s="1"/>
  <c r="AT332" i="13"/>
  <c r="K543" i="7"/>
  <c r="I543" i="7"/>
  <c r="J543" i="7"/>
  <c r="G543" i="7"/>
  <c r="H543" i="7"/>
  <c r="AX332" i="13"/>
  <c r="E292" i="14"/>
  <c r="BM331" i="13"/>
  <c r="Q291" i="14" s="1"/>
  <c r="N291" i="14"/>
  <c r="AS332" i="13"/>
  <c r="BI331" i="13"/>
  <c r="BL331" i="13" l="1"/>
  <c r="P291" i="14" s="1"/>
  <c r="M291" i="14"/>
  <c r="AR332" i="13"/>
  <c r="BO332" i="13" s="1"/>
  <c r="S292" i="14" s="1"/>
  <c r="L543" i="7"/>
  <c r="G443" i="12" s="1"/>
  <c r="H443" i="12" s="1"/>
  <c r="I443" i="12" s="1"/>
  <c r="J444" i="12" s="1"/>
  <c r="BQ332" i="13"/>
  <c r="U292" i="14" s="1"/>
  <c r="AW332" i="13"/>
  <c r="AK333" i="13" s="1"/>
  <c r="J332" i="13"/>
  <c r="B292" i="14"/>
  <c r="BP332" i="13"/>
  <c r="T292" i="14" s="1"/>
  <c r="AV332" i="13"/>
  <c r="AJ333" i="13" s="1"/>
  <c r="I332" i="13"/>
  <c r="AU332" i="13" l="1"/>
  <c r="AI333" i="13" s="1"/>
  <c r="H332" i="13"/>
  <c r="BH332" i="13"/>
  <c r="S332" i="13"/>
  <c r="AB333" i="13" s="1"/>
  <c r="M332" i="13"/>
  <c r="P332" i="13" s="1"/>
  <c r="L332" i="13"/>
  <c r="O332" i="13" s="1"/>
  <c r="R332" i="13"/>
  <c r="AA333" i="13" s="1"/>
  <c r="K332" i="13" l="1"/>
  <c r="N332" i="13" s="1"/>
  <c r="BR332" i="13"/>
  <c r="Q332" i="13"/>
  <c r="Z333" i="13" s="1"/>
  <c r="BA333" i="13" s="1"/>
  <c r="L292" i="14"/>
  <c r="BB332" i="13"/>
  <c r="BD332" i="13"/>
  <c r="BC332" i="13"/>
  <c r="G292" i="14" l="1"/>
  <c r="BF332" i="13"/>
  <c r="J292" i="14" s="1"/>
  <c r="F543" i="7"/>
  <c r="H292" i="14"/>
  <c r="BG332" i="13"/>
  <c r="K292" i="14" s="1"/>
  <c r="F292" i="14"/>
  <c r="BE332" i="13"/>
  <c r="I292" i="14" s="1"/>
  <c r="BJ332" i="13" l="1"/>
  <c r="BM332" i="13" s="1"/>
  <c r="Q292" i="14" s="1"/>
  <c r="H544" i="7"/>
  <c r="J544" i="7"/>
  <c r="I544" i="7"/>
  <c r="K544" i="7"/>
  <c r="G544" i="7"/>
  <c r="BI332" i="13"/>
  <c r="AX333" i="13"/>
  <c r="E293" i="14"/>
  <c r="BK332" i="13"/>
  <c r="AS333" i="13" l="1"/>
  <c r="N292" i="14"/>
  <c r="M292" i="14"/>
  <c r="BL332" i="13"/>
  <c r="P292" i="14" s="1"/>
  <c r="AR333" i="13"/>
  <c r="BO333" i="13" s="1"/>
  <c r="S293" i="14" s="1"/>
  <c r="L544" i="7"/>
  <c r="G444" i="12" s="1"/>
  <c r="H444" i="12" s="1"/>
  <c r="I444" i="12" s="1"/>
  <c r="J445" i="12" s="1"/>
  <c r="BP333" i="13"/>
  <c r="T293" i="14" s="1"/>
  <c r="I333" i="13"/>
  <c r="AV333" i="13"/>
  <c r="AJ334" i="13" s="1"/>
  <c r="B293" i="14"/>
  <c r="O292" i="14"/>
  <c r="BN332" i="13"/>
  <c r="R292" i="14" s="1"/>
  <c r="AT333" i="13"/>
  <c r="AU333" i="13" l="1"/>
  <c r="AI334" i="13" s="1"/>
  <c r="H333" i="13"/>
  <c r="BH333" i="13"/>
  <c r="J333" i="13"/>
  <c r="AW333" i="13"/>
  <c r="AK334" i="13" s="1"/>
  <c r="BQ333" i="13"/>
  <c r="U293" i="14" s="1"/>
  <c r="L333" i="13"/>
  <c r="O333" i="13" s="1"/>
  <c r="R333" i="13"/>
  <c r="AA334" i="13" s="1"/>
  <c r="M333" i="13" l="1"/>
  <c r="P333" i="13" s="1"/>
  <c r="S333" i="13"/>
  <c r="AB334" i="13" s="1"/>
  <c r="Q333" i="13"/>
  <c r="Z334" i="13" s="1"/>
  <c r="BA334" i="13" s="1"/>
  <c r="BR333" i="13"/>
  <c r="K333" i="13"/>
  <c r="N333" i="13" s="1"/>
  <c r="BB333" i="13"/>
  <c r="L293" i="14"/>
  <c r="BD333" i="13"/>
  <c r="BC333" i="13"/>
  <c r="H293" i="14" l="1"/>
  <c r="BG333" i="13"/>
  <c r="K293" i="14" s="1"/>
  <c r="F544" i="7"/>
  <c r="F293" i="14"/>
  <c r="BE333" i="13"/>
  <c r="I293" i="14" s="1"/>
  <c r="G293" i="14"/>
  <c r="BF333" i="13"/>
  <c r="J293" i="14" s="1"/>
  <c r="BK333" i="13" l="1"/>
  <c r="BI333" i="13"/>
  <c r="E294" i="14"/>
  <c r="AX334" i="13"/>
  <c r="M293" i="14"/>
  <c r="BL333" i="13"/>
  <c r="P293" i="14" s="1"/>
  <c r="AR334" i="13"/>
  <c r="H545" i="7"/>
  <c r="I545" i="7"/>
  <c r="J545" i="7"/>
  <c r="K545" i="7"/>
  <c r="G545" i="7"/>
  <c r="O293" i="14"/>
  <c r="BN333" i="13"/>
  <c r="R293" i="14" s="1"/>
  <c r="AT334" i="13"/>
  <c r="BJ333" i="13"/>
  <c r="H334" i="13" l="1"/>
  <c r="AU334" i="13"/>
  <c r="AI335" i="13" s="1"/>
  <c r="BH334" i="13"/>
  <c r="AW334" i="13"/>
  <c r="AK335" i="13" s="1"/>
  <c r="BQ334" i="13"/>
  <c r="U294" i="14" s="1"/>
  <c r="J334" i="13"/>
  <c r="BM333" i="13"/>
  <c r="Q293" i="14" s="1"/>
  <c r="N293" i="14"/>
  <c r="AS334" i="13"/>
  <c r="L545" i="7"/>
  <c r="G445" i="12" s="1"/>
  <c r="H445" i="12" s="1"/>
  <c r="I445" i="12" s="1"/>
  <c r="J446" i="12" s="1"/>
  <c r="B294" i="14"/>
  <c r="BO334" i="13"/>
  <c r="S294" i="14" s="1"/>
  <c r="M334" i="13" l="1"/>
  <c r="P334" i="13" s="1"/>
  <c r="S334" i="13"/>
  <c r="AB335" i="13" s="1"/>
  <c r="BB334" i="13"/>
  <c r="BD334" i="13"/>
  <c r="BC334" i="13"/>
  <c r="L294" i="14"/>
  <c r="Q334" i="13"/>
  <c r="Z335" i="13" s="1"/>
  <c r="K334" i="13"/>
  <c r="N334" i="13" s="1"/>
  <c r="AV334" i="13"/>
  <c r="AJ335" i="13" s="1"/>
  <c r="I334" i="13"/>
  <c r="BP334" i="13"/>
  <c r="T294" i="14" s="1"/>
  <c r="G294" i="14" l="1"/>
  <c r="BF334" i="13"/>
  <c r="J294" i="14" s="1"/>
  <c r="BG334" i="13"/>
  <c r="K294" i="14" s="1"/>
  <c r="H294" i="14"/>
  <c r="F294" i="14"/>
  <c r="BE334" i="13"/>
  <c r="I294" i="14" s="1"/>
  <c r="R334" i="13"/>
  <c r="AA335" i="13" s="1"/>
  <c r="BA335" i="13" s="1"/>
  <c r="L334" i="13"/>
  <c r="O334" i="13" s="1"/>
  <c r="BR334" i="13"/>
  <c r="F545" i="7" l="1"/>
  <c r="BJ334" i="13"/>
  <c r="AS335" i="13" s="1"/>
  <c r="BK334" i="13"/>
  <c r="BN334" i="13" s="1"/>
  <c r="R294" i="14" s="1"/>
  <c r="I546" i="7"/>
  <c r="H546" i="7"/>
  <c r="J546" i="7"/>
  <c r="G546" i="7"/>
  <c r="K546" i="7"/>
  <c r="AX335" i="13"/>
  <c r="E295" i="14"/>
  <c r="N294" i="14"/>
  <c r="BM334" i="13"/>
  <c r="Q294" i="14" s="1"/>
  <c r="BP335" i="13"/>
  <c r="T295" i="14" s="1"/>
  <c r="I335" i="13"/>
  <c r="AV335" i="13"/>
  <c r="AJ336" i="13" s="1"/>
  <c r="BI334" i="13"/>
  <c r="AT335" i="13" l="1"/>
  <c r="AW335" i="13" s="1"/>
  <c r="AK336" i="13" s="1"/>
  <c r="O294" i="14"/>
  <c r="L335" i="13"/>
  <c r="O335" i="13" s="1"/>
  <c r="R335" i="13"/>
  <c r="AA336" i="13" s="1"/>
  <c r="L546" i="7"/>
  <c r="G446" i="12" s="1"/>
  <c r="H446" i="12" s="1"/>
  <c r="I446" i="12" s="1"/>
  <c r="J447" i="12" s="1"/>
  <c r="AR335" i="13"/>
  <c r="BL334" i="13"/>
  <c r="P294" i="14" s="1"/>
  <c r="M294" i="14"/>
  <c r="B295" i="14"/>
  <c r="J335" i="13" l="1"/>
  <c r="BQ335" i="13"/>
  <c r="U295" i="14" s="1"/>
  <c r="AU335" i="13"/>
  <c r="AI336" i="13" s="1"/>
  <c r="H335" i="13"/>
  <c r="BH335" i="13"/>
  <c r="BO335" i="13"/>
  <c r="S295" i="14" s="1"/>
  <c r="S335" i="13"/>
  <c r="AB336" i="13" s="1"/>
  <c r="M335" i="13"/>
  <c r="P335" i="13" s="1"/>
  <c r="BB335" i="13" l="1"/>
  <c r="BC335" i="13"/>
  <c r="BD335" i="13"/>
  <c r="L295" i="14"/>
  <c r="K335" i="13"/>
  <c r="N335" i="13" s="1"/>
  <c r="Q335" i="13"/>
  <c r="Z336" i="13" s="1"/>
  <c r="BA336" i="13" s="1"/>
  <c r="BR335" i="13"/>
  <c r="H295" i="14" l="1"/>
  <c r="BG335" i="13"/>
  <c r="K295" i="14" s="1"/>
  <c r="G295" i="14"/>
  <c r="BF335" i="13"/>
  <c r="J295" i="14" s="1"/>
  <c r="F546" i="7"/>
  <c r="F295" i="14"/>
  <c r="BE335" i="13"/>
  <c r="I295" i="14" s="1"/>
  <c r="BK335" i="13" l="1"/>
  <c r="BN335" i="13" s="1"/>
  <c r="R295" i="14" s="1"/>
  <c r="BJ335" i="13"/>
  <c r="BM335" i="13" s="1"/>
  <c r="Q295" i="14" s="1"/>
  <c r="BI335" i="13"/>
  <c r="AR336" i="13" s="1"/>
  <c r="K547" i="7"/>
  <c r="I547" i="7"/>
  <c r="H547" i="7"/>
  <c r="J547" i="7"/>
  <c r="G547" i="7"/>
  <c r="E296" i="14"/>
  <c r="AX336" i="13"/>
  <c r="M295" i="14" l="1"/>
  <c r="BL335" i="13"/>
  <c r="P295" i="14" s="1"/>
  <c r="O295" i="14"/>
  <c r="AT336" i="13"/>
  <c r="BQ336" i="13" s="1"/>
  <c r="U296" i="14" s="1"/>
  <c r="AS336" i="13"/>
  <c r="BP336" i="13" s="1"/>
  <c r="T296" i="14" s="1"/>
  <c r="N295" i="14"/>
  <c r="L547" i="7"/>
  <c r="G447" i="12" s="1"/>
  <c r="H447" i="12" s="1"/>
  <c r="I447" i="12" s="1"/>
  <c r="J448" i="12" s="1"/>
  <c r="H336" i="13"/>
  <c r="AU336" i="13"/>
  <c r="AI337" i="13" s="1"/>
  <c r="B296" i="14"/>
  <c r="BO336" i="13"/>
  <c r="S296" i="14" s="1"/>
  <c r="AV336" i="13" l="1"/>
  <c r="AJ337" i="13" s="1"/>
  <c r="I336" i="13"/>
  <c r="R336" i="13" s="1"/>
  <c r="AA337" i="13" s="1"/>
  <c r="BH336" i="13"/>
  <c r="L296" i="14" s="1"/>
  <c r="AW336" i="13"/>
  <c r="AK337" i="13" s="1"/>
  <c r="J336" i="13"/>
  <c r="M336" i="13" s="1"/>
  <c r="P336" i="13" s="1"/>
  <c r="K336" i="13"/>
  <c r="N336" i="13" s="1"/>
  <c r="Q336" i="13"/>
  <c r="Z337" i="13" s="1"/>
  <c r="L336" i="13"/>
  <c r="O336" i="13" s="1"/>
  <c r="BB336" i="13" l="1"/>
  <c r="BD336" i="13"/>
  <c r="H296" i="14" s="1"/>
  <c r="S336" i="13"/>
  <c r="AB337" i="13" s="1"/>
  <c r="BA337" i="13" s="1"/>
  <c r="BC336" i="13"/>
  <c r="G296" i="14" s="1"/>
  <c r="BR336" i="13"/>
  <c r="F547" i="7"/>
  <c r="BF336" i="13"/>
  <c r="J296" i="14" s="1"/>
  <c r="F296" i="14"/>
  <c r="BE336" i="13"/>
  <c r="I296" i="14" s="1"/>
  <c r="BG336" i="13" l="1"/>
  <c r="K296" i="14" s="1"/>
  <c r="BJ336" i="13"/>
  <c r="BK336" i="13"/>
  <c r="O296" i="14" s="1"/>
  <c r="AX337" i="13"/>
  <c r="E297" i="14"/>
  <c r="BM336" i="13"/>
  <c r="Q296" i="14" s="1"/>
  <c r="N296" i="14"/>
  <c r="AS337" i="13"/>
  <c r="BI336" i="13"/>
  <c r="G548" i="7"/>
  <c r="K548" i="7"/>
  <c r="I548" i="7"/>
  <c r="J548" i="7"/>
  <c r="H548" i="7"/>
  <c r="AT337" i="13" l="1"/>
  <c r="AW337" i="13" s="1"/>
  <c r="AK338" i="13" s="1"/>
  <c r="BN336" i="13"/>
  <c r="R296" i="14" s="1"/>
  <c r="B297" i="14"/>
  <c r="BP337" i="13"/>
  <c r="T297" i="14" s="1"/>
  <c r="AV337" i="13"/>
  <c r="AJ338" i="13" s="1"/>
  <c r="I337" i="13"/>
  <c r="L548" i="7"/>
  <c r="G448" i="12" s="1"/>
  <c r="H448" i="12" s="1"/>
  <c r="I448" i="12" s="1"/>
  <c r="J449" i="12" s="1"/>
  <c r="BQ337" i="13"/>
  <c r="U297" i="14" s="1"/>
  <c r="BL336" i="13"/>
  <c r="P296" i="14" s="1"/>
  <c r="M296" i="14"/>
  <c r="AR337" i="13"/>
  <c r="BO337" i="13" s="1"/>
  <c r="S297" i="14" s="1"/>
  <c r="J337" i="13" l="1"/>
  <c r="S337" i="13" s="1"/>
  <c r="AB338" i="13" s="1"/>
  <c r="H337" i="13"/>
  <c r="AU337" i="13"/>
  <c r="AI338" i="13" s="1"/>
  <c r="BH337" i="13"/>
  <c r="L337" i="13"/>
  <c r="O337" i="13" s="1"/>
  <c r="R337" i="13"/>
  <c r="AA338" i="13" s="1"/>
  <c r="M337" i="13" l="1"/>
  <c r="P337" i="13" s="1"/>
  <c r="L297" i="14"/>
  <c r="BD337" i="13"/>
  <c r="BB337" i="13"/>
  <c r="BC337" i="13"/>
  <c r="K337" i="13"/>
  <c r="N337" i="13" s="1"/>
  <c r="Q337" i="13"/>
  <c r="Z338" i="13" s="1"/>
  <c r="BA338" i="13" s="1"/>
  <c r="BR337" i="13"/>
  <c r="F548" i="7" l="1"/>
  <c r="BF337" i="13"/>
  <c r="J297" i="14" s="1"/>
  <c r="G297" i="14"/>
  <c r="F297" i="14"/>
  <c r="BE337" i="13"/>
  <c r="I297" i="14" s="1"/>
  <c r="BG337" i="13"/>
  <c r="K297" i="14" s="1"/>
  <c r="H297" i="14"/>
  <c r="BJ337" i="13" l="1"/>
  <c r="N297" i="14" s="1"/>
  <c r="BK337" i="13"/>
  <c r="O297" i="14" s="1"/>
  <c r="E298" i="14"/>
  <c r="AX338" i="13"/>
  <c r="BI337" i="13"/>
  <c r="H549" i="7"/>
  <c r="I549" i="7"/>
  <c r="K549" i="7"/>
  <c r="G549" i="7"/>
  <c r="J549" i="7"/>
  <c r="AS338" i="13" l="1"/>
  <c r="AV338" i="13" s="1"/>
  <c r="AJ339" i="13" s="1"/>
  <c r="BM337" i="13"/>
  <c r="Q297" i="14" s="1"/>
  <c r="AT338" i="13"/>
  <c r="BN337" i="13"/>
  <c r="R297" i="14" s="1"/>
  <c r="AR338" i="13"/>
  <c r="BO338" i="13" s="1"/>
  <c r="S298" i="14" s="1"/>
  <c r="M297" i="14"/>
  <c r="BL337" i="13"/>
  <c r="P297" i="14" s="1"/>
  <c r="B298" i="14"/>
  <c r="I338" i="13"/>
  <c r="BP338" i="13"/>
  <c r="T298" i="14" s="1"/>
  <c r="L549" i="7"/>
  <c r="G449" i="12" s="1"/>
  <c r="H449" i="12" s="1"/>
  <c r="I449" i="12" s="1"/>
  <c r="J450" i="12" s="1"/>
  <c r="BQ338" i="13"/>
  <c r="U298" i="14" s="1"/>
  <c r="AW338" i="13"/>
  <c r="AK339" i="13" s="1"/>
  <c r="J338" i="13"/>
  <c r="M338" i="13" l="1"/>
  <c r="P338" i="13" s="1"/>
  <c r="S338" i="13"/>
  <c r="AB339" i="13" s="1"/>
  <c r="L338" i="13"/>
  <c r="O338" i="13" s="1"/>
  <c r="R338" i="13"/>
  <c r="AA339" i="13" s="1"/>
  <c r="AU338" i="13"/>
  <c r="AI339" i="13" s="1"/>
  <c r="H338" i="13"/>
  <c r="BH338" i="13"/>
  <c r="BB338" i="13" l="1"/>
  <c r="L298" i="14"/>
  <c r="BC338" i="13"/>
  <c r="BD338" i="13"/>
  <c r="K338" i="13"/>
  <c r="N338" i="13" s="1"/>
  <c r="BR338" i="13"/>
  <c r="Q338" i="13"/>
  <c r="Z339" i="13" s="1"/>
  <c r="BA339" i="13" s="1"/>
  <c r="BG338" i="13" l="1"/>
  <c r="K298" i="14" s="1"/>
  <c r="H298" i="14"/>
  <c r="F549" i="7"/>
  <c r="BF338" i="13"/>
  <c r="J298" i="14" s="1"/>
  <c r="G298" i="14"/>
  <c r="F298" i="14"/>
  <c r="BE338" i="13"/>
  <c r="I298" i="14" s="1"/>
  <c r="BK338" i="13" l="1"/>
  <c r="BN338" i="13" s="1"/>
  <c r="R298" i="14" s="1"/>
  <c r="J550" i="7"/>
  <c r="H550" i="7"/>
  <c r="G550" i="7"/>
  <c r="I550" i="7"/>
  <c r="K550" i="7"/>
  <c r="E299" i="14"/>
  <c r="AX339" i="13"/>
  <c r="O298" i="14"/>
  <c r="AT339" i="13"/>
  <c r="BI338" i="13"/>
  <c r="BJ338" i="13"/>
  <c r="BM338" i="13" l="1"/>
  <c r="Q298" i="14" s="1"/>
  <c r="N298" i="14"/>
  <c r="AS339" i="13"/>
  <c r="BL338" i="13"/>
  <c r="P298" i="14" s="1"/>
  <c r="M298" i="14"/>
  <c r="AR339" i="13"/>
  <c r="L550" i="7"/>
  <c r="G450" i="12" s="1"/>
  <c r="H450" i="12" s="1"/>
  <c r="I450" i="12" s="1"/>
  <c r="J451" i="12" s="1"/>
  <c r="B299" i="14"/>
  <c r="J339" i="13"/>
  <c r="AW339" i="13"/>
  <c r="AK340" i="13" s="1"/>
  <c r="BQ339" i="13"/>
  <c r="U299" i="14" s="1"/>
  <c r="S339" i="13" l="1"/>
  <c r="AB340" i="13" s="1"/>
  <c r="M339" i="13"/>
  <c r="P339" i="13" s="1"/>
  <c r="AU339" i="13"/>
  <c r="AI340" i="13" s="1"/>
  <c r="H339" i="13"/>
  <c r="BH339" i="13"/>
  <c r="AV339" i="13"/>
  <c r="AJ340" i="13" s="1"/>
  <c r="BP339" i="13"/>
  <c r="T299" i="14" s="1"/>
  <c r="I339" i="13"/>
  <c r="BO339" i="13"/>
  <c r="S299" i="14" s="1"/>
  <c r="BD339" i="13" l="1"/>
  <c r="BB339" i="13"/>
  <c r="L299" i="14"/>
  <c r="BC339" i="13"/>
  <c r="K339" i="13"/>
  <c r="N339" i="13" s="1"/>
  <c r="Q339" i="13"/>
  <c r="Z340" i="13" s="1"/>
  <c r="BA340" i="13" s="1"/>
  <c r="BR339" i="13"/>
  <c r="L339" i="13"/>
  <c r="O339" i="13" s="1"/>
  <c r="R339" i="13"/>
  <c r="AA340" i="13" s="1"/>
  <c r="G299" i="14" l="1"/>
  <c r="BF339" i="13"/>
  <c r="J299" i="14" s="1"/>
  <c r="F550" i="7"/>
  <c r="F299" i="14"/>
  <c r="BE339" i="13"/>
  <c r="I299" i="14" s="1"/>
  <c r="BG339" i="13"/>
  <c r="K299" i="14" s="1"/>
  <c r="H299" i="14"/>
  <c r="BI339" i="13" l="1"/>
  <c r="BL339" i="13" s="1"/>
  <c r="P299" i="14" s="1"/>
  <c r="BK339" i="13"/>
  <c r="O299" i="14" s="1"/>
  <c r="BJ339" i="13"/>
  <c r="N299" i="14" s="1"/>
  <c r="E300" i="14"/>
  <c r="AX340" i="13"/>
  <c r="M299" i="14"/>
  <c r="AR340" i="13"/>
  <c r="K551" i="7"/>
  <c r="H551" i="7"/>
  <c r="G551" i="7"/>
  <c r="J551" i="7"/>
  <c r="I551" i="7"/>
  <c r="AT340" i="13" l="1"/>
  <c r="BQ340" i="13" s="1"/>
  <c r="U300" i="14" s="1"/>
  <c r="BN339" i="13"/>
  <c r="R299" i="14" s="1"/>
  <c r="AS340" i="13"/>
  <c r="I340" i="13" s="1"/>
  <c r="BM339" i="13"/>
  <c r="Q299" i="14" s="1"/>
  <c r="L551" i="7"/>
  <c r="G451" i="12" s="1"/>
  <c r="H451" i="12" s="1"/>
  <c r="I451" i="12" s="1"/>
  <c r="J452" i="12" s="1"/>
  <c r="AU340" i="13"/>
  <c r="AI341" i="13" s="1"/>
  <c r="H340" i="13"/>
  <c r="B300" i="14"/>
  <c r="BO340" i="13"/>
  <c r="S300" i="14" s="1"/>
  <c r="BP340" i="13" l="1"/>
  <c r="T300" i="14" s="1"/>
  <c r="AV340" i="13"/>
  <c r="AJ341" i="13" s="1"/>
  <c r="J340" i="13"/>
  <c r="S340" i="13" s="1"/>
  <c r="AB341" i="13" s="1"/>
  <c r="BH340" i="13"/>
  <c r="L300" i="14" s="1"/>
  <c r="AW340" i="13"/>
  <c r="AK341" i="13" s="1"/>
  <c r="Q340" i="13"/>
  <c r="Z341" i="13" s="1"/>
  <c r="K340" i="13"/>
  <c r="N340" i="13" s="1"/>
  <c r="R340" i="13"/>
  <c r="AA341" i="13" s="1"/>
  <c r="L340" i="13"/>
  <c r="O340" i="13" s="1"/>
  <c r="BA341" i="13" l="1"/>
  <c r="M340" i="13"/>
  <c r="P340" i="13" s="1"/>
  <c r="BR340" i="13"/>
  <c r="BB340" i="13"/>
  <c r="BE340" i="13" s="1"/>
  <c r="I300" i="14" s="1"/>
  <c r="BD340" i="13"/>
  <c r="H300" i="14" s="1"/>
  <c r="BC340" i="13"/>
  <c r="BF340" i="13" s="1"/>
  <c r="J300" i="14" s="1"/>
  <c r="F551" i="7"/>
  <c r="G300" i="14" l="1"/>
  <c r="BG340" i="13"/>
  <c r="K300" i="14" s="1"/>
  <c r="F300" i="14"/>
  <c r="H552" i="7"/>
  <c r="J552" i="7"/>
  <c r="G552" i="7"/>
  <c r="I552" i="7"/>
  <c r="K552" i="7"/>
  <c r="AX341" i="13"/>
  <c r="E301" i="14"/>
  <c r="BJ340" i="13"/>
  <c r="BI340" i="13"/>
  <c r="BK340" i="13" l="1"/>
  <c r="O300" i="14" s="1"/>
  <c r="N300" i="14"/>
  <c r="BM340" i="13"/>
  <c r="Q300" i="14" s="1"/>
  <c r="AS341" i="13"/>
  <c r="L552" i="7"/>
  <c r="G452" i="12" s="1"/>
  <c r="H452" i="12" s="1"/>
  <c r="I452" i="12" s="1"/>
  <c r="J453" i="12" s="1"/>
  <c r="M300" i="14"/>
  <c r="BL340" i="13"/>
  <c r="P300" i="14" s="1"/>
  <c r="AR341" i="13"/>
  <c r="B301" i="14"/>
  <c r="BN340" i="13" l="1"/>
  <c r="R300" i="14" s="1"/>
  <c r="AT341" i="13"/>
  <c r="H341" i="13"/>
  <c r="AU341" i="13"/>
  <c r="AI342" i="13" s="1"/>
  <c r="BO341" i="13"/>
  <c r="S301" i="14" s="1"/>
  <c r="BH341" i="13"/>
  <c r="I341" i="13"/>
  <c r="BP341" i="13"/>
  <c r="T301" i="14" s="1"/>
  <c r="AV341" i="13"/>
  <c r="AJ342" i="13" s="1"/>
  <c r="AW341" i="13" l="1"/>
  <c r="AK342" i="13" s="1"/>
  <c r="BQ341" i="13"/>
  <c r="U301" i="14" s="1"/>
  <c r="J341" i="13"/>
  <c r="BR341" i="13" s="1"/>
  <c r="L301" i="14"/>
  <c r="BD341" i="13"/>
  <c r="BC341" i="13"/>
  <c r="BB341" i="13"/>
  <c r="R341" i="13"/>
  <c r="AA342" i="13" s="1"/>
  <c r="L341" i="13"/>
  <c r="O341" i="13" s="1"/>
  <c r="Q341" i="13"/>
  <c r="Z342" i="13" s="1"/>
  <c r="K341" i="13"/>
  <c r="N341" i="13" s="1"/>
  <c r="M341" i="13" l="1"/>
  <c r="P341" i="13" s="1"/>
  <c r="S341" i="13"/>
  <c r="AB342" i="13" s="1"/>
  <c r="BA342" i="13" s="1"/>
  <c r="F301" i="14"/>
  <c r="BE341" i="13"/>
  <c r="I301" i="14" s="1"/>
  <c r="G301" i="14"/>
  <c r="BF341" i="13"/>
  <c r="J301" i="14" s="1"/>
  <c r="H301" i="14"/>
  <c r="BG341" i="13"/>
  <c r="K301" i="14" s="1"/>
  <c r="F552" i="7" l="1"/>
  <c r="K553" i="7" s="1"/>
  <c r="BJ341" i="13"/>
  <c r="H553" i="7"/>
  <c r="G553" i="7"/>
  <c r="I553" i="7"/>
  <c r="BK341" i="13"/>
  <c r="O301" i="14" s="1"/>
  <c r="AX342" i="13"/>
  <c r="E302" i="14"/>
  <c r="BM341" i="13"/>
  <c r="Q301" i="14" s="1"/>
  <c r="N301" i="14"/>
  <c r="AS342" i="13"/>
  <c r="BI341" i="13"/>
  <c r="J553" i="7" l="1"/>
  <c r="L553" i="7"/>
  <c r="G453" i="12" s="1"/>
  <c r="H453" i="12" s="1"/>
  <c r="I453" i="12" s="1"/>
  <c r="J454" i="12" s="1"/>
  <c r="BN341" i="13"/>
  <c r="R301" i="14" s="1"/>
  <c r="AT342" i="13"/>
  <c r="J342" i="13" s="1"/>
  <c r="BL341" i="13"/>
  <c r="P301" i="14" s="1"/>
  <c r="M301" i="14"/>
  <c r="AR342" i="13"/>
  <c r="BP342" i="13"/>
  <c r="T302" i="14" s="1"/>
  <c r="AV342" i="13"/>
  <c r="AJ343" i="13" s="1"/>
  <c r="I342" i="13"/>
  <c r="B302" i="14"/>
  <c r="AW342" i="13" l="1"/>
  <c r="AK343" i="13" s="1"/>
  <c r="BQ342" i="13"/>
  <c r="U302" i="14" s="1"/>
  <c r="L342" i="13"/>
  <c r="O342" i="13" s="1"/>
  <c r="R342" i="13"/>
  <c r="AA343" i="13" s="1"/>
  <c r="H342" i="13"/>
  <c r="BR342" i="13" s="1"/>
  <c r="AU342" i="13"/>
  <c r="AI343" i="13" s="1"/>
  <c r="BH342" i="13"/>
  <c r="BO342" i="13"/>
  <c r="S302" i="14" s="1"/>
  <c r="M342" i="13"/>
  <c r="P342" i="13" s="1"/>
  <c r="S342" i="13"/>
  <c r="AB343" i="13" s="1"/>
  <c r="K342" i="13" l="1"/>
  <c r="N342" i="13" s="1"/>
  <c r="Q342" i="13"/>
  <c r="Z343" i="13" s="1"/>
  <c r="BC342" i="13"/>
  <c r="BB342" i="13"/>
  <c r="L302" i="14"/>
  <c r="BD342" i="13"/>
  <c r="F553" i="7" l="1"/>
  <c r="BA343" i="13"/>
  <c r="AX343" i="13" s="1"/>
  <c r="BG342" i="13"/>
  <c r="K302" i="14" s="1"/>
  <c r="H302" i="14"/>
  <c r="F302" i="14"/>
  <c r="BE342" i="13"/>
  <c r="I302" i="14" s="1"/>
  <c r="BF342" i="13"/>
  <c r="J302" i="14" s="1"/>
  <c r="G302" i="14"/>
  <c r="I554" i="7"/>
  <c r="J554" i="7"/>
  <c r="G554" i="7"/>
  <c r="K554" i="7"/>
  <c r="H554" i="7"/>
  <c r="E303" i="14" l="1"/>
  <c r="BK342" i="13"/>
  <c r="AT343" i="13" s="1"/>
  <c r="BJ342" i="13"/>
  <c r="AS343" i="13" s="1"/>
  <c r="BI342" i="13"/>
  <c r="N302" i="14"/>
  <c r="L554" i="7"/>
  <c r="G454" i="12" s="1"/>
  <c r="H454" i="12" s="1"/>
  <c r="I454" i="12" s="1"/>
  <c r="J455" i="12" s="1"/>
  <c r="B303" i="14"/>
  <c r="BM342" i="13" l="1"/>
  <c r="Q302" i="14" s="1"/>
  <c r="BN342" i="13"/>
  <c r="R302" i="14" s="1"/>
  <c r="O302" i="14"/>
  <c r="AR343" i="13"/>
  <c r="BL342" i="13"/>
  <c r="P302" i="14" s="1"/>
  <c r="M302" i="14"/>
  <c r="J343" i="13"/>
  <c r="AW343" i="13"/>
  <c r="AK344" i="13" s="1"/>
  <c r="BQ343" i="13"/>
  <c r="U303" i="14" s="1"/>
  <c r="BP343" i="13"/>
  <c r="T303" i="14" s="1"/>
  <c r="AV343" i="13"/>
  <c r="AJ344" i="13" s="1"/>
  <c r="I343" i="13"/>
  <c r="S343" i="13" l="1"/>
  <c r="AB344" i="13" s="1"/>
  <c r="M343" i="13"/>
  <c r="P343" i="13" s="1"/>
  <c r="L343" i="13"/>
  <c r="O343" i="13" s="1"/>
  <c r="R343" i="13"/>
  <c r="AA344" i="13" s="1"/>
  <c r="BH343" i="13"/>
  <c r="H343" i="13"/>
  <c r="AU343" i="13"/>
  <c r="AI344" i="13" s="1"/>
  <c r="BO343" i="13"/>
  <c r="S303" i="14" s="1"/>
  <c r="BR343" i="13" l="1"/>
  <c r="K343" i="13"/>
  <c r="N343" i="13" s="1"/>
  <c r="Q343" i="13"/>
  <c r="Z344" i="13" s="1"/>
  <c r="BA344" i="13" s="1"/>
  <c r="L303" i="14"/>
  <c r="BB343" i="13"/>
  <c r="BD343" i="13"/>
  <c r="BC343" i="13"/>
  <c r="H303" i="14" l="1"/>
  <c r="BG343" i="13"/>
  <c r="K303" i="14" s="1"/>
  <c r="BK343" i="13"/>
  <c r="G303" i="14"/>
  <c r="BF343" i="13"/>
  <c r="J303" i="14" s="1"/>
  <c r="BE343" i="13"/>
  <c r="I303" i="14" s="1"/>
  <c r="F303" i="14"/>
  <c r="F554" i="7"/>
  <c r="I555" i="7" l="1"/>
  <c r="J555" i="7"/>
  <c r="G555" i="7"/>
  <c r="K555" i="7"/>
  <c r="H555" i="7"/>
  <c r="BJ343" i="13"/>
  <c r="BN343" i="13"/>
  <c r="R303" i="14" s="1"/>
  <c r="O303" i="14"/>
  <c r="AT344" i="13"/>
  <c r="AX344" i="13"/>
  <c r="E304" i="14"/>
  <c r="BI343" i="13"/>
  <c r="AR344" i="13" l="1"/>
  <c r="BL343" i="13"/>
  <c r="P303" i="14" s="1"/>
  <c r="M303" i="14"/>
  <c r="L555" i="7"/>
  <c r="G455" i="12" s="1"/>
  <c r="H455" i="12" s="1"/>
  <c r="I455" i="12" s="1"/>
  <c r="J456" i="12" s="1"/>
  <c r="B304" i="14"/>
  <c r="AS344" i="13"/>
  <c r="BM343" i="13"/>
  <c r="Q303" i="14" s="1"/>
  <c r="N303" i="14"/>
  <c r="J344" i="13"/>
  <c r="BQ344" i="13"/>
  <c r="U304" i="14" s="1"/>
  <c r="AW344" i="13"/>
  <c r="AK345" i="13" s="1"/>
  <c r="S344" i="13" l="1"/>
  <c r="AB345" i="13" s="1"/>
  <c r="M344" i="13"/>
  <c r="P344" i="13" s="1"/>
  <c r="AU344" i="13"/>
  <c r="AI345" i="13" s="1"/>
  <c r="H344" i="13"/>
  <c r="BH344" i="13"/>
  <c r="AV344" i="13"/>
  <c r="AJ345" i="13" s="1"/>
  <c r="BP344" i="13"/>
  <c r="T304" i="14" s="1"/>
  <c r="I344" i="13"/>
  <c r="BO344" i="13"/>
  <c r="S304" i="14" s="1"/>
  <c r="BC344" i="13" l="1"/>
  <c r="BB344" i="13"/>
  <c r="L304" i="14"/>
  <c r="BD344" i="13"/>
  <c r="Q344" i="13"/>
  <c r="Z345" i="13" s="1"/>
  <c r="K344" i="13"/>
  <c r="N344" i="13" s="1"/>
  <c r="BR344" i="13"/>
  <c r="R344" i="13"/>
  <c r="AA345" i="13" s="1"/>
  <c r="L344" i="13"/>
  <c r="O344" i="13" s="1"/>
  <c r="BA345" i="13" l="1"/>
  <c r="BF344" i="13"/>
  <c r="J304" i="14" s="1"/>
  <c r="G304" i="14"/>
  <c r="F555" i="7"/>
  <c r="F304" i="14"/>
  <c r="BE344" i="13"/>
  <c r="I304" i="14" s="1"/>
  <c r="H304" i="14"/>
  <c r="BG344" i="13"/>
  <c r="K304" i="14" s="1"/>
  <c r="BJ344" i="13" l="1"/>
  <c r="BM344" i="13" s="1"/>
  <c r="Q304" i="14" s="1"/>
  <c r="BI344" i="13"/>
  <c r="BK344" i="13"/>
  <c r="BN344" i="13" s="1"/>
  <c r="R304" i="14" s="1"/>
  <c r="M304" i="14"/>
  <c r="BL344" i="13"/>
  <c r="P304" i="14" s="1"/>
  <c r="AR345" i="13"/>
  <c r="AX345" i="13"/>
  <c r="E305" i="14"/>
  <c r="H556" i="7"/>
  <c r="G556" i="7"/>
  <c r="K556" i="7"/>
  <c r="I556" i="7"/>
  <c r="J556" i="7"/>
  <c r="N304" i="14" l="1"/>
  <c r="AS345" i="13"/>
  <c r="O304" i="14"/>
  <c r="AT345" i="13"/>
  <c r="BQ345" i="13" s="1"/>
  <c r="U305" i="14" s="1"/>
  <c r="B305" i="14"/>
  <c r="BO345" i="13"/>
  <c r="S305" i="14" s="1"/>
  <c r="AU345" i="13"/>
  <c r="AI346" i="13" s="1"/>
  <c r="H345" i="13"/>
  <c r="L556" i="7"/>
  <c r="G456" i="12" s="1"/>
  <c r="H456" i="12" s="1"/>
  <c r="I456" i="12" s="1"/>
  <c r="BP345" i="13"/>
  <c r="T305" i="14" s="1"/>
  <c r="I345" i="13"/>
  <c r="AV345" i="13"/>
  <c r="AJ346" i="13" s="1"/>
  <c r="BH345" i="13" l="1"/>
  <c r="BC345" i="13" s="1"/>
  <c r="AW345" i="13"/>
  <c r="AK346" i="13" s="1"/>
  <c r="J345" i="13"/>
  <c r="S345" i="13" s="1"/>
  <c r="AB346" i="13" s="1"/>
  <c r="K345" i="13"/>
  <c r="N345" i="13" s="1"/>
  <c r="Q345" i="13"/>
  <c r="Z346" i="13" s="1"/>
  <c r="BR345" i="13"/>
  <c r="R345" i="13"/>
  <c r="AA346" i="13" s="1"/>
  <c r="L345" i="13"/>
  <c r="O345" i="13" s="1"/>
  <c r="L305" i="14" l="1"/>
  <c r="BB345" i="13"/>
  <c r="BD345" i="13"/>
  <c r="BG345" i="13" s="1"/>
  <c r="K305" i="14" s="1"/>
  <c r="BA346" i="13"/>
  <c r="M345" i="13"/>
  <c r="P345" i="13" s="1"/>
  <c r="F305" i="14"/>
  <c r="BE345" i="13"/>
  <c r="I305" i="14" s="1"/>
  <c r="H305" i="14"/>
  <c r="G305" i="14"/>
  <c r="BF345" i="13"/>
  <c r="J305" i="14" s="1"/>
  <c r="F556" i="7"/>
  <c r="BK345" i="13" l="1"/>
  <c r="BN345" i="13" s="1"/>
  <c r="R305" i="14" s="1"/>
  <c r="O305" i="14"/>
  <c r="AT346" i="13"/>
  <c r="BI345" i="13"/>
  <c r="E306" i="14"/>
  <c r="AX346" i="13"/>
  <c r="BJ345" i="13"/>
  <c r="AS346" i="13" l="1"/>
  <c r="BM345" i="13"/>
  <c r="Q305" i="14" s="1"/>
  <c r="N305" i="14"/>
  <c r="BL345" i="13"/>
  <c r="P305" i="14" s="1"/>
  <c r="M305" i="14"/>
  <c r="AR346" i="13"/>
  <c r="BO346" i="13" s="1"/>
  <c r="S306" i="14" s="1"/>
  <c r="B306" i="14"/>
  <c r="AW346" i="13"/>
  <c r="J346" i="13"/>
  <c r="BQ346" i="13"/>
  <c r="U306" i="14" s="1"/>
  <c r="AU346" i="13" l="1"/>
  <c r="H346" i="13"/>
  <c r="BH346" i="13"/>
  <c r="S346" i="13"/>
  <c r="M346" i="13"/>
  <c r="P346" i="13" s="1"/>
  <c r="AV346" i="13"/>
  <c r="I346" i="13"/>
  <c r="BP346" i="13"/>
  <c r="T306" i="14" s="1"/>
  <c r="L306" i="14" l="1"/>
  <c r="BD346" i="13"/>
  <c r="BC346" i="13"/>
  <c r="BB346" i="13"/>
  <c r="L346" i="13"/>
  <c r="O346" i="13" s="1"/>
  <c r="R346" i="13"/>
  <c r="Q346" i="13"/>
  <c r="BR346" i="13"/>
  <c r="K346" i="13"/>
  <c r="N346" i="13" s="1"/>
  <c r="F306" i="14" l="1"/>
  <c r="BE346" i="13"/>
  <c r="I306" i="14" s="1"/>
  <c r="BG346" i="13"/>
  <c r="K306" i="14" s="1"/>
  <c r="H306" i="14"/>
  <c r="BF346" i="13"/>
  <c r="J306" i="14" s="1"/>
  <c r="G306" i="14"/>
  <c r="BK346" i="13" l="1"/>
  <c r="O306" i="14" s="1"/>
  <c r="BI346" i="13"/>
  <c r="BJ346" i="13"/>
  <c r="BN346" i="13" l="1"/>
  <c r="R306" i="14" s="1"/>
  <c r="N306" i="14"/>
  <c r="BM346" i="13"/>
  <c r="Q306" i="14" s="1"/>
  <c r="M306" i="14"/>
  <c r="BL346" i="13"/>
  <c r="P306" i="14" s="1"/>
</calcChain>
</file>

<file path=xl/sharedStrings.xml><?xml version="1.0" encoding="utf-8"?>
<sst xmlns="http://schemas.openxmlformats.org/spreadsheetml/2006/main" count="319" uniqueCount="68">
  <si>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</si>
  <si>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</si>
  <si>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</si>
  <si>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</si>
  <si>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</si>
  <si>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</si>
  <si>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</si>
  <si>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</si>
  <si>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</si>
  <si>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</si>
  <si>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</si>
  <si>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</si>
  <si>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</si>
  <si>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</si>
  <si>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</si>
  <si>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</si>
  <si>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</si>
  <si>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</si>
  <si>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</si>
  <si>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</si>
  <si>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</si>
  <si>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</si>
  <si>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</si>
  <si>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</si>
  <si>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</si>
  <si>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</si>
  <si>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</si>
  <si>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</si>
  <si>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</si>
  <si>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</si>
  <si>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</si>
  <si>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</si>
  <si>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</si>
  <si>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</si>
  <si>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</si>
  <si>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</si>
  <si>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</si>
  <si>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</si>
  <si>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</si>
  <si>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</si>
  <si>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</si>
  <si>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</si>
  <si>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</si>
  <si>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</si>
  <si>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</si>
  <si>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</si>
  <si>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</si>
  <si>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</si>
  <si>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</si>
  <si>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</si>
  <si>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</si>
  <si>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</si>
  <si>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</si>
  <si>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</si>
  <si>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</si>
  <si>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</si>
  <si>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</si>
  <si>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Interest rate</t>
  </si>
  <si>
    <t>World</t>
  </si>
  <si>
    <t>Current</t>
  </si>
  <si>
    <t>Emission allocation</t>
  </si>
  <si>
    <t>Permit trade</t>
  </si>
  <si>
    <t>Price</t>
  </si>
  <si>
    <t>mln tCO2</t>
  </si>
  <si>
    <t>$/tCO2</t>
  </si>
  <si>
    <t>Marginal costs (w/o trade)</t>
  </si>
  <si>
    <t>14.5.1.</t>
  </si>
  <si>
    <t>14.5.2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</si>
</sst>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LIAM01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bondioxide"/>
      <sheetName val="temperature"/>
      <sheetName val="exercises"/>
    </sheetNames>
    <sheetDataSet>
      <sheetData sheetId="0">
        <row r="5">
          <cell r="L5">
            <v>275</v>
          </cell>
        </row>
      </sheetData>
      <sheetData sheetId="1" refreshError="1"/>
      <sheetData sheetId="2">
        <row r="2">
          <cell r="B2">
            <v>-2.1389999999999999E-2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10"/>
  <sheetViews>
    <sheetView workbookViewId="0">
      <pane xSplit="5" ySplit="5" topLeftCell="F250" activePane="bottomRight" state="frozen"/>
      <selection pane="topRight" activeCell="F1" sqref="F1"/>
      <selection pane="bottomLeft" activeCell="A6" sqref="A6"/>
      <selection pane="bottomRight" activeCell="F555" sqref="F265:F555"/>
    </sheetView>
  </sheetViews>
  <sheetFormatPr defaultColWidth="9.109375" defaultRowHeight="14.4" x14ac:dyDescent="0.3"/>
  <cols>
    <col min="1" max="5" width="9.109375" style="2"/>
    <col min="6" max="6" width="10" style="2" bestFit="1" customWidth="1"/>
    <col min="7" max="11" width="9.109375" style="2"/>
    <col min="12" max="12" width="9.44140625" style="2" customWidth="1"/>
    <col min="13" max="16384" width="9.109375" style="2"/>
  </cols>
  <sheetData>
    <row r="1" spans="1:37" x14ac:dyDescent="0.3">
      <c r="A1" s="2" t="s">
        <v>10</v>
      </c>
      <c r="G1" s="2" t="s">
        <v>11</v>
      </c>
    </row>
    <row r="2" spans="1:37" x14ac:dyDescent="0.3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</row>
    <row r="3" spans="1:37" x14ac:dyDescent="0.3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37" x14ac:dyDescent="0.3">
      <c r="G4" s="2">
        <v>0.13</v>
      </c>
      <c r="H4" s="2">
        <v>0.2</v>
      </c>
      <c r="I4" s="2">
        <v>0.32</v>
      </c>
      <c r="J4" s="2">
        <v>0.25</v>
      </c>
      <c r="K4" s="2">
        <v>0.1</v>
      </c>
      <c r="L4" s="2">
        <f>1/2.13</f>
        <v>0.46948356807511737</v>
      </c>
    </row>
    <row r="5" spans="1:37" x14ac:dyDescent="0.3"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 s="2">
        <f>1-EXP(-1/2)</f>
        <v>0.39346934028736658</v>
      </c>
      <c r="L5" s="2">
        <v>275</v>
      </c>
    </row>
    <row r="6" spans="1:37" x14ac:dyDescent="0.3">
      <c r="A6" s="6">
        <v>2006</v>
      </c>
      <c r="B6" s="6">
        <v>378.7</v>
      </c>
      <c r="C6" s="10">
        <v>1976.3688999999999</v>
      </c>
      <c r="D6" s="10">
        <v>328.86099999999999</v>
      </c>
      <c r="E6" s="2">
        <v>1750</v>
      </c>
      <c r="F6" s="2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Q6" s="3"/>
      <c r="R6" s="3"/>
      <c r="S6" s="3"/>
      <c r="T6" s="3"/>
      <c r="U6" s="3"/>
      <c r="W6" s="3"/>
      <c r="X6" s="3"/>
      <c r="Y6" s="3"/>
      <c r="Z6" s="3"/>
      <c r="AA6" s="3"/>
      <c r="AB6" s="3"/>
      <c r="AC6" s="3"/>
      <c r="AE6" s="3"/>
      <c r="AF6" s="3"/>
      <c r="AG6" s="3"/>
      <c r="AH6" s="3"/>
      <c r="AI6" s="3"/>
      <c r="AJ6" s="3"/>
      <c r="AK6" s="3"/>
    </row>
    <row r="7" spans="1:37" x14ac:dyDescent="0.3">
      <c r="A7" s="6">
        <v>2005</v>
      </c>
      <c r="B7" s="6">
        <v>376.7</v>
      </c>
      <c r="C7" s="10">
        <v>1976.4536000000001</v>
      </c>
      <c r="D7" s="10">
        <v>328.988</v>
      </c>
      <c r="E7" s="2">
        <v>1751</v>
      </c>
      <c r="F7" s="2">
        <v>3</v>
      </c>
      <c r="G7" s="3">
        <f t="shared" ref="G7:K22" si="0">G6*(1-G$5)+G$4*$F6*$L$4/1000</f>
        <v>0</v>
      </c>
      <c r="H7" s="3">
        <f t="shared" si="0"/>
        <v>0</v>
      </c>
      <c r="I7" s="3">
        <f t="shared" si="0"/>
        <v>0</v>
      </c>
      <c r="J7" s="3">
        <f t="shared" si="0"/>
        <v>0</v>
      </c>
      <c r="K7" s="3">
        <f t="shared" si="0"/>
        <v>0</v>
      </c>
      <c r="L7" s="3">
        <f t="shared" ref="L7:L70" si="1">SUM(G7:K7,L$5)</f>
        <v>275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3">
      <c r="A8" s="6">
        <v>2004</v>
      </c>
      <c r="B8" s="6">
        <v>374.7</v>
      </c>
      <c r="C8" s="10">
        <v>1976.5355</v>
      </c>
      <c r="D8" s="10">
        <v>329.65300000000002</v>
      </c>
      <c r="E8" s="2">
        <v>1752</v>
      </c>
      <c r="F8" s="2">
        <v>3</v>
      </c>
      <c r="G8" s="3">
        <f t="shared" si="0"/>
        <v>1.8309859154929577E-4</v>
      </c>
      <c r="H8" s="3">
        <f t="shared" si="0"/>
        <v>2.8169014084507049E-4</v>
      </c>
      <c r="I8" s="3">
        <f t="shared" si="0"/>
        <v>4.5070422535211269E-4</v>
      </c>
      <c r="J8" s="3">
        <f t="shared" si="0"/>
        <v>3.5211267605633799E-4</v>
      </c>
      <c r="K8" s="3">
        <f t="shared" si="0"/>
        <v>1.4084507042253525E-4</v>
      </c>
      <c r="L8" s="3">
        <f t="shared" si="1"/>
        <v>275.00140845070422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3">
      <c r="A9" s="6">
        <v>2003</v>
      </c>
      <c r="B9" s="6">
        <v>372.78</v>
      </c>
      <c r="C9" s="10">
        <v>1976.6202000000001</v>
      </c>
      <c r="D9" s="10">
        <v>330.55</v>
      </c>
      <c r="E9" s="2">
        <v>1753</v>
      </c>
      <c r="F9" s="2">
        <v>3</v>
      </c>
      <c r="G9" s="3">
        <f t="shared" si="0"/>
        <v>3.6619718309859154E-4</v>
      </c>
      <c r="H9" s="3">
        <f t="shared" si="0"/>
        <v>5.626053436902955E-4</v>
      </c>
      <c r="I9" s="3">
        <f t="shared" si="0"/>
        <v>8.9535882100319464E-4</v>
      </c>
      <c r="J9" s="3">
        <f t="shared" si="0"/>
        <v>6.8411026192073058E-4</v>
      </c>
      <c r="K9" s="3">
        <f t="shared" si="0"/>
        <v>2.2627192390318784E-4</v>
      </c>
      <c r="L9" s="3">
        <f t="shared" si="1"/>
        <v>275.00273454353362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3">
      <c r="A10" s="6">
        <v>2002</v>
      </c>
      <c r="B10" s="6">
        <v>370.5</v>
      </c>
      <c r="C10" s="10">
        <v>1976.7049</v>
      </c>
      <c r="D10" s="10">
        <v>330.87200000000001</v>
      </c>
      <c r="E10" s="2">
        <v>1754</v>
      </c>
      <c r="F10" s="2">
        <v>3</v>
      </c>
      <c r="G10" s="3">
        <f t="shared" si="0"/>
        <v>5.4929577464788728E-4</v>
      </c>
      <c r="H10" s="3">
        <f t="shared" si="0"/>
        <v>8.4274774041328301E-4</v>
      </c>
      <c r="I10" s="3">
        <f t="shared" si="0"/>
        <v>1.334044988809055E-3</v>
      </c>
      <c r="J10" s="3">
        <f t="shared" si="0"/>
        <v>9.9714186945691922E-4</v>
      </c>
      <c r="K10" s="3">
        <f t="shared" si="0"/>
        <v>2.7808592970198257E-4</v>
      </c>
      <c r="L10" s="3">
        <f t="shared" si="1"/>
        <v>275.004001316303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3">
      <c r="A11" s="6">
        <v>2001</v>
      </c>
      <c r="B11" s="6">
        <v>368.33</v>
      </c>
      <c r="C11" s="10">
        <v>1976.7869000000001</v>
      </c>
      <c r="D11" s="10">
        <v>330.899</v>
      </c>
      <c r="E11" s="2">
        <v>1755</v>
      </c>
      <c r="F11" s="2">
        <v>3</v>
      </c>
      <c r="G11" s="3">
        <f t="shared" si="0"/>
        <v>7.3239436619718307E-4</v>
      </c>
      <c r="H11" s="3">
        <f t="shared" si="0"/>
        <v>1.1221194570267816E-3</v>
      </c>
      <c r="I11" s="3">
        <f t="shared" si="0"/>
        <v>1.766842840684182E-3</v>
      </c>
      <c r="J11" s="3">
        <f t="shared" si="0"/>
        <v>1.2922909653805107E-3</v>
      </c>
      <c r="K11" s="3">
        <f t="shared" si="0"/>
        <v>3.0951271282147975E-4</v>
      </c>
      <c r="L11" s="3">
        <f t="shared" si="1"/>
        <v>275.0052231603421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3">
      <c r="A12" s="6">
        <v>2000</v>
      </c>
      <c r="B12" s="6">
        <v>366.82</v>
      </c>
      <c r="C12" s="10">
        <v>1976.8715999999999</v>
      </c>
      <c r="D12" s="10">
        <v>330.88299999999998</v>
      </c>
      <c r="E12" s="2">
        <v>1756</v>
      </c>
      <c r="F12" s="2">
        <v>3</v>
      </c>
      <c r="G12" s="3">
        <f t="shared" si="0"/>
        <v>9.1549295774647887E-4</v>
      </c>
      <c r="H12" s="3">
        <f t="shared" si="0"/>
        <v>1.4007226136948155E-3</v>
      </c>
      <c r="I12" s="3">
        <f t="shared" si="0"/>
        <v>2.1938314132316067E-3</v>
      </c>
      <c r="J12" s="3">
        <f t="shared" si="0"/>
        <v>1.5705791213599116E-3</v>
      </c>
      <c r="K12" s="3">
        <f t="shared" si="0"/>
        <v>3.2857402031959419E-4</v>
      </c>
      <c r="L12" s="3">
        <f t="shared" si="1"/>
        <v>275.00640920012637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3">
      <c r="A13" s="6">
        <v>1999</v>
      </c>
      <c r="B13" s="6">
        <v>365.54</v>
      </c>
      <c r="C13" s="10">
        <v>1976.9536000000001</v>
      </c>
      <c r="D13" s="10">
        <v>330.67700000000002</v>
      </c>
      <c r="E13" s="2">
        <v>1757</v>
      </c>
      <c r="F13" s="2">
        <v>3</v>
      </c>
      <c r="G13" s="3">
        <f t="shared" si="0"/>
        <v>1.0985915492957746E-3</v>
      </c>
      <c r="H13" s="3">
        <f t="shared" si="0"/>
        <v>1.6785593247487741E-3</v>
      </c>
      <c r="I13" s="3">
        <f t="shared" si="0"/>
        <v>2.6150886821763959E-3</v>
      </c>
      <c r="J13" s="3">
        <f t="shared" si="0"/>
        <v>1.832969549885785E-3</v>
      </c>
      <c r="K13" s="3">
        <f t="shared" si="0"/>
        <v>3.4013528773141094E-4</v>
      </c>
      <c r="L13" s="3">
        <f t="shared" si="1"/>
        <v>275.00756534439381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3">
      <c r="A14" s="6">
        <v>1998</v>
      </c>
      <c r="B14" s="6">
        <v>363.6</v>
      </c>
      <c r="C14" s="10">
        <v>1977.0383999999999</v>
      </c>
      <c r="D14" s="10">
        <v>330.529</v>
      </c>
      <c r="E14" s="2">
        <v>1758</v>
      </c>
      <c r="F14" s="2">
        <v>3</v>
      </c>
      <c r="G14" s="3">
        <f t="shared" si="0"/>
        <v>1.2816901408450702E-3</v>
      </c>
      <c r="H14" s="3">
        <f t="shared" si="0"/>
        <v>1.9556316987034581E-3</v>
      </c>
      <c r="I14" s="3">
        <f t="shared" si="0"/>
        <v>3.0306915766054091E-3</v>
      </c>
      <c r="J14" s="3">
        <f t="shared" si="0"/>
        <v>2.0803704381474031E-3</v>
      </c>
      <c r="K14" s="3">
        <f t="shared" si="0"/>
        <v>3.4714755088181436E-4</v>
      </c>
      <c r="L14" s="3">
        <f t="shared" si="1"/>
        <v>275.00869553140518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3">
      <c r="A15" s="6">
        <v>1997</v>
      </c>
      <c r="B15" s="6">
        <v>361.13</v>
      </c>
      <c r="C15" s="10">
        <v>1977.1233</v>
      </c>
      <c r="D15" s="10">
        <v>330.54300000000001</v>
      </c>
      <c r="E15" s="2">
        <v>1759</v>
      </c>
      <c r="F15" s="2">
        <v>3</v>
      </c>
      <c r="G15" s="3">
        <f t="shared" si="0"/>
        <v>1.4647887323943659E-3</v>
      </c>
      <c r="H15" s="3">
        <f t="shared" si="0"/>
        <v>2.231941838273081E-3</v>
      </c>
      <c r="I15" s="3">
        <f t="shared" si="0"/>
        <v>3.4407159930159217E-3</v>
      </c>
      <c r="J15" s="3">
        <f t="shared" si="0"/>
        <v>2.3136380914551237E-3</v>
      </c>
      <c r="K15" s="3">
        <f t="shared" si="0"/>
        <v>3.5140070347650706E-4</v>
      </c>
      <c r="L15" s="3">
        <f t="shared" si="1"/>
        <v>275.00980248535859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3">
      <c r="A16" s="6">
        <v>1996</v>
      </c>
      <c r="B16" s="6">
        <v>359.8</v>
      </c>
      <c r="C16" s="10">
        <v>1977.2</v>
      </c>
      <c r="D16" s="10">
        <v>330.72399999999999</v>
      </c>
      <c r="E16" s="2">
        <v>1760</v>
      </c>
      <c r="F16" s="2">
        <v>3</v>
      </c>
      <c r="G16" s="3">
        <f t="shared" si="0"/>
        <v>1.6478873239436616E-3</v>
      </c>
      <c r="H16" s="3">
        <f t="shared" si="0"/>
        <v>2.5074918403872265E-3</v>
      </c>
      <c r="I16" s="3">
        <f t="shared" si="0"/>
        <v>3.845236809175678E-3</v>
      </c>
      <c r="J16" s="3">
        <f t="shared" si="0"/>
        <v>2.5335798970890231E-3</v>
      </c>
      <c r="K16" s="3">
        <f t="shared" si="0"/>
        <v>3.5398037092562458E-4</v>
      </c>
      <c r="L16" s="3">
        <f t="shared" si="1"/>
        <v>275.01088817624151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3">
      <c r="A17" s="6">
        <v>1995</v>
      </c>
      <c r="B17" s="6">
        <v>358.31</v>
      </c>
      <c r="C17" s="10">
        <v>1977.2849000000001</v>
      </c>
      <c r="D17" s="10">
        <v>330.80500000000001</v>
      </c>
      <c r="E17" s="2">
        <v>1761</v>
      </c>
      <c r="F17" s="2">
        <v>3</v>
      </c>
      <c r="G17" s="3">
        <f t="shared" si="0"/>
        <v>1.8309859154929573E-3</v>
      </c>
      <c r="H17" s="3">
        <f t="shared" si="0"/>
        <v>2.782283796206762E-3</v>
      </c>
      <c r="I17" s="3">
        <f t="shared" si="0"/>
        <v>4.2443278977969063E-3</v>
      </c>
      <c r="J17" s="3">
        <f t="shared" si="0"/>
        <v>2.7409571188321759E-3</v>
      </c>
      <c r="K17" s="3">
        <f t="shared" si="0"/>
        <v>3.5554501832537699E-4</v>
      </c>
      <c r="L17" s="3">
        <f t="shared" si="1"/>
        <v>275.01195409974667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x14ac:dyDescent="0.3">
      <c r="A18" s="6">
        <v>1994</v>
      </c>
      <c r="B18" s="6">
        <v>356.32</v>
      </c>
      <c r="C18" s="10">
        <v>1977.3670999999999</v>
      </c>
      <c r="D18" s="10">
        <v>331.00700000000001</v>
      </c>
      <c r="E18" s="2">
        <v>1762</v>
      </c>
      <c r="F18" s="2">
        <v>3</v>
      </c>
      <c r="G18" s="3">
        <f t="shared" si="0"/>
        <v>2.014084507042253E-3</v>
      </c>
      <c r="H18" s="3">
        <f t="shared" si="0"/>
        <v>3.0563197911397093E-3</v>
      </c>
      <c r="I18" s="3">
        <f t="shared" si="0"/>
        <v>4.6380621400267932E-3</v>
      </c>
      <c r="J18" s="3">
        <f t="shared" si="0"/>
        <v>2.936487531861032E-3</v>
      </c>
      <c r="K18" s="3">
        <f t="shared" si="0"/>
        <v>3.5649402494496651E-4</v>
      </c>
      <c r="L18" s="3">
        <f t="shared" si="1"/>
        <v>275.01300144799501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x14ac:dyDescent="0.3">
      <c r="A19" s="6">
        <v>1993</v>
      </c>
      <c r="B19" s="6">
        <v>354.87</v>
      </c>
      <c r="C19" s="10">
        <v>1977.4521</v>
      </c>
      <c r="D19" s="10">
        <v>331.5</v>
      </c>
      <c r="E19" s="2">
        <v>1763</v>
      </c>
      <c r="F19" s="2">
        <v>3</v>
      </c>
      <c r="G19" s="3">
        <f t="shared" si="0"/>
        <v>2.1971830985915487E-3</v>
      </c>
      <c r="H19" s="3">
        <f t="shared" si="0"/>
        <v>3.3296019048570701E-3</v>
      </c>
      <c r="I19" s="3">
        <f t="shared" si="0"/>
        <v>5.0265114387568807E-3</v>
      </c>
      <c r="J19" s="3">
        <f t="shared" si="0"/>
        <v>3.1208479071127915E-3</v>
      </c>
      <c r="K19" s="3">
        <f t="shared" si="0"/>
        <v>3.570696265560178E-4</v>
      </c>
      <c r="L19" s="3">
        <f t="shared" si="1"/>
        <v>275.0140312139759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x14ac:dyDescent="0.3">
      <c r="A20" s="6">
        <v>1992</v>
      </c>
      <c r="B20" s="6">
        <v>354.07</v>
      </c>
      <c r="C20" s="10">
        <v>1977.5342000000001</v>
      </c>
      <c r="D20" s="10">
        <v>331.8</v>
      </c>
      <c r="E20" s="2">
        <v>1764</v>
      </c>
      <c r="F20" s="2">
        <v>3</v>
      </c>
      <c r="G20" s="3">
        <f t="shared" si="0"/>
        <v>2.3802816901408444E-3</v>
      </c>
      <c r="H20" s="3">
        <f t="shared" si="0"/>
        <v>3.6021322113086091E-3</v>
      </c>
      <c r="I20" s="3">
        <f t="shared" si="0"/>
        <v>5.4097467317538155E-3</v>
      </c>
      <c r="J20" s="3">
        <f t="shared" si="0"/>
        <v>3.2946763537286825E-3</v>
      </c>
      <c r="K20" s="3">
        <f t="shared" si="0"/>
        <v>3.5741874658090037E-4</v>
      </c>
      <c r="L20" s="3">
        <f t="shared" si="1"/>
        <v>275.01504425573353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3">
      <c r="A21" s="6">
        <v>1991</v>
      </c>
      <c r="B21" s="6">
        <v>352.5660833</v>
      </c>
      <c r="C21" s="10">
        <v>1977.6192000000001</v>
      </c>
      <c r="D21" s="10">
        <v>332.327</v>
      </c>
      <c r="E21" s="2">
        <v>1765</v>
      </c>
      <c r="F21" s="2">
        <v>3</v>
      </c>
      <c r="G21" s="3">
        <f t="shared" si="0"/>
        <v>2.56338028169014E-3</v>
      </c>
      <c r="H21" s="3">
        <f t="shared" si="0"/>
        <v>3.8739127787385938E-3</v>
      </c>
      <c r="I21" s="3">
        <f t="shared" si="0"/>
        <v>5.7878380046138501E-3</v>
      </c>
      <c r="J21" s="3">
        <f t="shared" si="0"/>
        <v>3.4585745276808169E-3</v>
      </c>
      <c r="K21" s="3">
        <f t="shared" si="0"/>
        <v>3.576304985799113E-4</v>
      </c>
      <c r="L21" s="3">
        <f t="shared" si="1"/>
        <v>275.01604133609129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3">
      <c r="A22" s="6">
        <v>1990</v>
      </c>
      <c r="B22" s="6">
        <v>350.95974999999999</v>
      </c>
      <c r="C22" s="10">
        <v>1977.7040999999999</v>
      </c>
      <c r="D22" s="10">
        <v>332.94</v>
      </c>
      <c r="E22" s="2">
        <v>1766</v>
      </c>
      <c r="F22" s="2">
        <v>3</v>
      </c>
      <c r="G22" s="3">
        <f t="shared" si="0"/>
        <v>2.7464788732394357E-3</v>
      </c>
      <c r="H22" s="3">
        <f t="shared" si="0"/>
        <v>4.1449456697014884E-3</v>
      </c>
      <c r="I22" s="3">
        <f t="shared" si="0"/>
        <v>6.1608543035434589E-3</v>
      </c>
      <c r="J22" s="3">
        <f t="shared" si="0"/>
        <v>3.613109714227139E-3</v>
      </c>
      <c r="K22" s="3">
        <f t="shared" si="0"/>
        <v>3.5775893265956689E-4</v>
      </c>
      <c r="L22" s="3">
        <f t="shared" si="1"/>
        <v>275.01702314749338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3">
      <c r="A23" s="6">
        <v>1989</v>
      </c>
      <c r="B23" s="6">
        <v>349.49725000000001</v>
      </c>
      <c r="C23" s="10">
        <v>1977.7863</v>
      </c>
      <c r="D23" s="10">
        <v>333.03399999999999</v>
      </c>
      <c r="E23" s="2">
        <v>1767</v>
      </c>
      <c r="F23" s="2">
        <v>3</v>
      </c>
      <c r="G23" s="3">
        <f t="shared" ref="G23:K38" si="2">G22*(1-G$5)+G$4*$F22*$L$4/1000</f>
        <v>2.9295774647887314E-3</v>
      </c>
      <c r="H23" s="3">
        <f t="shared" si="2"/>
        <v>4.4152329410776089E-3</v>
      </c>
      <c r="I23" s="3">
        <f t="shared" si="2"/>
        <v>6.5288637479684088E-3</v>
      </c>
      <c r="J23" s="3">
        <f t="shared" si="2"/>
        <v>3.7588167914022696E-3</v>
      </c>
      <c r="K23" s="3">
        <f t="shared" si="2"/>
        <v>3.5783683186662994E-4</v>
      </c>
      <c r="L23" s="3">
        <f t="shared" si="1"/>
        <v>275.01799032777711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x14ac:dyDescent="0.3">
      <c r="A24" s="6">
        <v>1988</v>
      </c>
      <c r="B24" s="6">
        <v>348.3018333</v>
      </c>
      <c r="C24" s="10">
        <v>1977.8712</v>
      </c>
      <c r="D24" s="10">
        <v>332.77800000000002</v>
      </c>
      <c r="E24" s="2">
        <v>1768</v>
      </c>
      <c r="F24" s="2">
        <v>3</v>
      </c>
      <c r="G24" s="3">
        <f t="shared" si="2"/>
        <v>3.1126760563380271E-3</v>
      </c>
      <c r="H24" s="3">
        <f t="shared" si="2"/>
        <v>4.6847766440887327E-3</v>
      </c>
      <c r="I24" s="3">
        <f t="shared" si="2"/>
        <v>6.8919335429735787E-3</v>
      </c>
      <c r="J24" s="3">
        <f t="shared" si="2"/>
        <v>3.8962000813402898E-3</v>
      </c>
      <c r="K24" s="3">
        <f t="shared" si="2"/>
        <v>3.5788408012408103E-4</v>
      </c>
      <c r="L24" s="3">
        <f t="shared" si="1"/>
        <v>275.01894347040485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x14ac:dyDescent="0.3">
      <c r="A25" s="6">
        <v>1987</v>
      </c>
      <c r="B25" s="6">
        <v>346.12925000000001</v>
      </c>
      <c r="C25" s="10">
        <v>1977.9534000000001</v>
      </c>
      <c r="D25" s="10">
        <v>332.37700000000001</v>
      </c>
      <c r="E25" s="2">
        <v>1769</v>
      </c>
      <c r="F25" s="2">
        <v>3</v>
      </c>
      <c r="G25" s="3">
        <f t="shared" si="2"/>
        <v>3.2957746478873228E-3</v>
      </c>
      <c r="H25" s="3">
        <f t="shared" si="2"/>
        <v>4.9535788243136643E-3</v>
      </c>
      <c r="I25" s="3">
        <f t="shared" si="2"/>
        <v>7.2501299915758068E-3</v>
      </c>
      <c r="J25" s="3">
        <f t="shared" si="2"/>
        <v>4.0257350958372764E-3</v>
      </c>
      <c r="K25" s="3">
        <f t="shared" si="2"/>
        <v>3.579127376408431E-4</v>
      </c>
      <c r="L25" s="3">
        <f t="shared" si="1"/>
        <v>275.01988313129726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x14ac:dyDescent="0.3">
      <c r="A26" s="6">
        <v>1986</v>
      </c>
      <c r="B26" s="6">
        <v>344.45466670000002</v>
      </c>
      <c r="C26" s="10">
        <v>1978.0383999999999</v>
      </c>
      <c r="D26" s="10">
        <v>332.09399999999999</v>
      </c>
      <c r="E26" s="2">
        <v>1770</v>
      </c>
      <c r="F26" s="2">
        <v>3</v>
      </c>
      <c r="G26" s="3">
        <f t="shared" si="2"/>
        <v>3.4788732394366185E-3</v>
      </c>
      <c r="H26" s="3">
        <f t="shared" si="2"/>
        <v>5.2216415217037591E-3</v>
      </c>
      <c r="I26" s="3">
        <f t="shared" si="2"/>
        <v>7.6035185068320035E-3</v>
      </c>
      <c r="J26" s="3">
        <f t="shared" si="2"/>
        <v>4.1478701821953366E-3</v>
      </c>
      <c r="K26" s="3">
        <f t="shared" si="2"/>
        <v>3.5793011930339053E-4</v>
      </c>
      <c r="L26" s="3">
        <f t="shared" si="1"/>
        <v>275.02080983356944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x14ac:dyDescent="0.3">
      <c r="A27" s="6">
        <v>1985</v>
      </c>
      <c r="B27" s="6">
        <v>343.24783330000002</v>
      </c>
      <c r="C27" s="10">
        <v>1978.1233</v>
      </c>
      <c r="D27" s="10">
        <v>332.17500000000001</v>
      </c>
      <c r="E27" s="2">
        <v>1771</v>
      </c>
      <c r="F27" s="2">
        <v>4</v>
      </c>
      <c r="G27" s="3">
        <f t="shared" si="2"/>
        <v>3.6619718309859142E-3</v>
      </c>
      <c r="H27" s="3">
        <f t="shared" si="2"/>
        <v>5.4889667705984068E-3</v>
      </c>
      <c r="I27" s="3">
        <f t="shared" si="2"/>
        <v>7.9521636237847408E-3</v>
      </c>
      <c r="J27" s="3">
        <f t="shared" si="2"/>
        <v>4.2630280750447485E-3</v>
      </c>
      <c r="K27" s="3">
        <f t="shared" si="2"/>
        <v>3.5794066181464232E-4</v>
      </c>
      <c r="L27" s="3">
        <f t="shared" si="1"/>
        <v>275.02172407096225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x14ac:dyDescent="0.3">
      <c r="A28" s="6">
        <v>1984</v>
      </c>
      <c r="B28" s="6">
        <v>341.84866670000002</v>
      </c>
      <c r="C28" s="10">
        <v>1978.2</v>
      </c>
      <c r="D28" s="10">
        <v>332.39800000000002</v>
      </c>
      <c r="E28" s="2">
        <v>1772</v>
      </c>
      <c r="F28" s="2">
        <v>4</v>
      </c>
      <c r="G28" s="3">
        <f t="shared" si="2"/>
        <v>3.9061032863849754E-3</v>
      </c>
      <c r="H28" s="3">
        <f t="shared" si="2"/>
        <v>5.8494533133554901E-3</v>
      </c>
      <c r="I28" s="3">
        <f t="shared" si="2"/>
        <v>8.44636375303154E-3</v>
      </c>
      <c r="J28" s="3">
        <f t="shared" si="2"/>
        <v>4.4889782515341549E-3</v>
      </c>
      <c r="K28" s="3">
        <f t="shared" si="2"/>
        <v>4.0489541297845856E-4</v>
      </c>
      <c r="L28" s="3">
        <f t="shared" si="1"/>
        <v>275.02309579401731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x14ac:dyDescent="0.3">
      <c r="A29" s="6">
        <v>1983</v>
      </c>
      <c r="B29" s="6">
        <v>340.06866669999999</v>
      </c>
      <c r="C29" s="10">
        <v>1978.2849000000001</v>
      </c>
      <c r="D29" s="10">
        <v>332.47399999999999</v>
      </c>
      <c r="E29" s="2">
        <v>1773</v>
      </c>
      <c r="F29" s="2">
        <v>4</v>
      </c>
      <c r="G29" s="3">
        <f t="shared" si="2"/>
        <v>4.1502347417840361E-3</v>
      </c>
      <c r="H29" s="3">
        <f t="shared" si="2"/>
        <v>6.208948146855099E-3</v>
      </c>
      <c r="I29" s="3">
        <f t="shared" si="2"/>
        <v>8.9339304237661434E-3</v>
      </c>
      <c r="J29" s="3">
        <f t="shared" si="2"/>
        <v>4.7020206047952854E-3</v>
      </c>
      <c r="K29" s="3">
        <f t="shared" si="2"/>
        <v>4.3337490917849062E-4</v>
      </c>
      <c r="L29" s="3">
        <f t="shared" si="1"/>
        <v>275.02442850882636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x14ac:dyDescent="0.3">
      <c r="A30" s="6">
        <v>1982</v>
      </c>
      <c r="B30" s="6">
        <v>338.11783329999997</v>
      </c>
      <c r="C30" s="10">
        <v>1978.3670999999999</v>
      </c>
      <c r="D30" s="10">
        <v>332.64600000000002</v>
      </c>
      <c r="E30" s="2">
        <v>1774</v>
      </c>
      <c r="F30" s="2">
        <v>4</v>
      </c>
      <c r="G30" s="3">
        <f t="shared" si="2"/>
        <v>4.3943661971830974E-3</v>
      </c>
      <c r="H30" s="3">
        <f t="shared" si="2"/>
        <v>6.567453999319052E-3</v>
      </c>
      <c r="I30" s="3">
        <f t="shared" si="2"/>
        <v>9.4149526743542433E-3</v>
      </c>
      <c r="J30" s="3">
        <f t="shared" si="2"/>
        <v>4.9028925181888484E-3</v>
      </c>
      <c r="K30" s="3">
        <f t="shared" si="2"/>
        <v>4.5064859679697951E-4</v>
      </c>
      <c r="L30" s="3">
        <f t="shared" si="1"/>
        <v>275.02573031398583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x14ac:dyDescent="0.3">
      <c r="A31" s="6">
        <v>1981</v>
      </c>
      <c r="B31" s="6">
        <v>337.63400000000001</v>
      </c>
      <c r="C31" s="10">
        <v>1978.4521</v>
      </c>
      <c r="D31" s="10">
        <v>333.01499999999999</v>
      </c>
      <c r="E31" s="2">
        <v>1775</v>
      </c>
      <c r="F31" s="2">
        <v>4</v>
      </c>
      <c r="G31" s="3">
        <f t="shared" si="2"/>
        <v>4.6384976525821586E-3</v>
      </c>
      <c r="H31" s="3">
        <f t="shared" si="2"/>
        <v>6.9249735914637487E-3</v>
      </c>
      <c r="I31" s="3">
        <f t="shared" si="2"/>
        <v>9.8895183480337476E-3</v>
      </c>
      <c r="J31" s="3">
        <f t="shared" si="2"/>
        <v>5.0922892506823809E-3</v>
      </c>
      <c r="K31" s="3">
        <f t="shared" si="2"/>
        <v>4.6112561794389148E-4</v>
      </c>
      <c r="L31" s="3">
        <f t="shared" si="1"/>
        <v>275.02700640446068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 x14ac:dyDescent="0.3">
      <c r="A32" s="6">
        <v>1980</v>
      </c>
      <c r="B32" s="6">
        <v>336.58983330000001</v>
      </c>
      <c r="C32" s="10">
        <v>1978.5342000000001</v>
      </c>
      <c r="D32" s="10">
        <v>333.31700000000001</v>
      </c>
      <c r="E32" s="2">
        <v>1776</v>
      </c>
      <c r="F32" s="2">
        <v>4</v>
      </c>
      <c r="G32" s="3">
        <f t="shared" si="2"/>
        <v>4.8826291079812198E-3</v>
      </c>
      <c r="H32" s="3">
        <f t="shared" si="2"/>
        <v>7.2815096365208155E-3</v>
      </c>
      <c r="I32" s="3">
        <f t="shared" si="2"/>
        <v>1.0357714108956525E-2</v>
      </c>
      <c r="J32" s="3">
        <f t="shared" si="2"/>
        <v>5.2708663432843991E-3</v>
      </c>
      <c r="K32" s="3">
        <f t="shared" si="2"/>
        <v>4.6748025249195122E-4</v>
      </c>
      <c r="L32" s="3">
        <f t="shared" si="1"/>
        <v>275.02826019944922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x14ac:dyDescent="0.3">
      <c r="A33" s="6">
        <v>1979</v>
      </c>
      <c r="B33" s="6">
        <v>335.2824167</v>
      </c>
      <c r="C33" s="10">
        <v>1978.6192000000001</v>
      </c>
      <c r="D33" s="10">
        <v>333.92599999999999</v>
      </c>
      <c r="E33" s="2">
        <v>1777</v>
      </c>
      <c r="F33" s="2">
        <v>4</v>
      </c>
      <c r="G33" s="3">
        <f t="shared" si="2"/>
        <v>5.126760563380281E-3</v>
      </c>
      <c r="H33" s="3">
        <f t="shared" si="2"/>
        <v>7.6370648402576983E-3</v>
      </c>
      <c r="I33" s="3">
        <f t="shared" si="2"/>
        <v>1.081962545801482E-2</v>
      </c>
      <c r="J33" s="3">
        <f t="shared" si="2"/>
        <v>5.4392418880065269E-3</v>
      </c>
      <c r="K33" s="3">
        <f t="shared" si="2"/>
        <v>4.7133453317661859E-4</v>
      </c>
      <c r="L33" s="3">
        <f t="shared" si="1"/>
        <v>275.02949402728285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x14ac:dyDescent="0.3">
      <c r="A34" s="6">
        <v>1978</v>
      </c>
      <c r="B34" s="6">
        <v>333.49275</v>
      </c>
      <c r="C34" s="10">
        <v>1978.7040999999999</v>
      </c>
      <c r="D34" s="10">
        <v>334.97699999999998</v>
      </c>
      <c r="E34" s="2">
        <v>1778</v>
      </c>
      <c r="F34" s="2">
        <v>4</v>
      </c>
      <c r="G34" s="3">
        <f t="shared" si="2"/>
        <v>5.3708920187793422E-3</v>
      </c>
      <c r="H34" s="3">
        <f t="shared" si="2"/>
        <v>7.9916419009981952E-3</v>
      </c>
      <c r="I34" s="3">
        <f t="shared" si="2"/>
        <v>1.1275336748455243E-2</v>
      </c>
      <c r="J34" s="3">
        <f t="shared" si="2"/>
        <v>5.5979986672069571E-3</v>
      </c>
      <c r="K34" s="3">
        <f t="shared" si="2"/>
        <v>4.7367227258300756E-4</v>
      </c>
      <c r="L34" s="3">
        <f t="shared" si="1"/>
        <v>275.03070954160802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3">
      <c r="A35" s="6">
        <v>1977</v>
      </c>
      <c r="B35" s="6">
        <v>331.73058329999998</v>
      </c>
      <c r="C35" s="10">
        <v>1978.7863</v>
      </c>
      <c r="D35" s="10">
        <v>335.33300000000003</v>
      </c>
      <c r="E35" s="2">
        <v>1779</v>
      </c>
      <c r="F35" s="2">
        <v>4</v>
      </c>
      <c r="G35" s="3">
        <f t="shared" si="2"/>
        <v>5.6150234741784034E-3</v>
      </c>
      <c r="H35" s="3">
        <f t="shared" si="2"/>
        <v>8.3452435096429359E-3</v>
      </c>
      <c r="I35" s="3">
        <f t="shared" si="2"/>
        <v>1.1724931201283172E-2</v>
      </c>
      <c r="J35" s="3">
        <f t="shared" si="2"/>
        <v>5.7476861707199409E-3</v>
      </c>
      <c r="K35" s="3">
        <f t="shared" si="2"/>
        <v>4.7509018320740086E-4</v>
      </c>
      <c r="L35" s="3">
        <f t="shared" si="1"/>
        <v>275.03190797453902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3">
      <c r="A36" s="6">
        <v>1973</v>
      </c>
      <c r="B36" s="6">
        <v>329.19694499999997</v>
      </c>
      <c r="C36" s="10">
        <v>1978.8712</v>
      </c>
      <c r="D36" s="10">
        <v>334.82600000000002</v>
      </c>
      <c r="E36" s="2">
        <v>1780</v>
      </c>
      <c r="F36" s="2">
        <v>4</v>
      </c>
      <c r="G36" s="3">
        <f t="shared" si="2"/>
        <v>5.8591549295774646E-3</v>
      </c>
      <c r="H36" s="3">
        <f t="shared" si="2"/>
        <v>8.6978723496898003E-3</v>
      </c>
      <c r="I36" s="3">
        <f t="shared" si="2"/>
        <v>1.2168490920460398E-2</v>
      </c>
      <c r="J36" s="3">
        <f t="shared" si="2"/>
        <v>5.8888224977530152E-3</v>
      </c>
      <c r="K36" s="3">
        <f t="shared" si="2"/>
        <v>4.7595018947382768E-4</v>
      </c>
      <c r="L36" s="3">
        <f t="shared" si="1"/>
        <v>275.03309029088695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3">
      <c r="A37" s="6">
        <v>1970</v>
      </c>
      <c r="B37" s="6">
        <v>323.16888333333333</v>
      </c>
      <c r="C37" s="10">
        <v>1978.9534000000001</v>
      </c>
      <c r="D37" s="10">
        <v>334.53100000000001</v>
      </c>
      <c r="E37" s="2">
        <v>1781</v>
      </c>
      <c r="F37" s="2">
        <v>5</v>
      </c>
      <c r="G37" s="3">
        <f t="shared" si="2"/>
        <v>6.1032863849765258E-3</v>
      </c>
      <c r="H37" s="3">
        <f t="shared" si="2"/>
        <v>9.0495310972542875E-3</v>
      </c>
      <c r="I37" s="3">
        <f t="shared" si="2"/>
        <v>1.2606096907898767E-2</v>
      </c>
      <c r="J37" s="3">
        <f t="shared" si="2"/>
        <v>6.02189615013482E-3</v>
      </c>
      <c r="K37" s="3">
        <f t="shared" si="2"/>
        <v>4.7647180964196053E-4</v>
      </c>
      <c r="L37" s="3">
        <f t="shared" si="1"/>
        <v>275.03425728234993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x14ac:dyDescent="0.3">
      <c r="A38" s="6">
        <v>1969</v>
      </c>
      <c r="B38" s="6">
        <v>323.733</v>
      </c>
      <c r="C38" s="10">
        <v>1979.0383999999999</v>
      </c>
      <c r="D38" s="10">
        <v>334.49799999999999</v>
      </c>
      <c r="E38" s="2">
        <v>1782</v>
      </c>
      <c r="F38" s="2">
        <v>5</v>
      </c>
      <c r="G38" s="3">
        <f t="shared" si="2"/>
        <v>6.4084507042253521E-3</v>
      </c>
      <c r="H38" s="3">
        <f t="shared" si="2"/>
        <v>9.494119134704845E-3</v>
      </c>
      <c r="I38" s="3">
        <f t="shared" si="2"/>
        <v>1.3188063820036617E-2</v>
      </c>
      <c r="J38" s="3">
        <f t="shared" si="2"/>
        <v>6.2647386151390826E-3</v>
      </c>
      <c r="K38" s="3">
        <f t="shared" si="2"/>
        <v>5.237365450741693E-4</v>
      </c>
      <c r="L38" s="3">
        <f t="shared" si="1"/>
        <v>275.03587910881919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3">
      <c r="A39" s="6">
        <v>1966</v>
      </c>
      <c r="B39" s="6">
        <v>318.75549999999998</v>
      </c>
      <c r="C39" s="10">
        <v>1979.1233</v>
      </c>
      <c r="D39" s="10">
        <v>334.58499999999998</v>
      </c>
      <c r="E39" s="2">
        <v>1783</v>
      </c>
      <c r="F39" s="2">
        <v>5</v>
      </c>
      <c r="G39" s="3">
        <f t="shared" ref="G39:K54" si="3">G38*(1-G$5)+G$4*$F38*$L$4/1000</f>
        <v>6.7136150234741784E-3</v>
      </c>
      <c r="H39" s="3">
        <f t="shared" si="3"/>
        <v>9.9374840971714375E-3</v>
      </c>
      <c r="I39" s="3">
        <f t="shared" si="3"/>
        <v>1.3762219213846818E-2</v>
      </c>
      <c r="J39" s="3">
        <f t="shared" si="3"/>
        <v>6.4937082535791186E-3</v>
      </c>
      <c r="K39" s="3">
        <f t="shared" si="3"/>
        <v>5.5240405623700989E-4</v>
      </c>
      <c r="L39" s="3">
        <f t="shared" si="1"/>
        <v>275.03745943064433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3">
      <c r="A40" s="6">
        <v>1966</v>
      </c>
      <c r="B40" s="6">
        <v>319.45234999999997</v>
      </c>
      <c r="C40" s="10">
        <v>1979.2</v>
      </c>
      <c r="D40" s="10">
        <v>334.76299999999998</v>
      </c>
      <c r="E40" s="2">
        <v>1784</v>
      </c>
      <c r="F40" s="2">
        <v>5</v>
      </c>
      <c r="G40" s="3">
        <f t="shared" si="3"/>
        <v>7.0187793427230047E-3</v>
      </c>
      <c r="H40" s="3">
        <f t="shared" si="3"/>
        <v>1.0379629349369916E-2</v>
      </c>
      <c r="I40" s="3">
        <f t="shared" si="3"/>
        <v>1.4328667940339473E-2</v>
      </c>
      <c r="J40" s="3">
        <f t="shared" si="3"/>
        <v>6.7095975764223893E-3</v>
      </c>
      <c r="K40" s="3">
        <f t="shared" si="3"/>
        <v>5.6979178069492694E-4</v>
      </c>
      <c r="L40" s="3">
        <f t="shared" si="1"/>
        <v>275.03900646598953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3">
      <c r="A41" s="6">
        <v>1964</v>
      </c>
      <c r="B41" s="6">
        <v>318.15819999999997</v>
      </c>
      <c r="C41" s="10">
        <v>1979.2849000000001</v>
      </c>
      <c r="D41" s="10">
        <v>334.70299999999997</v>
      </c>
      <c r="E41" s="2">
        <v>1785</v>
      </c>
      <c r="F41" s="2">
        <v>5</v>
      </c>
      <c r="G41" s="3">
        <f t="shared" si="3"/>
        <v>7.3239436619718309E-3</v>
      </c>
      <c r="H41" s="3">
        <f t="shared" si="3"/>
        <v>1.0820558246759697E-2</v>
      </c>
      <c r="I41" s="3">
        <f t="shared" si="3"/>
        <v>1.4887513443149848E-2</v>
      </c>
      <c r="J41" s="3">
        <f t="shared" si="3"/>
        <v>6.9131538209763243E-3</v>
      </c>
      <c r="K41" s="3">
        <f t="shared" si="3"/>
        <v>5.8033796868128882E-4</v>
      </c>
      <c r="L41" s="3">
        <f t="shared" si="1"/>
        <v>275.04052550714152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3">
      <c r="A42" s="6">
        <v>1964</v>
      </c>
      <c r="B42" s="6">
        <v>318.96725500000002</v>
      </c>
      <c r="C42" s="10">
        <v>1979.3670999999999</v>
      </c>
      <c r="D42" s="10">
        <v>334.62599999999998</v>
      </c>
      <c r="E42" s="2">
        <v>1786</v>
      </c>
      <c r="F42" s="2">
        <v>5</v>
      </c>
      <c r="G42" s="3">
        <f t="shared" si="3"/>
        <v>7.6291079812206572E-3</v>
      </c>
      <c r="H42" s="3">
        <f t="shared" si="3"/>
        <v>1.1260274135569225E-2</v>
      </c>
      <c r="I42" s="3">
        <f t="shared" si="3"/>
        <v>1.5438857777429026E-2</v>
      </c>
      <c r="J42" s="3">
        <f t="shared" si="3"/>
        <v>7.1050815372301849E-3</v>
      </c>
      <c r="K42" s="3">
        <f t="shared" si="3"/>
        <v>5.867345550381103E-4</v>
      </c>
      <c r="L42" s="3">
        <f t="shared" si="1"/>
        <v>275.04202005598648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3">
      <c r="A43" s="6">
        <v>1963</v>
      </c>
      <c r="B43" s="6">
        <v>317.0083975</v>
      </c>
      <c r="C43" s="10">
        <v>1979.4521</v>
      </c>
      <c r="D43" s="10">
        <v>334.88900000000001</v>
      </c>
      <c r="E43" s="2">
        <v>1787</v>
      </c>
      <c r="F43" s="2">
        <v>5</v>
      </c>
      <c r="G43" s="3">
        <f t="shared" si="3"/>
        <v>7.9342723004694835E-3</v>
      </c>
      <c r="H43" s="3">
        <f t="shared" si="3"/>
        <v>1.1698780352821375E-2</v>
      </c>
      <c r="I43" s="3">
        <f t="shared" si="3"/>
        <v>1.5982801628480994E-2</v>
      </c>
      <c r="J43" s="3">
        <f t="shared" si="3"/>
        <v>7.2860450264473492E-3</v>
      </c>
      <c r="K43" s="3">
        <f t="shared" si="3"/>
        <v>5.9061428078102207E-4</v>
      </c>
      <c r="L43" s="3">
        <f t="shared" si="1"/>
        <v>275.043492513589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3">
      <c r="A44" s="6">
        <v>1963</v>
      </c>
      <c r="B44" s="6">
        <v>317.013375</v>
      </c>
      <c r="C44" s="10">
        <v>1979.5342000000001</v>
      </c>
      <c r="D44" s="10">
        <v>335.452</v>
      </c>
      <c r="E44" s="2">
        <v>1788</v>
      </c>
      <c r="F44" s="2">
        <v>5</v>
      </c>
      <c r="G44" s="3">
        <f t="shared" si="3"/>
        <v>8.2394366197183107E-3</v>
      </c>
      <c r="H44" s="3">
        <f t="shared" si="3"/>
        <v>1.2136080226358769E-2</v>
      </c>
      <c r="I44" s="3">
        <f t="shared" si="3"/>
        <v>1.6519444330149582E-2</v>
      </c>
      <c r="J44" s="3">
        <f t="shared" si="3"/>
        <v>7.4566706404484845E-3</v>
      </c>
      <c r="K44" s="3">
        <f t="shared" si="3"/>
        <v>5.9296745339537443E-4</v>
      </c>
      <c r="L44" s="3">
        <f t="shared" si="1"/>
        <v>275.04494459927008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3">
      <c r="A45" s="6">
        <v>1963</v>
      </c>
      <c r="B45" s="6">
        <v>318.70572499999997</v>
      </c>
      <c r="C45" s="10">
        <v>1979.6192000000001</v>
      </c>
      <c r="D45" s="10">
        <v>335.93599999999998</v>
      </c>
      <c r="E45" s="2">
        <v>1789</v>
      </c>
      <c r="F45" s="2">
        <v>5</v>
      </c>
      <c r="G45" s="3">
        <f t="shared" si="3"/>
        <v>8.5446009389671361E-3</v>
      </c>
      <c r="H45" s="3">
        <f t="shared" si="3"/>
        <v>1.2572177074869035E-2</v>
      </c>
      <c r="I45" s="3">
        <f t="shared" si="3"/>
        <v>1.7048883882958582E-2</v>
      </c>
      <c r="J45" s="3">
        <f t="shared" si="3"/>
        <v>7.6175489495439027E-3</v>
      </c>
      <c r="K45" s="3">
        <f t="shared" si="3"/>
        <v>5.9439472473357528E-4</v>
      </c>
      <c r="L45" s="3">
        <f t="shared" si="1"/>
        <v>275.04637760557108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3">
      <c r="A46" s="6">
        <v>1963</v>
      </c>
      <c r="B46" s="6">
        <v>319.3528</v>
      </c>
      <c r="C46" s="10">
        <v>1979.7040999999999</v>
      </c>
      <c r="D46" s="10">
        <v>335.98099999999999</v>
      </c>
      <c r="E46" s="2">
        <v>1790</v>
      </c>
      <c r="F46" s="2">
        <v>5</v>
      </c>
      <c r="G46" s="3">
        <f t="shared" si="3"/>
        <v>8.8497652582159615E-3</v>
      </c>
      <c r="H46" s="3">
        <f t="shared" si="3"/>
        <v>1.3007074207909993E-2</v>
      </c>
      <c r="I46" s="3">
        <f t="shared" si="3"/>
        <v>1.7571216972008405E-2</v>
      </c>
      <c r="J46" s="3">
        <f t="shared" si="3"/>
        <v>7.7692367866187568E-3</v>
      </c>
      <c r="K46" s="3">
        <f t="shared" si="3"/>
        <v>5.9526040855992321E-4</v>
      </c>
      <c r="L46" s="3">
        <f t="shared" si="1"/>
        <v>275.04779255363331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3">
      <c r="A47" s="6">
        <v>1959</v>
      </c>
      <c r="B47" s="6">
        <v>316.26945000000001</v>
      </c>
      <c r="C47" s="10">
        <v>1979.7863</v>
      </c>
      <c r="D47" s="10">
        <v>335.97899999999998</v>
      </c>
      <c r="E47" s="2">
        <v>1791</v>
      </c>
      <c r="F47" s="2">
        <v>6</v>
      </c>
      <c r="G47" s="3">
        <f t="shared" si="3"/>
        <v>9.1549295774647869E-3</v>
      </c>
      <c r="H47" s="3">
        <f t="shared" si="3"/>
        <v>1.3440774925934771E-2</v>
      </c>
      <c r="I47" s="3">
        <f t="shared" si="3"/>
        <v>1.8086538984632489E-2</v>
      </c>
      <c r="J47" s="3">
        <f t="shared" si="3"/>
        <v>7.91225917444607E-3</v>
      </c>
      <c r="K47" s="3">
        <f t="shared" si="3"/>
        <v>5.9578547234222061E-4</v>
      </c>
      <c r="L47" s="3">
        <f t="shared" si="1"/>
        <v>275.04919028813481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3">
      <c r="A48" s="7">
        <v>1958</v>
      </c>
      <c r="B48" s="7">
        <v>314.37799999999999</v>
      </c>
      <c r="C48" s="10">
        <v>1979.8712</v>
      </c>
      <c r="D48" s="10">
        <v>335.971</v>
      </c>
      <c r="E48" s="2">
        <v>1792</v>
      </c>
      <c r="F48" s="2">
        <v>6</v>
      </c>
      <c r="G48" s="3">
        <f t="shared" si="3"/>
        <v>9.5211267605633792E-3</v>
      </c>
      <c r="H48" s="3">
        <f t="shared" si="3"/>
        <v>1.396717923393187E-2</v>
      </c>
      <c r="I48" s="3">
        <f t="shared" si="3"/>
        <v>1.8745178769600777E-2</v>
      </c>
      <c r="J48" s="3">
        <f t="shared" si="3"/>
        <v>8.1644820349172191E-3</v>
      </c>
      <c r="K48" s="3">
        <f t="shared" si="3"/>
        <v>6.4305229643200055E-4</v>
      </c>
      <c r="L48" s="3">
        <f t="shared" si="1"/>
        <v>275.05104101909546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 x14ac:dyDescent="0.3">
      <c r="A49" s="7">
        <v>1957</v>
      </c>
      <c r="B49" s="7">
        <v>314.03953000000001</v>
      </c>
      <c r="C49" s="10">
        <v>1979.9534000000001</v>
      </c>
      <c r="D49" s="10">
        <v>335.733</v>
      </c>
      <c r="E49" s="2">
        <v>1793</v>
      </c>
      <c r="F49" s="2">
        <v>6</v>
      </c>
      <c r="G49" s="3">
        <f t="shared" si="3"/>
        <v>9.8873239436619714E-3</v>
      </c>
      <c r="H49" s="3">
        <f t="shared" si="3"/>
        <v>1.4492135387938469E-2</v>
      </c>
      <c r="I49" s="3">
        <f t="shared" si="3"/>
        <v>1.9394977885719526E-2</v>
      </c>
      <c r="J49" s="3">
        <f t="shared" si="3"/>
        <v>8.4022961963217211E-3</v>
      </c>
      <c r="K49" s="3">
        <f t="shared" si="3"/>
        <v>6.7172107442969571E-4</v>
      </c>
      <c r="L49" s="3">
        <f t="shared" si="1"/>
        <v>275.05284845448807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 x14ac:dyDescent="0.3">
      <c r="A50" s="6">
        <v>1955</v>
      </c>
      <c r="B50" s="6">
        <v>313.48795499999994</v>
      </c>
      <c r="C50" s="10">
        <v>1980.0382999999999</v>
      </c>
      <c r="D50" s="10">
        <v>335.678</v>
      </c>
      <c r="E50" s="2">
        <v>1794</v>
      </c>
      <c r="F50" s="2">
        <v>6</v>
      </c>
      <c r="G50" s="3">
        <f t="shared" si="3"/>
        <v>1.0253521126760564E-2</v>
      </c>
      <c r="H50" s="3">
        <f t="shared" si="3"/>
        <v>1.5015647371869497E-2</v>
      </c>
      <c r="I50" s="3">
        <f t="shared" si="3"/>
        <v>2.0036054997891E-2</v>
      </c>
      <c r="J50" s="3">
        <f t="shared" si="3"/>
        <v>8.6265247823383955E-3</v>
      </c>
      <c r="K50" s="3">
        <f t="shared" si="3"/>
        <v>6.8910956726179269E-4</v>
      </c>
      <c r="L50" s="3">
        <f t="shared" si="1"/>
        <v>275.05462085784615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 x14ac:dyDescent="0.3">
      <c r="A51" s="6">
        <v>1955</v>
      </c>
      <c r="B51" s="6">
        <v>313.79655999999994</v>
      </c>
      <c r="C51" s="10">
        <v>1980.123</v>
      </c>
      <c r="D51" s="10">
        <v>335.77800000000002</v>
      </c>
      <c r="E51" s="2">
        <v>1795</v>
      </c>
      <c r="F51" s="2">
        <v>6</v>
      </c>
      <c r="G51" s="3">
        <f t="shared" si="3"/>
        <v>1.0619718309859156E-2</v>
      </c>
      <c r="H51" s="3">
        <f t="shared" si="3"/>
        <v>1.5537719158680009E-2</v>
      </c>
      <c r="I51" s="3">
        <f t="shared" si="3"/>
        <v>2.0668527178224053E-2</v>
      </c>
      <c r="J51" s="3">
        <f t="shared" si="3"/>
        <v>8.8379438941780693E-3</v>
      </c>
      <c r="K51" s="3">
        <f t="shared" si="3"/>
        <v>6.9965622129065301E-4</v>
      </c>
      <c r="L51" s="3">
        <f t="shared" si="1"/>
        <v>275.05636356476225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 x14ac:dyDescent="0.3">
      <c r="A52" s="6">
        <v>1954</v>
      </c>
      <c r="B52" s="6">
        <v>310.99059999999997</v>
      </c>
      <c r="C52" s="10">
        <v>1980.2021999999999</v>
      </c>
      <c r="D52" s="10">
        <v>335.89800000000002</v>
      </c>
      <c r="E52" s="2">
        <v>1796</v>
      </c>
      <c r="F52" s="2">
        <v>6</v>
      </c>
      <c r="G52" s="3">
        <f t="shared" si="3"/>
        <v>1.0985915492957748E-2</v>
      </c>
      <c r="H52" s="3">
        <f t="shared" si="3"/>
        <v>1.6058354710395347E-2</v>
      </c>
      <c r="I52" s="3">
        <f t="shared" si="3"/>
        <v>2.1292509927413588E-2</v>
      </c>
      <c r="J52" s="3">
        <f t="shared" si="3"/>
        <v>9.0372852968293484E-3</v>
      </c>
      <c r="K52" s="3">
        <f t="shared" si="3"/>
        <v>7.0605309031653843E-4</v>
      </c>
      <c r="L52" s="3">
        <f t="shared" si="1"/>
        <v>275.05808011851792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 x14ac:dyDescent="0.3">
      <c r="A53" s="6">
        <v>1954</v>
      </c>
      <c r="B53" s="6">
        <v>311.88655</v>
      </c>
      <c r="C53" s="10">
        <v>1980.2869000000001</v>
      </c>
      <c r="D53" s="10">
        <v>336.05700000000002</v>
      </c>
      <c r="E53" s="2">
        <v>1797</v>
      </c>
      <c r="F53" s="2">
        <v>7</v>
      </c>
      <c r="G53" s="3">
        <f t="shared" si="3"/>
        <v>1.135211267605634E-2</v>
      </c>
      <c r="H53" s="3">
        <f t="shared" si="3"/>
        <v>1.65775579781412E-2</v>
      </c>
      <c r="I53" s="3">
        <f t="shared" si="3"/>
        <v>2.1908117195833049E-2</v>
      </c>
      <c r="J53" s="3">
        <f t="shared" si="3"/>
        <v>9.2252389518476009E-3</v>
      </c>
      <c r="K53" s="3">
        <f t="shared" si="3"/>
        <v>7.0993298750690408E-4</v>
      </c>
      <c r="L53" s="3">
        <f t="shared" si="1"/>
        <v>275.05977295978937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 x14ac:dyDescent="0.3">
      <c r="A54" s="6">
        <v>1954</v>
      </c>
      <c r="B54" s="6">
        <v>312.68294999999995</v>
      </c>
      <c r="C54" s="10">
        <v>1980.3688999999999</v>
      </c>
      <c r="D54" s="10">
        <v>336.185</v>
      </c>
      <c r="E54" s="2">
        <v>1798</v>
      </c>
      <c r="F54" s="2">
        <v>7</v>
      </c>
      <c r="G54" s="3">
        <f t="shared" si="3"/>
        <v>1.1779342723004698E-2</v>
      </c>
      <c r="H54" s="3">
        <f t="shared" si="3"/>
        <v>1.7189229615788611E-2</v>
      </c>
      <c r="I54" s="3">
        <f t="shared" si="3"/>
        <v>2.2665696146127821E-2</v>
      </c>
      <c r="J54" s="3">
        <f t="shared" si="3"/>
        <v>9.519826297472455E-3</v>
      </c>
      <c r="K54" s="3">
        <f t="shared" si="3"/>
        <v>7.5923462091690547E-4</v>
      </c>
      <c r="L54" s="3">
        <f t="shared" si="1"/>
        <v>275.0619133294033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 x14ac:dyDescent="0.3">
      <c r="A55" s="6">
        <v>1954</v>
      </c>
      <c r="B55" s="6">
        <v>311.67614499999996</v>
      </c>
      <c r="C55" s="10">
        <v>1980.4536000000001</v>
      </c>
      <c r="D55" s="10">
        <v>336.53199999999998</v>
      </c>
      <c r="E55" s="2">
        <v>1799</v>
      </c>
      <c r="F55" s="2">
        <v>7</v>
      </c>
      <c r="G55" s="3">
        <f t="shared" ref="G55:K70" si="4">G54*(1-G$5)+G$4*$F54*$L$4/1000</f>
        <v>1.2206572769953055E-2</v>
      </c>
      <c r="H55" s="3">
        <f t="shared" si="4"/>
        <v>1.7799218526472208E-2</v>
      </c>
      <c r="I55" s="3">
        <f t="shared" si="4"/>
        <v>2.3413106405159496E-2</v>
      </c>
      <c r="J55" s="3">
        <f t="shared" si="4"/>
        <v>9.797584794181623E-3</v>
      </c>
      <c r="K55" s="3">
        <f t="shared" si="4"/>
        <v>7.8913757315398399E-4</v>
      </c>
      <c r="L55" s="3">
        <f t="shared" si="1"/>
        <v>275.06400562006894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 x14ac:dyDescent="0.3">
      <c r="A56" s="7">
        <v>1953</v>
      </c>
      <c r="B56" s="7">
        <v>312.05848500000002</v>
      </c>
      <c r="C56" s="10">
        <v>1980.5355</v>
      </c>
      <c r="D56" s="10">
        <v>336.93</v>
      </c>
      <c r="E56" s="2">
        <v>1800</v>
      </c>
      <c r="F56" s="2">
        <v>8</v>
      </c>
      <c r="G56" s="3">
        <f t="shared" si="4"/>
        <v>1.2633802816901412E-2</v>
      </c>
      <c r="H56" s="3">
        <f t="shared" si="4"/>
        <v>1.8407529339424182E-2</v>
      </c>
      <c r="I56" s="3">
        <f t="shared" si="4"/>
        <v>2.4150484463365096E-2</v>
      </c>
      <c r="J56" s="3">
        <f t="shared" si="4"/>
        <v>1.00594758212062E-2</v>
      </c>
      <c r="K56" s="3">
        <f t="shared" si="4"/>
        <v>8.0727463050169466E-4</v>
      </c>
      <c r="L56" s="3">
        <f t="shared" si="1"/>
        <v>275.06605856707142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 x14ac:dyDescent="0.3">
      <c r="A57" s="6">
        <v>1950</v>
      </c>
      <c r="B57" s="6">
        <v>312.55218499999995</v>
      </c>
      <c r="C57" s="10">
        <v>1980.6202000000001</v>
      </c>
      <c r="D57" s="10">
        <v>337.096</v>
      </c>
      <c r="E57" s="2">
        <v>1801</v>
      </c>
      <c r="F57" s="2">
        <v>8</v>
      </c>
      <c r="G57" s="3">
        <f t="shared" si="4"/>
        <v>1.3122065727699535E-2</v>
      </c>
      <c r="H57" s="3">
        <f t="shared" si="4"/>
        <v>1.9108063384756589E-2</v>
      </c>
      <c r="I57" s="3">
        <f t="shared" si="4"/>
        <v>2.5028199720906967E-2</v>
      </c>
      <c r="J57" s="3">
        <f t="shared" si="4"/>
        <v>1.0423776729223025E-2</v>
      </c>
      <c r="K57" s="3">
        <f t="shared" si="4"/>
        <v>8.6522366866755918E-4</v>
      </c>
      <c r="L57" s="3">
        <f t="shared" si="1"/>
        <v>275.06854732923125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 x14ac:dyDescent="0.3">
      <c r="A58" s="7">
        <v>1949</v>
      </c>
      <c r="B58" s="7">
        <v>311.15258</v>
      </c>
      <c r="C58" s="10">
        <v>1980.7049</v>
      </c>
      <c r="D58" s="10">
        <v>337.19</v>
      </c>
      <c r="E58" s="2">
        <v>1802</v>
      </c>
      <c r="F58" s="2">
        <v>10</v>
      </c>
      <c r="G58" s="3">
        <f t="shared" si="4"/>
        <v>1.3610328638497657E-2</v>
      </c>
      <c r="H58" s="3">
        <f t="shared" si="4"/>
        <v>1.9806670239984704E-2</v>
      </c>
      <c r="I58" s="3">
        <f t="shared" si="4"/>
        <v>2.5894133743678018E-2</v>
      </c>
      <c r="J58" s="3">
        <f t="shared" si="4"/>
        <v>1.0767266271674033E-2</v>
      </c>
      <c r="K58" s="3">
        <f t="shared" si="4"/>
        <v>9.0037153701601354E-4</v>
      </c>
      <c r="L58" s="3">
        <f t="shared" si="1"/>
        <v>275.07097877043083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 x14ac:dyDescent="0.3">
      <c r="A59" s="6">
        <v>1948</v>
      </c>
      <c r="B59" s="6">
        <v>310.47158999999999</v>
      </c>
      <c r="C59" s="10">
        <v>1980.7869000000001</v>
      </c>
      <c r="D59" s="10">
        <v>337.11599999999999</v>
      </c>
      <c r="E59" s="2">
        <v>1803</v>
      </c>
      <c r="F59" s="2">
        <v>9</v>
      </c>
      <c r="G59" s="3">
        <f t="shared" si="4"/>
        <v>1.422065727699531E-2</v>
      </c>
      <c r="H59" s="3">
        <f t="shared" si="4"/>
        <v>2.0691148634096171E-2</v>
      </c>
      <c r="I59" s="3">
        <f t="shared" si="4"/>
        <v>2.7048914150235474E-2</v>
      </c>
      <c r="J59" s="3">
        <f t="shared" si="4"/>
        <v>1.1325875120483647E-2</v>
      </c>
      <c r="K59" s="3">
        <f t="shared" si="4"/>
        <v>1.0155865104079179E-3</v>
      </c>
      <c r="L59" s="3">
        <f t="shared" si="1"/>
        <v>275.07430218169225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 x14ac:dyDescent="0.3">
      <c r="A60" s="6">
        <v>1947</v>
      </c>
      <c r="B60" s="6">
        <v>309.98379499999999</v>
      </c>
      <c r="C60" s="10">
        <v>1980.8715999999999</v>
      </c>
      <c r="D60" s="10">
        <v>336.93799999999999</v>
      </c>
      <c r="E60" s="2">
        <v>1804</v>
      </c>
      <c r="F60" s="2">
        <v>9</v>
      </c>
      <c r="G60" s="3">
        <f t="shared" si="4"/>
        <v>1.4769953051643197E-2</v>
      </c>
      <c r="H60" s="3">
        <f t="shared" si="4"/>
        <v>2.1479297088084996E-2</v>
      </c>
      <c r="I60" s="3">
        <f t="shared" si="4"/>
        <v>2.8037959641163793E-2</v>
      </c>
      <c r="J60" s="3">
        <f t="shared" si="4"/>
        <v>1.1735201509927141E-2</v>
      </c>
      <c r="K60" s="3">
        <f t="shared" si="4"/>
        <v>1.0385195674205714E-3</v>
      </c>
      <c r="L60" s="3">
        <f t="shared" si="1"/>
        <v>275.07706093085824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 x14ac:dyDescent="0.3">
      <c r="A61" s="6">
        <v>1947</v>
      </c>
      <c r="B61" s="6">
        <v>311.45713499999999</v>
      </c>
      <c r="C61" s="10">
        <v>1980.9536000000001</v>
      </c>
      <c r="D61" s="10">
        <v>336.916</v>
      </c>
      <c r="E61" s="2">
        <v>1805</v>
      </c>
      <c r="F61" s="2">
        <v>9</v>
      </c>
      <c r="G61" s="3">
        <f t="shared" si="4"/>
        <v>1.5319248826291085E-2</v>
      </c>
      <c r="H61" s="3">
        <f t="shared" si="4"/>
        <v>2.2265277322111691E-2</v>
      </c>
      <c r="I61" s="3">
        <f t="shared" si="4"/>
        <v>2.9013729554360587E-2</v>
      </c>
      <c r="J61" s="3">
        <f t="shared" si="4"/>
        <v>1.2121144369604493E-2</v>
      </c>
      <c r="K61" s="3">
        <f t="shared" si="4"/>
        <v>1.0524291696196834E-3</v>
      </c>
      <c r="L61" s="3">
        <f t="shared" si="1"/>
        <v>275.07977182924196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 x14ac:dyDescent="0.3">
      <c r="A62" s="6">
        <v>1946</v>
      </c>
      <c r="B62" s="6">
        <v>311.45713499999999</v>
      </c>
      <c r="C62" s="10">
        <v>1981.0383999999999</v>
      </c>
      <c r="D62" s="10">
        <v>337.089</v>
      </c>
      <c r="E62" s="2">
        <v>1806</v>
      </c>
      <c r="F62" s="2">
        <v>10</v>
      </c>
      <c r="G62" s="3">
        <f t="shared" si="4"/>
        <v>1.5868544600938971E-2</v>
      </c>
      <c r="H62" s="3">
        <f t="shared" si="4"/>
        <v>2.3049095301014202E-2</v>
      </c>
      <c r="I62" s="3">
        <f t="shared" si="4"/>
        <v>2.997640208280658E-2</v>
      </c>
      <c r="J62" s="3">
        <f t="shared" si="4"/>
        <v>1.248503952705682E-2</v>
      </c>
      <c r="K62" s="3">
        <f t="shared" si="4"/>
        <v>1.0608657698178512E-3</v>
      </c>
      <c r="L62" s="3">
        <f t="shared" si="1"/>
        <v>275.08243994728161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 x14ac:dyDescent="0.3">
      <c r="A63" s="7">
        <v>1945</v>
      </c>
      <c r="B63" s="7">
        <v>309.57969000000003</v>
      </c>
      <c r="C63" s="10">
        <v>1981.1233</v>
      </c>
      <c r="D63" s="10">
        <v>337.23</v>
      </c>
      <c r="E63" s="2">
        <v>1807</v>
      </c>
      <c r="F63" s="2">
        <v>10</v>
      </c>
      <c r="G63" s="3">
        <f t="shared" si="4"/>
        <v>1.6478873239436621E-2</v>
      </c>
      <c r="H63" s="3">
        <f t="shared" si="4"/>
        <v>2.3924653686836047E-2</v>
      </c>
      <c r="I63" s="3">
        <f t="shared" si="4"/>
        <v>3.1076387769450604E-2</v>
      </c>
      <c r="J63" s="3">
        <f t="shared" si="4"/>
        <v>1.2945517390216238E-2</v>
      </c>
      <c r="K63" s="3">
        <f t="shared" si="4"/>
        <v>1.1129311833092894E-3</v>
      </c>
      <c r="L63" s="3">
        <f t="shared" si="1"/>
        <v>275.08553836326922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37" x14ac:dyDescent="0.3">
      <c r="A64" s="6">
        <v>1945</v>
      </c>
      <c r="B64" s="6">
        <v>309.74622499999998</v>
      </c>
      <c r="C64" s="10">
        <v>1981.2</v>
      </c>
      <c r="D64" s="10">
        <v>337.226</v>
      </c>
      <c r="E64" s="2">
        <v>1808</v>
      </c>
      <c r="F64" s="2">
        <v>10</v>
      </c>
      <c r="G64" s="3">
        <f t="shared" si="4"/>
        <v>1.7089201877934272E-2</v>
      </c>
      <c r="H64" s="3">
        <f t="shared" si="4"/>
        <v>2.4797803385359782E-2</v>
      </c>
      <c r="I64" s="3">
        <f t="shared" si="4"/>
        <v>3.2161608770728232E-2</v>
      </c>
      <c r="J64" s="3">
        <f t="shared" si="4"/>
        <v>1.3379689600728934E-2</v>
      </c>
      <c r="K64" s="3">
        <f t="shared" si="4"/>
        <v>1.1445104529024626E-3</v>
      </c>
      <c r="L64" s="3">
        <f t="shared" si="1"/>
        <v>275.08857281408763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 x14ac:dyDescent="0.3">
      <c r="A65" s="6">
        <v>1944</v>
      </c>
      <c r="B65" s="6">
        <v>311.28789999999998</v>
      </c>
      <c r="C65" s="10">
        <v>1981.2849000000001</v>
      </c>
      <c r="D65" s="10">
        <v>337.17399999999998</v>
      </c>
      <c r="E65" s="2">
        <v>1809</v>
      </c>
      <c r="F65" s="2">
        <v>10</v>
      </c>
      <c r="G65" s="3">
        <f t="shared" si="4"/>
        <v>1.7699530516431923E-2</v>
      </c>
      <c r="H65" s="3">
        <f t="shared" si="4"/>
        <v>2.566855102295618E-2</v>
      </c>
      <c r="I65" s="3">
        <f t="shared" si="4"/>
        <v>3.3232263267340002E-2</v>
      </c>
      <c r="J65" s="3">
        <f t="shared" si="4"/>
        <v>1.378905891782946E-2</v>
      </c>
      <c r="K65" s="3">
        <f t="shared" si="4"/>
        <v>1.1636642481220529E-3</v>
      </c>
      <c r="L65" s="3">
        <f t="shared" si="1"/>
        <v>275.09155306797265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 x14ac:dyDescent="0.3">
      <c r="A66" s="6">
        <v>1943</v>
      </c>
      <c r="B66" s="6">
        <v>310.51140999999996</v>
      </c>
      <c r="C66" s="10">
        <v>1981.3670999999999</v>
      </c>
      <c r="D66" s="10">
        <v>337.346</v>
      </c>
      <c r="E66" s="2">
        <v>1810</v>
      </c>
      <c r="F66" s="2">
        <v>10</v>
      </c>
      <c r="G66" s="3">
        <f t="shared" si="4"/>
        <v>1.8309859154929574E-2</v>
      </c>
      <c r="H66" s="3">
        <f t="shared" si="4"/>
        <v>2.6536903207766676E-2</v>
      </c>
      <c r="I66" s="3">
        <f t="shared" si="4"/>
        <v>3.4288546779883043E-2</v>
      </c>
      <c r="J66" s="3">
        <f t="shared" si="4"/>
        <v>1.4175042252841757E-2</v>
      </c>
      <c r="K66" s="3">
        <f t="shared" si="4"/>
        <v>1.1752816121725915E-3</v>
      </c>
      <c r="L66" s="3">
        <f t="shared" si="1"/>
        <v>275.09448563300759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 x14ac:dyDescent="0.3">
      <c r="A67" s="6">
        <v>1943</v>
      </c>
      <c r="B67" s="6">
        <v>311.02906999999999</v>
      </c>
      <c r="C67" s="10">
        <v>1981.4521</v>
      </c>
      <c r="D67" s="10">
        <v>337.58699999999999</v>
      </c>
      <c r="E67" s="2">
        <v>1811</v>
      </c>
      <c r="F67" s="2">
        <v>11</v>
      </c>
      <c r="G67" s="3">
        <f t="shared" si="4"/>
        <v>1.8920187793427225E-2</v>
      </c>
      <c r="H67" s="3">
        <f t="shared" si="4"/>
        <v>2.7402866529753503E-2</v>
      </c>
      <c r="I67" s="3">
        <f t="shared" si="4"/>
        <v>3.5330652204556605E-2</v>
      </c>
      <c r="J67" s="3">
        <f t="shared" si="4"/>
        <v>1.4538975573400391E-2</v>
      </c>
      <c r="K67" s="3">
        <f t="shared" si="4"/>
        <v>1.1823278996542868E-3</v>
      </c>
      <c r="L67" s="3">
        <f t="shared" si="1"/>
        <v>275.0973750100008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 x14ac:dyDescent="0.3">
      <c r="A68" s="6">
        <v>1942</v>
      </c>
      <c r="B68" s="6">
        <v>310.94942999999995</v>
      </c>
      <c r="C68" s="10">
        <v>1981.5342000000001</v>
      </c>
      <c r="D68" s="10">
        <v>337.83199999999999</v>
      </c>
      <c r="E68" s="2">
        <v>1812</v>
      </c>
      <c r="F68" s="2">
        <v>11</v>
      </c>
      <c r="G68" s="3">
        <f t="shared" si="4"/>
        <v>1.9591549295774644E-2</v>
      </c>
      <c r="H68" s="3">
        <f t="shared" si="4"/>
        <v>2.8360344274364742E-2</v>
      </c>
      <c r="I68" s="3">
        <f t="shared" si="4"/>
        <v>3.6509004590172374E-2</v>
      </c>
      <c r="J68" s="3">
        <f t="shared" si="4"/>
        <v>1.4999489419527834E-2</v>
      </c>
      <c r="K68" s="3">
        <f t="shared" si="4"/>
        <v>1.233550045856596E-3</v>
      </c>
      <c r="L68" s="3">
        <f t="shared" si="1"/>
        <v>275.10069393762569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 x14ac:dyDescent="0.3">
      <c r="A69" s="6">
        <v>1942</v>
      </c>
      <c r="B69" s="6">
        <v>311.62636999999995</v>
      </c>
      <c r="C69" s="10">
        <v>1981.6192000000001</v>
      </c>
      <c r="D69" s="10">
        <v>338.09300000000002</v>
      </c>
      <c r="E69" s="2">
        <v>1813</v>
      </c>
      <c r="F69" s="2">
        <v>11</v>
      </c>
      <c r="G69" s="3">
        <f t="shared" si="4"/>
        <v>2.0262910798122064E-2</v>
      </c>
      <c r="H69" s="3">
        <f t="shared" si="4"/>
        <v>2.9315187969072495E-2</v>
      </c>
      <c r="I69" s="3">
        <f t="shared" si="4"/>
        <v>3.7671540404322162E-2</v>
      </c>
      <c r="J69" s="3">
        <f t="shared" si="4"/>
        <v>1.5433695557414716E-2</v>
      </c>
      <c r="K69" s="3">
        <f t="shared" si="4"/>
        <v>1.2646178479845797E-3</v>
      </c>
      <c r="L69" s="3">
        <f t="shared" si="1"/>
        <v>275.1039479525769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 x14ac:dyDescent="0.3">
      <c r="A70" s="6">
        <v>1941</v>
      </c>
      <c r="B70" s="6">
        <v>310.70055499999995</v>
      </c>
      <c r="C70" s="10">
        <v>1981.7040999999999</v>
      </c>
      <c r="D70" s="10">
        <v>338.16500000000002</v>
      </c>
      <c r="E70" s="2">
        <v>1814</v>
      </c>
      <c r="F70" s="2">
        <v>11</v>
      </c>
      <c r="G70" s="3">
        <f t="shared" si="4"/>
        <v>2.0934272300469483E-2</v>
      </c>
      <c r="H70" s="3">
        <f t="shared" si="4"/>
        <v>3.0267404860226804E-2</v>
      </c>
      <c r="I70" s="3">
        <f t="shared" si="4"/>
        <v>3.88184719467696E-2</v>
      </c>
      <c r="J70" s="3">
        <f t="shared" si="4"/>
        <v>1.5843096863725203E-2</v>
      </c>
      <c r="K70" s="3">
        <f t="shared" si="4"/>
        <v>1.283461422505087E-3</v>
      </c>
      <c r="L70" s="3">
        <f t="shared" si="1"/>
        <v>275.10714670739372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 x14ac:dyDescent="0.3">
      <c r="A71" s="6">
        <v>1940</v>
      </c>
      <c r="B71" s="6">
        <v>310.95575749999995</v>
      </c>
      <c r="C71" s="10">
        <v>1981.7863</v>
      </c>
      <c r="D71" s="10">
        <v>338.072</v>
      </c>
      <c r="E71" s="2">
        <v>1815</v>
      </c>
      <c r="F71" s="2">
        <v>12</v>
      </c>
      <c r="G71" s="3">
        <f t="shared" ref="G71:K86" si="5">G70*(1-G$5)+G$4*$F70*$L$4/1000</f>
        <v>2.1605633802816902E-2</v>
      </c>
      <c r="H71" s="3">
        <f t="shared" si="5"/>
        <v>3.1217002174242788E-2</v>
      </c>
      <c r="I71" s="3">
        <f t="shared" si="5"/>
        <v>3.9950008667660131E-2</v>
      </c>
      <c r="J71" s="3">
        <f t="shared" si="5"/>
        <v>1.6229110360504465E-2</v>
      </c>
      <c r="K71" s="3">
        <f t="shared" si="5"/>
        <v>1.2948906281903545E-3</v>
      </c>
      <c r="L71" s="3">
        <f t="shared" ref="L71:L134" si="6">SUM(G71:K71,L$5)</f>
        <v>275.11029664563341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 x14ac:dyDescent="0.3">
      <c r="A72" s="6">
        <v>1939</v>
      </c>
      <c r="B72" s="6">
        <v>310.52603333333332</v>
      </c>
      <c r="C72" s="10">
        <v>1981.8712</v>
      </c>
      <c r="D72" s="10">
        <v>338</v>
      </c>
      <c r="E72" s="2">
        <v>1816</v>
      </c>
      <c r="F72" s="2">
        <v>13</v>
      </c>
      <c r="G72" s="3">
        <f t="shared" si="5"/>
        <v>2.2338028169014087E-2</v>
      </c>
      <c r="H72" s="3">
        <f t="shared" si="5"/>
        <v>3.2257883831270498E-2</v>
      </c>
      <c r="I72" s="3">
        <f t="shared" si="5"/>
        <v>4.1216591947554393E-2</v>
      </c>
      <c r="J72" s="3">
        <f t="shared" si="5"/>
        <v>1.6710443011801919E-2</v>
      </c>
      <c r="K72" s="3">
        <f t="shared" si="5"/>
        <v>1.3487711486621431E-3</v>
      </c>
      <c r="L72" s="3">
        <f t="shared" si="6"/>
        <v>275.11387171810833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 x14ac:dyDescent="0.3">
      <c r="A73" s="6">
        <v>1939</v>
      </c>
      <c r="B73" s="6">
        <v>310.93947499999996</v>
      </c>
      <c r="C73" s="10">
        <v>1981.9534000000001</v>
      </c>
      <c r="D73" s="10">
        <v>337.76799999999997</v>
      </c>
      <c r="E73" s="2">
        <v>1817</v>
      </c>
      <c r="F73" s="2">
        <v>14</v>
      </c>
      <c r="G73" s="3">
        <f t="shared" si="5"/>
        <v>2.3131455399061036E-2</v>
      </c>
      <c r="H73" s="3">
        <f t="shared" si="5"/>
        <v>3.3389798705352955E-2</v>
      </c>
      <c r="I73" s="3">
        <f t="shared" si="5"/>
        <v>4.2616409108362369E-2</v>
      </c>
      <c r="J73" s="3">
        <f t="shared" si="5"/>
        <v>1.7281649533989533E-2</v>
      </c>
      <c r="K73" s="3">
        <f t="shared" si="5"/>
        <v>1.4283996930970686E-3</v>
      </c>
      <c r="L73" s="3">
        <f t="shared" si="6"/>
        <v>275.11784771243987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 x14ac:dyDescent="0.3">
      <c r="A74" s="6">
        <v>1938</v>
      </c>
      <c r="B74" s="6">
        <v>309.55572999999998</v>
      </c>
      <c r="C74" s="10">
        <v>1982.0383999999999</v>
      </c>
      <c r="D74" s="10">
        <v>337.30599999999998</v>
      </c>
      <c r="E74" s="2">
        <v>1818</v>
      </c>
      <c r="F74" s="2">
        <v>14</v>
      </c>
      <c r="G74" s="3">
        <f t="shared" si="5"/>
        <v>2.3985915492957751E-2</v>
      </c>
      <c r="H74" s="3">
        <f t="shared" si="5"/>
        <v>3.4612496361388197E-2</v>
      </c>
      <c r="I74" s="3">
        <f t="shared" si="5"/>
        <v>4.41476718028758E-2</v>
      </c>
      <c r="J74" s="3">
        <f t="shared" si="5"/>
        <v>1.7937595715373757E-2</v>
      </c>
      <c r="K74" s="3">
        <f t="shared" si="5"/>
        <v>1.5236452034926525E-3</v>
      </c>
      <c r="L74" s="3">
        <f t="shared" si="6"/>
        <v>275.1222073245761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 x14ac:dyDescent="0.3">
      <c r="A75" s="6">
        <v>1936.5</v>
      </c>
      <c r="B75" s="6">
        <v>308.99237250000004</v>
      </c>
      <c r="C75" s="10">
        <v>1982.1233</v>
      </c>
      <c r="D75" s="10">
        <v>337.12700000000001</v>
      </c>
      <c r="E75" s="2">
        <v>1819</v>
      </c>
      <c r="F75" s="2">
        <v>14</v>
      </c>
      <c r="G75" s="3">
        <f t="shared" si="5"/>
        <v>2.4840375586854466E-2</v>
      </c>
      <c r="H75" s="3">
        <f t="shared" si="5"/>
        <v>3.58318303396137E-2</v>
      </c>
      <c r="I75" s="3">
        <f t="shared" si="5"/>
        <v>4.5658380946400061E-2</v>
      </c>
      <c r="J75" s="3">
        <f t="shared" si="5"/>
        <v>1.8556069753615102E-2</v>
      </c>
      <c r="K75" s="3">
        <f t="shared" si="5"/>
        <v>1.5814145257475524E-3</v>
      </c>
      <c r="L75" s="3">
        <f t="shared" si="6"/>
        <v>275.1264680711522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 x14ac:dyDescent="0.3">
      <c r="A76" s="6">
        <v>1934.5</v>
      </c>
      <c r="B76" s="6">
        <v>307.81867799999998</v>
      </c>
      <c r="C76" s="10">
        <v>1982.2</v>
      </c>
      <c r="D76" s="10">
        <v>337.274</v>
      </c>
      <c r="E76" s="2">
        <v>1820</v>
      </c>
      <c r="F76" s="2">
        <v>14</v>
      </c>
      <c r="G76" s="3">
        <f t="shared" si="5"/>
        <v>2.569483568075118E-2</v>
      </c>
      <c r="H76" s="3">
        <f t="shared" si="5"/>
        <v>3.7047809893607689E-2</v>
      </c>
      <c r="I76" s="3">
        <f t="shared" si="5"/>
        <v>4.7148812421355442E-2</v>
      </c>
      <c r="J76" s="3">
        <f t="shared" si="5"/>
        <v>1.9139212314444338E-2</v>
      </c>
      <c r="K76" s="3">
        <f t="shared" si="5"/>
        <v>1.6164533908859687E-3</v>
      </c>
      <c r="L76" s="3">
        <f t="shared" si="6"/>
        <v>275.13064712370107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 x14ac:dyDescent="0.3">
      <c r="A77" s="6">
        <v>1933</v>
      </c>
      <c r="B77" s="6">
        <v>307.80500000000001</v>
      </c>
      <c r="C77" s="10">
        <v>1982.2849000000001</v>
      </c>
      <c r="D77" s="10">
        <v>337.69799999999998</v>
      </c>
      <c r="E77" s="2">
        <v>1821</v>
      </c>
      <c r="F77" s="2">
        <v>14</v>
      </c>
      <c r="G77" s="3">
        <f t="shared" si="5"/>
        <v>2.6549295774647895E-2</v>
      </c>
      <c r="H77" s="3">
        <f t="shared" si="5"/>
        <v>3.826044425149152E-2</v>
      </c>
      <c r="I77" s="3">
        <f t="shared" si="5"/>
        <v>4.8619238407098475E-2</v>
      </c>
      <c r="J77" s="3">
        <f t="shared" si="5"/>
        <v>1.9689041774088981E-2</v>
      </c>
      <c r="K77" s="3">
        <f t="shared" si="5"/>
        <v>1.6377055368739543E-3</v>
      </c>
      <c r="L77" s="3">
        <f t="shared" si="6"/>
        <v>275.13475572574418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 x14ac:dyDescent="0.3">
      <c r="A78" s="6">
        <v>1933</v>
      </c>
      <c r="B78" s="6">
        <v>307.20634999999999</v>
      </c>
      <c r="C78" s="10">
        <v>1982.3670999999999</v>
      </c>
      <c r="D78" s="10">
        <v>338.03199999999998</v>
      </c>
      <c r="E78" s="2">
        <v>1822</v>
      </c>
      <c r="F78" s="2">
        <v>15</v>
      </c>
      <c r="G78" s="3">
        <f t="shared" si="5"/>
        <v>2.740375586854461E-2</v>
      </c>
      <c r="H78" s="3">
        <f t="shared" si="5"/>
        <v>3.9469742615999705E-2</v>
      </c>
      <c r="I78" s="3">
        <f t="shared" si="5"/>
        <v>5.0069927429626737E-2</v>
      </c>
      <c r="J78" s="3">
        <f t="shared" si="5"/>
        <v>2.0207461205288154E-2</v>
      </c>
      <c r="K78" s="3">
        <f t="shared" si="5"/>
        <v>1.6505956150003566E-3</v>
      </c>
      <c r="L78" s="3">
        <f t="shared" si="6"/>
        <v>275.13880148273444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1:37" x14ac:dyDescent="0.3">
      <c r="A79" s="7">
        <v>1929</v>
      </c>
      <c r="B79" s="7">
        <v>305.71715</v>
      </c>
      <c r="C79" s="10">
        <v>1982.4521</v>
      </c>
      <c r="D79" s="10">
        <v>338.18599999999998</v>
      </c>
      <c r="E79" s="2">
        <v>1823</v>
      </c>
      <c r="F79" s="2">
        <v>16</v>
      </c>
      <c r="G79" s="3">
        <f t="shared" si="5"/>
        <v>2.8319248826291089E-2</v>
      </c>
      <c r="H79" s="3">
        <f t="shared" si="5"/>
        <v>4.0769610878164796E-2</v>
      </c>
      <c r="I79" s="3">
        <f t="shared" si="5"/>
        <v>5.1651379152400506E-2</v>
      </c>
      <c r="J79" s="3">
        <f t="shared" si="5"/>
        <v>2.0813635856237155E-2</v>
      </c>
      <c r="K79" s="3">
        <f t="shared" si="5"/>
        <v>1.7053621993976221E-3</v>
      </c>
      <c r="L79" s="3">
        <f t="shared" si="6"/>
        <v>275.14325923691251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 x14ac:dyDescent="0.3">
      <c r="A80" s="6">
        <v>1928.75</v>
      </c>
      <c r="B80" s="6">
        <v>307.76790750000004</v>
      </c>
      <c r="C80" s="10">
        <v>1982.5342000000001</v>
      </c>
      <c r="D80" s="10">
        <v>338.55099999999999</v>
      </c>
      <c r="E80" s="2">
        <v>1824</v>
      </c>
      <c r="F80" s="2">
        <v>16</v>
      </c>
      <c r="G80" s="3">
        <f t="shared" si="5"/>
        <v>2.9295774647887334E-2</v>
      </c>
      <c r="H80" s="3">
        <f t="shared" si="5"/>
        <v>4.2159799877490349E-2</v>
      </c>
      <c r="I80" s="3">
        <f t="shared" si="5"/>
        <v>5.3361838397920448E-2</v>
      </c>
      <c r="J80" s="3">
        <f t="shared" si="5"/>
        <v>2.1502552547121346E-2</v>
      </c>
      <c r="K80" s="3">
        <f t="shared" si="5"/>
        <v>1.7855281687698152E-3</v>
      </c>
      <c r="L80" s="3">
        <f t="shared" si="6"/>
        <v>275.14810549363921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1:37" x14ac:dyDescent="0.3">
      <c r="A81" s="6">
        <v>1925</v>
      </c>
      <c r="B81" s="6">
        <v>304.07187499999998</v>
      </c>
      <c r="C81" s="10">
        <v>1982.6192000000001</v>
      </c>
      <c r="D81" s="10">
        <v>338.89800000000002</v>
      </c>
      <c r="E81" s="2">
        <v>1825</v>
      </c>
      <c r="F81" s="2">
        <v>17</v>
      </c>
      <c r="G81" s="3">
        <f t="shared" si="5"/>
        <v>3.0272300469483579E-2</v>
      </c>
      <c r="H81" s="3">
        <f t="shared" si="5"/>
        <v>4.3546164425312867E-2</v>
      </c>
      <c r="I81" s="3">
        <f t="shared" si="5"/>
        <v>5.5049338805976608E-2</v>
      </c>
      <c r="J81" s="3">
        <f t="shared" si="5"/>
        <v>2.215211359330942E-2</v>
      </c>
      <c r="K81" s="3">
        <f t="shared" si="5"/>
        <v>1.8341512870596341E-3</v>
      </c>
      <c r="L81" s="3">
        <f t="shared" si="6"/>
        <v>275.15285406858112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37" x14ac:dyDescent="0.3">
      <c r="A82" s="6">
        <v>1925</v>
      </c>
      <c r="B82" s="6">
        <v>304.81849999999997</v>
      </c>
      <c r="C82" s="10">
        <v>1982.7040999999999</v>
      </c>
      <c r="D82" s="10">
        <v>338.822</v>
      </c>
      <c r="E82" s="2">
        <v>1826</v>
      </c>
      <c r="F82" s="2">
        <v>17</v>
      </c>
      <c r="G82" s="3">
        <f t="shared" si="5"/>
        <v>3.1309859154929585E-2</v>
      </c>
      <c r="H82" s="3">
        <f t="shared" si="5"/>
        <v>4.5022611756427813E-2</v>
      </c>
      <c r="I82" s="3">
        <f t="shared" si="5"/>
        <v>5.6864423286009796E-2</v>
      </c>
      <c r="J82" s="3">
        <f t="shared" si="5"/>
        <v>2.2881938151073214E-2</v>
      </c>
      <c r="K82" s="3">
        <f t="shared" si="5"/>
        <v>1.9105910558807552E-3</v>
      </c>
      <c r="L82" s="3">
        <f t="shared" si="6"/>
        <v>275.15798942340433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 x14ac:dyDescent="0.3">
      <c r="A83" s="6">
        <v>1923.5833333333333</v>
      </c>
      <c r="B83" s="6">
        <v>305.20449499999995</v>
      </c>
      <c r="C83" s="10">
        <v>1982.7863</v>
      </c>
      <c r="D83" s="10">
        <v>338.63400000000001</v>
      </c>
      <c r="E83" s="2">
        <v>1827</v>
      </c>
      <c r="F83" s="2">
        <v>18</v>
      </c>
      <c r="G83" s="3">
        <f t="shared" si="5"/>
        <v>3.2347417840375592E-2</v>
      </c>
      <c r="H83" s="3">
        <f t="shared" si="5"/>
        <v>4.6494997336789898E-2</v>
      </c>
      <c r="I83" s="3">
        <f t="shared" si="5"/>
        <v>5.8655144584242966E-2</v>
      </c>
      <c r="J83" s="3">
        <f t="shared" si="5"/>
        <v>2.3570070126314454E-2</v>
      </c>
      <c r="K83" s="3">
        <f t="shared" si="5"/>
        <v>1.9569541192921112E-3</v>
      </c>
      <c r="L83" s="3">
        <f t="shared" si="6"/>
        <v>275.16302458400702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37" x14ac:dyDescent="0.3">
      <c r="A84" s="6">
        <v>1923</v>
      </c>
      <c r="B84" s="6">
        <v>303.19853499999999</v>
      </c>
      <c r="C84" s="10">
        <v>1982.8712</v>
      </c>
      <c r="D84" s="10">
        <v>338.55700000000002</v>
      </c>
      <c r="E84" s="2">
        <v>1828</v>
      </c>
      <c r="F84" s="2">
        <v>18</v>
      </c>
      <c r="G84" s="3">
        <f t="shared" si="5"/>
        <v>3.3446009389671363E-2</v>
      </c>
      <c r="H84" s="3">
        <f t="shared" si="5"/>
        <v>4.8057229054011906E-2</v>
      </c>
      <c r="I84" s="3">
        <f t="shared" si="5"/>
        <v>6.0572064460091543E-2</v>
      </c>
      <c r="J84" s="3">
        <f t="shared" si="5"/>
        <v>2.4336262177216007E-2</v>
      </c>
      <c r="K84" s="3">
        <f t="shared" si="5"/>
        <v>2.0320230955368111E-3</v>
      </c>
      <c r="L84" s="3">
        <f t="shared" si="6"/>
        <v>275.1684435881765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37" x14ac:dyDescent="0.3">
      <c r="A85" s="6">
        <v>1919</v>
      </c>
      <c r="B85" s="6">
        <v>303.55286499999994</v>
      </c>
      <c r="C85" s="10">
        <v>1982.9534000000001</v>
      </c>
      <c r="D85" s="10">
        <v>338.32799999999997</v>
      </c>
      <c r="E85" s="2">
        <v>1829</v>
      </c>
      <c r="F85" s="2">
        <v>18</v>
      </c>
      <c r="G85" s="3">
        <f t="shared" si="5"/>
        <v>3.4544600938967135E-2</v>
      </c>
      <c r="H85" s="3">
        <f t="shared" si="5"/>
        <v>4.9615163025069971E-2</v>
      </c>
      <c r="I85" s="3">
        <f t="shared" si="5"/>
        <v>6.2463254256737134E-2</v>
      </c>
      <c r="J85" s="3">
        <f t="shared" si="5"/>
        <v>2.5058684085046169E-2</v>
      </c>
      <c r="K85" s="3">
        <f t="shared" si="5"/>
        <v>2.0775547312224607E-3</v>
      </c>
      <c r="L85" s="3">
        <f t="shared" si="6"/>
        <v>275.17375925703703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37" x14ac:dyDescent="0.3">
      <c r="A86" s="6">
        <v>1918.625</v>
      </c>
      <c r="B86" s="6">
        <v>303.26575874999997</v>
      </c>
      <c r="C86" s="10">
        <v>1983.0383999999999</v>
      </c>
      <c r="D86" s="10">
        <v>338.30700000000002</v>
      </c>
      <c r="E86" s="2">
        <v>1830</v>
      </c>
      <c r="F86" s="2">
        <v>24</v>
      </c>
      <c r="G86" s="3">
        <f t="shared" si="5"/>
        <v>3.5643192488262906E-2</v>
      </c>
      <c r="H86" s="3">
        <f t="shared" si="5"/>
        <v>5.116881107319228E-2</v>
      </c>
      <c r="I86" s="3">
        <f t="shared" si="5"/>
        <v>6.4329059339149938E-2</v>
      </c>
      <c r="J86" s="3">
        <f t="shared" si="5"/>
        <v>2.5739836300471632E-2</v>
      </c>
      <c r="K86" s="3">
        <f t="shared" si="5"/>
        <v>2.1051710642526729E-3</v>
      </c>
      <c r="L86" s="3">
        <f t="shared" si="6"/>
        <v>275.17898607026535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 x14ac:dyDescent="0.3">
      <c r="A87" s="6">
        <v>1916</v>
      </c>
      <c r="B87" s="6">
        <v>301.33425</v>
      </c>
      <c r="C87" s="10">
        <v>1983.1233</v>
      </c>
      <c r="D87" s="10">
        <v>338.42700000000002</v>
      </c>
      <c r="E87" s="2">
        <v>1831</v>
      </c>
      <c r="F87" s="2">
        <v>23</v>
      </c>
      <c r="G87" s="3">
        <f t="shared" ref="G87:K102" si="7">G86*(1-G$5)+G$4*$F86*$L$4/1000</f>
        <v>3.7107981220657275E-2</v>
      </c>
      <c r="H87" s="3">
        <f t="shared" si="7"/>
        <v>5.3281565270771124E-2</v>
      </c>
      <c r="I87" s="3">
        <f t="shared" si="7"/>
        <v>6.7071228887303033E-2</v>
      </c>
      <c r="J87" s="3">
        <f t="shared" si="7"/>
        <v>2.7086301783386228E-2</v>
      </c>
      <c r="K87" s="3">
        <f t="shared" si="7"/>
        <v>2.4036113577894022E-3</v>
      </c>
      <c r="L87" s="3">
        <f t="shared" si="6"/>
        <v>275.18695068851991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37" x14ac:dyDescent="0.3">
      <c r="A88" s="6">
        <v>1914</v>
      </c>
      <c r="B88" s="6">
        <v>300.01884000000001</v>
      </c>
      <c r="C88" s="10">
        <v>1983.2</v>
      </c>
      <c r="D88" s="10">
        <v>338.51900000000001</v>
      </c>
      <c r="E88" s="2">
        <v>1832</v>
      </c>
      <c r="F88" s="2">
        <v>23</v>
      </c>
      <c r="G88" s="3">
        <f t="shared" si="7"/>
        <v>3.8511737089201879E-2</v>
      </c>
      <c r="H88" s="3">
        <f t="shared" si="7"/>
        <v>5.5294610504767208E-2</v>
      </c>
      <c r="I88" s="3">
        <f t="shared" si="7"/>
        <v>6.9626356605096862E-2</v>
      </c>
      <c r="J88" s="3">
        <f t="shared" si="7"/>
        <v>2.8238477034335203E-2</v>
      </c>
      <c r="K88" s="3">
        <f t="shared" si="7"/>
        <v>2.537676189105555E-3</v>
      </c>
      <c r="L88" s="3">
        <f t="shared" si="6"/>
        <v>275.1942088574225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37" x14ac:dyDescent="0.3">
      <c r="A89" s="7">
        <v>1914</v>
      </c>
      <c r="B89" s="7">
        <v>300.68717500000002</v>
      </c>
      <c r="C89" s="10">
        <v>1983.2849000000001</v>
      </c>
      <c r="D89" s="10">
        <v>339.11500000000001</v>
      </c>
      <c r="E89" s="2">
        <v>1833</v>
      </c>
      <c r="F89" s="2">
        <v>24</v>
      </c>
      <c r="G89" s="3">
        <f t="shared" si="7"/>
        <v>3.9915492957746483E-2</v>
      </c>
      <c r="H89" s="3">
        <f t="shared" si="7"/>
        <v>5.7302117791135622E-2</v>
      </c>
      <c r="I89" s="3">
        <f t="shared" si="7"/>
        <v>7.2147187824961434E-2</v>
      </c>
      <c r="J89" s="3">
        <f t="shared" si="7"/>
        <v>2.9324832135469242E-2</v>
      </c>
      <c r="K89" s="3">
        <f t="shared" si="7"/>
        <v>2.6189906196880039E-3</v>
      </c>
      <c r="L89" s="3">
        <f t="shared" si="6"/>
        <v>275.20130862132902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37" x14ac:dyDescent="0.3">
      <c r="A90" s="6">
        <v>1913</v>
      </c>
      <c r="B90" s="6">
        <v>300.73694999999998</v>
      </c>
      <c r="C90" s="10">
        <v>1983.3670999999999</v>
      </c>
      <c r="D90" s="10">
        <v>339.53199999999998</v>
      </c>
      <c r="E90" s="2">
        <v>1834</v>
      </c>
      <c r="F90" s="2">
        <v>24</v>
      </c>
      <c r="G90" s="3">
        <f t="shared" si="7"/>
        <v>4.1380281690140852E-2</v>
      </c>
      <c r="H90" s="3">
        <f t="shared" si="7"/>
        <v>5.9397999078550895E-2</v>
      </c>
      <c r="I90" s="3">
        <f t="shared" si="7"/>
        <v>7.4784417637399195E-2</v>
      </c>
      <c r="J90" s="3">
        <f t="shared" si="7"/>
        <v>3.0466498077037055E-2</v>
      </c>
      <c r="K90" s="3">
        <f t="shared" si="7"/>
        <v>2.7152586717208455E-3</v>
      </c>
      <c r="L90" s="3">
        <f t="shared" si="6"/>
        <v>275.20874445515483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1:37" x14ac:dyDescent="0.3">
      <c r="A91" s="6">
        <v>1911.5</v>
      </c>
      <c r="B91" s="6">
        <v>298.39029749999997</v>
      </c>
      <c r="C91" s="10">
        <v>1983.4521</v>
      </c>
      <c r="D91" s="10">
        <v>339.601</v>
      </c>
      <c r="E91" s="2">
        <v>1835</v>
      </c>
      <c r="F91" s="2">
        <v>25</v>
      </c>
      <c r="G91" s="3">
        <f t="shared" si="7"/>
        <v>4.2845070422535221E-2</v>
      </c>
      <c r="H91" s="3">
        <f t="shared" si="7"/>
        <v>6.1488114533878792E-2</v>
      </c>
      <c r="I91" s="3">
        <f t="shared" si="7"/>
        <v>7.7386248927026779E-2</v>
      </c>
      <c r="J91" s="3">
        <f t="shared" si="7"/>
        <v>3.1542944232595134E-2</v>
      </c>
      <c r="K91" s="3">
        <f t="shared" si="7"/>
        <v>2.7736481968295753E-3</v>
      </c>
      <c r="L91" s="3">
        <f t="shared" si="6"/>
        <v>275.21603602631285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37" x14ac:dyDescent="0.3">
      <c r="A92" s="6">
        <v>1909</v>
      </c>
      <c r="B92" s="6">
        <v>300.44690500000002</v>
      </c>
      <c r="C92" s="10">
        <v>1983.5342000000001</v>
      </c>
      <c r="D92" s="10">
        <v>340.33800000000002</v>
      </c>
      <c r="E92" s="2">
        <v>1836</v>
      </c>
      <c r="F92" s="2">
        <v>29</v>
      </c>
      <c r="G92" s="3">
        <f t="shared" si="7"/>
        <v>4.4370892018779355E-2</v>
      </c>
      <c r="H92" s="3">
        <f t="shared" si="7"/>
        <v>6.3666376732710805E-2</v>
      </c>
      <c r="I92" s="3">
        <f t="shared" si="7"/>
        <v>8.010339157640331E-2</v>
      </c>
      <c r="J92" s="3">
        <f t="shared" si="7"/>
        <v>3.2675267295495455E-2</v>
      </c>
      <c r="K92" s="3">
        <f t="shared" si="7"/>
        <v>2.8560115908215916E-3</v>
      </c>
      <c r="L92" s="3">
        <f t="shared" si="6"/>
        <v>275.22367193921423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37" x14ac:dyDescent="0.3">
      <c r="A93" s="6">
        <v>1906</v>
      </c>
      <c r="B93" s="6">
        <v>296.85449999999997</v>
      </c>
      <c r="C93" s="10">
        <v>1983.6192000000001</v>
      </c>
      <c r="D93" s="10">
        <v>341.20400000000001</v>
      </c>
      <c r="E93" s="2">
        <v>1837</v>
      </c>
      <c r="F93" s="2">
        <v>29</v>
      </c>
      <c r="G93" s="3">
        <f t="shared" si="7"/>
        <v>4.614084507042255E-2</v>
      </c>
      <c r="H93" s="3">
        <f t="shared" si="7"/>
        <v>6.6214233321565064E-2</v>
      </c>
      <c r="I93" s="3">
        <f t="shared" si="7"/>
        <v>8.3385002030790176E-2</v>
      </c>
      <c r="J93" s="3">
        <f t="shared" si="7"/>
        <v>3.4212387869746778E-2</v>
      </c>
      <c r="K93" s="3">
        <f t="shared" si="7"/>
        <v>3.0937609417457882E-3</v>
      </c>
      <c r="L93" s="3">
        <f t="shared" si="6"/>
        <v>275.23304622923428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1:37" x14ac:dyDescent="0.3">
      <c r="A94" s="6">
        <v>1906</v>
      </c>
      <c r="B94" s="6">
        <v>298.54685000000001</v>
      </c>
      <c r="C94" s="10">
        <v>1983.7040999999999</v>
      </c>
      <c r="D94" s="10">
        <v>341.35399999999998</v>
      </c>
      <c r="E94" s="2">
        <v>1838</v>
      </c>
      <c r="F94" s="2">
        <v>30</v>
      </c>
      <c r="G94" s="3">
        <f t="shared" si="7"/>
        <v>4.7910798122065744E-2</v>
      </c>
      <c r="H94" s="3">
        <f t="shared" si="7"/>
        <v>6.8755080680763872E-2</v>
      </c>
      <c r="I94" s="3">
        <f t="shared" si="7"/>
        <v>8.6622564688517131E-2</v>
      </c>
      <c r="J94" s="3">
        <f t="shared" si="7"/>
        <v>3.5661697578075136E-2</v>
      </c>
      <c r="K94" s="3">
        <f t="shared" si="7"/>
        <v>3.2379632124080915E-3</v>
      </c>
      <c r="L94" s="3">
        <f t="shared" si="6"/>
        <v>275.24218810428181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1:37" x14ac:dyDescent="0.3">
      <c r="A95" s="6">
        <v>1904</v>
      </c>
      <c r="B95" s="6">
        <v>295.12097999999997</v>
      </c>
      <c r="C95" s="10">
        <v>1983.7863</v>
      </c>
      <c r="D95" s="10">
        <v>341.25700000000001</v>
      </c>
      <c r="E95" s="2">
        <v>1839</v>
      </c>
      <c r="F95" s="2">
        <v>31</v>
      </c>
      <c r="G95" s="3">
        <f t="shared" si="7"/>
        <v>4.9741784037558703E-2</v>
      </c>
      <c r="H95" s="3">
        <f t="shared" si="7"/>
        <v>7.1382834806522619E-2</v>
      </c>
      <c r="I95" s="3">
        <f t="shared" si="7"/>
        <v>8.9966905528023985E-2</v>
      </c>
      <c r="J95" s="3">
        <f t="shared" si="7"/>
        <v>3.7145583671204865E-2</v>
      </c>
      <c r="K95" s="3">
        <f t="shared" si="7"/>
        <v>3.3723746675724696E-3</v>
      </c>
      <c r="L95" s="3">
        <f t="shared" si="6"/>
        <v>275.25160948271088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1:37" x14ac:dyDescent="0.3">
      <c r="A96" s="6">
        <v>1902</v>
      </c>
      <c r="B96" s="6">
        <v>295.67980999999997</v>
      </c>
      <c r="C96" s="10">
        <v>1983.8712</v>
      </c>
      <c r="D96" s="10">
        <v>341.29599999999999</v>
      </c>
      <c r="E96" s="2">
        <v>1840</v>
      </c>
      <c r="F96" s="2">
        <v>33</v>
      </c>
      <c r="G96" s="3">
        <f t="shared" si="7"/>
        <v>5.1633802816901428E-2</v>
      </c>
      <c r="H96" s="3">
        <f t="shared" si="7"/>
        <v>7.409725661572801E-2</v>
      </c>
      <c r="I96" s="3">
        <f t="shared" si="7"/>
        <v>9.3416591306790295E-2</v>
      </c>
      <c r="J96" s="3">
        <f t="shared" si="7"/>
        <v>3.8662070908975402E-2</v>
      </c>
      <c r="K96" s="3">
        <f t="shared" si="7"/>
        <v>3.5008476929537669E-3</v>
      </c>
      <c r="L96" s="3">
        <f t="shared" si="6"/>
        <v>275.26131056934133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1:37" x14ac:dyDescent="0.3">
      <c r="A97" s="6">
        <v>1902</v>
      </c>
      <c r="B97" s="6">
        <v>294.96305000000001</v>
      </c>
      <c r="C97" s="10">
        <v>1983.9534000000001</v>
      </c>
      <c r="D97" s="10">
        <v>341.30700000000002</v>
      </c>
      <c r="E97" s="2">
        <v>1841</v>
      </c>
      <c r="F97" s="2">
        <v>34</v>
      </c>
      <c r="G97" s="3">
        <f t="shared" si="7"/>
        <v>5.3647887323943683E-2</v>
      </c>
      <c r="H97" s="3">
        <f t="shared" si="7"/>
        <v>7.6992004396606611E-2</v>
      </c>
      <c r="I97" s="3">
        <f t="shared" si="7"/>
        <v>9.712044276194351E-2</v>
      </c>
      <c r="J97" s="3">
        <f t="shared" si="7"/>
        <v>4.032666778250546E-2</v>
      </c>
      <c r="K97" s="3">
        <f t="shared" si="7"/>
        <v>3.6726672354085864E-3</v>
      </c>
      <c r="L97" s="3">
        <f t="shared" si="6"/>
        <v>275.2717596695004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1:37" x14ac:dyDescent="0.3">
      <c r="A98" s="6">
        <v>1899</v>
      </c>
      <c r="B98" s="6">
        <v>294.71417500000001</v>
      </c>
      <c r="C98" s="10">
        <v>1984.0382999999999</v>
      </c>
      <c r="D98" s="10">
        <v>341.27300000000002</v>
      </c>
      <c r="E98" s="2">
        <v>1842</v>
      </c>
      <c r="F98" s="2">
        <v>36</v>
      </c>
      <c r="G98" s="3">
        <f t="shared" si="7"/>
        <v>5.5723004694835702E-2</v>
      </c>
      <c r="H98" s="3">
        <f t="shared" si="7"/>
        <v>7.9972685353403669E-2</v>
      </c>
      <c r="I98" s="3">
        <f t="shared" si="7"/>
        <v>0.10092481358345068</v>
      </c>
      <c r="J98" s="3">
        <f t="shared" si="7"/>
        <v>4.2013542361920522E-2</v>
      </c>
      <c r="K98" s="3">
        <f t="shared" si="7"/>
        <v>3.8238294126527426E-3</v>
      </c>
      <c r="L98" s="3">
        <f t="shared" si="6"/>
        <v>275.28245787540624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1:37" x14ac:dyDescent="0.3">
      <c r="A99" s="6">
        <v>1899</v>
      </c>
      <c r="B99" s="6">
        <v>295.99701999999996</v>
      </c>
      <c r="C99" s="10">
        <v>1984.123</v>
      </c>
      <c r="D99" s="10">
        <v>341.27100000000002</v>
      </c>
      <c r="E99" s="2">
        <v>1843</v>
      </c>
      <c r="F99" s="2">
        <v>37</v>
      </c>
      <c r="G99" s="3">
        <f t="shared" si="7"/>
        <v>5.7920187793427252E-2</v>
      </c>
      <c r="H99" s="3">
        <f t="shared" si="7"/>
        <v>8.3132959794997893E-2</v>
      </c>
      <c r="I99" s="3">
        <f t="shared" si="7"/>
        <v>0.10497858928025085</v>
      </c>
      <c r="J99" s="3">
        <f t="shared" si="7"/>
        <v>4.3838792883940027E-2</v>
      </c>
      <c r="K99" s="3">
        <f t="shared" si="7"/>
        <v>4.0094106213552621E-3</v>
      </c>
      <c r="L99" s="3">
        <f t="shared" si="6"/>
        <v>275.29387994037398</v>
      </c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1:37" x14ac:dyDescent="0.3">
      <c r="A100" s="7">
        <v>1899</v>
      </c>
      <c r="B100" s="7">
        <v>296.207425</v>
      </c>
      <c r="C100" s="10">
        <v>1984.2021999999999</v>
      </c>
      <c r="D100" s="10">
        <v>341.24200000000002</v>
      </c>
      <c r="E100" s="2">
        <v>1844</v>
      </c>
      <c r="F100" s="2">
        <v>39</v>
      </c>
      <c r="G100" s="3">
        <f t="shared" si="7"/>
        <v>6.0178403755868567E-2</v>
      </c>
      <c r="H100" s="3">
        <f t="shared" si="7"/>
        <v>8.6378436940727846E-2</v>
      </c>
      <c r="I100" s="3">
        <f t="shared" si="7"/>
        <v>0.10912818744471556</v>
      </c>
      <c r="J100" s="3">
        <f t="shared" si="7"/>
        <v>4.5677143473978089E-2</v>
      </c>
      <c r="K100" s="3">
        <f t="shared" si="7"/>
        <v>4.1689196711073816E-3</v>
      </c>
      <c r="L100" s="3">
        <f t="shared" si="6"/>
        <v>275.30553109128641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1:37" x14ac:dyDescent="0.3">
      <c r="A101" s="6">
        <v>1894</v>
      </c>
      <c r="B101" s="6">
        <v>293.84083500000003</v>
      </c>
      <c r="C101" s="10">
        <v>1984.2869000000001</v>
      </c>
      <c r="D101" s="10">
        <v>341.23200000000003</v>
      </c>
      <c r="E101" s="2">
        <v>1845</v>
      </c>
      <c r="F101" s="2">
        <v>43</v>
      </c>
      <c r="G101" s="3">
        <f t="shared" si="7"/>
        <v>6.2558685446009413E-2</v>
      </c>
      <c r="H101" s="3">
        <f t="shared" si="7"/>
        <v>8.9802779109021957E-2</v>
      </c>
      <c r="I101" s="3">
        <f t="shared" si="7"/>
        <v>0.11352255663045085</v>
      </c>
      <c r="J101" s="3">
        <f t="shared" si="7"/>
        <v>4.76452166583523E-2</v>
      </c>
      <c r="K101" s="3">
        <f t="shared" si="7"/>
        <v>4.359563513898693E-3</v>
      </c>
      <c r="L101" s="3">
        <f t="shared" si="6"/>
        <v>275.31788880135775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1:37" x14ac:dyDescent="0.3">
      <c r="A102" s="6">
        <v>1893</v>
      </c>
      <c r="B102" s="6">
        <v>294.59803333333332</v>
      </c>
      <c r="C102" s="10">
        <v>1984.3688999999999</v>
      </c>
      <c r="D102" s="10">
        <v>341.39</v>
      </c>
      <c r="E102" s="2">
        <v>1846</v>
      </c>
      <c r="F102" s="2">
        <v>43</v>
      </c>
      <c r="G102" s="3">
        <f t="shared" si="7"/>
        <v>6.5183098591549318E-2</v>
      </c>
      <c r="H102" s="3">
        <f t="shared" si="7"/>
        <v>9.3593287664085228E-2</v>
      </c>
      <c r="I102" s="3">
        <f t="shared" si="7"/>
        <v>0.11845888085362308</v>
      </c>
      <c r="J102" s="3">
        <f t="shared" si="7"/>
        <v>4.9970343577114801E-2</v>
      </c>
      <c r="K102" s="3">
        <f t="shared" si="7"/>
        <v>4.6629882768671055E-3</v>
      </c>
      <c r="L102" s="3">
        <f t="shared" si="6"/>
        <v>275.33186859896324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1:37" x14ac:dyDescent="0.3">
      <c r="A103" s="6">
        <v>1889</v>
      </c>
      <c r="B103" s="6">
        <v>291.51727</v>
      </c>
      <c r="C103" s="10">
        <v>1984.4536000000001</v>
      </c>
      <c r="D103" s="10">
        <v>341.62</v>
      </c>
      <c r="E103" s="2">
        <v>1847</v>
      </c>
      <c r="F103" s="2">
        <v>46</v>
      </c>
      <c r="G103" s="3">
        <f t="shared" ref="G103:K118" si="8">G102*(1-G$5)+G$4*$F102*$L$4/1000</f>
        <v>6.7807511737089224E-2</v>
      </c>
      <c r="H103" s="3">
        <f t="shared" si="8"/>
        <v>9.7373368416779404E-2</v>
      </c>
      <c r="I103" s="3">
        <f t="shared" si="8"/>
        <v>0.12332894669279393</v>
      </c>
      <c r="J103" s="3">
        <f t="shared" si="8"/>
        <v>5.2162643304869999E-2</v>
      </c>
      <c r="K103" s="3">
        <f t="shared" si="8"/>
        <v>4.8470246985234857E-3</v>
      </c>
      <c r="L103" s="3">
        <f t="shared" si="6"/>
        <v>275.34551949485007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1:37" x14ac:dyDescent="0.3">
      <c r="A104" s="7">
        <v>1889</v>
      </c>
      <c r="B104" s="7">
        <v>292.22812499999998</v>
      </c>
      <c r="C104" s="10">
        <v>1984.5355</v>
      </c>
      <c r="D104" s="10">
        <v>341.935</v>
      </c>
      <c r="E104" s="2">
        <v>1848</v>
      </c>
      <c r="F104" s="2">
        <v>47</v>
      </c>
      <c r="G104" s="3">
        <f t="shared" si="8"/>
        <v>7.0615023474178432E-2</v>
      </c>
      <c r="H104" s="3">
        <f t="shared" si="8"/>
        <v>0.10142474019514565</v>
      </c>
      <c r="I104" s="3">
        <f t="shared" si="8"/>
        <v>0.12858434773415406</v>
      </c>
      <c r="J104" s="3">
        <f t="shared" si="8"/>
        <v>5.458181651750707E-2</v>
      </c>
      <c r="K104" s="3">
        <f t="shared" si="8"/>
        <v>5.0994935011844178E-3</v>
      </c>
      <c r="L104" s="3">
        <f t="shared" si="6"/>
        <v>275.3603054214222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1:37" x14ac:dyDescent="0.3">
      <c r="A105" s="6">
        <v>1887</v>
      </c>
      <c r="B105" s="6">
        <v>293.71867500000002</v>
      </c>
      <c r="C105" s="10">
        <v>1984.6202000000001</v>
      </c>
      <c r="D105" s="10">
        <v>342.35899999999998</v>
      </c>
      <c r="E105" s="2">
        <v>1849</v>
      </c>
      <c r="F105" s="2">
        <v>50</v>
      </c>
      <c r="G105" s="3">
        <f t="shared" si="8"/>
        <v>7.3483568075117398E-2</v>
      </c>
      <c r="H105" s="3">
        <f t="shared" si="8"/>
        <v>0.10555886324223084</v>
      </c>
      <c r="I105" s="3">
        <f t="shared" si="8"/>
        <v>0.13391944228772401</v>
      </c>
      <c r="J105" s="3">
        <f t="shared" si="8"/>
        <v>5.6980160862054464E-2</v>
      </c>
      <c r="K105" s="3">
        <f t="shared" si="8"/>
        <v>5.2995719274267234E-3</v>
      </c>
      <c r="L105" s="3">
        <f t="shared" si="6"/>
        <v>275.37524160639458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1:37" x14ac:dyDescent="0.3">
      <c r="A106" s="6">
        <v>1886</v>
      </c>
      <c r="B106" s="6">
        <v>290.62266999999997</v>
      </c>
      <c r="C106" s="10">
        <v>1984.7049</v>
      </c>
      <c r="D106" s="10">
        <v>342.50799999999998</v>
      </c>
      <c r="E106" s="2">
        <v>1850</v>
      </c>
      <c r="F106" s="2">
        <v>54</v>
      </c>
      <c r="G106" s="3">
        <f t="shared" si="8"/>
        <v>7.6535211267605666E-2</v>
      </c>
      <c r="H106" s="3">
        <f t="shared" si="8"/>
        <v>0.10996330333405055</v>
      </c>
      <c r="I106" s="3">
        <f t="shared" si="8"/>
        <v>0.1396336301416678</v>
      </c>
      <c r="J106" s="3">
        <f t="shared" si="8"/>
        <v>5.9593608010300766E-2</v>
      </c>
      <c r="K106" s="3">
        <f t="shared" si="8"/>
        <v>5.5617706977122696E-3</v>
      </c>
      <c r="L106" s="3">
        <f t="shared" si="6"/>
        <v>275.39128752345135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1:37" x14ac:dyDescent="0.3">
      <c r="A107" s="6">
        <v>1884</v>
      </c>
      <c r="B107" s="6">
        <v>289.80905999999999</v>
      </c>
      <c r="C107" s="10">
        <v>1984.7869000000001</v>
      </c>
      <c r="D107" s="10">
        <v>342.47199999999998</v>
      </c>
      <c r="E107" s="2">
        <v>1851</v>
      </c>
      <c r="F107" s="2">
        <v>54</v>
      </c>
      <c r="G107" s="3">
        <f t="shared" si="8"/>
        <v>7.9830985915492994E-2</v>
      </c>
      <c r="H107" s="3">
        <f t="shared" si="8"/>
        <v>0.11473121353394743</v>
      </c>
      <c r="I107" s="3">
        <f t="shared" si="8"/>
        <v>0.14587205761400859</v>
      </c>
      <c r="J107" s="3">
        <f t="shared" si="8"/>
        <v>6.2527240707341433E-2</v>
      </c>
      <c r="K107" s="3">
        <f t="shared" si="8"/>
        <v>5.9085957180594504E-3</v>
      </c>
      <c r="L107" s="3">
        <f t="shared" si="6"/>
        <v>275.40887009348887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1:37" x14ac:dyDescent="0.3">
      <c r="A108" s="6">
        <v>1883</v>
      </c>
      <c r="B108" s="6">
        <v>291.87700000000001</v>
      </c>
      <c r="C108" s="10">
        <v>1984.8715999999999</v>
      </c>
      <c r="D108" s="10">
        <v>342.42599999999999</v>
      </c>
      <c r="E108" s="2">
        <v>1852</v>
      </c>
      <c r="F108" s="2">
        <v>57</v>
      </c>
      <c r="G108" s="3">
        <f t="shared" si="8"/>
        <v>8.3126760563380322E-2</v>
      </c>
      <c r="H108" s="3">
        <f t="shared" si="8"/>
        <v>0.11948600707032649</v>
      </c>
      <c r="I108" s="3">
        <f t="shared" si="8"/>
        <v>0.15202674907057337</v>
      </c>
      <c r="J108" s="3">
        <f t="shared" si="8"/>
        <v>6.5293284191315623E-2</v>
      </c>
      <c r="K108" s="3">
        <f t="shared" si="8"/>
        <v>6.1189557264554736E-3</v>
      </c>
      <c r="L108" s="3">
        <f t="shared" si="6"/>
        <v>275.42605175662203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:37" x14ac:dyDescent="0.3">
      <c r="A109" s="6">
        <v>1878</v>
      </c>
      <c r="B109" s="6">
        <v>288.79094999999995</v>
      </c>
      <c r="C109" s="10">
        <v>1984.9536000000001</v>
      </c>
      <c r="D109" s="10">
        <v>342.34199999999998</v>
      </c>
      <c r="E109" s="2">
        <v>1853</v>
      </c>
      <c r="F109" s="2">
        <v>59</v>
      </c>
      <c r="G109" s="3">
        <f t="shared" si="8"/>
        <v>8.6605633802816939E-2</v>
      </c>
      <c r="H109" s="3">
        <f t="shared" si="8"/>
        <v>0.12450941016836632</v>
      </c>
      <c r="I109" s="3">
        <f t="shared" si="8"/>
        <v>0.15854953269309094</v>
      </c>
      <c r="J109" s="3">
        <f t="shared" si="8"/>
        <v>6.8253424983145988E-2</v>
      </c>
      <c r="K109" s="3">
        <f t="shared" si="8"/>
        <v>6.3873905915476032E-3</v>
      </c>
      <c r="L109" s="3">
        <f t="shared" si="6"/>
        <v>275.44430539223896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:37" x14ac:dyDescent="0.3">
      <c r="A110" s="6">
        <v>1874</v>
      </c>
      <c r="B110" s="6">
        <v>290.52176999999995</v>
      </c>
      <c r="C110" s="10">
        <v>1985.0383999999999</v>
      </c>
      <c r="D110" s="10">
        <v>342.32900000000001</v>
      </c>
      <c r="E110" s="2">
        <v>1854</v>
      </c>
      <c r="F110" s="2">
        <v>69</v>
      </c>
      <c r="G110" s="3">
        <f t="shared" si="8"/>
        <v>9.0206572769953086E-2</v>
      </c>
      <c r="H110" s="3">
        <f t="shared" si="8"/>
        <v>0.12970678716151648</v>
      </c>
      <c r="I110" s="3">
        <f t="shared" si="8"/>
        <v>0.16528523298001818</v>
      </c>
      <c r="J110" s="3">
        <f t="shared" si="8"/>
        <v>7.1279204021829703E-2</v>
      </c>
      <c r="K110" s="3">
        <f t="shared" si="8"/>
        <v>6.6441012809768281E-3</v>
      </c>
      <c r="L110" s="3">
        <f t="shared" si="6"/>
        <v>275.4631218982143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1:37" x14ac:dyDescent="0.3">
      <c r="A111" s="6">
        <v>1873</v>
      </c>
      <c r="B111" s="6">
        <v>287.16828499999997</v>
      </c>
      <c r="C111" s="10">
        <v>1985.1233</v>
      </c>
      <c r="D111" s="10">
        <v>342.28899999999999</v>
      </c>
      <c r="E111" s="2">
        <v>1855</v>
      </c>
      <c r="F111" s="2">
        <v>71</v>
      </c>
      <c r="G111" s="3">
        <f t="shared" si="8"/>
        <v>9.4417840375586884E-2</v>
      </c>
      <c r="H111" s="3">
        <f t="shared" si="8"/>
        <v>0.13582883315131003</v>
      </c>
      <c r="I111" s="3">
        <f t="shared" si="8"/>
        <v>0.17343286996702248</v>
      </c>
      <c r="J111" s="3">
        <f t="shared" si="8"/>
        <v>7.5305838736831401E-2</v>
      </c>
      <c r="K111" s="3">
        <f t="shared" si="8"/>
        <v>7.2692877528667387E-3</v>
      </c>
      <c r="L111" s="3">
        <f t="shared" si="6"/>
        <v>275.48625466998362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1:37" x14ac:dyDescent="0.3">
      <c r="A112" s="6">
        <v>1870</v>
      </c>
      <c r="B112" s="6">
        <v>287.39724999999999</v>
      </c>
      <c r="C112" s="10">
        <v>1985.2</v>
      </c>
      <c r="D112" s="10">
        <v>342.31900000000002</v>
      </c>
      <c r="E112" s="2">
        <v>1856</v>
      </c>
      <c r="F112" s="2">
        <v>76</v>
      </c>
      <c r="G112" s="3">
        <f t="shared" si="8"/>
        <v>9.8751173708920212E-2</v>
      </c>
      <c r="H112" s="3">
        <f t="shared" si="8"/>
        <v>0.14212183063676986</v>
      </c>
      <c r="I112" s="3">
        <f t="shared" si="8"/>
        <v>0.18177161383583249</v>
      </c>
      <c r="J112" s="3">
        <f t="shared" si="8"/>
        <v>7.9337186253757783E-2</v>
      </c>
      <c r="K112" s="3">
        <f t="shared" si="8"/>
        <v>7.7423792297205626E-3</v>
      </c>
      <c r="L112" s="3">
        <f t="shared" si="6"/>
        <v>275.50972418366501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1:37" x14ac:dyDescent="0.3">
      <c r="A113" s="6">
        <v>1867</v>
      </c>
      <c r="B113" s="6">
        <v>285.217105</v>
      </c>
      <c r="C113" s="10">
        <v>1985.2849000000001</v>
      </c>
      <c r="D113" s="10">
        <v>342.488</v>
      </c>
      <c r="E113" s="2">
        <v>1857</v>
      </c>
      <c r="F113" s="2">
        <v>77</v>
      </c>
      <c r="G113" s="3">
        <f t="shared" si="8"/>
        <v>0.10338967136150237</v>
      </c>
      <c r="H113" s="3">
        <f t="shared" si="8"/>
        <v>0.14886699946606516</v>
      </c>
      <c r="I113" s="3">
        <f t="shared" si="8"/>
        <v>0.19074960365753016</v>
      </c>
      <c r="J113" s="3">
        <f t="shared" si="8"/>
        <v>8.372509002110759E-2</v>
      </c>
      <c r="K113" s="3">
        <f t="shared" si="8"/>
        <v>8.2640654993186968E-3</v>
      </c>
      <c r="L113" s="3">
        <f t="shared" si="6"/>
        <v>275.53499543000555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1:37" x14ac:dyDescent="0.3">
      <c r="A114" s="7">
        <v>1864</v>
      </c>
      <c r="B114" s="7">
        <v>285.40895</v>
      </c>
      <c r="C114" s="10">
        <v>1985.3670999999999</v>
      </c>
      <c r="D114" s="10">
        <v>342.76799999999997</v>
      </c>
      <c r="E114" s="2">
        <v>1858</v>
      </c>
      <c r="F114" s="2">
        <v>78</v>
      </c>
      <c r="G114" s="3">
        <f t="shared" si="8"/>
        <v>0.1080892018779343</v>
      </c>
      <c r="H114" s="3">
        <f t="shared" si="8"/>
        <v>0.15568750884784924</v>
      </c>
      <c r="I114" s="3">
        <f t="shared" si="8"/>
        <v>0.19975732011208866</v>
      </c>
      <c r="J114" s="3">
        <f t="shared" si="8"/>
        <v>8.7979697533180135E-2</v>
      </c>
      <c r="K114" s="3">
        <f t="shared" si="8"/>
        <v>8.6274325733885857E-3</v>
      </c>
      <c r="L114" s="3">
        <f t="shared" si="6"/>
        <v>275.56014116094445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1:37" x14ac:dyDescent="0.3">
      <c r="A115" s="6">
        <v>1862</v>
      </c>
      <c r="B115" s="6">
        <v>286.55107499999997</v>
      </c>
      <c r="C115" s="10">
        <v>1985.4521</v>
      </c>
      <c r="D115" s="10">
        <v>343.15899999999999</v>
      </c>
      <c r="E115" s="2">
        <v>1859</v>
      </c>
      <c r="F115" s="2">
        <v>83</v>
      </c>
      <c r="G115" s="3">
        <f t="shared" si="8"/>
        <v>0.11284976525821599</v>
      </c>
      <c r="H115" s="3">
        <f t="shared" si="8"/>
        <v>0.16258315151800956</v>
      </c>
      <c r="I115" s="3">
        <f t="shared" si="8"/>
        <v>0.20879436419033309</v>
      </c>
      <c r="J115" s="3">
        <f t="shared" si="8"/>
        <v>9.2108623585975338E-2</v>
      </c>
      <c r="K115" s="3">
        <f t="shared" si="8"/>
        <v>8.8947742013495579E-3</v>
      </c>
      <c r="L115" s="3">
        <f t="shared" si="6"/>
        <v>275.58523067875387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1:37" x14ac:dyDescent="0.3">
      <c r="A116" s="7">
        <v>1859</v>
      </c>
      <c r="B116" s="7">
        <v>286.48409000000004</v>
      </c>
      <c r="C116" s="10">
        <v>1985.5342000000001</v>
      </c>
      <c r="D116" s="10">
        <v>343.65600000000001</v>
      </c>
      <c r="E116" s="2">
        <v>1860</v>
      </c>
      <c r="F116" s="2">
        <v>91</v>
      </c>
      <c r="G116" s="3">
        <f t="shared" si="8"/>
        <v>0.11791549295774652</v>
      </c>
      <c r="H116" s="3">
        <f t="shared" si="8"/>
        <v>0.16992930763708347</v>
      </c>
      <c r="I116" s="3">
        <f t="shared" si="8"/>
        <v>0.21846128120597164</v>
      </c>
      <c r="J116" s="3">
        <f t="shared" si="8"/>
        <v>9.6588531534212541E-2</v>
      </c>
      <c r="K116" s="3">
        <f t="shared" si="8"/>
        <v>9.2916668793629337E-3</v>
      </c>
      <c r="L116" s="3">
        <f t="shared" si="6"/>
        <v>275.61218628021436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:37" x14ac:dyDescent="0.3">
      <c r="A117" s="6">
        <v>1855</v>
      </c>
      <c r="B117" s="6">
        <v>284.9085</v>
      </c>
      <c r="C117" s="10">
        <v>1985.6192000000001</v>
      </c>
      <c r="D117" s="10">
        <v>344.06900000000002</v>
      </c>
      <c r="E117" s="2">
        <v>1861</v>
      </c>
      <c r="F117" s="2">
        <v>95</v>
      </c>
      <c r="G117" s="3">
        <f t="shared" si="8"/>
        <v>0.12346948356807516</v>
      </c>
      <c r="H117" s="3">
        <f t="shared" si="8"/>
        <v>0.17800642796994795</v>
      </c>
      <c r="I117" s="3">
        <f t="shared" si="8"/>
        <v>0.22920032084185249</v>
      </c>
      <c r="J117" s="3">
        <f t="shared" si="8"/>
        <v>0.10175148356169764</v>
      </c>
      <c r="K117" s="3">
        <f t="shared" si="8"/>
        <v>9.907981311653595E-3</v>
      </c>
      <c r="L117" s="3">
        <f t="shared" si="6"/>
        <v>275.6423356972532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1:37" x14ac:dyDescent="0.3">
      <c r="A118" s="6">
        <v>1854</v>
      </c>
      <c r="B118" s="6">
        <v>287.02756499999998</v>
      </c>
      <c r="C118" s="10">
        <v>1985.7040999999999</v>
      </c>
      <c r="D118" s="10">
        <v>344.197</v>
      </c>
      <c r="E118" s="2">
        <v>1862</v>
      </c>
      <c r="F118" s="2">
        <v>97</v>
      </c>
      <c r="G118" s="3">
        <f t="shared" si="8"/>
        <v>0.12926760563380285</v>
      </c>
      <c r="H118" s="3">
        <f t="shared" si="8"/>
        <v>0.18643691475773536</v>
      </c>
      <c r="I118" s="3">
        <f t="shared" si="8"/>
        <v>0.24039615344071119</v>
      </c>
      <c r="J118" s="3">
        <f t="shared" si="8"/>
        <v>0.10708897593949951</v>
      </c>
      <c r="K118" s="3">
        <f t="shared" si="8"/>
        <v>1.0469588338091314E-2</v>
      </c>
      <c r="L118" s="3">
        <f t="shared" si="6"/>
        <v>275.67365923810985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1:37" x14ac:dyDescent="0.3">
      <c r="A119" s="6">
        <v>1851</v>
      </c>
      <c r="B119" s="6">
        <v>285.17396666666662</v>
      </c>
      <c r="C119" s="10">
        <v>1985.7863</v>
      </c>
      <c r="D119" s="10">
        <v>344.19499999999999</v>
      </c>
      <c r="E119" s="2">
        <v>1863</v>
      </c>
      <c r="F119" s="2">
        <v>104</v>
      </c>
      <c r="G119" s="3">
        <f t="shared" ref="G119:K134" si="9">G118*(1-G$5)+G$4*$F118*$L$4/1000</f>
        <v>0.13518779342723009</v>
      </c>
      <c r="H119" s="3">
        <f t="shared" si="9"/>
        <v>0.19503200245153268</v>
      </c>
      <c r="I119" s="3">
        <f t="shared" si="9"/>
        <v>0.25174217816249217</v>
      </c>
      <c r="J119" s="3">
        <f t="shared" si="9"/>
        <v>0.11235629594209656</v>
      </c>
      <c r="K119" s="3">
        <f t="shared" si="9"/>
        <v>1.0904116931950857E-2</v>
      </c>
      <c r="L119" s="3">
        <f t="shared" si="6"/>
        <v>275.7052223869153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1:37" x14ac:dyDescent="0.3">
      <c r="A120" s="6">
        <v>1849</v>
      </c>
      <c r="B120" s="6">
        <v>287.73346999999995</v>
      </c>
      <c r="C120" s="10">
        <v>1985.8712</v>
      </c>
      <c r="D120" s="10">
        <v>343.94499999999999</v>
      </c>
      <c r="E120" s="2">
        <v>1864</v>
      </c>
      <c r="F120" s="2">
        <v>112</v>
      </c>
      <c r="G120" s="3">
        <f t="shared" si="9"/>
        <v>0.14153521126760568</v>
      </c>
      <c r="H120" s="3">
        <f t="shared" si="9"/>
        <v>0.20426072179740112</v>
      </c>
      <c r="I120" s="3">
        <f t="shared" si="9"/>
        <v>0.26398755274493857</v>
      </c>
      <c r="J120" s="3">
        <f t="shared" si="9"/>
        <v>0.11814430675676638</v>
      </c>
      <c r="K120" s="3">
        <f t="shared" si="9"/>
        <v>1.1496310344301069E-2</v>
      </c>
      <c r="L120" s="3">
        <f t="shared" si="6"/>
        <v>275.73942410291102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1:37" x14ac:dyDescent="0.3">
      <c r="A121" s="6">
        <v>1846</v>
      </c>
      <c r="B121" s="6">
        <v>283.29579000000001</v>
      </c>
      <c r="C121" s="10">
        <v>1985.9534000000001</v>
      </c>
      <c r="D121" s="10">
        <v>343.71</v>
      </c>
      <c r="E121" s="2">
        <v>1865</v>
      </c>
      <c r="F121" s="2">
        <v>119</v>
      </c>
      <c r="G121" s="3">
        <f t="shared" si="9"/>
        <v>0.1483708920187794</v>
      </c>
      <c r="H121" s="3">
        <f t="shared" si="9"/>
        <v>0.21421522636933563</v>
      </c>
      <c r="I121" s="3">
        <f t="shared" si="9"/>
        <v>0.27727044030209569</v>
      </c>
      <c r="J121" s="3">
        <f t="shared" si="9"/>
        <v>0.12454063384641034</v>
      </c>
      <c r="K121" s="3">
        <f t="shared" si="9"/>
        <v>1.2231080659831414E-2</v>
      </c>
      <c r="L121" s="3">
        <f t="shared" si="6"/>
        <v>275.77662827319648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1:37" x14ac:dyDescent="0.3">
      <c r="A122" s="6">
        <v>1846</v>
      </c>
      <c r="B122" s="6">
        <v>284.95827500000001</v>
      </c>
      <c r="C122" s="10">
        <v>1986.0383999999999</v>
      </c>
      <c r="D122" s="10">
        <v>343.71499999999997</v>
      </c>
      <c r="E122" s="2">
        <v>1866</v>
      </c>
      <c r="F122" s="2">
        <v>122</v>
      </c>
      <c r="G122" s="3">
        <f t="shared" si="9"/>
        <v>0.15563380281690148</v>
      </c>
      <c r="H122" s="3">
        <f t="shared" si="9"/>
        <v>0.22479962279686366</v>
      </c>
      <c r="I122" s="3">
        <f t="shared" si="9"/>
        <v>0.2914266799540296</v>
      </c>
      <c r="J122" s="3">
        <f t="shared" si="9"/>
        <v>0.13139315512267852</v>
      </c>
      <c r="K122" s="3">
        <f t="shared" si="9"/>
        <v>1.3005379881699876E-2</v>
      </c>
      <c r="L122" s="3">
        <f t="shared" si="6"/>
        <v>275.81625864057219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1:37" x14ac:dyDescent="0.3">
      <c r="A123" s="6">
        <v>1844</v>
      </c>
      <c r="B123" s="6">
        <v>286.49905000000001</v>
      </c>
      <c r="C123" s="10">
        <v>1986.1233</v>
      </c>
      <c r="D123" s="10">
        <v>343.74099999999999</v>
      </c>
      <c r="E123" s="2">
        <v>1867</v>
      </c>
      <c r="F123" s="2">
        <v>130</v>
      </c>
      <c r="G123" s="3">
        <f t="shared" si="9"/>
        <v>0.16307981220657283</v>
      </c>
      <c r="H123" s="3">
        <f t="shared" si="9"/>
        <v>0.23563659137419701</v>
      </c>
      <c r="I123" s="3">
        <f t="shared" si="9"/>
        <v>0.30584361006389127</v>
      </c>
      <c r="J123" s="3">
        <f t="shared" si="9"/>
        <v>0.13820632607782224</v>
      </c>
      <c r="K123" s="3">
        <f t="shared" si="9"/>
        <v>1.3615861169977268E-2</v>
      </c>
      <c r="L123" s="3">
        <f t="shared" si="6"/>
        <v>275.85638220089248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:37" x14ac:dyDescent="0.3">
      <c r="A124" s="8">
        <v>1841</v>
      </c>
      <c r="B124" s="8">
        <v>283.01704999999998</v>
      </c>
      <c r="C124" s="10">
        <v>1986.2</v>
      </c>
      <c r="D124" s="10">
        <v>343.76499999999999</v>
      </c>
      <c r="E124" s="2">
        <v>1868</v>
      </c>
      <c r="F124" s="2">
        <v>135</v>
      </c>
      <c r="G124" s="3">
        <f t="shared" si="9"/>
        <v>0.17101408450704231</v>
      </c>
      <c r="H124" s="3">
        <f t="shared" si="9"/>
        <v>0.24719492083587488</v>
      </c>
      <c r="I124" s="3">
        <f t="shared" si="9"/>
        <v>0.3212689051927155</v>
      </c>
      <c r="J124" s="3">
        <f t="shared" si="9"/>
        <v>0.14556924913206956</v>
      </c>
      <c r="K124" s="3">
        <f t="shared" si="9"/>
        <v>1.4361723642958468E-2</v>
      </c>
      <c r="L124" s="3">
        <f t="shared" si="6"/>
        <v>275.89940888331068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1:37" x14ac:dyDescent="0.3">
      <c r="A125" s="6">
        <v>1979</v>
      </c>
      <c r="B125" s="6">
        <v>332.04542500000002</v>
      </c>
      <c r="C125" s="10">
        <v>1986.2849000000001</v>
      </c>
      <c r="D125" s="10">
        <v>343.78399999999999</v>
      </c>
      <c r="E125" s="2">
        <v>1869</v>
      </c>
      <c r="F125" s="2">
        <v>142</v>
      </c>
      <c r="G125" s="3">
        <f t="shared" si="9"/>
        <v>0.17925352112676063</v>
      </c>
      <c r="H125" s="3">
        <f t="shared" si="9"/>
        <v>0.25919093655569109</v>
      </c>
      <c r="I125" s="3">
        <f t="shared" si="9"/>
        <v>0.3372383262188145</v>
      </c>
      <c r="J125" s="3">
        <f t="shared" si="9"/>
        <v>0.15309840600028318</v>
      </c>
      <c r="K125" s="3">
        <f t="shared" si="9"/>
        <v>1.5048853884788209E-2</v>
      </c>
      <c r="L125" s="3">
        <f t="shared" si="6"/>
        <v>275.94383004378636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1:37" x14ac:dyDescent="0.3">
      <c r="A126" s="6">
        <v>1979</v>
      </c>
      <c r="B126" s="6">
        <v>335.24097999999998</v>
      </c>
      <c r="C126" s="10">
        <v>1986.3670999999999</v>
      </c>
      <c r="D126" s="10">
        <v>343.91699999999997</v>
      </c>
      <c r="E126" s="2">
        <v>1870</v>
      </c>
      <c r="F126" s="2">
        <v>147</v>
      </c>
      <c r="G126" s="3">
        <f t="shared" si="9"/>
        <v>0.18792018779342728</v>
      </c>
      <c r="H126" s="3">
        <f t="shared" si="9"/>
        <v>0.27181122787289291</v>
      </c>
      <c r="I126" s="3">
        <f t="shared" si="9"/>
        <v>0.35404503903283641</v>
      </c>
      <c r="J126" s="3">
        <f t="shared" si="9"/>
        <v>0.16101904205132372</v>
      </c>
      <c r="K126" s="3">
        <f t="shared" si="9"/>
        <v>1.5794257941326287E-2</v>
      </c>
      <c r="L126" s="3">
        <f t="shared" si="6"/>
        <v>275.99058975469183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1:37" x14ac:dyDescent="0.3">
      <c r="A127" s="6">
        <v>1976</v>
      </c>
      <c r="B127" s="6">
        <v>331.19925000000001</v>
      </c>
      <c r="C127" s="10">
        <v>1986.4521</v>
      </c>
      <c r="D127" s="10">
        <v>344.23599999999999</v>
      </c>
      <c r="E127" s="2">
        <v>1871</v>
      </c>
      <c r="F127" s="2">
        <v>156</v>
      </c>
      <c r="G127" s="3">
        <f t="shared" si="9"/>
        <v>0.19689201877934279</v>
      </c>
      <c r="H127" s="3">
        <f t="shared" si="9"/>
        <v>0.28486628395941649</v>
      </c>
      <c r="I127" s="3">
        <f t="shared" si="9"/>
        <v>0.37137733550514834</v>
      </c>
      <c r="J127" s="3">
        <f t="shared" si="9"/>
        <v>0.16907405152619248</v>
      </c>
      <c r="K127" s="3">
        <f t="shared" si="9"/>
        <v>1.6481110139528358E-2</v>
      </c>
      <c r="L127" s="3">
        <f t="shared" si="6"/>
        <v>276.0386907999096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1:37" x14ac:dyDescent="0.3">
      <c r="A128" s="6">
        <v>1974</v>
      </c>
      <c r="B128" s="6">
        <v>328.063425</v>
      </c>
      <c r="C128" s="10">
        <v>1986.5342000000001</v>
      </c>
      <c r="D128" s="10">
        <v>344.685</v>
      </c>
      <c r="E128" s="2">
        <v>1872</v>
      </c>
      <c r="F128" s="2">
        <v>173</v>
      </c>
      <c r="G128" s="3">
        <f t="shared" si="9"/>
        <v>0.20641314553990617</v>
      </c>
      <c r="H128" s="3">
        <f t="shared" si="9"/>
        <v>0.29873049561884224</v>
      </c>
      <c r="I128" s="3">
        <f t="shared" si="9"/>
        <v>0.38982909989531839</v>
      </c>
      <c r="J128" s="3">
        <f t="shared" si="9"/>
        <v>0.1777252416617118</v>
      </c>
      <c r="K128" s="3">
        <f t="shared" si="9"/>
        <v>1.7320242267696538E-2</v>
      </c>
      <c r="L128" s="3">
        <f t="shared" si="6"/>
        <v>276.09001822498345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1:37" x14ac:dyDescent="0.3">
      <c r="A129" s="6">
        <v>1973</v>
      </c>
      <c r="B129" s="6">
        <v>326.39999999999998</v>
      </c>
      <c r="C129" s="10">
        <v>1986.6192000000001</v>
      </c>
      <c r="D129" s="10">
        <v>345.05700000000002</v>
      </c>
      <c r="E129" s="2">
        <v>1873</v>
      </c>
      <c r="F129" s="2">
        <v>184</v>
      </c>
      <c r="G129" s="3">
        <f t="shared" si="9"/>
        <v>0.21697183098591555</v>
      </c>
      <c r="H129" s="3">
        <f t="shared" si="9"/>
        <v>0.31415281054891597</v>
      </c>
      <c r="I129" s="3">
        <f t="shared" si="9"/>
        <v>0.41058718394974597</v>
      </c>
      <c r="J129" s="3">
        <f t="shared" si="9"/>
        <v>0.18787752166719446</v>
      </c>
      <c r="K129" s="3">
        <f t="shared" si="9"/>
        <v>1.8627323696708151E-2</v>
      </c>
      <c r="L129" s="3">
        <f t="shared" si="6"/>
        <v>276.14821667084846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1:37" x14ac:dyDescent="0.3">
      <c r="A130" s="6">
        <v>1972</v>
      </c>
      <c r="B130" s="6">
        <v>324.13119999999998</v>
      </c>
      <c r="C130" s="10">
        <v>1986.7040999999999</v>
      </c>
      <c r="D130" s="10">
        <v>345.23700000000002</v>
      </c>
      <c r="E130" s="2">
        <v>1874</v>
      </c>
      <c r="F130" s="2">
        <v>174</v>
      </c>
      <c r="G130" s="3">
        <f t="shared" si="9"/>
        <v>0.22820187793427235</v>
      </c>
      <c r="H130" s="3">
        <f t="shared" si="9"/>
        <v>0.33056556207926358</v>
      </c>
      <c r="I130" s="3">
        <f t="shared" si="9"/>
        <v>0.43271922237473287</v>
      </c>
      <c r="J130" s="3">
        <f t="shared" si="9"/>
        <v>0.19874091364546542</v>
      </c>
      <c r="K130" s="3">
        <f t="shared" si="9"/>
        <v>1.9936540583027323E-2</v>
      </c>
      <c r="L130" s="3">
        <f t="shared" si="6"/>
        <v>276.21016411661674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1:37" x14ac:dyDescent="0.3">
      <c r="A131" s="6">
        <v>1971.2</v>
      </c>
      <c r="B131" s="6">
        <v>325.22624999999999</v>
      </c>
      <c r="C131" s="10">
        <v>1986.7863</v>
      </c>
      <c r="D131" s="10">
        <v>345.30700000000002</v>
      </c>
      <c r="E131" s="2">
        <v>1875</v>
      </c>
      <c r="F131" s="2">
        <v>188</v>
      </c>
      <c r="G131" s="3">
        <f t="shared" si="9"/>
        <v>0.23882159624413152</v>
      </c>
      <c r="H131" s="3">
        <f t="shared" si="9"/>
        <v>0.34599419450326874</v>
      </c>
      <c r="I131" s="3">
        <f t="shared" si="9"/>
        <v>0.45305184353103534</v>
      </c>
      <c r="J131" s="3">
        <f t="shared" si="9"/>
        <v>0.20781000527275781</v>
      </c>
      <c r="K131" s="3">
        <f t="shared" si="9"/>
        <v>2.0261137196718296E-2</v>
      </c>
      <c r="L131" s="3">
        <f t="shared" si="6"/>
        <v>276.26593877674793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1:37" x14ac:dyDescent="0.3">
      <c r="A132" s="6">
        <v>1970.7</v>
      </c>
      <c r="B132" s="6">
        <v>324.7285</v>
      </c>
      <c r="C132" s="10">
        <v>1986.8712</v>
      </c>
      <c r="D132" s="10">
        <v>345.20499999999998</v>
      </c>
      <c r="E132" s="2">
        <v>1876</v>
      </c>
      <c r="F132" s="2">
        <v>191</v>
      </c>
      <c r="G132" s="3">
        <f t="shared" si="9"/>
        <v>0.25029577464788738</v>
      </c>
      <c r="H132" s="3">
        <f t="shared" si="9"/>
        <v>0.36269493628877814</v>
      </c>
      <c r="I132" s="3">
        <f t="shared" si="9"/>
        <v>0.47521483410831011</v>
      </c>
      <c r="J132" s="3">
        <f t="shared" si="9"/>
        <v>0.21800420069555382</v>
      </c>
      <c r="K132" s="3">
        <f t="shared" si="9"/>
        <v>2.1115291990265933E-2</v>
      </c>
      <c r="L132" s="3">
        <f t="shared" si="6"/>
        <v>276.32732503773082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1:37" x14ac:dyDescent="0.3">
      <c r="A133" s="6">
        <v>1967</v>
      </c>
      <c r="B133" s="6">
        <v>322.89999999999998</v>
      </c>
      <c r="C133" s="10">
        <v>1986.9534000000001</v>
      </c>
      <c r="D133" s="10">
        <v>344.95499999999998</v>
      </c>
      <c r="E133" s="2">
        <v>1877</v>
      </c>
      <c r="F133" s="2">
        <v>194</v>
      </c>
      <c r="G133" s="3">
        <f t="shared" si="9"/>
        <v>0.26195305164319255</v>
      </c>
      <c r="H133" s="3">
        <f t="shared" si="9"/>
        <v>0.37963142397513761</v>
      </c>
      <c r="I133" s="3">
        <f t="shared" si="9"/>
        <v>0.49753104360124145</v>
      </c>
      <c r="J133" s="3">
        <f t="shared" si="9"/>
        <v>0.22796814645897281</v>
      </c>
      <c r="K133" s="3">
        <f t="shared" si="9"/>
        <v>2.1774208131115622E-2</v>
      </c>
      <c r="L133" s="3">
        <f t="shared" si="6"/>
        <v>276.38885787380968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1:37" x14ac:dyDescent="0.3">
      <c r="A134" s="6">
        <v>1949</v>
      </c>
      <c r="B134" s="6">
        <v>309.88559499999997</v>
      </c>
      <c r="C134" s="10">
        <v>1987.0383999999999</v>
      </c>
      <c r="D134" s="10">
        <v>344.71699999999998</v>
      </c>
      <c r="E134" s="2">
        <v>1878</v>
      </c>
      <c r="F134" s="2">
        <v>196</v>
      </c>
      <c r="G134" s="3">
        <f t="shared" si="9"/>
        <v>0.27379342723004702</v>
      </c>
      <c r="H134" s="3">
        <f t="shared" si="9"/>
        <v>0.39680300901832533</v>
      </c>
      <c r="I134" s="3">
        <f t="shared" si="9"/>
        <v>0.51999841541117608</v>
      </c>
      <c r="J134" s="3">
        <f t="shared" si="9"/>
        <v>0.23771499600218349</v>
      </c>
      <c r="K134" s="3">
        <f t="shared" si="9"/>
        <v>2.2314706043143024E-2</v>
      </c>
      <c r="L134" s="3">
        <f t="shared" si="6"/>
        <v>276.45062455370487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1:37" x14ac:dyDescent="0.3">
      <c r="A135" s="6">
        <v>1947</v>
      </c>
      <c r="B135" s="6">
        <v>310.79920499999997</v>
      </c>
      <c r="C135" s="10">
        <v>1987.1233</v>
      </c>
      <c r="D135" s="10">
        <v>344.702</v>
      </c>
      <c r="E135" s="2">
        <v>1879</v>
      </c>
      <c r="F135" s="2">
        <v>210</v>
      </c>
      <c r="G135" s="3">
        <f t="shared" ref="G135:K150" si="10">G134*(1-G$5)+G$4*$F134*$L$4/1000</f>
        <v>0.285755868544601</v>
      </c>
      <c r="H135" s="3">
        <f t="shared" si="10"/>
        <v>0.41411514794486831</v>
      </c>
      <c r="I135" s="3">
        <f t="shared" si="10"/>
        <v>0.54246468580261031</v>
      </c>
      <c r="J135" s="3">
        <f t="shared" si="10"/>
        <v>0.24713978045770851</v>
      </c>
      <c r="K135" s="3">
        <f t="shared" si="10"/>
        <v>2.273643131191333E-2</v>
      </c>
      <c r="L135" s="3">
        <f t="shared" ref="L135:L198" si="11">SUM(G135:K135,L$5)</f>
        <v>276.51221191406171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1:37" x14ac:dyDescent="0.3">
      <c r="A136" s="6">
        <v>1944</v>
      </c>
      <c r="B136" s="6">
        <v>311.35668499999997</v>
      </c>
      <c r="C136" s="10">
        <v>1987.2</v>
      </c>
      <c r="D136" s="10">
        <v>344.858</v>
      </c>
      <c r="E136" s="2">
        <v>1880</v>
      </c>
      <c r="F136" s="2">
        <v>236</v>
      </c>
      <c r="G136" s="3">
        <f t="shared" si="10"/>
        <v>0.29857276995305171</v>
      </c>
      <c r="H136" s="3">
        <f t="shared" si="10"/>
        <v>0.43269421465021124</v>
      </c>
      <c r="I136" s="3">
        <f t="shared" si="10"/>
        <v>0.56673268646087027</v>
      </c>
      <c r="J136" s="3">
        <f t="shared" si="10"/>
        <v>0.25766934909570688</v>
      </c>
      <c r="K136" s="3">
        <f t="shared" si="10"/>
        <v>2.364949761270323E-2</v>
      </c>
      <c r="L136" s="3">
        <f t="shared" si="11"/>
        <v>276.57931851777255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1:37" x14ac:dyDescent="0.3">
      <c r="A137" s="6">
        <v>1944</v>
      </c>
      <c r="B137" s="6">
        <v>312.13815249999999</v>
      </c>
      <c r="C137" s="10">
        <v>1987.2849000000001</v>
      </c>
      <c r="D137" s="10">
        <v>345.053</v>
      </c>
      <c r="E137" s="2">
        <v>1881</v>
      </c>
      <c r="F137" s="2">
        <v>243</v>
      </c>
      <c r="G137" s="3">
        <f t="shared" si="10"/>
        <v>0.3129765258215963</v>
      </c>
      <c r="H137" s="3">
        <f t="shared" si="10"/>
        <v>0.45366348434153453</v>
      </c>
      <c r="I137" s="3">
        <f t="shared" si="10"/>
        <v>0.59458105035403874</v>
      </c>
      <c r="J137" s="3">
        <f t="shared" si="10"/>
        <v>0.27064903977334032</v>
      </c>
      <c r="K137" s="3">
        <f t="shared" si="10"/>
        <v>2.5423957595478011E-2</v>
      </c>
      <c r="L137" s="3">
        <f t="shared" si="11"/>
        <v>276.65729405788596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1:37" x14ac:dyDescent="0.3">
      <c r="A138" s="6">
        <v>1941.5</v>
      </c>
      <c r="B138" s="6">
        <v>310.30370499999998</v>
      </c>
      <c r="C138" s="10">
        <v>1987.3670999999999</v>
      </c>
      <c r="D138" s="10">
        <v>345.44200000000001</v>
      </c>
      <c r="E138" s="2">
        <v>1882</v>
      </c>
      <c r="F138" s="2">
        <v>256</v>
      </c>
      <c r="G138" s="3">
        <f t="shared" si="10"/>
        <v>0.32780751173708927</v>
      </c>
      <c r="H138" s="3">
        <f t="shared" si="10"/>
        <v>0.47523234394027247</v>
      </c>
      <c r="I138" s="3">
        <f t="shared" si="10"/>
        <v>0.62310725954773727</v>
      </c>
      <c r="J138" s="3">
        <f t="shared" si="10"/>
        <v>0.28370883777295586</v>
      </c>
      <c r="K138" s="3">
        <f t="shared" si="10"/>
        <v>2.6828860477116648E-2</v>
      </c>
      <c r="L138" s="3">
        <f t="shared" si="11"/>
        <v>276.73668481347516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1:37" x14ac:dyDescent="0.3">
      <c r="A139" s="6">
        <v>1941</v>
      </c>
      <c r="B139" s="6">
        <v>310.52271500000001</v>
      </c>
      <c r="C139" s="10">
        <v>1987.4521</v>
      </c>
      <c r="D139" s="10">
        <v>346.005</v>
      </c>
      <c r="E139" s="2">
        <v>1883</v>
      </c>
      <c r="F139" s="2">
        <v>272</v>
      </c>
      <c r="G139" s="3">
        <f t="shared" si="10"/>
        <v>0.34343192488262919</v>
      </c>
      <c r="H139" s="3">
        <f t="shared" si="10"/>
        <v>0.49796252423835252</v>
      </c>
      <c r="I139" s="3">
        <f t="shared" si="10"/>
        <v>0.6532036240355622</v>
      </c>
      <c r="J139" s="3">
        <f t="shared" si="10"/>
        <v>0.29754839216720708</v>
      </c>
      <c r="K139" s="3">
        <f t="shared" si="10"/>
        <v>2.8291305787246764E-2</v>
      </c>
      <c r="L139" s="3">
        <f t="shared" si="11"/>
        <v>276.82043777111102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1:37" x14ac:dyDescent="0.3">
      <c r="A140" s="6">
        <v>1940</v>
      </c>
      <c r="B140" s="6">
        <v>311.89999999999998</v>
      </c>
      <c r="C140" s="10">
        <v>1987.5342000000001</v>
      </c>
      <c r="D140" s="10">
        <v>346.47199999999998</v>
      </c>
      <c r="E140" s="2">
        <v>1884</v>
      </c>
      <c r="F140" s="2">
        <v>275</v>
      </c>
      <c r="G140" s="3">
        <f t="shared" si="10"/>
        <v>0.36003286384976535</v>
      </c>
      <c r="H140" s="3">
        <f t="shared" si="10"/>
        <v>0.522132520548653</v>
      </c>
      <c r="I140" s="3">
        <f t="shared" si="10"/>
        <v>0.68529977245145057</v>
      </c>
      <c r="J140" s="3">
        <f t="shared" si="10"/>
        <v>0.31247527060076574</v>
      </c>
      <c r="K140" s="3">
        <f t="shared" si="10"/>
        <v>2.9929497414913818E-2</v>
      </c>
      <c r="L140" s="3">
        <f t="shared" si="11"/>
        <v>276.90986992486557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1:37" x14ac:dyDescent="0.3">
      <c r="A141" s="6">
        <v>1935</v>
      </c>
      <c r="B141" s="6">
        <v>309.18874499999998</v>
      </c>
      <c r="C141" s="10">
        <v>1987.6192000000001</v>
      </c>
      <c r="D141" s="10">
        <v>346.96499999999997</v>
      </c>
      <c r="E141" s="2">
        <v>1885</v>
      </c>
      <c r="F141" s="2">
        <v>277</v>
      </c>
      <c r="G141" s="3">
        <f t="shared" si="10"/>
        <v>0.37681690140845081</v>
      </c>
      <c r="H141" s="3">
        <f t="shared" si="10"/>
        <v>0.54651771461727938</v>
      </c>
      <c r="I141" s="3">
        <f t="shared" si="10"/>
        <v>0.71741581082066197</v>
      </c>
      <c r="J141" s="3">
        <f t="shared" si="10"/>
        <v>0.3269015360734111</v>
      </c>
      <c r="K141" s="3">
        <f t="shared" si="10"/>
        <v>3.1063955934000964E-2</v>
      </c>
      <c r="L141" s="3">
        <f t="shared" si="11"/>
        <v>276.9987159188538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1:37" x14ac:dyDescent="0.3">
      <c r="A142" s="6">
        <v>1896</v>
      </c>
      <c r="B142" s="6">
        <v>298.15635500000002</v>
      </c>
      <c r="C142" s="10">
        <v>1987.7040999999999</v>
      </c>
      <c r="D142" s="10">
        <v>347.25700000000001</v>
      </c>
      <c r="E142" s="2">
        <v>1886</v>
      </c>
      <c r="F142" s="2">
        <v>281</v>
      </c>
      <c r="G142" s="3">
        <f t="shared" si="10"/>
        <v>0.39372300469483579</v>
      </c>
      <c r="H142" s="3">
        <f t="shared" si="10"/>
        <v>0.57102361771514898</v>
      </c>
      <c r="I142" s="3">
        <f t="shared" si="10"/>
        <v>0.7494012374262089</v>
      </c>
      <c r="J142" s="3">
        <f t="shared" si="10"/>
        <v>0.34073841613772682</v>
      </c>
      <c r="K142" s="3">
        <f t="shared" si="10"/>
        <v>3.1845936521614535E-2</v>
      </c>
      <c r="L142" s="3">
        <f t="shared" si="11"/>
        <v>277.08673221249552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1:37" x14ac:dyDescent="0.3">
      <c r="A143" s="6">
        <v>1833</v>
      </c>
      <c r="B143" s="6">
        <v>284.46052500000002</v>
      </c>
      <c r="C143" s="10">
        <v>1987.7863</v>
      </c>
      <c r="D143" s="10">
        <v>347.303</v>
      </c>
      <c r="E143" s="2">
        <v>1887</v>
      </c>
      <c r="F143" s="2">
        <v>295</v>
      </c>
      <c r="G143" s="3">
        <f t="shared" si="10"/>
        <v>0.41087323943661985</v>
      </c>
      <c r="H143" s="3">
        <f t="shared" si="10"/>
        <v>0.59583769119534347</v>
      </c>
      <c r="I143" s="3">
        <f t="shared" si="10"/>
        <v>0.78155827490319474</v>
      </c>
      <c r="J143" s="3">
        <f t="shared" si="10"/>
        <v>0.35425432231318615</v>
      </c>
      <c r="K143" s="3">
        <f t="shared" si="10"/>
        <v>3.2508025150532305E-2</v>
      </c>
      <c r="L143" s="3">
        <f t="shared" si="11"/>
        <v>277.17503155299886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1:37" x14ac:dyDescent="0.3">
      <c r="A144" s="6">
        <v>1960.7390289576404</v>
      </c>
      <c r="B144" s="6">
        <v>315.71922500000005</v>
      </c>
      <c r="C144" s="10">
        <v>1987.8712</v>
      </c>
      <c r="D144" s="10">
        <v>347.40600000000001</v>
      </c>
      <c r="E144" s="2">
        <v>1888</v>
      </c>
      <c r="F144" s="2">
        <v>327</v>
      </c>
      <c r="G144" s="3">
        <f t="shared" si="10"/>
        <v>0.42887793427230059</v>
      </c>
      <c r="H144" s="3">
        <f t="shared" si="10"/>
        <v>0.62189805440807699</v>
      </c>
      <c r="I144" s="3">
        <f t="shared" si="10"/>
        <v>0.81538696720264869</v>
      </c>
      <c r="J144" s="3">
        <f t="shared" si="10"/>
        <v>0.36864129974915194</v>
      </c>
      <c r="K144" s="3">
        <f t="shared" si="10"/>
        <v>3.3566879198723198E-2</v>
      </c>
      <c r="L144" s="3">
        <f t="shared" si="11"/>
        <v>277.26837113483089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1:37" x14ac:dyDescent="0.3">
      <c r="A145" s="6">
        <v>1955.1946053516383</v>
      </c>
      <c r="B145" s="6">
        <v>313.6452666666666</v>
      </c>
      <c r="C145" s="10">
        <v>1987.9534000000001</v>
      </c>
      <c r="D145" s="10">
        <v>347.40499999999997</v>
      </c>
      <c r="E145" s="2">
        <v>1889</v>
      </c>
      <c r="F145" s="2">
        <v>327</v>
      </c>
      <c r="G145" s="3">
        <f t="shared" si="10"/>
        <v>0.4488356807511738</v>
      </c>
      <c r="H145" s="3">
        <f t="shared" si="10"/>
        <v>0.6508914196181026</v>
      </c>
      <c r="I145" s="3">
        <f t="shared" si="10"/>
        <v>0.85356910169608524</v>
      </c>
      <c r="J145" s="3">
        <f t="shared" si="10"/>
        <v>0.38596226293937108</v>
      </c>
      <c r="K145" s="3">
        <f t="shared" si="10"/>
        <v>3.5711454060952191E-2</v>
      </c>
      <c r="L145" s="3">
        <f t="shared" si="11"/>
        <v>277.37496991906568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1:37" x14ac:dyDescent="0.3">
      <c r="A146" s="6">
        <v>1955.1946053516383</v>
      </c>
      <c r="B146" s="6">
        <v>314.10153749999995</v>
      </c>
      <c r="C146" s="10">
        <v>1988.0382999999999</v>
      </c>
      <c r="D146" s="10">
        <v>347.35700000000003</v>
      </c>
      <c r="E146" s="2">
        <v>1890</v>
      </c>
      <c r="F146" s="2">
        <v>356</v>
      </c>
      <c r="G146" s="3">
        <f t="shared" si="10"/>
        <v>0.46879342723004702</v>
      </c>
      <c r="H146" s="3">
        <f t="shared" si="10"/>
        <v>0.67980502321354963</v>
      </c>
      <c r="I146" s="3">
        <f t="shared" si="10"/>
        <v>0.89123873206400628</v>
      </c>
      <c r="J146" s="3">
        <f t="shared" si="10"/>
        <v>0.40229373395712759</v>
      </c>
      <c r="K146" s="3">
        <f t="shared" si="10"/>
        <v>3.7012204466943074E-2</v>
      </c>
      <c r="L146" s="3">
        <f t="shared" si="11"/>
        <v>277.47914312093167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1:37" x14ac:dyDescent="0.3">
      <c r="A147" s="6">
        <v>1955.1946053516383</v>
      </c>
      <c r="B147" s="6">
        <v>314.723725</v>
      </c>
      <c r="C147" s="10">
        <v>1988.123</v>
      </c>
      <c r="D147" s="10">
        <v>347.36799999999999</v>
      </c>
      <c r="E147" s="2">
        <v>1891</v>
      </c>
      <c r="F147" s="2">
        <v>372</v>
      </c>
      <c r="G147" s="3">
        <f t="shared" si="10"/>
        <v>0.49052112676056348</v>
      </c>
      <c r="H147" s="3">
        <f t="shared" si="10"/>
        <v>0.71136208931584044</v>
      </c>
      <c r="I147" s="3">
        <f t="shared" si="10"/>
        <v>0.93275954496417235</v>
      </c>
      <c r="J147" s="3">
        <f t="shared" si="10"/>
        <v>0.42109599524795899</v>
      </c>
      <c r="K147" s="3">
        <f t="shared" si="10"/>
        <v>3.9162651816228036E-2</v>
      </c>
      <c r="L147" s="3">
        <f t="shared" si="11"/>
        <v>277.59490140810476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1:37" x14ac:dyDescent="0.3">
      <c r="A148" s="6">
        <v>1949.3243294617719</v>
      </c>
      <c r="B148" s="6">
        <v>311.41866499999998</v>
      </c>
      <c r="C148" s="10">
        <v>1988.2021999999999</v>
      </c>
      <c r="D148" s="10">
        <v>347.428</v>
      </c>
      <c r="E148" s="2">
        <v>1892</v>
      </c>
      <c r="F148" s="2">
        <v>374</v>
      </c>
      <c r="G148" s="3">
        <f t="shared" si="10"/>
        <v>0.51322535211267617</v>
      </c>
      <c r="H148" s="3">
        <f t="shared" si="10"/>
        <v>0.7443346884035853</v>
      </c>
      <c r="I148" s="3">
        <f t="shared" si="10"/>
        <v>0.97612679580950323</v>
      </c>
      <c r="J148" s="3">
        <f t="shared" si="10"/>
        <v>0.44070207673512651</v>
      </c>
      <c r="K148" s="3">
        <f t="shared" si="10"/>
        <v>4.1218137774587327E-2</v>
      </c>
      <c r="L148" s="3">
        <f t="shared" si="11"/>
        <v>277.7156070508355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1:37" x14ac:dyDescent="0.3">
      <c r="A149" s="6">
        <v>1939.0618319488251</v>
      </c>
      <c r="B149" s="6">
        <v>309.24847499999998</v>
      </c>
      <c r="C149" s="10">
        <v>1988.2869000000001</v>
      </c>
      <c r="D149" s="10">
        <v>347.60700000000003</v>
      </c>
      <c r="E149" s="2">
        <v>1893</v>
      </c>
      <c r="F149" s="2">
        <v>370</v>
      </c>
      <c r="G149" s="3">
        <f t="shared" si="10"/>
        <v>0.53605164319248833</v>
      </c>
      <c r="H149" s="3">
        <f t="shared" si="10"/>
        <v>0.77740437231260717</v>
      </c>
      <c r="I149" s="3">
        <f t="shared" si="10"/>
        <v>1.0192124141877026</v>
      </c>
      <c r="J149" s="3">
        <f t="shared" si="10"/>
        <v>0.45942286620964456</v>
      </c>
      <c r="K149" s="3">
        <f t="shared" si="10"/>
        <v>4.2558749742556051E-2</v>
      </c>
      <c r="L149" s="3">
        <f t="shared" si="11"/>
        <v>277.83465004564499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1:37" x14ac:dyDescent="0.3">
      <c r="A150" s="6">
        <v>1937.1576825081356</v>
      </c>
      <c r="B150" s="6">
        <v>307.874685</v>
      </c>
      <c r="C150" s="10">
        <v>1988.3688999999999</v>
      </c>
      <c r="D150" s="10">
        <v>347.81200000000001</v>
      </c>
      <c r="E150" s="2">
        <v>1894</v>
      </c>
      <c r="F150" s="2">
        <v>383</v>
      </c>
      <c r="G150" s="3">
        <f t="shared" si="10"/>
        <v>0.55863380281690145</v>
      </c>
      <c r="H150" s="3">
        <f t="shared" si="10"/>
        <v>0.81000749367796976</v>
      </c>
      <c r="I150" s="3">
        <f t="shared" si="10"/>
        <v>1.0611187718924975</v>
      </c>
      <c r="J150" s="3">
        <f t="shared" si="10"/>
        <v>0.47660471226885354</v>
      </c>
      <c r="K150" s="3">
        <f t="shared" si="10"/>
        <v>4.3184078576676735E-2</v>
      </c>
      <c r="L150" s="3">
        <f t="shared" si="11"/>
        <v>277.94954885923289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1:37" x14ac:dyDescent="0.3">
      <c r="A151" s="6">
        <v>1927.7580148055886</v>
      </c>
      <c r="B151" s="6">
        <v>305.18683499999997</v>
      </c>
      <c r="C151" s="10">
        <v>1988.4536000000001</v>
      </c>
      <c r="D151" s="10">
        <v>348.25200000000001</v>
      </c>
      <c r="E151" s="2">
        <v>1895</v>
      </c>
      <c r="F151" s="2">
        <v>406</v>
      </c>
      <c r="G151" s="3">
        <f t="shared" ref="G151:K166" si="12">G150*(1-G$5)+G$4*$F150*$L$4/1000</f>
        <v>0.58200938967136151</v>
      </c>
      <c r="H151" s="3">
        <f t="shared" si="12"/>
        <v>0.8437415801586361</v>
      </c>
      <c r="I151" s="3">
        <f t="shared" si="12"/>
        <v>1.1044156882972804</v>
      </c>
      <c r="J151" s="3">
        <f t="shared" si="12"/>
        <v>0.49433083507617448</v>
      </c>
      <c r="K151" s="3">
        <f t="shared" si="12"/>
        <v>4.4173688325470931E-2</v>
      </c>
      <c r="L151" s="3">
        <f t="shared" si="11"/>
        <v>278.06867118152894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1:37" x14ac:dyDescent="0.3">
      <c r="A152" s="6">
        <v>1927.1770631691543</v>
      </c>
      <c r="B152" s="6">
        <v>305.01759999999996</v>
      </c>
      <c r="C152" s="10">
        <v>1988.5355</v>
      </c>
      <c r="D152" s="10">
        <v>348.91199999999998</v>
      </c>
      <c r="E152" s="2">
        <v>1896</v>
      </c>
      <c r="F152" s="2">
        <v>419</v>
      </c>
      <c r="G152" s="3">
        <f t="shared" si="12"/>
        <v>0.60678873239436626</v>
      </c>
      <c r="H152" s="3">
        <f t="shared" si="12"/>
        <v>0.879542487571909</v>
      </c>
      <c r="I152" s="3">
        <f t="shared" si="12"/>
        <v>1.1505868458845767</v>
      </c>
      <c r="J152" s="3">
        <f t="shared" si="12"/>
        <v>0.51374385073230278</v>
      </c>
      <c r="K152" s="3">
        <f t="shared" si="12"/>
        <v>4.5853729185837903E-2</v>
      </c>
      <c r="L152" s="3">
        <f t="shared" si="11"/>
        <v>278.19651564576901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1:37" x14ac:dyDescent="0.3">
      <c r="A153" s="6">
        <v>1904.7531922755438</v>
      </c>
      <c r="B153" s="6">
        <v>299.0446</v>
      </c>
      <c r="C153" s="10">
        <v>1988.6202000000001</v>
      </c>
      <c r="D153" s="10">
        <v>349.15600000000001</v>
      </c>
      <c r="E153" s="2">
        <v>1897</v>
      </c>
      <c r="F153" s="2">
        <v>440</v>
      </c>
      <c r="G153" s="3">
        <f t="shared" si="12"/>
        <v>0.63236150234741795</v>
      </c>
      <c r="H153" s="3">
        <f t="shared" si="12"/>
        <v>0.91646556289545589</v>
      </c>
      <c r="I153" s="3">
        <f t="shared" si="12"/>
        <v>1.1980913174011516</v>
      </c>
      <c r="J153" s="3">
        <f t="shared" si="12"/>
        <v>0.53357368343194445</v>
      </c>
      <c r="K153" s="3">
        <f t="shared" si="12"/>
        <v>4.7483054115718112E-2</v>
      </c>
      <c r="L153" s="3">
        <f t="shared" si="11"/>
        <v>278.3279751201917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1:37" x14ac:dyDescent="0.3">
      <c r="A154" s="6">
        <v>1900.7815002589052</v>
      </c>
      <c r="B154" s="6">
        <v>296.4563</v>
      </c>
      <c r="C154" s="10">
        <v>1988.7049</v>
      </c>
      <c r="D154" s="10">
        <v>349.05099999999999</v>
      </c>
      <c r="E154" s="2">
        <v>1898</v>
      </c>
      <c r="F154" s="2">
        <v>465</v>
      </c>
      <c r="G154" s="3">
        <f t="shared" si="12"/>
        <v>0.65921596244131464</v>
      </c>
      <c r="H154" s="3">
        <f t="shared" si="12"/>
        <v>0.95525889272072351</v>
      </c>
      <c r="I154" s="3">
        <f t="shared" si="12"/>
        <v>1.2481130842205315</v>
      </c>
      <c r="J154" s="3">
        <f t="shared" si="12"/>
        <v>0.55473548886396618</v>
      </c>
      <c r="K154" s="3">
        <f t="shared" si="12"/>
        <v>4.9457205133282348E-2</v>
      </c>
      <c r="L154" s="3">
        <f t="shared" si="11"/>
        <v>278.46678063337981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1:37" x14ac:dyDescent="0.3">
      <c r="A155" s="6">
        <v>1892.0852779669451</v>
      </c>
      <c r="B155" s="6">
        <v>294.65444500000001</v>
      </c>
      <c r="C155" s="10">
        <v>1988.7869000000001</v>
      </c>
      <c r="D155" s="10">
        <v>348.94799999999998</v>
      </c>
      <c r="E155" s="2">
        <v>1899</v>
      </c>
      <c r="F155" s="2">
        <v>507</v>
      </c>
      <c r="G155" s="3">
        <f t="shared" si="12"/>
        <v>0.68759624413145548</v>
      </c>
      <c r="H155" s="3">
        <f t="shared" si="12"/>
        <v>0.99629291877611803</v>
      </c>
      <c r="I155" s="3">
        <f t="shared" si="12"/>
        <v>1.3012192966218985</v>
      </c>
      <c r="J155" s="3">
        <f t="shared" si="12"/>
        <v>0.57762265918177114</v>
      </c>
      <c r="K155" s="3">
        <f t="shared" si="12"/>
        <v>5.1828297172525739E-2</v>
      </c>
      <c r="L155" s="3">
        <f t="shared" si="11"/>
        <v>278.61455941588378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1:37" x14ac:dyDescent="0.3">
      <c r="A156" s="6">
        <v>1884.3545217441565</v>
      </c>
      <c r="B156" s="6">
        <v>289.01265999999998</v>
      </c>
      <c r="C156" s="10">
        <v>1988.8715999999999</v>
      </c>
      <c r="D156" s="10">
        <v>348.87200000000001</v>
      </c>
      <c r="E156" s="2">
        <v>1900</v>
      </c>
      <c r="F156" s="2">
        <v>534</v>
      </c>
      <c r="G156" s="3">
        <f t="shared" si="12"/>
        <v>0.71853990610328644</v>
      </c>
      <c r="H156" s="3">
        <f t="shared" si="12"/>
        <v>1.0411577209707703</v>
      </c>
      <c r="I156" s="3">
        <f t="shared" si="12"/>
        <v>1.3599225438872722</v>
      </c>
      <c r="J156" s="3">
        <f t="shared" si="12"/>
        <v>0.60413193487805061</v>
      </c>
      <c r="K156" s="3">
        <f t="shared" si="12"/>
        <v>5.5238268177242901E-2</v>
      </c>
      <c r="L156" s="3">
        <f t="shared" si="11"/>
        <v>278.77899037401664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1:37" x14ac:dyDescent="0.3">
      <c r="A157" s="6">
        <v>1869.092161647889</v>
      </c>
      <c r="B157" s="6">
        <v>287.68864500000001</v>
      </c>
      <c r="C157" s="10">
        <v>1988.9536000000001</v>
      </c>
      <c r="D157" s="10">
        <v>348.83199999999999</v>
      </c>
      <c r="E157" s="2">
        <v>1901</v>
      </c>
      <c r="F157" s="2">
        <v>552</v>
      </c>
      <c r="G157" s="3">
        <f t="shared" si="12"/>
        <v>0.75113145539906112</v>
      </c>
      <c r="H157" s="3">
        <f t="shared" si="12"/>
        <v>1.0884343100207579</v>
      </c>
      <c r="I157" s="3">
        <f t="shared" si="12"/>
        <v>1.4218941780407381</v>
      </c>
      <c r="J157" s="3">
        <f t="shared" si="12"/>
        <v>0.63229583307962434</v>
      </c>
      <c r="K157" s="3">
        <f t="shared" si="12"/>
        <v>5.8574125774137772E-2</v>
      </c>
      <c r="L157" s="3">
        <f t="shared" si="11"/>
        <v>278.95232990231432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1:37" x14ac:dyDescent="0.3">
      <c r="A158" s="6">
        <v>1852.2881866570406</v>
      </c>
      <c r="B158" s="6">
        <v>288.57463999999999</v>
      </c>
      <c r="C158" s="10">
        <v>1989.0383999999999</v>
      </c>
      <c r="D158" s="10">
        <v>348.71699999999998</v>
      </c>
      <c r="E158" s="2">
        <v>1902</v>
      </c>
      <c r="F158" s="2">
        <v>566</v>
      </c>
      <c r="G158" s="3">
        <f t="shared" si="12"/>
        <v>0.7848215962441315</v>
      </c>
      <c r="H158" s="3">
        <f t="shared" si="12"/>
        <v>1.1372709806057952</v>
      </c>
      <c r="I158" s="3">
        <f t="shared" si="12"/>
        <v>1.4857382161044315</v>
      </c>
      <c r="J158" s="3">
        <f t="shared" si="12"/>
        <v>0.66096349237648888</v>
      </c>
      <c r="K158" s="3">
        <f t="shared" si="12"/>
        <v>6.1442496105625036E-2</v>
      </c>
      <c r="L158" s="3">
        <f t="shared" si="11"/>
        <v>279.13023678143645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1:37" x14ac:dyDescent="0.3">
      <c r="A159" s="6">
        <v>1847.5023593764215</v>
      </c>
      <c r="B159" s="6">
        <v>286.10309999999998</v>
      </c>
      <c r="C159" s="10">
        <v>1989.1233</v>
      </c>
      <c r="D159" s="10">
        <v>348.75599999999997</v>
      </c>
      <c r="E159" s="2">
        <v>1903</v>
      </c>
      <c r="F159" s="2">
        <v>617</v>
      </c>
      <c r="G159" s="3">
        <f t="shared" si="12"/>
        <v>0.81936619718309867</v>
      </c>
      <c r="H159" s="3">
        <f t="shared" si="12"/>
        <v>1.1872878540404739</v>
      </c>
      <c r="I159" s="3">
        <f t="shared" si="12"/>
        <v>1.5508285865527209</v>
      </c>
      <c r="J159" s="3">
        <f t="shared" si="12"/>
        <v>0.68963665091294679</v>
      </c>
      <c r="K159" s="3">
        <f t="shared" si="12"/>
        <v>6.3839527650387307E-2</v>
      </c>
      <c r="L159" s="3">
        <f t="shared" si="11"/>
        <v>279.31095881633962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1:37" x14ac:dyDescent="0.3">
      <c r="A160" s="6">
        <v>1838.009354335828</v>
      </c>
      <c r="B160" s="6">
        <v>284.06502500000005</v>
      </c>
      <c r="C160" s="10">
        <v>1989.2</v>
      </c>
      <c r="D160" s="10">
        <v>348.976</v>
      </c>
      <c r="E160" s="2">
        <v>1904</v>
      </c>
      <c r="F160" s="2">
        <v>624</v>
      </c>
      <c r="G160" s="3">
        <f t="shared" si="12"/>
        <v>0.85702347417840385</v>
      </c>
      <c r="H160" s="3">
        <f t="shared" si="12"/>
        <v>1.2419558619552227</v>
      </c>
      <c r="I160" s="3">
        <f t="shared" si="12"/>
        <v>1.6227072457907346</v>
      </c>
      <c r="J160" s="3">
        <f t="shared" si="12"/>
        <v>0.72265771753942387</v>
      </c>
      <c r="K160" s="3">
        <f t="shared" si="12"/>
        <v>6.7687766971767052E-2</v>
      </c>
      <c r="L160" s="3">
        <f t="shared" si="11"/>
        <v>279.51203206643555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1:37" x14ac:dyDescent="0.3">
      <c r="A161" s="6">
        <v>1834.5106230131994</v>
      </c>
      <c r="B161" s="6">
        <v>283.72655500000002</v>
      </c>
      <c r="C161" s="10">
        <v>1989.2849000000001</v>
      </c>
      <c r="D161" s="10">
        <v>349.05599999999998</v>
      </c>
      <c r="E161" s="2">
        <v>1905</v>
      </c>
      <c r="F161" s="2">
        <v>663</v>
      </c>
      <c r="G161" s="3">
        <f t="shared" si="12"/>
        <v>0.89510798122065738</v>
      </c>
      <c r="H161" s="3">
        <f t="shared" si="12"/>
        <v>1.29713075354096</v>
      </c>
      <c r="I161" s="3">
        <f t="shared" si="12"/>
        <v>1.6946727485869379</v>
      </c>
      <c r="J161" s="3">
        <f t="shared" si="12"/>
        <v>0.75461399068710311</v>
      </c>
      <c r="K161" s="3">
        <f t="shared" si="12"/>
        <v>7.0350480603748197E-2</v>
      </c>
      <c r="L161" s="3">
        <f t="shared" si="11"/>
        <v>279.71187595463942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1:37" x14ac:dyDescent="0.3">
      <c r="A162" s="6">
        <v>1826.8838349409536</v>
      </c>
      <c r="B162" s="6">
        <v>285.10759999999999</v>
      </c>
      <c r="C162" s="10">
        <v>1989.3670999999999</v>
      </c>
      <c r="D162" s="10">
        <v>349.065</v>
      </c>
      <c r="E162" s="2">
        <v>1906</v>
      </c>
      <c r="F162" s="2">
        <v>707</v>
      </c>
      <c r="G162" s="3">
        <f t="shared" si="12"/>
        <v>0.93557276995305172</v>
      </c>
      <c r="H162" s="3">
        <f t="shared" si="12"/>
        <v>1.3558158291812317</v>
      </c>
      <c r="I162" s="3">
        <f t="shared" si="12"/>
        <v>1.7715314410106953</v>
      </c>
      <c r="J162" s="3">
        <f t="shared" si="12"/>
        <v>0.7893221672044729</v>
      </c>
      <c r="K162" s="3">
        <f t="shared" si="12"/>
        <v>7.3796483975072491E-2</v>
      </c>
      <c r="L162" s="3">
        <f t="shared" si="11"/>
        <v>279.92603869132455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1:37" x14ac:dyDescent="0.3">
      <c r="A163" s="6">
        <v>1826.1583955909055</v>
      </c>
      <c r="B163" s="6">
        <v>281.277625</v>
      </c>
      <c r="C163" s="10">
        <v>1989.4521</v>
      </c>
      <c r="D163" s="10">
        <v>349.29700000000003</v>
      </c>
      <c r="E163" s="2">
        <v>1907</v>
      </c>
      <c r="F163" s="2">
        <v>784</v>
      </c>
      <c r="G163" s="3">
        <f t="shared" si="12"/>
        <v>0.97872300469483575</v>
      </c>
      <c r="H163" s="3">
        <f t="shared" si="12"/>
        <v>1.4184709158228264</v>
      </c>
      <c r="I163" s="3">
        <f t="shared" si="12"/>
        <v>1.8539688173660345</v>
      </c>
      <c r="J163" s="3">
        <f t="shared" si="12"/>
        <v>0.82721189396370165</v>
      </c>
      <c r="K163" s="3">
        <f t="shared" si="12"/>
        <v>7.7952318372784296E-2</v>
      </c>
      <c r="L163" s="3">
        <f t="shared" si="11"/>
        <v>280.1563269502202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1:37" x14ac:dyDescent="0.3">
      <c r="A164" s="6">
        <v>1814.2331866062311</v>
      </c>
      <c r="B164" s="6">
        <v>284.34376500000002</v>
      </c>
      <c r="C164" s="10">
        <v>1989.5342000000001</v>
      </c>
      <c r="D164" s="10">
        <v>349.68200000000002</v>
      </c>
      <c r="E164" s="2">
        <v>1908</v>
      </c>
      <c r="F164" s="2">
        <v>750</v>
      </c>
      <c r="G164" s="3">
        <f t="shared" si="12"/>
        <v>1.0265727699530518</v>
      </c>
      <c r="H164" s="3">
        <f t="shared" si="12"/>
        <v>1.4881836833960742</v>
      </c>
      <c r="I164" s="3">
        <f t="shared" si="12"/>
        <v>1.946867743600192</v>
      </c>
      <c r="J164" s="3">
        <f t="shared" si="12"/>
        <v>0.87197465843842381</v>
      </c>
      <c r="K164" s="3">
        <f t="shared" si="12"/>
        <v>8.40879828258633E-2</v>
      </c>
      <c r="L164" s="3">
        <f t="shared" si="11"/>
        <v>280.41768683821363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1:37" x14ac:dyDescent="0.3">
      <c r="A165" s="6">
        <v>1799.5582892886305</v>
      </c>
      <c r="B165" s="6">
        <v>281.14821000000001</v>
      </c>
      <c r="C165" s="10">
        <v>1989.6192000000001</v>
      </c>
      <c r="D165" s="10">
        <v>350.04700000000003</v>
      </c>
      <c r="E165" s="2">
        <v>1909</v>
      </c>
      <c r="F165" s="2">
        <v>785</v>
      </c>
      <c r="G165" s="3">
        <f t="shared" si="12"/>
        <v>1.0723474178403758</v>
      </c>
      <c r="H165" s="3">
        <f t="shared" si="12"/>
        <v>1.5545121807984437</v>
      </c>
      <c r="I165" s="3">
        <f t="shared" si="12"/>
        <v>2.0334117420094064</v>
      </c>
      <c r="J165" s="3">
        <f t="shared" si="12"/>
        <v>0.9101896565777019</v>
      </c>
      <c r="K165" s="3">
        <f t="shared" si="12"/>
        <v>8.6213207302909253E-2</v>
      </c>
      <c r="L165" s="3">
        <f t="shared" si="11"/>
        <v>280.65667420452883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1:37" x14ac:dyDescent="0.3">
      <c r="A166" s="6">
        <v>1799.3172594498767</v>
      </c>
      <c r="B166" s="6">
        <v>283.65417000000002</v>
      </c>
      <c r="C166" s="10">
        <v>1989.7040999999999</v>
      </c>
      <c r="D166" s="10">
        <v>350.22199999999998</v>
      </c>
      <c r="E166" s="2">
        <v>1910</v>
      </c>
      <c r="F166" s="2">
        <v>819</v>
      </c>
      <c r="G166" s="3">
        <f t="shared" si="12"/>
        <v>1.1202582159624415</v>
      </c>
      <c r="H166" s="3">
        <f t="shared" si="12"/>
        <v>1.6239445914977995</v>
      </c>
      <c r="I166" s="3">
        <f t="shared" si="12"/>
        <v>2.1240523095320381</v>
      </c>
      <c r="J166" s="3">
        <f t="shared" si="12"/>
        <v>0.9503295332363485</v>
      </c>
      <c r="K166" s="3">
        <f t="shared" si="12"/>
        <v>8.9145413595272283E-2</v>
      </c>
      <c r="L166" s="3">
        <f t="shared" si="11"/>
        <v>280.90773006382392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1:37" x14ac:dyDescent="0.3">
      <c r="A167" s="6">
        <v>1796.0687260662141</v>
      </c>
      <c r="B167" s="6">
        <v>281.61339499999997</v>
      </c>
      <c r="C167" s="10">
        <v>1989.7863</v>
      </c>
      <c r="D167" s="10">
        <v>350.14699999999999</v>
      </c>
      <c r="E167" s="2">
        <v>1911</v>
      </c>
      <c r="F167" s="2">
        <v>836</v>
      </c>
      <c r="G167" s="3">
        <f t="shared" ref="G167:K182" si="13">G166*(1-G$5)+G$4*$F166*$L$4/1000</f>
        <v>1.1702441314553993</v>
      </c>
      <c r="H167" s="3">
        <f t="shared" si="13"/>
        <v>1.6963784798222412</v>
      </c>
      <c r="I167" s="3">
        <f t="shared" si="13"/>
        <v>2.2185842247525884</v>
      </c>
      <c r="J167" s="3">
        <f t="shared" si="13"/>
        <v>0.99216695526407217</v>
      </c>
      <c r="K167" s="3">
        <f t="shared" si="13"/>
        <v>9.2520130743648177E-2</v>
      </c>
      <c r="L167" s="3">
        <f t="shared" si="11"/>
        <v>281.16989392203794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1:37" x14ac:dyDescent="0.3">
      <c r="A168" s="6">
        <v>1794.4109867808286</v>
      </c>
      <c r="B168" s="6">
        <v>281.53645499999999</v>
      </c>
      <c r="C168" s="10">
        <v>1989.8712</v>
      </c>
      <c r="D168" s="10">
        <v>350.072</v>
      </c>
      <c r="E168" s="2">
        <v>1912</v>
      </c>
      <c r="F168" s="2">
        <v>879</v>
      </c>
      <c r="G168" s="3">
        <f t="shared" si="13"/>
        <v>1.221267605633803</v>
      </c>
      <c r="H168" s="3">
        <f t="shared" si="13"/>
        <v>1.7702093444856244</v>
      </c>
      <c r="I168" s="3">
        <f t="shared" si="13"/>
        <v>2.3144012649952499</v>
      </c>
      <c r="J168" s="3">
        <f t="shared" si="13"/>
        <v>1.0336096420664542</v>
      </c>
      <c r="K168" s="3">
        <f t="shared" si="13"/>
        <v>9.5365122227723836E-2</v>
      </c>
      <c r="L168" s="3">
        <f t="shared" si="11"/>
        <v>281.43485297940884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1:37" x14ac:dyDescent="0.3">
      <c r="A169" s="6">
        <v>1780.5946006281674</v>
      </c>
      <c r="B169" s="6">
        <v>276.77796500000005</v>
      </c>
      <c r="C169" s="10">
        <v>1989.9534000000001</v>
      </c>
      <c r="D169" s="10">
        <v>349.96600000000001</v>
      </c>
      <c r="E169" s="2">
        <v>1913</v>
      </c>
      <c r="F169" s="2">
        <v>943</v>
      </c>
      <c r="G169" s="3">
        <f t="shared" si="13"/>
        <v>1.2749154929577466</v>
      </c>
      <c r="H169" s="3">
        <f t="shared" si="13"/>
        <v>1.8478746569182622</v>
      </c>
      <c r="I169" s="3">
        <f t="shared" si="13"/>
        <v>2.4153922838068533</v>
      </c>
      <c r="J169" s="3">
        <f t="shared" si="13"/>
        <v>1.0777317868184166</v>
      </c>
      <c r="K169" s="3">
        <f t="shared" si="13"/>
        <v>9.910947613216009E-2</v>
      </c>
      <c r="L169" s="3">
        <f t="shared" si="11"/>
        <v>281.71502369663347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1:37" x14ac:dyDescent="0.3">
      <c r="A170" s="6">
        <v>1779.61585700662</v>
      </c>
      <c r="B170" s="6">
        <v>279.50293499999998</v>
      </c>
      <c r="C170" s="10">
        <v>1990.0383999999999</v>
      </c>
      <c r="D170" s="10">
        <v>349.84899999999999</v>
      </c>
      <c r="E170" s="2">
        <v>1914</v>
      </c>
      <c r="F170" s="2">
        <v>850</v>
      </c>
      <c r="G170" s="3">
        <f t="shared" si="13"/>
        <v>1.3324694835680753</v>
      </c>
      <c r="H170" s="3">
        <f t="shared" si="13"/>
        <v>1.9313356994256092</v>
      </c>
      <c r="I170" s="3">
        <f t="shared" si="13"/>
        <v>2.5246427624378618</v>
      </c>
      <c r="J170" s="3">
        <f t="shared" si="13"/>
        <v>1.1268451092435212</v>
      </c>
      <c r="K170" s="3">
        <f t="shared" si="13"/>
        <v>0.10438523641169614</v>
      </c>
      <c r="L170" s="3">
        <f t="shared" si="11"/>
        <v>282.01967829108679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1:37" x14ac:dyDescent="0.3">
      <c r="A171" s="6">
        <v>1773.7353531166873</v>
      </c>
      <c r="B171" s="6">
        <v>277.78342000000004</v>
      </c>
      <c r="C171" s="10">
        <v>1990.1233</v>
      </c>
      <c r="D171" s="10">
        <v>349.89400000000001</v>
      </c>
      <c r="E171" s="2">
        <v>1915</v>
      </c>
      <c r="F171" s="2">
        <v>838</v>
      </c>
      <c r="G171" s="3">
        <f t="shared" si="13"/>
        <v>1.3843474178403756</v>
      </c>
      <c r="H171" s="3">
        <f t="shared" si="13"/>
        <v>2.0058347437433817</v>
      </c>
      <c r="I171" s="3">
        <f t="shared" si="13"/>
        <v>2.6184549828714911</v>
      </c>
      <c r="J171" s="3">
        <f t="shared" si="13"/>
        <v>1.1622372490058914</v>
      </c>
      <c r="K171" s="3">
        <f t="shared" si="13"/>
        <v>0.10321894959143024</v>
      </c>
      <c r="L171" s="3">
        <f t="shared" si="11"/>
        <v>282.27409334305258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1:37" x14ac:dyDescent="0.3">
      <c r="A172" s="6">
        <v>1763.4988310826725</v>
      </c>
      <c r="B172" s="6">
        <v>276.32003500000002</v>
      </c>
      <c r="C172" s="10">
        <v>1990.2</v>
      </c>
      <c r="D172" s="10">
        <v>350.05500000000001</v>
      </c>
      <c r="E172" s="2">
        <v>1916</v>
      </c>
      <c r="F172" s="2">
        <v>901</v>
      </c>
      <c r="G172" s="3">
        <f t="shared" si="13"/>
        <v>1.435492957746479</v>
      </c>
      <c r="H172" s="3">
        <f t="shared" si="13"/>
        <v>2.079002078399375</v>
      </c>
      <c r="I172" s="3">
        <f t="shared" si="13"/>
        <v>2.7092051810021838</v>
      </c>
      <c r="J172" s="3">
        <f t="shared" si="13"/>
        <v>1.1941990963871632</v>
      </c>
      <c r="K172" s="3">
        <f t="shared" si="13"/>
        <v>0.10194818059523007</v>
      </c>
      <c r="L172" s="3">
        <f t="shared" si="11"/>
        <v>282.51984749413043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1:37" x14ac:dyDescent="0.3">
      <c r="A173" s="6">
        <v>1762.8144271076649</v>
      </c>
      <c r="B173" s="6">
        <v>276.74540000000002</v>
      </c>
      <c r="C173" s="10">
        <v>1990.2849000000001</v>
      </c>
      <c r="D173" s="10">
        <v>350.35</v>
      </c>
      <c r="E173" s="2">
        <v>1917</v>
      </c>
      <c r="F173" s="2">
        <v>955</v>
      </c>
      <c r="G173" s="3">
        <f t="shared" si="13"/>
        <v>1.4904835680751174</v>
      </c>
      <c r="H173" s="3">
        <f t="shared" si="13"/>
        <v>2.1578836204878131</v>
      </c>
      <c r="I173" s="3">
        <f t="shared" si="13"/>
        <v>2.80820206281299</v>
      </c>
      <c r="J173" s="3">
        <f t="shared" si="13"/>
        <v>1.2317294301081356</v>
      </c>
      <c r="K173" s="3">
        <f t="shared" si="13"/>
        <v>0.10413516671649567</v>
      </c>
      <c r="L173" s="3">
        <f t="shared" si="11"/>
        <v>282.79243384820057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1:37" x14ac:dyDescent="0.3">
      <c r="A174" s="6">
        <v>1752.2200533292632</v>
      </c>
      <c r="B174" s="6">
        <v>277.24315000000001</v>
      </c>
      <c r="C174" s="10">
        <v>1990.3670999999999</v>
      </c>
      <c r="D174" s="10">
        <v>350.61200000000002</v>
      </c>
      <c r="E174" s="2">
        <v>1918</v>
      </c>
      <c r="F174" s="2">
        <v>936</v>
      </c>
      <c r="G174" s="3">
        <f t="shared" si="13"/>
        <v>1.5487699530516432</v>
      </c>
      <c r="H174" s="3">
        <f t="shared" si="13"/>
        <v>2.2416185796306625</v>
      </c>
      <c r="I174" s="3">
        <f t="shared" si="13"/>
        <v>2.9139828235603726</v>
      </c>
      <c r="J174" s="3">
        <f t="shared" si="13"/>
        <v>1.2734538020225656</v>
      </c>
      <c r="K174" s="3">
        <f t="shared" si="13"/>
        <v>0.1079968521190149</v>
      </c>
      <c r="L174" s="3">
        <f t="shared" si="11"/>
        <v>283.08582201038428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1:37" x14ac:dyDescent="0.3">
      <c r="A175" s="6">
        <v>1752.0162762002508</v>
      </c>
      <c r="B175" s="6">
        <v>276.38972000000001</v>
      </c>
      <c r="C175" s="10">
        <v>1990.4521</v>
      </c>
      <c r="D175" s="10">
        <v>350.892</v>
      </c>
      <c r="E175" s="2">
        <v>1919</v>
      </c>
      <c r="F175" s="2">
        <v>806</v>
      </c>
      <c r="G175" s="3">
        <f t="shared" si="13"/>
        <v>1.6058967136150235</v>
      </c>
      <c r="H175" s="3">
        <f t="shared" si="13"/>
        <v>2.3233391438385951</v>
      </c>
      <c r="I175" s="3">
        <f t="shared" si="13"/>
        <v>3.0154892696928255</v>
      </c>
      <c r="J175" s="3">
        <f t="shared" si="13"/>
        <v>1.3105645447965375</v>
      </c>
      <c r="K175" s="3">
        <f t="shared" si="13"/>
        <v>0.10944706393446482</v>
      </c>
      <c r="L175" s="3">
        <f t="shared" si="11"/>
        <v>283.36473673587744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1:37" x14ac:dyDescent="0.3">
      <c r="A176" s="6">
        <v>1749.2367976916082</v>
      </c>
      <c r="B176" s="6">
        <v>276.85988249999997</v>
      </c>
      <c r="C176" s="10">
        <v>1990.5342000000001</v>
      </c>
      <c r="D176" s="10">
        <v>351.37400000000002</v>
      </c>
      <c r="E176" s="2">
        <v>1920</v>
      </c>
      <c r="F176" s="2">
        <v>932</v>
      </c>
      <c r="G176" s="3">
        <f t="shared" si="13"/>
        <v>1.6550892018779344</v>
      </c>
      <c r="H176" s="3">
        <f t="shared" si="13"/>
        <v>2.3926283195610387</v>
      </c>
      <c r="I176" s="3">
        <f t="shared" si="13"/>
        <v>3.0961027173556288</v>
      </c>
      <c r="J176" s="3">
        <f t="shared" si="13"/>
        <v>1.3302970515441805</v>
      </c>
      <c r="K176" s="3">
        <f t="shared" si="13"/>
        <v>0.10422337547863618</v>
      </c>
      <c r="L176" s="3">
        <f t="shared" si="11"/>
        <v>283.57834066581739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1:37" x14ac:dyDescent="0.3">
      <c r="A177" s="6">
        <v>1742.7269730444052</v>
      </c>
      <c r="B177" s="6">
        <v>276.73814500000003</v>
      </c>
      <c r="C177" s="10">
        <v>1990.6192000000001</v>
      </c>
      <c r="D177" s="10">
        <v>351.73599999999999</v>
      </c>
      <c r="E177" s="2">
        <v>1921</v>
      </c>
      <c r="F177" s="2">
        <v>803</v>
      </c>
      <c r="G177" s="3">
        <f t="shared" si="13"/>
        <v>1.7119718309859155</v>
      </c>
      <c r="H177" s="3">
        <f t="shared" si="13"/>
        <v>2.4735578646048544</v>
      </c>
      <c r="I177" s="3">
        <f t="shared" si="13"/>
        <v>3.1945636991389357</v>
      </c>
      <c r="J177" s="3">
        <f t="shared" si="13"/>
        <v>1.3636910346118345</v>
      </c>
      <c r="K177" s="3">
        <f t="shared" si="13"/>
        <v>0.10697054123113564</v>
      </c>
      <c r="L177" s="3">
        <f t="shared" si="11"/>
        <v>283.85075497057267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1:37" x14ac:dyDescent="0.3">
      <c r="A178" s="6">
        <v>1734.0939348733066</v>
      </c>
      <c r="B178" s="6">
        <v>278.23139500000002</v>
      </c>
      <c r="C178" s="10">
        <v>1990.7040999999999</v>
      </c>
      <c r="D178" s="10">
        <v>351.77300000000002</v>
      </c>
      <c r="E178" s="2">
        <v>1922</v>
      </c>
      <c r="F178" s="2">
        <v>845</v>
      </c>
      <c r="G178" s="3">
        <f t="shared" si="13"/>
        <v>1.760981220657277</v>
      </c>
      <c r="H178" s="3">
        <f t="shared" si="13"/>
        <v>2.5421520939941673</v>
      </c>
      <c r="I178" s="3">
        <f t="shared" si="13"/>
        <v>3.27232279529257</v>
      </c>
      <c r="J178" s="3">
        <f t="shared" si="13"/>
        <v>1.3800364793422475</v>
      </c>
      <c r="K178" s="3">
        <f t="shared" si="13"/>
        <v>0.10258044345917008</v>
      </c>
      <c r="L178" s="3">
        <f t="shared" si="11"/>
        <v>284.05807303274543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1:37" x14ac:dyDescent="0.3">
      <c r="A179" s="6">
        <v>1722.9403332482652</v>
      </c>
      <c r="B179" s="6">
        <v>277.54180000000002</v>
      </c>
      <c r="C179" s="10">
        <v>1990.7863</v>
      </c>
      <c r="D179" s="10">
        <v>351.78399999999999</v>
      </c>
      <c r="E179" s="2">
        <v>1923</v>
      </c>
      <c r="F179" s="2">
        <v>970</v>
      </c>
      <c r="G179" s="3">
        <f t="shared" si="13"/>
        <v>1.8125539906103287</v>
      </c>
      <c r="H179" s="3">
        <f t="shared" si="13"/>
        <v>2.6145012805793315</v>
      </c>
      <c r="I179" s="3">
        <f t="shared" si="13"/>
        <v>3.3553480201207977</v>
      </c>
      <c r="J179" s="3">
        <f t="shared" si="13"/>
        <v>1.4003777376677067</v>
      </c>
      <c r="K179" s="3">
        <f t="shared" si="13"/>
        <v>0.10188954554725234</v>
      </c>
      <c r="L179" s="3">
        <f t="shared" si="11"/>
        <v>284.28467057452542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1:37" x14ac:dyDescent="0.3">
      <c r="A180" s="6">
        <v>1722.7948339536329</v>
      </c>
      <c r="B180" s="6">
        <v>276.93724500000002</v>
      </c>
      <c r="C180" s="10">
        <v>1990.8712</v>
      </c>
      <c r="D180" s="10">
        <v>351.80799999999999</v>
      </c>
      <c r="E180" s="2">
        <v>1924</v>
      </c>
      <c r="F180" s="2">
        <v>963</v>
      </c>
      <c r="G180" s="3">
        <f t="shared" si="13"/>
        <v>1.871755868544601</v>
      </c>
      <c r="H180" s="3">
        <f t="shared" si="13"/>
        <v>2.6983885215908772</v>
      </c>
      <c r="I180" s="3">
        <f t="shared" si="13"/>
        <v>3.4560381719692193</v>
      </c>
      <c r="J180" s="3">
        <f t="shared" si="13"/>
        <v>1.434228325357344</v>
      </c>
      <c r="K180" s="3">
        <f t="shared" si="13"/>
        <v>0.10733903938188176</v>
      </c>
      <c r="L180" s="3">
        <f t="shared" si="11"/>
        <v>284.56774992684393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1:37" x14ac:dyDescent="0.3">
      <c r="A181" s="6">
        <v>1694.0641586920481</v>
      </c>
      <c r="B181" s="6">
        <v>276.54630000000003</v>
      </c>
      <c r="C181" s="10">
        <v>1990.9534000000001</v>
      </c>
      <c r="D181" s="10">
        <v>351.61399999999998</v>
      </c>
      <c r="E181" s="2">
        <v>1925</v>
      </c>
      <c r="F181" s="2">
        <v>975</v>
      </c>
      <c r="G181" s="3">
        <f t="shared" si="13"/>
        <v>1.9305305164319249</v>
      </c>
      <c r="H181" s="3">
        <f t="shared" si="13"/>
        <v>2.7813877092989121</v>
      </c>
      <c r="I181" s="3">
        <f t="shared" si="13"/>
        <v>3.5543251553920627</v>
      </c>
      <c r="J181" s="3">
        <f t="shared" si="13"/>
        <v>1.4653235391494759</v>
      </c>
      <c r="K181" s="3">
        <f t="shared" si="13"/>
        <v>0.11031568597484689</v>
      </c>
      <c r="L181" s="3">
        <f t="shared" si="11"/>
        <v>284.84188260624722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1:37" x14ac:dyDescent="0.3">
      <c r="A182" s="6">
        <v>1689.5911247320805</v>
      </c>
      <c r="B182" s="6">
        <v>276.25035000000003</v>
      </c>
      <c r="C182" s="10">
        <v>1991.0383999999999</v>
      </c>
      <c r="D182" s="10">
        <v>351.45400000000001</v>
      </c>
      <c r="E182" s="2">
        <v>1926</v>
      </c>
      <c r="F182" s="2">
        <v>983</v>
      </c>
      <c r="G182" s="3">
        <f t="shared" si="13"/>
        <v>1.990037558685446</v>
      </c>
      <c r="H182" s="3">
        <f t="shared" si="13"/>
        <v>2.8652853243233127</v>
      </c>
      <c r="I182" s="3">
        <f t="shared" si="13"/>
        <v>3.6530956872899423</v>
      </c>
      <c r="J182" s="3">
        <f t="shared" si="13"/>
        <v>1.496050831840728</v>
      </c>
      <c r="K182" s="3">
        <f t="shared" si="13"/>
        <v>0.11268449367829952</v>
      </c>
      <c r="L182" s="3">
        <f t="shared" si="11"/>
        <v>285.11715389581775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1:37" x14ac:dyDescent="0.3">
      <c r="A183" s="6">
        <v>1681.8876961189101</v>
      </c>
      <c r="B183" s="6">
        <v>275.91913500000004</v>
      </c>
      <c r="C183" s="10">
        <v>1991.1233</v>
      </c>
      <c r="D183" s="10">
        <v>351.55099999999999</v>
      </c>
      <c r="E183" s="2">
        <v>1927</v>
      </c>
      <c r="F183" s="2">
        <v>1062</v>
      </c>
      <c r="G183" s="3">
        <f t="shared" ref="G183:K198" si="14">G182*(1-G$5)+G$4*$F182*$L$4/1000</f>
        <v>2.0500328638497654</v>
      </c>
      <c r="H183" s="3">
        <f t="shared" si="14"/>
        <v>2.9497033082092088</v>
      </c>
      <c r="I183" s="3">
        <f t="shared" si="14"/>
        <v>3.7517423382102733</v>
      </c>
      <c r="J183" s="3">
        <f t="shared" si="14"/>
        <v>1.5259617380388282</v>
      </c>
      <c r="K183" s="3">
        <f t="shared" si="14"/>
        <v>0.11449683503186711</v>
      </c>
      <c r="L183" s="3">
        <f t="shared" si="11"/>
        <v>285.39193708333994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1:37" x14ac:dyDescent="0.3">
      <c r="A184" s="6">
        <v>1649.1941028937104</v>
      </c>
      <c r="B184" s="6">
        <v>277.24315000000001</v>
      </c>
      <c r="C184" s="10">
        <v>1991.2</v>
      </c>
      <c r="D184" s="10">
        <v>351.70499999999998</v>
      </c>
      <c r="E184" s="2">
        <v>1928</v>
      </c>
      <c r="F184" s="2">
        <v>1065</v>
      </c>
      <c r="G184" s="3">
        <f t="shared" si="14"/>
        <v>2.1148497652582159</v>
      </c>
      <c r="H184" s="3">
        <f t="shared" si="14"/>
        <v>3.0413068960729701</v>
      </c>
      <c r="I184" s="3">
        <f t="shared" si="14"/>
        <v>3.860933437626501</v>
      </c>
      <c r="J184" s="3">
        <f t="shared" si="14"/>
        <v>1.5634362286708627</v>
      </c>
      <c r="K184" s="3">
        <f t="shared" si="14"/>
        <v>0.11930499581646439</v>
      </c>
      <c r="L184" s="3">
        <f t="shared" si="11"/>
        <v>285.69983132344504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1:37" x14ac:dyDescent="0.3">
      <c r="A185" s="6">
        <v>1640.0803605579961</v>
      </c>
      <c r="B185" s="6">
        <v>276.61868500000003</v>
      </c>
      <c r="C185" s="10">
        <v>1991.2849000000001</v>
      </c>
      <c r="D185" s="10">
        <v>351.87900000000002</v>
      </c>
      <c r="E185" s="2">
        <v>1929</v>
      </c>
      <c r="F185" s="2">
        <v>1145</v>
      </c>
      <c r="G185" s="3">
        <f t="shared" si="14"/>
        <v>2.1798497652582158</v>
      </c>
      <c r="H185" s="3">
        <f t="shared" si="14"/>
        <v>3.1329401698684665</v>
      </c>
      <c r="I185" s="3">
        <f t="shared" si="14"/>
        <v>3.9691096110810098</v>
      </c>
      <c r="J185" s="3">
        <f t="shared" si="14"/>
        <v>1.5991220321435056</v>
      </c>
      <c r="K185" s="3">
        <f t="shared" si="14"/>
        <v>0.12236213781957313</v>
      </c>
      <c r="L185" s="3">
        <f t="shared" si="11"/>
        <v>286.00338371617079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1:37" x14ac:dyDescent="0.3">
      <c r="A186" s="6">
        <v>1628.9303455233619</v>
      </c>
      <c r="B186" s="6">
        <v>274.49826999999999</v>
      </c>
      <c r="C186" s="10">
        <v>1991.3670999999999</v>
      </c>
      <c r="D186" s="10">
        <v>352.28300000000002</v>
      </c>
      <c r="E186" s="2">
        <v>1930</v>
      </c>
      <c r="F186" s="2">
        <v>1053</v>
      </c>
      <c r="G186" s="3">
        <f t="shared" si="14"/>
        <v>2.2497323943661969</v>
      </c>
      <c r="H186" s="3">
        <f t="shared" si="14"/>
        <v>3.2318330948771683</v>
      </c>
      <c r="I186" s="3">
        <f t="shared" si="14"/>
        <v>4.0878525566525203</v>
      </c>
      <c r="J186" s="3">
        <f t="shared" si="14"/>
        <v>1.6421588892162458</v>
      </c>
      <c r="K186" s="3">
        <f t="shared" si="14"/>
        <v>0.1279722567201548</v>
      </c>
      <c r="L186" s="3">
        <f t="shared" si="11"/>
        <v>286.3395491918323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1:37" x14ac:dyDescent="0.3">
      <c r="A187" s="6">
        <v>1610.4072095287759</v>
      </c>
      <c r="B187" s="6">
        <v>271.83033</v>
      </c>
      <c r="C187" s="10">
        <v>1991.4521</v>
      </c>
      <c r="D187" s="10">
        <v>352.654</v>
      </c>
      <c r="E187" s="2">
        <v>1931</v>
      </c>
      <c r="F187" s="2">
        <v>940</v>
      </c>
      <c r="G187" s="3">
        <f t="shared" si="14"/>
        <v>2.3139999999999996</v>
      </c>
      <c r="H187" s="3">
        <f t="shared" si="14"/>
        <v>3.3218154648397449</v>
      </c>
      <c r="I187" s="3">
        <f t="shared" si="14"/>
        <v>4.1911800650307578</v>
      </c>
      <c r="J187" s="3">
        <f t="shared" si="14"/>
        <v>1.6719390638803255</v>
      </c>
      <c r="K187" s="3">
        <f t="shared" si="14"/>
        <v>0.12705571701169985</v>
      </c>
      <c r="L187" s="3">
        <f t="shared" si="11"/>
        <v>286.62599031076252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1:37" x14ac:dyDescent="0.3">
      <c r="A188" s="6">
        <v>1603.4209810085183</v>
      </c>
      <c r="B188" s="6">
        <v>274.25664999999998</v>
      </c>
      <c r="C188" s="10">
        <v>1991.5342000000001</v>
      </c>
      <c r="D188" s="10">
        <v>352.86</v>
      </c>
      <c r="E188" s="2">
        <v>1932</v>
      </c>
      <c r="F188" s="2">
        <v>847</v>
      </c>
      <c r="G188" s="3">
        <f t="shared" si="14"/>
        <v>2.371370892018779</v>
      </c>
      <c r="H188" s="3">
        <f t="shared" si="14"/>
        <v>3.4009399619736334</v>
      </c>
      <c r="I188" s="3">
        <f t="shared" si="14"/>
        <v>4.2761441221306207</v>
      </c>
      <c r="J188" s="3">
        <f t="shared" si="14"/>
        <v>1.6867550799922717</v>
      </c>
      <c r="K188" s="3">
        <f t="shared" si="14"/>
        <v>0.12119464325842901</v>
      </c>
      <c r="L188" s="3">
        <f t="shared" si="11"/>
        <v>286.85640469937374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1:37" x14ac:dyDescent="0.3">
      <c r="A189" s="6">
        <v>1591.1074635134278</v>
      </c>
      <c r="B189" s="6">
        <v>278.65676000000002</v>
      </c>
      <c r="C189" s="10">
        <v>1991.6192000000001</v>
      </c>
      <c r="D189" s="10">
        <v>353.19099999999997</v>
      </c>
      <c r="E189" s="2">
        <v>1933</v>
      </c>
      <c r="F189" s="2">
        <v>893</v>
      </c>
      <c r="G189" s="3">
        <f t="shared" si="14"/>
        <v>2.4230657276995302</v>
      </c>
      <c r="H189" s="3">
        <f t="shared" si="14"/>
        <v>3.4711143908839301</v>
      </c>
      <c r="I189" s="3">
        <f t="shared" si="14"/>
        <v>4.3459959083408819</v>
      </c>
      <c r="J189" s="3">
        <f t="shared" si="14"/>
        <v>1.6898092107254004</v>
      </c>
      <c r="K189" s="3">
        <f t="shared" si="14"/>
        <v>0.11327352514513464</v>
      </c>
      <c r="L189" s="3">
        <f t="shared" si="11"/>
        <v>287.04325876279489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1:37" x14ac:dyDescent="0.3">
      <c r="A190" s="6">
        <v>1588.2982673501078</v>
      </c>
      <c r="B190" s="6">
        <v>281.02875</v>
      </c>
      <c r="C190" s="10">
        <v>1991.7040999999999</v>
      </c>
      <c r="D190" s="10">
        <v>353.32799999999997</v>
      </c>
      <c r="E190" s="2">
        <v>1934</v>
      </c>
      <c r="F190" s="2">
        <v>973</v>
      </c>
      <c r="G190" s="3">
        <f t="shared" si="14"/>
        <v>2.4775680751173708</v>
      </c>
      <c r="H190" s="3">
        <f t="shared" si="14"/>
        <v>3.5454150166684091</v>
      </c>
      <c r="I190" s="3">
        <f t="shared" si="14"/>
        <v>4.421820898977038</v>
      </c>
      <c r="J190" s="3">
        <f t="shared" si="14"/>
        <v>1.698087929604353</v>
      </c>
      <c r="K190" s="3">
        <f t="shared" si="14"/>
        <v>0.11062874856336206</v>
      </c>
      <c r="L190" s="3">
        <f t="shared" si="11"/>
        <v>287.25352066893055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1:37" x14ac:dyDescent="0.3">
      <c r="A191" s="6">
        <v>1572.9808941479982</v>
      </c>
      <c r="B191" s="6">
        <v>281.92199999999997</v>
      </c>
      <c r="C191" s="10">
        <v>1991.7863010000001</v>
      </c>
      <c r="D191" s="10">
        <v>354.04700000000003</v>
      </c>
      <c r="E191" s="2">
        <v>1935</v>
      </c>
      <c r="F191" s="2">
        <v>1027</v>
      </c>
      <c r="G191" s="3">
        <f t="shared" si="14"/>
        <v>2.5369530516431924</v>
      </c>
      <c r="H191" s="3">
        <f t="shared" si="14"/>
        <v>3.6270229762990089</v>
      </c>
      <c r="I191" s="3">
        <f t="shared" si="14"/>
        <v>4.5086468992310511</v>
      </c>
      <c r="J191" s="3">
        <f t="shared" si="14"/>
        <v>1.7152833826623444</v>
      </c>
      <c r="K191" s="3">
        <f t="shared" si="14"/>
        <v>0.11278047902302797</v>
      </c>
      <c r="L191" s="3">
        <f t="shared" si="11"/>
        <v>287.50068678885862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1:37" x14ac:dyDescent="0.3">
      <c r="A192" s="6">
        <v>1560.4303488641633</v>
      </c>
      <c r="B192" s="6">
        <v>281.74551000000002</v>
      </c>
      <c r="C192" s="10">
        <v>1991.8712330000001</v>
      </c>
      <c r="D192" s="10">
        <v>353.80399999999997</v>
      </c>
      <c r="E192" s="2">
        <v>1936</v>
      </c>
      <c r="F192" s="2">
        <v>1130</v>
      </c>
      <c r="G192" s="3">
        <f t="shared" si="14"/>
        <v>2.5996338028169013</v>
      </c>
      <c r="H192" s="3">
        <f t="shared" si="14"/>
        <v>3.713476852527843</v>
      </c>
      <c r="I192" s="3">
        <f t="shared" si="14"/>
        <v>4.6024201434899314</v>
      </c>
      <c r="J192" s="3">
        <f t="shared" si="14"/>
        <v>1.7378345417161556</v>
      </c>
      <c r="K192" s="3">
        <f t="shared" si="14"/>
        <v>0.11662078078585852</v>
      </c>
      <c r="L192" s="3">
        <f t="shared" si="11"/>
        <v>287.76998612133667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1:37" x14ac:dyDescent="0.3">
      <c r="A193" s="6">
        <v>1549.7130622291177</v>
      </c>
      <c r="B193" s="6">
        <v>282.81794999999994</v>
      </c>
      <c r="C193" s="10">
        <v>1991.9534249999999</v>
      </c>
      <c r="D193" s="10">
        <v>353.697</v>
      </c>
      <c r="E193" s="2">
        <v>1937</v>
      </c>
      <c r="F193" s="2">
        <v>1209</v>
      </c>
      <c r="G193" s="3">
        <f t="shared" si="14"/>
        <v>2.6686009389671361</v>
      </c>
      <c r="H193" s="3">
        <f t="shared" si="14"/>
        <v>3.8093642530605956</v>
      </c>
      <c r="I193" s="3">
        <f t="shared" si="14"/>
        <v>4.7104088839132627</v>
      </c>
      <c r="J193" s="3">
        <f t="shared" si="14"/>
        <v>1.7711866258287283</v>
      </c>
      <c r="K193" s="3">
        <f t="shared" si="14"/>
        <v>0.12378572229873744</v>
      </c>
      <c r="L193" s="3">
        <f t="shared" si="11"/>
        <v>288.08334642406845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1:37" x14ac:dyDescent="0.3">
      <c r="A194" s="6">
        <v>1529.6778032850689</v>
      </c>
      <c r="B194" s="6">
        <v>283.21615000000003</v>
      </c>
      <c r="C194" s="10">
        <v>1992.0382509999999</v>
      </c>
      <c r="D194" s="10">
        <v>353.48200000000003</v>
      </c>
      <c r="E194" s="2">
        <v>1938</v>
      </c>
      <c r="F194" s="2">
        <v>1142</v>
      </c>
      <c r="G194" s="3">
        <f t="shared" si="14"/>
        <v>2.7423896713615021</v>
      </c>
      <c r="H194" s="3">
        <f t="shared" si="14"/>
        <v>3.9124057048630885</v>
      </c>
      <c r="I194" s="3">
        <f t="shared" si="14"/>
        <v>4.8288166775533963</v>
      </c>
      <c r="J194" s="3">
        <f t="shared" si="14"/>
        <v>1.8119057106995453</v>
      </c>
      <c r="K194" s="3">
        <f t="shared" si="14"/>
        <v>0.13184039918913976</v>
      </c>
      <c r="L194" s="3">
        <f t="shared" si="11"/>
        <v>288.42735816366667</v>
      </c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1:37" x14ac:dyDescent="0.3">
      <c r="A195" s="6">
        <v>1501.5236039760064</v>
      </c>
      <c r="B195" s="6">
        <v>282.40979499999997</v>
      </c>
      <c r="C195" s="10">
        <v>1992.1229510000001</v>
      </c>
      <c r="D195" s="10">
        <v>353.375</v>
      </c>
      <c r="E195" s="2">
        <v>1939</v>
      </c>
      <c r="F195" s="2">
        <v>1192</v>
      </c>
      <c r="G195" s="3">
        <f t="shared" si="14"/>
        <v>2.8120892018779342</v>
      </c>
      <c r="H195" s="3">
        <f t="shared" si="14"/>
        <v>4.008872606738584</v>
      </c>
      <c r="I195" s="3">
        <f t="shared" si="14"/>
        <v>4.9355694011605005</v>
      </c>
      <c r="J195" s="3">
        <f t="shared" si="14"/>
        <v>1.842434792501328</v>
      </c>
      <c r="K195" s="3">
        <f t="shared" si="14"/>
        <v>0.13358026777114429</v>
      </c>
      <c r="L195" s="3">
        <f t="shared" si="11"/>
        <v>288.73254627004951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1:37" x14ac:dyDescent="0.3">
      <c r="A196" s="6">
        <v>1469.472350000392</v>
      </c>
      <c r="B196" s="6">
        <v>279.63234999999997</v>
      </c>
      <c r="C196" s="10">
        <v>1992.202186</v>
      </c>
      <c r="D196" s="10">
        <v>353.30799999999999</v>
      </c>
      <c r="E196" s="2">
        <v>1940</v>
      </c>
      <c r="F196" s="2">
        <v>1299</v>
      </c>
      <c r="G196" s="3">
        <f t="shared" si="14"/>
        <v>2.8848403755868546</v>
      </c>
      <c r="H196" s="3">
        <f t="shared" si="14"/>
        <v>4.1097689609634633</v>
      </c>
      <c r="I196" s="3">
        <f t="shared" si="14"/>
        <v>5.0484009610516392</v>
      </c>
      <c r="J196" s="3">
        <f t="shared" si="14"/>
        <v>1.8770883884397165</v>
      </c>
      <c r="K196" s="3">
        <f t="shared" si="14"/>
        <v>0.13698296925037637</v>
      </c>
      <c r="L196" s="3">
        <f t="shared" si="11"/>
        <v>289.05708165529205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1:37" x14ac:dyDescent="0.3">
      <c r="A197" s="6">
        <v>1449.1350714777568</v>
      </c>
      <c r="B197" s="6">
        <v>281.66316999999998</v>
      </c>
      <c r="C197" s="10">
        <v>1992.286885</v>
      </c>
      <c r="D197" s="10">
        <v>353.47199999999998</v>
      </c>
      <c r="E197" s="2">
        <v>1941</v>
      </c>
      <c r="F197" s="2">
        <v>1334</v>
      </c>
      <c r="G197" s="3">
        <f t="shared" si="14"/>
        <v>2.9641220657276994</v>
      </c>
      <c r="H197" s="3">
        <f t="shared" si="14"/>
        <v>4.2204346946579321</v>
      </c>
      <c r="I197" s="3">
        <f t="shared" si="14"/>
        <v>5.175793143623947</v>
      </c>
      <c r="J197" s="3">
        <f t="shared" si="14"/>
        <v>1.9223210188340307</v>
      </c>
      <c r="K197" s="3">
        <f t="shared" si="14"/>
        <v>0.14407028620178391</v>
      </c>
      <c r="L197" s="3">
        <f t="shared" si="11"/>
        <v>289.42674120904542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1:37" x14ac:dyDescent="0.3">
      <c r="A198" s="6">
        <v>1431</v>
      </c>
      <c r="B198" s="6">
        <v>282.51929999999999</v>
      </c>
      <c r="C198" s="10">
        <v>1992.3688520000001</v>
      </c>
      <c r="D198" s="10">
        <v>353.85</v>
      </c>
      <c r="E198" s="2">
        <v>1942</v>
      </c>
      <c r="F198" s="2">
        <v>1342</v>
      </c>
      <c r="G198" s="3">
        <f t="shared" si="14"/>
        <v>3.0455399061032864</v>
      </c>
      <c r="H198" s="3">
        <f t="shared" si="14"/>
        <v>4.3340823685866887</v>
      </c>
      <c r="I198" s="3">
        <f t="shared" si="14"/>
        <v>5.3067336058234735</v>
      </c>
      <c r="J198" s="3">
        <f t="shared" si="14"/>
        <v>1.9690776324794006</v>
      </c>
      <c r="K198" s="3">
        <f t="shared" si="14"/>
        <v>0.15001215371617657</v>
      </c>
      <c r="L198" s="3">
        <f t="shared" si="11"/>
        <v>289.80544566670903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1:37" x14ac:dyDescent="0.3">
      <c r="A199" s="6">
        <v>1429.3261215367718</v>
      </c>
      <c r="B199" s="6">
        <v>279.53550000000001</v>
      </c>
      <c r="C199" s="10">
        <v>1992.4535519999999</v>
      </c>
      <c r="D199" s="10">
        <v>354.298</v>
      </c>
      <c r="E199" s="2">
        <v>1943</v>
      </c>
      <c r="F199" s="2">
        <v>1391</v>
      </c>
      <c r="G199" s="3">
        <f t="shared" ref="G199:K214" si="15">G198*(1-G$5)+G$4*$F198*$L$4/1000</f>
        <v>3.1274460093896712</v>
      </c>
      <c r="H199" s="3">
        <f t="shared" si="15"/>
        <v>4.448168568075384</v>
      </c>
      <c r="I199" s="3">
        <f t="shared" si="15"/>
        <v>5.4371183824275091</v>
      </c>
      <c r="J199" s="3">
        <f t="shared" si="15"/>
        <v>2.0141021549193683</v>
      </c>
      <c r="K199" s="3">
        <f t="shared" si="15"/>
        <v>0.15399166539406631</v>
      </c>
      <c r="L199" s="3">
        <f t="shared" ref="L199:L262" si="16">SUM(G199:K199,L$5)</f>
        <v>290.18082678020602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1:37" x14ac:dyDescent="0.3">
      <c r="A200" s="6">
        <v>1411.2538389565966</v>
      </c>
      <c r="B200" s="6">
        <v>279.61514</v>
      </c>
      <c r="C200" s="10">
        <v>1992.535519</v>
      </c>
      <c r="D200" s="10">
        <v>354.75099999999998</v>
      </c>
      <c r="E200" s="2">
        <v>1944</v>
      </c>
      <c r="F200" s="2">
        <v>1383</v>
      </c>
      <c r="G200" s="3">
        <f t="shared" si="15"/>
        <v>3.2123427230046948</v>
      </c>
      <c r="H200" s="3">
        <f t="shared" si="15"/>
        <v>4.5665418519853072</v>
      </c>
      <c r="I200" s="3">
        <f t="shared" si="15"/>
        <v>5.5731145566035076</v>
      </c>
      <c r="J200" s="3">
        <f t="shared" si="15"/>
        <v>2.0623057416518256</v>
      </c>
      <c r="K200" s="3">
        <f t="shared" si="15"/>
        <v>0.15870583072095895</v>
      </c>
      <c r="L200" s="3">
        <f t="shared" si="16"/>
        <v>290.5730107039663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1:37" x14ac:dyDescent="0.3">
      <c r="A201" s="6">
        <v>1390.5117738192309</v>
      </c>
      <c r="B201" s="6">
        <v>279.97579749999994</v>
      </c>
      <c r="C201" s="10">
        <v>1992.6202189999999</v>
      </c>
      <c r="D201" s="10">
        <v>354.86799999999999</v>
      </c>
      <c r="E201" s="2">
        <v>1945</v>
      </c>
      <c r="F201" s="2">
        <v>1160</v>
      </c>
      <c r="G201" s="3">
        <f t="shared" si="15"/>
        <v>3.2967511737089201</v>
      </c>
      <c r="H201" s="3">
        <f t="shared" si="15"/>
        <v>4.683838313742978</v>
      </c>
      <c r="I201" s="3">
        <f t="shared" si="15"/>
        <v>5.7060834284355142</v>
      </c>
      <c r="J201" s="3">
        <f t="shared" si="15"/>
        <v>2.1068166418831882</v>
      </c>
      <c r="K201" s="3">
        <f t="shared" si="15"/>
        <v>0.16118952967221351</v>
      </c>
      <c r="L201" s="3">
        <f t="shared" si="16"/>
        <v>290.9546790874428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1:37" x14ac:dyDescent="0.3">
      <c r="A202" s="6">
        <v>1390.4552610634835</v>
      </c>
      <c r="B202" s="6">
        <v>280.40884</v>
      </c>
      <c r="C202" s="10">
        <v>1992.7049179999999</v>
      </c>
      <c r="D202" s="10">
        <v>354.98599999999999</v>
      </c>
      <c r="E202" s="2">
        <v>1946</v>
      </c>
      <c r="F202" s="2">
        <v>1238</v>
      </c>
      <c r="G202" s="3">
        <f t="shared" si="15"/>
        <v>3.3675492957746478</v>
      </c>
      <c r="H202" s="3">
        <f t="shared" si="15"/>
        <v>4.7798731222911037</v>
      </c>
      <c r="I202" s="3">
        <f t="shared" si="15"/>
        <v>5.8037651627565348</v>
      </c>
      <c r="J202" s="3">
        <f t="shared" si="15"/>
        <v>2.1226110653999561</v>
      </c>
      <c r="K202" s="3">
        <f t="shared" si="15"/>
        <v>0.15222648566757038</v>
      </c>
      <c r="L202" s="3">
        <f t="shared" si="16"/>
        <v>291.2260251318898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1:37" x14ac:dyDescent="0.3">
      <c r="A203" s="6">
        <v>1349.657371124722</v>
      </c>
      <c r="B203" s="6">
        <v>280.06311499999998</v>
      </c>
      <c r="C203" s="10">
        <v>1992.786885</v>
      </c>
      <c r="D203" s="10">
        <v>355.03500000000003</v>
      </c>
      <c r="E203" s="2">
        <v>1947</v>
      </c>
      <c r="F203" s="2">
        <v>1392</v>
      </c>
      <c r="G203" s="3">
        <f t="shared" si="15"/>
        <v>3.4431079812206571</v>
      </c>
      <c r="H203" s="3">
        <f t="shared" si="15"/>
        <v>4.8829676798714976</v>
      </c>
      <c r="I203" s="3">
        <f t="shared" si="15"/>
        <v>5.9118540625365554</v>
      </c>
      <c r="J203" s="3">
        <f t="shared" si="15"/>
        <v>2.1466581327340513</v>
      </c>
      <c r="K203" s="3">
        <f t="shared" si="15"/>
        <v>0.15045209650538674</v>
      </c>
      <c r="L203" s="3">
        <f t="shared" si="16"/>
        <v>291.53503995286815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1:37" x14ac:dyDescent="0.3">
      <c r="A204" s="6">
        <v>1330.0781298190848</v>
      </c>
      <c r="B204" s="6">
        <v>283.41525000000001</v>
      </c>
      <c r="C204" s="10">
        <v>1992.8715850000001</v>
      </c>
      <c r="D204" s="10">
        <v>354.81200000000001</v>
      </c>
      <c r="E204" s="2">
        <v>1948</v>
      </c>
      <c r="F204" s="2">
        <v>1469</v>
      </c>
      <c r="G204" s="3">
        <f t="shared" si="15"/>
        <v>3.5280657276995302</v>
      </c>
      <c r="H204" s="3">
        <f t="shared" si="15"/>
        <v>5.0002387151382299</v>
      </c>
      <c r="I204" s="3">
        <f t="shared" si="15"/>
        <v>6.0416282767666081</v>
      </c>
      <c r="J204" s="3">
        <f t="shared" si="15"/>
        <v>2.1874065840827313</v>
      </c>
      <c r="K204" s="3">
        <f t="shared" si="15"/>
        <v>0.15660592202461737</v>
      </c>
      <c r="L204" s="3">
        <f t="shared" si="16"/>
        <v>291.9139452257117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1:37" x14ac:dyDescent="0.3">
      <c r="A205" s="6">
        <v>1306.4533214161377</v>
      </c>
      <c r="B205" s="6">
        <v>281.49663500000003</v>
      </c>
      <c r="C205" s="10">
        <v>1992.9535519999999</v>
      </c>
      <c r="D205" s="10">
        <v>354.553</v>
      </c>
      <c r="E205" s="2">
        <v>1949</v>
      </c>
      <c r="F205" s="2">
        <v>1419</v>
      </c>
      <c r="G205" s="3">
        <f t="shared" si="15"/>
        <v>3.6177230046948354</v>
      </c>
      <c r="H205" s="3">
        <f t="shared" si="15"/>
        <v>5.1244171812289609</v>
      </c>
      <c r="I205" s="3">
        <f t="shared" si="15"/>
        <v>6.1812286566828059</v>
      </c>
      <c r="J205" s="3">
        <f t="shared" si="15"/>
        <v>2.2348647631985243</v>
      </c>
      <c r="K205" s="3">
        <f t="shared" si="15"/>
        <v>0.16395342935073115</v>
      </c>
      <c r="L205" s="3">
        <f t="shared" si="16"/>
        <v>292.32218703515588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1:37" x14ac:dyDescent="0.3">
      <c r="A206" s="6">
        <v>1275.7548259945549</v>
      </c>
      <c r="B206" s="6">
        <v>281.12830000000002</v>
      </c>
      <c r="C206" s="10">
        <v>1993.038356</v>
      </c>
      <c r="D206" s="10">
        <v>354.21699999999998</v>
      </c>
      <c r="E206" s="2">
        <v>1950</v>
      </c>
      <c r="F206" s="2">
        <v>1630</v>
      </c>
      <c r="G206" s="3">
        <f t="shared" si="15"/>
        <v>3.7043286384976524</v>
      </c>
      <c r="H206" s="3">
        <f t="shared" si="15"/>
        <v>5.2435591929658569</v>
      </c>
      <c r="I206" s="3">
        <f t="shared" si="15"/>
        <v>6.3114434972308091</v>
      </c>
      <c r="J206" s="3">
        <f t="shared" si="15"/>
        <v>2.2737432611421209</v>
      </c>
      <c r="K206" s="3">
        <f t="shared" si="15"/>
        <v>0.16606249997610675</v>
      </c>
      <c r="L206" s="3">
        <f t="shared" si="16"/>
        <v>292.69913708981255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1:37" x14ac:dyDescent="0.3">
      <c r="A207" s="6">
        <v>1257.5572759254273</v>
      </c>
      <c r="B207" s="6">
        <v>282.11384499999997</v>
      </c>
      <c r="C207" s="10">
        <v>1993.123288</v>
      </c>
      <c r="D207" s="10">
        <v>354.14400000000001</v>
      </c>
      <c r="E207" s="2">
        <v>1951</v>
      </c>
      <c r="F207" s="2">
        <v>1767</v>
      </c>
      <c r="G207" s="3">
        <f t="shared" si="15"/>
        <v>3.8038122065727697</v>
      </c>
      <c r="H207" s="3">
        <f t="shared" si="15"/>
        <v>5.3821856480389538</v>
      </c>
      <c r="I207" s="3">
        <f t="shared" si="15"/>
        <v>6.4716100445061979</v>
      </c>
      <c r="J207" s="3">
        <f t="shared" si="15"/>
        <v>2.3351660109425181</v>
      </c>
      <c r="K207" s="3">
        <f t="shared" si="15"/>
        <v>0.17724781926028133</v>
      </c>
      <c r="L207" s="3">
        <f t="shared" si="16"/>
        <v>293.17002172932069</v>
      </c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1:37" x14ac:dyDescent="0.3">
      <c r="A208" s="6">
        <v>1246.2740771419012</v>
      </c>
      <c r="B208" s="6">
        <v>281.72289999999998</v>
      </c>
      <c r="C208" s="10">
        <v>1993.2</v>
      </c>
      <c r="D208" s="10">
        <v>354.35899999999998</v>
      </c>
      <c r="E208" s="2">
        <v>1952</v>
      </c>
      <c r="F208" s="2">
        <v>1795</v>
      </c>
      <c r="G208" s="3">
        <f t="shared" si="15"/>
        <v>3.9116572769953049</v>
      </c>
      <c r="H208" s="3">
        <f t="shared" si="15"/>
        <v>5.5332945873545478</v>
      </c>
      <c r="I208" s="3">
        <f t="shared" si="15"/>
        <v>6.6502088973620275</v>
      </c>
      <c r="J208" s="3">
        <f t="shared" si="15"/>
        <v>2.4091596843576024</v>
      </c>
      <c r="K208" s="3">
        <f t="shared" si="15"/>
        <v>0.19046398322743729</v>
      </c>
      <c r="L208" s="3">
        <f t="shared" si="16"/>
        <v>293.69478442929693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1:37" x14ac:dyDescent="0.3">
      <c r="A209" s="6">
        <v>1207.4211739643513</v>
      </c>
      <c r="B209" s="6">
        <v>283.59713999999997</v>
      </c>
      <c r="C209" s="10">
        <v>1993.284932</v>
      </c>
      <c r="D209" s="10">
        <v>354.28899999999999</v>
      </c>
      <c r="E209" s="2">
        <v>1953</v>
      </c>
      <c r="F209" s="2">
        <v>1841</v>
      </c>
      <c r="G209" s="3">
        <f t="shared" si="15"/>
        <v>4.0212112676056337</v>
      </c>
      <c r="H209" s="3">
        <f t="shared" si="15"/>
        <v>5.6866169294412305</v>
      </c>
      <c r="I209" s="3">
        <f t="shared" si="15"/>
        <v>6.8306170591858955</v>
      </c>
      <c r="J209" s="3">
        <f t="shared" si="15"/>
        <v>2.4822127168123798</v>
      </c>
      <c r="K209" s="3">
        <f t="shared" si="15"/>
        <v>0.19979454586791706</v>
      </c>
      <c r="L209" s="3">
        <f t="shared" si="16"/>
        <v>294.22045251891308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1:37" x14ac:dyDescent="0.3">
      <c r="A210" s="6">
        <v>1192.6199335903211</v>
      </c>
      <c r="B210" s="6">
        <v>283.85327000000001</v>
      </c>
      <c r="C210" s="10">
        <v>1993.367123</v>
      </c>
      <c r="D210" s="10">
        <v>354.26400000000001</v>
      </c>
      <c r="E210" s="2">
        <v>1954</v>
      </c>
      <c r="F210" s="2">
        <v>1865</v>
      </c>
      <c r="G210" s="3">
        <f t="shared" si="15"/>
        <v>4.1335727699530516</v>
      </c>
      <c r="H210" s="3">
        <f t="shared" si="15"/>
        <v>5.8438367260068711</v>
      </c>
      <c r="I210" s="3">
        <f t="shared" si="15"/>
        <v>7.0155144696705936</v>
      </c>
      <c r="J210" s="3">
        <f t="shared" si="15"/>
        <v>2.5564915202240117</v>
      </c>
      <c r="K210" s="3">
        <f t="shared" si="15"/>
        <v>0.20761344259488285</v>
      </c>
      <c r="L210" s="3">
        <f t="shared" si="16"/>
        <v>294.75702892844942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1:37" x14ac:dyDescent="0.3">
      <c r="A211" s="6">
        <v>1159.6127749214806</v>
      </c>
      <c r="B211" s="6">
        <v>283.87588000000005</v>
      </c>
      <c r="C211" s="10">
        <v>1993.452055</v>
      </c>
      <c r="D211" s="10">
        <v>354.697</v>
      </c>
      <c r="E211" s="2">
        <v>1955</v>
      </c>
      <c r="F211" s="2">
        <v>2043</v>
      </c>
      <c r="G211" s="3">
        <f t="shared" si="15"/>
        <v>4.2473990610328638</v>
      </c>
      <c r="H211" s="3">
        <f t="shared" si="15"/>
        <v>6.0028775273381338</v>
      </c>
      <c r="I211" s="3">
        <f t="shared" si="15"/>
        <v>7.201535707036423</v>
      </c>
      <c r="J211" s="3">
        <f t="shared" si="15"/>
        <v>2.6293439105269663</v>
      </c>
      <c r="K211" s="3">
        <f t="shared" si="15"/>
        <v>0.21348260374829464</v>
      </c>
      <c r="L211" s="3">
        <f t="shared" si="16"/>
        <v>295.29463880968268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1:37" x14ac:dyDescent="0.3">
      <c r="A212" s="6">
        <v>1136.7946841810672</v>
      </c>
      <c r="B212" s="6">
        <v>283.81344999999999</v>
      </c>
      <c r="C212" s="10">
        <v>1993.5342470000001</v>
      </c>
      <c r="D212" s="10">
        <v>355.15800000000002</v>
      </c>
      <c r="E212" s="2">
        <v>1956</v>
      </c>
      <c r="F212" s="2">
        <v>2177</v>
      </c>
      <c r="G212" s="3">
        <f t="shared" si="15"/>
        <v>4.3720892018779338</v>
      </c>
      <c r="H212" s="3">
        <f t="shared" si="15"/>
        <v>6.1781944176931756</v>
      </c>
      <c r="I212" s="3">
        <f t="shared" si="15"/>
        <v>7.4118018368215628</v>
      </c>
      <c r="J212" s="3">
        <f t="shared" si="15"/>
        <v>2.718926491588598</v>
      </c>
      <c r="K212" s="3">
        <f t="shared" si="15"/>
        <v>0.22539923744637033</v>
      </c>
      <c r="L212" s="3">
        <f t="shared" si="16"/>
        <v>295.90641118542766</v>
      </c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1:37" x14ac:dyDescent="0.3">
      <c r="A213" s="6">
        <v>1105.3739406361235</v>
      </c>
      <c r="B213" s="6">
        <v>282.75096500000001</v>
      </c>
      <c r="C213" s="10">
        <v>1993.6191779999999</v>
      </c>
      <c r="D213" s="10">
        <v>355.57799999999997</v>
      </c>
      <c r="E213" s="2">
        <v>1957</v>
      </c>
      <c r="F213" s="2">
        <v>2270</v>
      </c>
      <c r="G213" s="3">
        <f t="shared" si="15"/>
        <v>4.5049577464788726</v>
      </c>
      <c r="H213" s="3">
        <f t="shared" si="15"/>
        <v>6.3656111656653849</v>
      </c>
      <c r="I213" s="3">
        <f t="shared" si="15"/>
        <v>7.6393771005090541</v>
      </c>
      <c r="J213" s="3">
        <f t="shared" si="15"/>
        <v>2.8191192009593293</v>
      </c>
      <c r="K213" s="3">
        <f t="shared" si="15"/>
        <v>0.23891812095702458</v>
      </c>
      <c r="L213" s="3">
        <f t="shared" si="16"/>
        <v>296.56798333456965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1:37" x14ac:dyDescent="0.3">
      <c r="A214" s="6">
        <v>1087.5374858030018</v>
      </c>
      <c r="B214" s="6">
        <v>282.39983999999998</v>
      </c>
      <c r="C214" s="10">
        <v>1993.7041099999999</v>
      </c>
      <c r="D214" s="10">
        <v>355.80399999999997</v>
      </c>
      <c r="E214" s="2">
        <v>1958</v>
      </c>
      <c r="F214" s="2">
        <v>2330</v>
      </c>
      <c r="G214" s="3">
        <f t="shared" si="15"/>
        <v>4.6435023474178401</v>
      </c>
      <c r="H214" s="3">
        <f t="shared" si="15"/>
        <v>6.5612447189264618</v>
      </c>
      <c r="I214" s="3">
        <f t="shared" si="15"/>
        <v>7.8778695398298328</v>
      </c>
      <c r="J214" s="3">
        <f t="shared" si="15"/>
        <v>2.9245037087927948</v>
      </c>
      <c r="K214" s="3">
        <f t="shared" si="15"/>
        <v>0.2514839354744185</v>
      </c>
      <c r="L214" s="3">
        <f t="shared" si="16"/>
        <v>297.25860425044135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1:37" x14ac:dyDescent="0.3">
      <c r="A215" s="6">
        <v>1058.0112997238571</v>
      </c>
      <c r="B215" s="6">
        <v>282.76092</v>
      </c>
      <c r="C215" s="10">
        <v>1993.7863010000001</v>
      </c>
      <c r="D215" s="10">
        <v>355.83499999999998</v>
      </c>
      <c r="E215" s="2">
        <v>1959</v>
      </c>
      <c r="F215" s="2">
        <v>2454</v>
      </c>
      <c r="G215" s="3">
        <f t="shared" ref="G215:K230" si="17">G214*(1-G$5)+G$4*$F214*$L$4/1000</f>
        <v>4.7857089201877931</v>
      </c>
      <c r="H215" s="3">
        <f t="shared" si="17"/>
        <v>6.7619738812500838</v>
      </c>
      <c r="I215" s="3">
        <f t="shared" si="17"/>
        <v>8.122174871249797</v>
      </c>
      <c r="J215" s="3">
        <f t="shared" si="17"/>
        <v>3.0309101845284601</v>
      </c>
      <c r="K215" s="3">
        <f t="shared" si="17"/>
        <v>0.26192238865193074</v>
      </c>
      <c r="L215" s="3">
        <f t="shared" si="16"/>
        <v>297.96269024586809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1:37" x14ac:dyDescent="0.3">
      <c r="A216" s="6">
        <v>1036.7968998901797</v>
      </c>
      <c r="B216" s="6">
        <v>280.26947000000001</v>
      </c>
      <c r="C216" s="10">
        <v>1993.8712330000001</v>
      </c>
      <c r="D216" s="10">
        <v>355.73399999999998</v>
      </c>
      <c r="E216" s="2">
        <v>1960</v>
      </c>
      <c r="F216" s="2">
        <v>2569</v>
      </c>
      <c r="G216" s="3">
        <f t="shared" si="17"/>
        <v>4.9354835680751172</v>
      </c>
      <c r="H216" s="3">
        <f t="shared" si="17"/>
        <v>6.9737940241347243</v>
      </c>
      <c r="I216" s="3">
        <f t="shared" si="17"/>
        <v>8.3818300940252133</v>
      </c>
      <c r="J216" s="3">
        <f t="shared" si="17"/>
        <v>3.1457919834421926</v>
      </c>
      <c r="K216" s="3">
        <f t="shared" si="17"/>
        <v>0.27407522678819812</v>
      </c>
      <c r="L216" s="3">
        <f t="shared" si="16"/>
        <v>298.71097489646547</v>
      </c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1:37" x14ac:dyDescent="0.3">
      <c r="A217" s="6">
        <v>1025.1723309203073</v>
      </c>
      <c r="B217" s="6">
        <v>280.82965000000002</v>
      </c>
      <c r="C217" s="10">
        <v>1993.9534249999999</v>
      </c>
      <c r="D217" s="10">
        <v>355.40600000000001</v>
      </c>
      <c r="E217" s="2">
        <v>1961</v>
      </c>
      <c r="F217" s="2">
        <v>2580</v>
      </c>
      <c r="G217" s="3">
        <f t="shared" si="17"/>
        <v>5.0922769953051645</v>
      </c>
      <c r="H217" s="3">
        <f t="shared" si="17"/>
        <v>7.1958295655387117</v>
      </c>
      <c r="I217" s="3">
        <f t="shared" si="17"/>
        <v>8.6552770597842681</v>
      </c>
      <c r="J217" s="3">
        <f t="shared" si="17"/>
        <v>3.2676085989378469</v>
      </c>
      <c r="K217" s="3">
        <f t="shared" si="17"/>
        <v>0.28684535675323308</v>
      </c>
      <c r="L217" s="3">
        <f t="shared" si="16"/>
        <v>299.49783757631923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1:37" x14ac:dyDescent="0.3">
      <c r="A218" s="6">
        <v>1005</v>
      </c>
      <c r="B218" s="6">
        <v>280.5</v>
      </c>
      <c r="C218" s="10">
        <v>1994.038356</v>
      </c>
      <c r="D218" s="10">
        <v>355.03500000000003</v>
      </c>
      <c r="E218" s="2">
        <v>1962</v>
      </c>
      <c r="F218" s="2">
        <v>2686</v>
      </c>
      <c r="G218" s="3">
        <f t="shared" si="17"/>
        <v>5.2497417840375586</v>
      </c>
      <c r="H218" s="3">
        <f t="shared" si="17"/>
        <v>7.4182871443793204</v>
      </c>
      <c r="I218" s="3">
        <f t="shared" si="17"/>
        <v>8.926706234112773</v>
      </c>
      <c r="J218" s="3">
        <f t="shared" si="17"/>
        <v>3.3837572939762017</v>
      </c>
      <c r="K218" s="3">
        <f t="shared" si="17"/>
        <v>0.29510726403042442</v>
      </c>
      <c r="L218" s="3">
        <f t="shared" si="16"/>
        <v>300.27359972053625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1:37" x14ac:dyDescent="0.3">
      <c r="A219" s="6">
        <v>1004.9747775064998</v>
      </c>
      <c r="B219" s="6">
        <v>279.36356499999999</v>
      </c>
      <c r="C219" s="10">
        <v>1994.123288</v>
      </c>
      <c r="D219" s="10">
        <v>355.029</v>
      </c>
      <c r="E219" s="2">
        <v>1963</v>
      </c>
      <c r="F219" s="2">
        <v>2833</v>
      </c>
      <c r="G219" s="3">
        <f t="shared" si="17"/>
        <v>5.4136760563380282</v>
      </c>
      <c r="H219" s="3">
        <f t="shared" si="17"/>
        <v>7.6500857874123716</v>
      </c>
      <c r="I219" s="3">
        <f t="shared" si="17"/>
        <v>9.2104170015195468</v>
      </c>
      <c r="J219" s="3">
        <f t="shared" si="17"/>
        <v>3.5057120937756472</v>
      </c>
      <c r="K219" s="3">
        <f t="shared" si="17"/>
        <v>0.30509488992334016</v>
      </c>
      <c r="L219" s="3">
        <f t="shared" si="16"/>
        <v>301.08498582896891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1:37" x14ac:dyDescent="0.3">
      <c r="A220" s="6">
        <v>968.20091040480986</v>
      </c>
      <c r="B220" s="6">
        <v>278.45946000000004</v>
      </c>
      <c r="C220" s="10">
        <v>1994.2</v>
      </c>
      <c r="D220" s="10">
        <v>355.346</v>
      </c>
      <c r="E220" s="2">
        <v>1964</v>
      </c>
      <c r="F220" s="2">
        <v>2995</v>
      </c>
      <c r="G220" s="3">
        <f t="shared" si="17"/>
        <v>5.5865821596244132</v>
      </c>
      <c r="H220" s="3">
        <f t="shared" si="17"/>
        <v>7.895049562349195</v>
      </c>
      <c r="I220" s="3">
        <f t="shared" si="17"/>
        <v>9.5124041353112165</v>
      </c>
      <c r="J220" s="3">
        <f t="shared" si="17"/>
        <v>3.6379535203975024</v>
      </c>
      <c r="K220" s="3">
        <f t="shared" si="17"/>
        <v>0.31805409969583753</v>
      </c>
      <c r="L220" s="3">
        <f t="shared" si="16"/>
        <v>301.95004347737819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1:37" x14ac:dyDescent="0.3">
      <c r="A221" s="6">
        <v>944.23650758208908</v>
      </c>
      <c r="B221" s="6">
        <v>279.11739</v>
      </c>
      <c r="C221" s="10">
        <v>1994.284932</v>
      </c>
      <c r="D221" s="10">
        <v>355.62200000000001</v>
      </c>
      <c r="E221" s="2">
        <v>1965</v>
      </c>
      <c r="F221" s="2">
        <v>3130</v>
      </c>
      <c r="G221" s="3">
        <f t="shared" si="17"/>
        <v>5.7693755868544603</v>
      </c>
      <c r="H221" s="3">
        <f t="shared" si="17"/>
        <v>8.1545507022225188</v>
      </c>
      <c r="I221" s="3">
        <f t="shared" si="17"/>
        <v>9.8346758399685257</v>
      </c>
      <c r="J221" s="3">
        <f t="shared" si="17"/>
        <v>3.7816544945713471</v>
      </c>
      <c r="K221" s="3">
        <f t="shared" si="17"/>
        <v>0.33351989155132167</v>
      </c>
      <c r="L221" s="3">
        <f t="shared" si="16"/>
        <v>302.87377651516817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1:37" x14ac:dyDescent="0.3">
      <c r="A222" s="6">
        <v>897.43654891130177</v>
      </c>
      <c r="B222" s="6">
        <v>278.91423999999995</v>
      </c>
      <c r="C222" s="10">
        <v>1994.367123</v>
      </c>
      <c r="D222" s="10">
        <v>355.846</v>
      </c>
      <c r="E222" s="2">
        <v>1966</v>
      </c>
      <c r="F222" s="2">
        <v>3288</v>
      </c>
      <c r="G222" s="3">
        <f t="shared" si="17"/>
        <v>5.9604084507042252</v>
      </c>
      <c r="H222" s="3">
        <f t="shared" si="17"/>
        <v>8.4260140030391373</v>
      </c>
      <c r="I222" s="3">
        <f t="shared" si="17"/>
        <v>10.172903505459898</v>
      </c>
      <c r="J222" s="3">
        <f t="shared" si="17"/>
        <v>3.9329913542881836</v>
      </c>
      <c r="K222" s="3">
        <f t="shared" si="17"/>
        <v>0.34923839665742085</v>
      </c>
      <c r="L222" s="3">
        <f t="shared" si="16"/>
        <v>303.84155571014884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1:37" x14ac:dyDescent="0.3">
      <c r="A223" s="6">
        <v>857.30982198049514</v>
      </c>
      <c r="B223" s="6">
        <v>279.33640000000003</v>
      </c>
      <c r="C223" s="10">
        <v>1994.452055</v>
      </c>
      <c r="D223" s="10">
        <v>356.10899999999998</v>
      </c>
      <c r="E223" s="2">
        <v>1967</v>
      </c>
      <c r="F223" s="2">
        <v>3393</v>
      </c>
      <c r="G223" s="3">
        <f t="shared" si="17"/>
        <v>6.1610845070422533</v>
      </c>
      <c r="H223" s="3">
        <f t="shared" si="17"/>
        <v>8.7115661809497791</v>
      </c>
      <c r="I223" s="3">
        <f t="shared" si="17"/>
        <v>10.530328360112787</v>
      </c>
      <c r="J223" s="3">
        <f t="shared" si="17"/>
        <v>4.0942274159294891</v>
      </c>
      <c r="K223" s="3">
        <f t="shared" si="17"/>
        <v>0.36618999230470639</v>
      </c>
      <c r="L223" s="3">
        <f t="shared" si="16"/>
        <v>304.86339645633899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1:37" x14ac:dyDescent="0.3">
      <c r="A224" s="6">
        <v>799.24277413704067</v>
      </c>
      <c r="B224" s="6">
        <v>278.54995500000001</v>
      </c>
      <c r="C224" s="10">
        <v>1994.5342470000001</v>
      </c>
      <c r="D224" s="10">
        <v>356.58100000000002</v>
      </c>
      <c r="E224" s="2">
        <v>1968</v>
      </c>
      <c r="F224" s="2">
        <v>3566</v>
      </c>
      <c r="G224" s="3">
        <f t="shared" si="17"/>
        <v>6.3681690140845069</v>
      </c>
      <c r="H224" s="3">
        <f t="shared" si="17"/>
        <v>9.0061919512107131</v>
      </c>
      <c r="I224" s="3">
        <f t="shared" si="17"/>
        <v>10.89873028611618</v>
      </c>
      <c r="J224" s="3">
        <f t="shared" si="17"/>
        <v>4.2585765119339767</v>
      </c>
      <c r="K224" s="3">
        <f t="shared" si="17"/>
        <v>0.38140123226062506</v>
      </c>
      <c r="L224" s="3">
        <f t="shared" si="16"/>
        <v>305.91306899560601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1:37" x14ac:dyDescent="0.3">
      <c r="A225" s="6">
        <v>764.49516100553888</v>
      </c>
      <c r="B225" s="6">
        <v>278.52599499999997</v>
      </c>
      <c r="C225" s="10">
        <v>1994.6191779999999</v>
      </c>
      <c r="D225" s="10">
        <v>357.14699999999999</v>
      </c>
      <c r="E225" s="2">
        <v>1969</v>
      </c>
      <c r="F225" s="2">
        <v>3780</v>
      </c>
      <c r="G225" s="3">
        <f t="shared" si="17"/>
        <v>6.5858122065727702</v>
      </c>
      <c r="H225" s="3">
        <f t="shared" si="17"/>
        <v>9.3162513286239097</v>
      </c>
      <c r="I225" s="3">
        <f t="shared" si="17"/>
        <v>11.288177904898959</v>
      </c>
      <c r="J225" s="3">
        <f t="shared" si="17"/>
        <v>4.4338420250926829</v>
      </c>
      <c r="K225" s="3">
        <f t="shared" si="17"/>
        <v>0.39874938139383509</v>
      </c>
      <c r="L225" s="3">
        <f t="shared" si="16"/>
        <v>307.02283284658216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1:37" x14ac:dyDescent="0.3">
      <c r="A226" s="6">
        <v>729.67119819346613</v>
      </c>
      <c r="B226" s="6">
        <v>278.52599499999997</v>
      </c>
      <c r="C226" s="10">
        <v>1994.7041099999999</v>
      </c>
      <c r="D226" s="10">
        <v>357.46699999999998</v>
      </c>
      <c r="E226" s="2">
        <v>1970</v>
      </c>
      <c r="F226" s="2">
        <v>4053</v>
      </c>
      <c r="G226" s="3">
        <f t="shared" si="17"/>
        <v>6.8165164319248825</v>
      </c>
      <c r="H226" s="3">
        <f t="shared" si="17"/>
        <v>9.6455516201328528</v>
      </c>
      <c r="I226" s="3">
        <f t="shared" si="17"/>
        <v>11.704548352623755</v>
      </c>
      <c r="J226" s="3">
        <f t="shared" si="17"/>
        <v>4.6242125413859894</v>
      </c>
      <c r="K226" s="3">
        <f t="shared" si="17"/>
        <v>0.41931851408920162</v>
      </c>
      <c r="L226" s="3">
        <f t="shared" si="16"/>
        <v>308.21014746015669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1:37" x14ac:dyDescent="0.3">
      <c r="A227" s="6">
        <v>698.42128056304807</v>
      </c>
      <c r="B227" s="6">
        <v>279.70473500000003</v>
      </c>
      <c r="C227" s="10">
        <v>1994.7863010000001</v>
      </c>
      <c r="D227" s="10">
        <v>357.47199999999998</v>
      </c>
      <c r="E227" s="2">
        <v>1971</v>
      </c>
      <c r="F227" s="2">
        <v>4208</v>
      </c>
      <c r="G227" s="3">
        <f t="shared" si="17"/>
        <v>7.0638826291079813</v>
      </c>
      <c r="H227" s="3">
        <f t="shared" si="17"/>
        <v>9.9995797995108582</v>
      </c>
      <c r="I227" s="3">
        <f t="shared" si="17"/>
        <v>12.156344104264022</v>
      </c>
      <c r="J227" s="3">
        <f t="shared" si="17"/>
        <v>4.8357500421018615</v>
      </c>
      <c r="K227" s="3">
        <f t="shared" si="17"/>
        <v>0.44461122512108975</v>
      </c>
      <c r="L227" s="3">
        <f t="shared" si="16"/>
        <v>309.50016780010583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1:37" x14ac:dyDescent="0.3">
      <c r="A228" s="6">
        <v>667.93828448427166</v>
      </c>
      <c r="B228" s="6">
        <v>279.38617500000004</v>
      </c>
      <c r="C228" s="10">
        <v>1994.8712330000001</v>
      </c>
      <c r="D228" s="10">
        <v>357.36099999999999</v>
      </c>
      <c r="E228" s="2">
        <v>1972</v>
      </c>
      <c r="F228" s="2">
        <v>4376</v>
      </c>
      <c r="G228" s="3">
        <f t="shared" si="17"/>
        <v>7.3207089201877933</v>
      </c>
      <c r="H228" s="3">
        <f t="shared" si="17"/>
        <v>10.367188027392475</v>
      </c>
      <c r="I228" s="3">
        <f t="shared" si="17"/>
        <v>12.625361960041674</v>
      </c>
      <c r="J228" s="3">
        <f t="shared" si="17"/>
        <v>5.0533955587079493</v>
      </c>
      <c r="K228" s="3">
        <f t="shared" si="17"/>
        <v>0.46722902513434617</v>
      </c>
      <c r="L228" s="3">
        <f t="shared" si="16"/>
        <v>310.83388349146423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1:37" x14ac:dyDescent="0.3">
      <c r="A229" s="6">
        <v>631.98424029684861</v>
      </c>
      <c r="B229" s="6">
        <v>278.251305</v>
      </c>
      <c r="C229" s="10">
        <v>1994.9534249999999</v>
      </c>
      <c r="D229" s="10">
        <v>357.327</v>
      </c>
      <c r="E229" s="2">
        <v>1973</v>
      </c>
      <c r="F229" s="2">
        <v>4615</v>
      </c>
      <c r="G229" s="3">
        <f t="shared" si="17"/>
        <v>7.5877887323943662</v>
      </c>
      <c r="H229" s="3">
        <f t="shared" si="17"/>
        <v>10.749559601935228</v>
      </c>
      <c r="I229" s="3">
        <f t="shared" si="17"/>
        <v>13.113323805911094</v>
      </c>
      <c r="J229" s="3">
        <f t="shared" si="17"/>
        <v>5.2783259810554055</v>
      </c>
      <c r="K229" s="3">
        <f t="shared" si="17"/>
        <v>0.48883473824129697</v>
      </c>
      <c r="L229" s="3">
        <f t="shared" si="16"/>
        <v>312.2178328595374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1:37" x14ac:dyDescent="0.3">
      <c r="A230" s="6">
        <v>595.63840159634913</v>
      </c>
      <c r="B230" s="6">
        <v>276.89742500000006</v>
      </c>
      <c r="C230" s="10">
        <v>1995.038356</v>
      </c>
      <c r="D230" s="10">
        <v>357.38799999999998</v>
      </c>
      <c r="E230" s="2">
        <v>1974</v>
      </c>
      <c r="F230" s="2">
        <v>4623</v>
      </c>
      <c r="G230" s="3">
        <f t="shared" si="17"/>
        <v>7.8694553990610325</v>
      </c>
      <c r="H230" s="3">
        <f t="shared" si="17"/>
        <v>11.153320575397705</v>
      </c>
      <c r="I230" s="3">
        <f t="shared" si="17"/>
        <v>13.630642030636347</v>
      </c>
      <c r="J230" s="3">
        <f t="shared" si="17"/>
        <v>5.5184584787152442</v>
      </c>
      <c r="K230" s="3">
        <f t="shared" si="17"/>
        <v>0.51315992294261292</v>
      </c>
      <c r="L230" s="3">
        <f t="shared" si="16"/>
        <v>313.68503640675294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1:37" x14ac:dyDescent="0.3">
      <c r="A231" s="6">
        <v>572.00461163900115</v>
      </c>
      <c r="B231" s="6">
        <v>277.56441000000001</v>
      </c>
      <c r="C231" s="10">
        <v>1995.123288</v>
      </c>
      <c r="D231" s="10">
        <v>357.49099999999999</v>
      </c>
      <c r="E231" s="2">
        <v>1975</v>
      </c>
      <c r="F231" s="2">
        <v>4596</v>
      </c>
      <c r="G231" s="3">
        <f t="shared" ref="G231:K246" si="18">G230*(1-G$5)+G$4*$F230*$L$4/1000</f>
        <v>8.1516103286384975</v>
      </c>
      <c r="H231" s="3">
        <f t="shared" si="18"/>
        <v>11.556721964058877</v>
      </c>
      <c r="I231" s="3">
        <f t="shared" si="18"/>
        <v>14.142218369467749</v>
      </c>
      <c r="J231" s="3">
        <f t="shared" si="18"/>
        <v>5.7458119288616505</v>
      </c>
      <c r="K231" s="3">
        <f t="shared" si="18"/>
        <v>0.52828948012159394</v>
      </c>
      <c r="L231" s="3">
        <f t="shared" si="16"/>
        <v>315.12465207114838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1:37" x14ac:dyDescent="0.3">
      <c r="A232" s="6">
        <v>536.67317783497401</v>
      </c>
      <c r="B232" s="6">
        <v>276.00147500000003</v>
      </c>
      <c r="C232" s="10">
        <v>1995.2</v>
      </c>
      <c r="D232" s="10">
        <v>357.517</v>
      </c>
      <c r="E232" s="2">
        <v>1976</v>
      </c>
      <c r="F232" s="2">
        <v>4864</v>
      </c>
      <c r="G232" s="3">
        <f t="shared" si="18"/>
        <v>8.4321173708920192</v>
      </c>
      <c r="H232" s="3">
        <f t="shared" si="18"/>
        <v>11.956478372170753</v>
      </c>
      <c r="I232" s="3">
        <f t="shared" si="18"/>
        <v>14.642871677571748</v>
      </c>
      <c r="J232" s="3">
        <f t="shared" si="18"/>
        <v>5.9570083770829374</v>
      </c>
      <c r="K232" s="3">
        <f t="shared" si="18"/>
        <v>0.53619841478471852</v>
      </c>
      <c r="L232" s="3">
        <f t="shared" si="16"/>
        <v>316.52467421250219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1:37" x14ac:dyDescent="0.3">
      <c r="A233" s="6">
        <v>499.79633604650161</v>
      </c>
      <c r="B233" s="6">
        <v>276.35985500000004</v>
      </c>
      <c r="C233" s="10">
        <v>1995.284932</v>
      </c>
      <c r="D233" s="10">
        <v>357.48599999999999</v>
      </c>
      <c r="E233" s="2">
        <v>1977</v>
      </c>
      <c r="F233" s="2">
        <v>5026</v>
      </c>
      <c r="G233" s="3">
        <f t="shared" si="18"/>
        <v>8.7289812206572783</v>
      </c>
      <c r="H233" s="3">
        <f t="shared" si="18"/>
        <v>12.380299357700245</v>
      </c>
      <c r="I233" s="3">
        <f t="shared" si="18"/>
        <v>15.177067819420543</v>
      </c>
      <c r="J233" s="3">
        <f t="shared" si="18"/>
        <v>6.1875952352493577</v>
      </c>
      <c r="K233" s="3">
        <f t="shared" si="18"/>
        <v>0.55357758576798066</v>
      </c>
      <c r="L233" s="3">
        <f t="shared" si="16"/>
        <v>318.02752121879541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1:37" x14ac:dyDescent="0.3">
      <c r="A234" s="6">
        <v>461.23531057480534</v>
      </c>
      <c r="B234" s="6">
        <v>276.71823500000005</v>
      </c>
      <c r="C234" s="10">
        <v>1995.367123</v>
      </c>
      <c r="D234" s="10">
        <v>357.76799999999997</v>
      </c>
      <c r="E234" s="2">
        <v>1978</v>
      </c>
      <c r="F234" s="2">
        <v>5087</v>
      </c>
      <c r="G234" s="3">
        <f t="shared" si="18"/>
        <v>9.0357323943661978</v>
      </c>
      <c r="H234" s="3">
        <f t="shared" si="18"/>
        <v>12.818165666632165</v>
      </c>
      <c r="I234" s="3">
        <f t="shared" si="18"/>
        <v>15.728431679811502</v>
      </c>
      <c r="J234" s="3">
        <f t="shared" si="18"/>
        <v>6.4240234756473917</v>
      </c>
      <c r="K234" s="3">
        <f t="shared" si="18"/>
        <v>0.57172421961253428</v>
      </c>
      <c r="L234" s="3">
        <f t="shared" si="16"/>
        <v>319.5780774360698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1:37" x14ac:dyDescent="0.3">
      <c r="A235" s="6">
        <v>428.38085402493795</v>
      </c>
      <c r="B235" s="6">
        <v>276.90738000000005</v>
      </c>
      <c r="C235" s="10">
        <v>1995.452055</v>
      </c>
      <c r="D235" s="10">
        <v>358.17599999999999</v>
      </c>
      <c r="E235" s="2">
        <v>1979</v>
      </c>
      <c r="F235" s="2">
        <v>5369</v>
      </c>
      <c r="G235" s="3">
        <f t="shared" si="18"/>
        <v>9.3462065727699546</v>
      </c>
      <c r="H235" s="3">
        <f t="shared" si="18"/>
        <v>13.260555091786765</v>
      </c>
      <c r="I235" s="3">
        <f t="shared" si="18"/>
        <v>16.28155911413258</v>
      </c>
      <c r="J235" s="3">
        <f t="shared" si="18"/>
        <v>6.6541049383807076</v>
      </c>
      <c r="K235" s="3">
        <f t="shared" si="18"/>
        <v>0.58559455917509318</v>
      </c>
      <c r="L235" s="3">
        <f t="shared" si="16"/>
        <v>321.12802027624508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1:37" x14ac:dyDescent="0.3">
      <c r="A236" s="6">
        <v>364.64069483611263</v>
      </c>
      <c r="B236" s="6">
        <v>277.04675000000003</v>
      </c>
      <c r="C236" s="10">
        <v>1995.5342470000001</v>
      </c>
      <c r="D236" s="10">
        <v>358.45699999999999</v>
      </c>
      <c r="E236" s="2">
        <v>1980</v>
      </c>
      <c r="F236" s="2">
        <v>5316</v>
      </c>
      <c r="G236" s="3">
        <f t="shared" si="18"/>
        <v>9.6738920187793447</v>
      </c>
      <c r="H236" s="3">
        <f t="shared" si="18"/>
        <v>13.728206363645002</v>
      </c>
      <c r="I236" s="3">
        <f t="shared" si="18"/>
        <v>16.869628328542579</v>
      </c>
      <c r="J236" s="3">
        <f t="shared" si="18"/>
        <v>6.9041411620400934</v>
      </c>
      <c r="K236" s="3">
        <f t="shared" si="18"/>
        <v>0.6072467820001286</v>
      </c>
      <c r="L236" s="3">
        <f t="shared" si="16"/>
        <v>322.78311465500713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1:37" x14ac:dyDescent="0.3">
      <c r="A237" s="6">
        <v>329.24210070529784</v>
      </c>
      <c r="B237" s="6">
        <v>278.91829000000001</v>
      </c>
      <c r="C237" s="10">
        <v>1995.6191779999999</v>
      </c>
      <c r="D237" s="10">
        <v>358.79700000000003</v>
      </c>
      <c r="E237" s="2">
        <v>1981</v>
      </c>
      <c r="F237" s="2">
        <v>5152</v>
      </c>
      <c r="G237" s="3">
        <f t="shared" si="18"/>
        <v>9.9983427230046971</v>
      </c>
      <c r="H237" s="3">
        <f t="shared" si="18"/>
        <v>14.189594587050243</v>
      </c>
      <c r="I237" s="3">
        <f t="shared" si="18"/>
        <v>17.441841674450874</v>
      </c>
      <c r="J237" s="3">
        <f t="shared" si="18"/>
        <v>7.1336729450424237</v>
      </c>
      <c r="K237" s="3">
        <f t="shared" si="18"/>
        <v>0.61789125608364415</v>
      </c>
      <c r="L237" s="3">
        <f t="shared" si="16"/>
        <v>324.38134318563186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1:37" x14ac:dyDescent="0.3">
      <c r="A238" s="6">
        <v>302.34742552285286</v>
      </c>
      <c r="B238" s="6">
        <v>279.83415000000002</v>
      </c>
      <c r="C238" s="10">
        <v>1995.7041099999999</v>
      </c>
      <c r="D238" s="10">
        <v>359.084</v>
      </c>
      <c r="E238" s="2">
        <v>1982</v>
      </c>
      <c r="F238" s="2">
        <v>5113</v>
      </c>
      <c r="G238" s="3">
        <f t="shared" si="18"/>
        <v>10.312784037558687</v>
      </c>
      <c r="H238" s="3">
        <f t="shared" si="18"/>
        <v>14.634314456624777</v>
      </c>
      <c r="I238" s="3">
        <f t="shared" si="18"/>
        <v>17.981735922752087</v>
      </c>
      <c r="J238" s="3">
        <f t="shared" si="18"/>
        <v>7.3308434726053662</v>
      </c>
      <c r="K238" s="3">
        <f t="shared" si="18"/>
        <v>0.61664792545538094</v>
      </c>
      <c r="L238" s="3">
        <f t="shared" si="16"/>
        <v>325.87632581499628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1:37" x14ac:dyDescent="0.3">
      <c r="A239" s="6">
        <v>274.1568772034243</v>
      </c>
      <c r="B239" s="6">
        <v>280.13280000000003</v>
      </c>
      <c r="C239" s="10">
        <v>1995.7863010000001</v>
      </c>
      <c r="D239" s="10">
        <v>359.19</v>
      </c>
      <c r="E239" s="2">
        <v>1983</v>
      </c>
      <c r="F239" s="2">
        <v>5095</v>
      </c>
      <c r="G239" s="3">
        <f t="shared" si="18"/>
        <v>10.624845070422538</v>
      </c>
      <c r="H239" s="3">
        <f t="shared" si="18"/>
        <v>15.074148916710246</v>
      </c>
      <c r="I239" s="3">
        <f t="shared" si="18"/>
        <v>18.50852422300261</v>
      </c>
      <c r="J239" s="3">
        <f t="shared" si="18"/>
        <v>7.5121728030154289</v>
      </c>
      <c r="K239" s="3">
        <f t="shared" si="18"/>
        <v>0.61406282139368651</v>
      </c>
      <c r="L239" s="3">
        <f t="shared" si="16"/>
        <v>327.3337538345445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1:37" x14ac:dyDescent="0.3">
      <c r="A240" s="6">
        <v>227.90304089821478</v>
      </c>
      <c r="B240" s="6">
        <v>281.48667999999998</v>
      </c>
      <c r="C240" s="10">
        <v>1995.8712330000001</v>
      </c>
      <c r="D240" s="10">
        <v>359.26499999999999</v>
      </c>
      <c r="E240" s="2">
        <v>1984</v>
      </c>
      <c r="F240" s="2">
        <v>5283</v>
      </c>
      <c r="G240" s="3">
        <f t="shared" si="18"/>
        <v>10.935807511737092</v>
      </c>
      <c r="H240" s="3">
        <f t="shared" si="18"/>
        <v>15.511083238200142</v>
      </c>
      <c r="I240" s="3">
        <f t="shared" si="18"/>
        <v>19.025537420886582</v>
      </c>
      <c r="J240" s="3">
        <f t="shared" si="18"/>
        <v>7.6810306827959272</v>
      </c>
      <c r="K240" s="3">
        <f t="shared" si="18"/>
        <v>0.61164980609918596</v>
      </c>
      <c r="L240" s="3">
        <f t="shared" si="16"/>
        <v>328.76510865971892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1:37" x14ac:dyDescent="0.3">
      <c r="A241" s="6">
        <v>202.4849869723617</v>
      </c>
      <c r="B241" s="6">
        <v>280.720145</v>
      </c>
      <c r="C241" s="10">
        <v>1995.9534249999999</v>
      </c>
      <c r="D241" s="10">
        <v>359.52800000000002</v>
      </c>
      <c r="E241" s="2">
        <v>1985</v>
      </c>
      <c r="F241" s="2">
        <v>5441</v>
      </c>
      <c r="G241" s="3">
        <f t="shared" si="18"/>
        <v>11.258244131455402</v>
      </c>
      <c r="H241" s="3">
        <f t="shared" si="18"/>
        <v>15.964468122467146</v>
      </c>
      <c r="I241" s="3">
        <f t="shared" si="18"/>
        <v>19.563855080655962</v>
      </c>
      <c r="J241" s="3">
        <f t="shared" si="18"/>
        <v>7.8623079704687644</v>
      </c>
      <c r="K241" s="3">
        <f t="shared" si="18"/>
        <v>0.61901252942052809</v>
      </c>
      <c r="L241" s="3">
        <f t="shared" si="16"/>
        <v>330.26788783446779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1:37" x14ac:dyDescent="0.3">
      <c r="A242" s="6">
        <v>168.21349890930378</v>
      </c>
      <c r="B242" s="6">
        <v>280.05315999999999</v>
      </c>
      <c r="C242" s="10">
        <v>1996.0382509999999</v>
      </c>
      <c r="D242" s="10">
        <v>359.423</v>
      </c>
      <c r="E242" s="2">
        <v>1986</v>
      </c>
      <c r="F242" s="2">
        <v>5609</v>
      </c>
      <c r="G242" s="3">
        <f t="shared" si="18"/>
        <v>11.590323943661975</v>
      </c>
      <c r="H242" s="3">
        <f t="shared" si="18"/>
        <v>16.431441412112747</v>
      </c>
      <c r="I242" s="3">
        <f t="shared" si="18"/>
        <v>20.118684198448399</v>
      </c>
      <c r="J242" s="3">
        <f t="shared" si="18"/>
        <v>8.0517740575453036</v>
      </c>
      <c r="K242" s="3">
        <f t="shared" si="18"/>
        <v>0.6308960872294902</v>
      </c>
      <c r="L242" s="3">
        <f t="shared" si="16"/>
        <v>331.82311969899791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1:37" x14ac:dyDescent="0.3">
      <c r="A243" s="6">
        <v>135.98307171747592</v>
      </c>
      <c r="B243" s="6">
        <v>278.131845</v>
      </c>
      <c r="C243" s="10">
        <v>1996.1229510000001</v>
      </c>
      <c r="D243" s="10">
        <v>359.09</v>
      </c>
      <c r="E243" s="2">
        <v>1987</v>
      </c>
      <c r="F243" s="2">
        <v>5755</v>
      </c>
      <c r="G243" s="3">
        <f t="shared" si="18"/>
        <v>11.932657276995307</v>
      </c>
      <c r="H243" s="3">
        <f t="shared" si="18"/>
        <v>16.912904692163611</v>
      </c>
      <c r="I243" s="3">
        <f t="shared" si="18"/>
        <v>20.691305494722755</v>
      </c>
      <c r="J243" s="3">
        <f t="shared" si="18"/>
        <v>8.2501348525801976</v>
      </c>
      <c r="K243" s="3">
        <f t="shared" si="18"/>
        <v>0.64599115333075519</v>
      </c>
      <c r="L243" s="3">
        <f t="shared" si="16"/>
        <v>333.43299346979262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1:37" x14ac:dyDescent="0.3">
      <c r="A244" s="6">
        <v>104.48192862208691</v>
      </c>
      <c r="B244" s="6">
        <v>277.51463500000006</v>
      </c>
      <c r="C244" s="10">
        <v>1996.202186</v>
      </c>
      <c r="D244" s="10">
        <v>359.08499999999998</v>
      </c>
      <c r="E244" s="2">
        <v>1988</v>
      </c>
      <c r="F244" s="2">
        <v>5968</v>
      </c>
      <c r="G244" s="3">
        <f t="shared" si="18"/>
        <v>12.283901408450706</v>
      </c>
      <c r="H244" s="3">
        <f t="shared" si="18"/>
        <v>17.406752372523361</v>
      </c>
      <c r="I244" s="3">
        <f t="shared" si="18"/>
        <v>21.278174987582009</v>
      </c>
      <c r="J244" s="3">
        <f t="shared" si="18"/>
        <v>8.4543000692470418</v>
      </c>
      <c r="K244" s="3">
        <f t="shared" si="18"/>
        <v>0.66200123382545795</v>
      </c>
      <c r="L244" s="3">
        <f t="shared" si="16"/>
        <v>335.08513007162856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1:37" x14ac:dyDescent="0.3">
      <c r="A245" s="6">
        <v>55.959143681423186</v>
      </c>
      <c r="B245" s="6">
        <v>277.37526500000001</v>
      </c>
      <c r="C245" s="10">
        <v>1996.286885</v>
      </c>
      <c r="D245" s="10">
        <v>359.125</v>
      </c>
      <c r="E245" s="2">
        <v>1989</v>
      </c>
      <c r="F245" s="2">
        <v>6088</v>
      </c>
      <c r="G245" s="3">
        <f t="shared" si="18"/>
        <v>12.648145539906105</v>
      </c>
      <c r="H245" s="3">
        <f t="shared" si="18"/>
        <v>17.919241463148666</v>
      </c>
      <c r="I245" s="3">
        <f t="shared" si="18"/>
        <v>21.889167156655677</v>
      </c>
      <c r="J245" s="3">
        <f t="shared" si="18"/>
        <v>8.6718019689515202</v>
      </c>
      <c r="K245" s="3">
        <f t="shared" si="18"/>
        <v>0.68171183850996242</v>
      </c>
      <c r="L245" s="3">
        <f t="shared" si="16"/>
        <v>336.8100679671719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1:37" x14ac:dyDescent="0.3">
      <c r="A246" s="6">
        <v>29.524057891659709</v>
      </c>
      <c r="B246" s="6">
        <v>277.88297</v>
      </c>
      <c r="C246" s="10">
        <v>1996.3688520000001</v>
      </c>
      <c r="D246" s="10">
        <v>359.31900000000002</v>
      </c>
      <c r="E246" s="2">
        <v>1990</v>
      </c>
      <c r="F246" s="2">
        <v>6151</v>
      </c>
      <c r="G246" s="3">
        <f t="shared" si="18"/>
        <v>13.019713615023477</v>
      </c>
      <c r="H246" s="3">
        <f t="shared" si="18"/>
        <v>18.441588286596321</v>
      </c>
      <c r="I246" s="3">
        <f t="shared" si="18"/>
        <v>22.509986381540557</v>
      </c>
      <c r="J246" s="3">
        <f t="shared" si="18"/>
        <v>8.8909631759625434</v>
      </c>
      <c r="K246" s="3">
        <f t="shared" si="18"/>
        <v>0.69930072738949123</v>
      </c>
      <c r="L246" s="3">
        <f t="shared" si="16"/>
        <v>338.56155218651242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1:37" x14ac:dyDescent="0.3">
      <c r="A247" s="6">
        <v>13.3</v>
      </c>
      <c r="B247" s="6">
        <v>276.74810000000002</v>
      </c>
      <c r="C247" s="10">
        <v>1996.4535519999999</v>
      </c>
      <c r="D247" s="10">
        <v>359.81900000000002</v>
      </c>
      <c r="E247" s="2">
        <v>1991</v>
      </c>
      <c r="F247" s="2">
        <v>6239</v>
      </c>
      <c r="G247" s="3">
        <f t="shared" ref="G247:K262" si="19">G246*(1-G$5)+G$4*$F246*$L$4/1000</f>
        <v>13.395126760563382</v>
      </c>
      <c r="H247" s="3">
        <f t="shared" si="19"/>
        <v>18.968413611272538</v>
      </c>
      <c r="I247" s="3">
        <f t="shared" si="19"/>
        <v>23.131937377159385</v>
      </c>
      <c r="J247" s="3">
        <f t="shared" si="19"/>
        <v>9.1049987584252374</v>
      </c>
      <c r="K247" s="3">
        <f t="shared" si="19"/>
        <v>0.71292667424407719</v>
      </c>
      <c r="L247" s="3">
        <f t="shared" si="16"/>
        <v>340.31340318166463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1:37" x14ac:dyDescent="0.3">
      <c r="A248" s="6">
        <v>1996.518</v>
      </c>
      <c r="B248" s="6">
        <v>359.52511079042995</v>
      </c>
      <c r="C248" s="10">
        <v>1996.535519</v>
      </c>
      <c r="D248" s="10">
        <v>360.24</v>
      </c>
      <c r="E248" s="2">
        <v>1992</v>
      </c>
      <c r="F248" s="2">
        <v>6178</v>
      </c>
      <c r="G248" s="3">
        <f t="shared" si="19"/>
        <v>13.775910798122068</v>
      </c>
      <c r="H248" s="3">
        <f t="shared" si="19"/>
        <v>19.5020525345269</v>
      </c>
      <c r="I248" s="3">
        <f t="shared" si="19"/>
        <v>23.758760820732917</v>
      </c>
      <c r="J248" s="3">
        <f t="shared" si="19"/>
        <v>9.3171357994563024</v>
      </c>
      <c r="K248" s="3">
        <f t="shared" si="19"/>
        <v>0.72532268417805956</v>
      </c>
      <c r="L248" s="3">
        <f t="shared" si="16"/>
        <v>342.07918263701623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1:37" x14ac:dyDescent="0.3">
      <c r="A249" s="6">
        <v>1994.49</v>
      </c>
      <c r="B249" s="6">
        <v>356.87847777427163</v>
      </c>
      <c r="C249" s="10">
        <v>1996.6202189999999</v>
      </c>
      <c r="D249" s="10">
        <v>360.57900000000001</v>
      </c>
      <c r="E249" s="2">
        <v>1993</v>
      </c>
      <c r="F249" s="2">
        <v>6172</v>
      </c>
      <c r="G249" s="3">
        <f t="shared" si="19"/>
        <v>14.152971830985917</v>
      </c>
      <c r="H249" s="3">
        <f t="shared" si="19"/>
        <v>20.028495701617366</v>
      </c>
      <c r="I249" s="3">
        <f t="shared" si="19"/>
        <v>24.368006334737949</v>
      </c>
      <c r="J249" s="3">
        <f t="shared" si="19"/>
        <v>9.5099944938481862</v>
      </c>
      <c r="K249" s="3">
        <f t="shared" si="19"/>
        <v>0.72997739449586407</v>
      </c>
      <c r="L249" s="3">
        <f t="shared" si="16"/>
        <v>343.78944575568528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1:37" x14ac:dyDescent="0.3">
      <c r="A250" s="6">
        <v>1992.375</v>
      </c>
      <c r="B250" s="6">
        <v>353.5523371219262</v>
      </c>
      <c r="C250" s="10">
        <v>1996.7049179999999</v>
      </c>
      <c r="D250" s="10">
        <v>360.72500000000002</v>
      </c>
      <c r="E250" s="2">
        <v>1994</v>
      </c>
      <c r="F250" s="2">
        <v>6284</v>
      </c>
      <c r="G250" s="3">
        <f t="shared" si="19"/>
        <v>14.529666666666669</v>
      </c>
      <c r="H250" s="3">
        <f t="shared" si="19"/>
        <v>20.552927227533115</v>
      </c>
      <c r="I250" s="3">
        <f t="shared" si="19"/>
        <v>24.968172771769495</v>
      </c>
      <c r="J250" s="3">
        <f t="shared" si="19"/>
        <v>9.6911315519970955</v>
      </c>
      <c r="K250" s="3">
        <f t="shared" si="19"/>
        <v>0.73251892887484815</v>
      </c>
      <c r="L250" s="3">
        <f t="shared" si="16"/>
        <v>345.47441714684123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1:37" x14ac:dyDescent="0.3">
      <c r="A251" s="6">
        <v>1989.758</v>
      </c>
      <c r="B251" s="6">
        <v>349.67310772438844</v>
      </c>
      <c r="C251" s="10">
        <v>1996.786885</v>
      </c>
      <c r="D251" s="10">
        <v>360.59100000000001</v>
      </c>
      <c r="E251" s="2">
        <v>1995</v>
      </c>
      <c r="F251" s="2">
        <v>6422</v>
      </c>
      <c r="G251" s="3">
        <f t="shared" si="19"/>
        <v>14.913197183098594</v>
      </c>
      <c r="H251" s="3">
        <f t="shared" si="19"/>
        <v>21.086432458565735</v>
      </c>
      <c r="I251" s="3">
        <f t="shared" si="19"/>
        <v>25.577109696321013</v>
      </c>
      <c r="J251" s="3">
        <f t="shared" si="19"/>
        <v>9.8750663593886845</v>
      </c>
      <c r="K251" s="3">
        <f t="shared" si="19"/>
        <v>0.73931866336085705</v>
      </c>
      <c r="L251" s="3">
        <f t="shared" si="16"/>
        <v>347.19112436073488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1:37" x14ac:dyDescent="0.3">
      <c r="A252" s="6">
        <v>1983.673</v>
      </c>
      <c r="B252" s="6">
        <v>341.19103438367074</v>
      </c>
      <c r="C252" s="10">
        <v>1996.8715850000001</v>
      </c>
      <c r="D252" s="10">
        <v>360.44200000000001</v>
      </c>
      <c r="E252" s="2">
        <v>1996</v>
      </c>
      <c r="F252" s="2">
        <v>6550</v>
      </c>
      <c r="G252" s="3">
        <f t="shared" si="19"/>
        <v>15.305150234741786</v>
      </c>
      <c r="H252" s="3">
        <f t="shared" si="19"/>
        <v>21.63142774723514</v>
      </c>
      <c r="I252" s="3">
        <f t="shared" si="19"/>
        <v>26.198605488793653</v>
      </c>
      <c r="J252" s="3">
        <f t="shared" si="19"/>
        <v>10.064690732596926</v>
      </c>
      <c r="K252" s="3">
        <f t="shared" si="19"/>
        <v>0.74992178404396337</v>
      </c>
      <c r="L252" s="3">
        <f t="shared" si="16"/>
        <v>348.94979598741145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1:37" x14ac:dyDescent="0.3">
      <c r="A253" s="6">
        <v>1969.9649999999999</v>
      </c>
      <c r="B253" s="6">
        <v>324.80814873487839</v>
      </c>
      <c r="C253" s="10">
        <v>1996.9535519999999</v>
      </c>
      <c r="D253" s="10">
        <v>360.31599999999997</v>
      </c>
      <c r="E253" s="2">
        <v>1997</v>
      </c>
      <c r="F253" s="2">
        <v>6663</v>
      </c>
      <c r="G253" s="3">
        <f t="shared" si="19"/>
        <v>15.704915492957749</v>
      </c>
      <c r="H253" s="3">
        <f t="shared" si="19"/>
        <v>22.186942516913081</v>
      </c>
      <c r="I253" s="3">
        <f t="shared" si="19"/>
        <v>26.830989228909349</v>
      </c>
      <c r="J253" s="3">
        <f t="shared" si="19"/>
        <v>10.258505935693693</v>
      </c>
      <c r="K253" s="3">
        <f t="shared" si="19"/>
        <v>0.76236229149826196</v>
      </c>
      <c r="L253" s="3">
        <f t="shared" si="16"/>
        <v>350.74371546597212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1:37" x14ac:dyDescent="0.3">
      <c r="A254" s="6">
        <v>1956.087</v>
      </c>
      <c r="B254" s="6">
        <v>316.2641053013316</v>
      </c>
      <c r="C254" s="10">
        <v>1997.038356</v>
      </c>
      <c r="D254" s="10">
        <v>360.33499999999998</v>
      </c>
      <c r="E254" s="2">
        <v>1998</v>
      </c>
      <c r="F254" s="2">
        <v>6638</v>
      </c>
      <c r="G254" s="3">
        <f t="shared" si="19"/>
        <v>16.111577464788734</v>
      </c>
      <c r="H254" s="3">
        <f t="shared" si="19"/>
        <v>22.751539377488548</v>
      </c>
      <c r="I254" s="3">
        <f t="shared" si="19"/>
        <v>27.471861250802188</v>
      </c>
      <c r="J254" s="3">
        <f t="shared" si="19"/>
        <v>10.454511996362534</v>
      </c>
      <c r="K254" s="3">
        <f t="shared" si="19"/>
        <v>0.77521300501092649</v>
      </c>
      <c r="L254" s="3">
        <f t="shared" si="16"/>
        <v>352.56470309445297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1:37" x14ac:dyDescent="0.3">
      <c r="A255" s="6">
        <v>1942.0630000000001</v>
      </c>
      <c r="B255" s="6">
        <v>312.27818420315549</v>
      </c>
      <c r="C255" s="10">
        <v>1997.123288</v>
      </c>
      <c r="D255" s="10">
        <v>360.46600000000001</v>
      </c>
      <c r="E255" s="2">
        <v>1999</v>
      </c>
      <c r="F255" s="2">
        <v>6584</v>
      </c>
      <c r="G255" s="3">
        <f t="shared" si="19"/>
        <v>16.516713615023477</v>
      </c>
      <c r="H255" s="3">
        <f t="shared" si="19"/>
        <v>23.312235597379065</v>
      </c>
      <c r="I255" s="3">
        <f t="shared" si="19"/>
        <v>28.100375225160043</v>
      </c>
      <c r="J255" s="3">
        <f t="shared" si="19"/>
        <v>10.636386574699504</v>
      </c>
      <c r="K255" s="3">
        <f t="shared" si="19"/>
        <v>0.78183364783535314</v>
      </c>
      <c r="L255" s="3">
        <f t="shared" si="16"/>
        <v>354.34754466009747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1:37" x14ac:dyDescent="0.3">
      <c r="A256" s="6"/>
      <c r="B256" s="3"/>
      <c r="C256" s="10">
        <v>1997.2</v>
      </c>
      <c r="D256" s="10">
        <v>360.50900000000001</v>
      </c>
      <c r="E256" s="2">
        <v>2000</v>
      </c>
      <c r="F256" s="2">
        <v>6750</v>
      </c>
      <c r="G256" s="3">
        <f t="shared" si="19"/>
        <v>16.918553990610331</v>
      </c>
      <c r="H256" s="3">
        <f t="shared" si="19"/>
        <v>23.86631890266894</v>
      </c>
      <c r="I256" s="3">
        <f t="shared" si="19"/>
        <v>28.712340221796499</v>
      </c>
      <c r="J256" s="3">
        <f t="shared" si="19"/>
        <v>10.801533201994349</v>
      </c>
      <c r="K256" s="3">
        <f t="shared" si="19"/>
        <v>0.78331405942776877</v>
      </c>
      <c r="L256" s="3">
        <f t="shared" si="16"/>
        <v>356.08206037649791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1:37" x14ac:dyDescent="0.3">
      <c r="A257" s="6"/>
      <c r="B257" s="3"/>
      <c r="C257" s="10">
        <v>1997.284932</v>
      </c>
      <c r="D257" s="10">
        <v>360.565</v>
      </c>
      <c r="E257" s="2">
        <v>2001</v>
      </c>
      <c r="F257" s="2">
        <v>6916</v>
      </c>
      <c r="G257" s="3">
        <f t="shared" si="19"/>
        <v>17.330525821596247</v>
      </c>
      <c r="H257" s="3">
        <f t="shared" si="19"/>
        <v>24.434464762679269</v>
      </c>
      <c r="I257" s="3">
        <f t="shared" si="19"/>
        <v>29.341030014475518</v>
      </c>
      <c r="J257" s="3">
        <f t="shared" si="19"/>
        <v>10.976729089743987</v>
      </c>
      <c r="K257" s="3">
        <f t="shared" si="19"/>
        <v>0.7920054016776098</v>
      </c>
      <c r="L257" s="3">
        <f t="shared" si="16"/>
        <v>357.87475509017264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1:37" x14ac:dyDescent="0.3">
      <c r="A258" s="6"/>
      <c r="B258" s="3"/>
      <c r="C258" s="10">
        <v>1997.367123</v>
      </c>
      <c r="D258" s="10">
        <v>360.73599999999999</v>
      </c>
      <c r="E258" s="2">
        <v>2002</v>
      </c>
      <c r="F258" s="2">
        <v>6981</v>
      </c>
      <c r="G258" s="3">
        <f t="shared" si="19"/>
        <v>17.752629107981225</v>
      </c>
      <c r="H258" s="3">
        <f t="shared" si="19"/>
        <v>25.016634490901552</v>
      </c>
      <c r="I258" s="3">
        <f t="shared" si="19"/>
        <v>29.986220112683835</v>
      </c>
      <c r="J258" s="3">
        <f t="shared" si="19"/>
        <v>11.161400155292052</v>
      </c>
      <c r="K258" s="3">
        <f t="shared" si="19"/>
        <v>0.80507039445624107</v>
      </c>
      <c r="L258" s="3">
        <f t="shared" si="16"/>
        <v>359.72195426131492</v>
      </c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1:37" x14ac:dyDescent="0.3">
      <c r="A259" s="6"/>
      <c r="B259" s="3"/>
      <c r="C259" s="10">
        <v>1997.452055</v>
      </c>
      <c r="D259" s="10">
        <v>360.947</v>
      </c>
      <c r="E259" s="2">
        <v>2003</v>
      </c>
      <c r="F259" s="2">
        <v>7397</v>
      </c>
      <c r="G259" s="3">
        <f t="shared" si="19"/>
        <v>18.178699530516436</v>
      </c>
      <c r="H259" s="3">
        <f t="shared" si="19"/>
        <v>25.603305939179918</v>
      </c>
      <c r="I259" s="3">
        <f t="shared" si="19"/>
        <v>30.632515330237922</v>
      </c>
      <c r="J259" s="3">
        <f t="shared" si="19"/>
        <v>11.343150651425605</v>
      </c>
      <c r="K259" s="3">
        <f t="shared" si="19"/>
        <v>0.81604635633789335</v>
      </c>
      <c r="L259" s="3">
        <f t="shared" si="16"/>
        <v>361.57371780769779</v>
      </c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1:37" x14ac:dyDescent="0.3">
      <c r="A260" s="6"/>
      <c r="B260" s="3"/>
      <c r="C260" s="10">
        <v>1997.5342470000001</v>
      </c>
      <c r="D260" s="10">
        <v>361.33800000000002</v>
      </c>
      <c r="E260" s="2">
        <v>2004</v>
      </c>
      <c r="F260" s="2">
        <v>7782</v>
      </c>
      <c r="G260" s="3">
        <f t="shared" si="19"/>
        <v>18.63015962441315</v>
      </c>
      <c r="H260" s="3">
        <f t="shared" si="19"/>
        <v>26.227424469626765</v>
      </c>
      <c r="I260" s="3">
        <f t="shared" si="19"/>
        <v>31.332633227911476</v>
      </c>
      <c r="J260" s="3">
        <f t="shared" si="19"/>
        <v>11.563344604192045</v>
      </c>
      <c r="K260" s="3">
        <f t="shared" si="19"/>
        <v>0.84223413017087756</v>
      </c>
      <c r="L260" s="3">
        <f t="shared" si="16"/>
        <v>363.59579605631433</v>
      </c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1:37" x14ac:dyDescent="0.3">
      <c r="A261" s="6"/>
      <c r="B261" s="3"/>
      <c r="C261" s="10">
        <v>1997.6191779999999</v>
      </c>
      <c r="D261" s="10">
        <v>361.80599999999998</v>
      </c>
      <c r="E261" s="2">
        <v>2005</v>
      </c>
      <c r="F261" s="2">
        <v>8086</v>
      </c>
      <c r="G261" s="3">
        <f t="shared" si="19"/>
        <v>19.105117370892025</v>
      </c>
      <c r="H261" s="3">
        <f t="shared" si="19"/>
        <v>26.885976266077336</v>
      </c>
      <c r="I261" s="3">
        <f t="shared" si="19"/>
        <v>32.081194087547281</v>
      </c>
      <c r="J261" s="3">
        <f t="shared" si="19"/>
        <v>11.816147362121999</v>
      </c>
      <c r="K261" s="3">
        <f t="shared" si="19"/>
        <v>0.87619293528109476</v>
      </c>
      <c r="L261" s="3">
        <f t="shared" si="16"/>
        <v>365.76462802191975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1:37" x14ac:dyDescent="0.3">
      <c r="A262" s="6"/>
      <c r="B262" s="3"/>
      <c r="C262" s="10">
        <v>1997.7041099999999</v>
      </c>
      <c r="D262" s="10">
        <v>362.072</v>
      </c>
      <c r="E262" s="2">
        <v>2006</v>
      </c>
      <c r="F262" s="2">
        <v>8350</v>
      </c>
      <c r="G262" s="3">
        <f t="shared" si="19"/>
        <v>19.598629107981225</v>
      </c>
      <c r="H262" s="3">
        <f t="shared" si="19"/>
        <v>27.571260967784504</v>
      </c>
      <c r="I262" s="3">
        <f t="shared" si="19"/>
        <v>32.8653786637894</v>
      </c>
      <c r="J262" s="3">
        <f t="shared" si="19"/>
        <v>12.090189044440306</v>
      </c>
      <c r="K262" s="3">
        <f t="shared" si="19"/>
        <v>0.91106229221713098</v>
      </c>
      <c r="L262" s="3">
        <f t="shared" si="16"/>
        <v>368.03652007621258</v>
      </c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1:37" x14ac:dyDescent="0.3">
      <c r="A263" s="6"/>
      <c r="B263" s="3"/>
      <c r="C263" s="10">
        <v>1997.7863010000001</v>
      </c>
      <c r="D263" s="10">
        <v>362.197</v>
      </c>
      <c r="E263" s="2">
        <v>2007</v>
      </c>
      <c r="F263" s="2">
        <v>8543</v>
      </c>
      <c r="G263" s="3">
        <f t="shared" ref="G263:K278" si="20">G262*(1-G$5)+G$4*$F262*$L$4/1000</f>
        <v>20.108253521126766</v>
      </c>
      <c r="H263" s="3">
        <f t="shared" si="20"/>
        <v>28.279449163182001</v>
      </c>
      <c r="I263" s="3">
        <f t="shared" si="20"/>
        <v>33.678699403501554</v>
      </c>
      <c r="J263" s="3">
        <f t="shared" si="20"/>
        <v>12.379561502488006</v>
      </c>
      <c r="K263" s="3">
        <f t="shared" si="20"/>
        <v>0.94460599248048349</v>
      </c>
      <c r="L263" s="3">
        <f>SUM(G263:K263,L$5)</f>
        <v>370.39056958277882</v>
      </c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1:37" x14ac:dyDescent="0.3">
      <c r="A264" s="6"/>
      <c r="B264" s="3"/>
      <c r="C264" s="10">
        <v>1997.8712330000001</v>
      </c>
      <c r="D264" s="10">
        <v>362.16800000000001</v>
      </c>
      <c r="E264" s="2">
        <v>2008</v>
      </c>
      <c r="F264" s="2">
        <v>8749</v>
      </c>
      <c r="G264" s="3">
        <f t="shared" si="20"/>
        <v>20.62965727699531</v>
      </c>
      <c r="H264" s="3">
        <f t="shared" si="20"/>
        <v>29.003811177407222</v>
      </c>
      <c r="I264" s="3">
        <f t="shared" si="20"/>
        <v>34.510098556486049</v>
      </c>
      <c r="J264" s="3">
        <f t="shared" si="20"/>
        <v>12.675055603912078</v>
      </c>
      <c r="K264" s="3">
        <f t="shared" si="20"/>
        <v>0.9740123079942673</v>
      </c>
      <c r="L264" s="3">
        <f>SUM(G264:K264,L$5)</f>
        <v>372.79263492279495</v>
      </c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1:37" x14ac:dyDescent="0.3">
      <c r="A265" s="6"/>
      <c r="B265" s="3"/>
      <c r="C265" s="10">
        <v>1997.9534249999999</v>
      </c>
      <c r="D265" s="10">
        <v>362.08</v>
      </c>
      <c r="E265" s="4">
        <f>1+E264</f>
        <v>2009</v>
      </c>
      <c r="F265" s="5">
        <f>F264*SUM(economy!Z55:AB55)/SUM(economy!Z54:AB54)</f>
        <v>8747.908742429694</v>
      </c>
      <c r="G265" s="13">
        <f t="shared" si="20"/>
        <v>21.163633802816907</v>
      </c>
      <c r="H265" s="13">
        <f t="shared" si="20"/>
        <v>29.745523173077977</v>
      </c>
      <c r="I265" s="13">
        <f t="shared" si="20"/>
        <v>35.361286514788659</v>
      </c>
      <c r="J265" s="13">
        <f t="shared" si="20"/>
        <v>12.977847460068233</v>
      </c>
      <c r="K265" s="13">
        <f t="shared" si="20"/>
        <v>1.0015195014449079</v>
      </c>
      <c r="L265" s="13">
        <f>SUM(G265:K265,L$5)</f>
        <v>375.2498104521967</v>
      </c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1:37" x14ac:dyDescent="0.3">
      <c r="A266" s="6"/>
      <c r="B266" s="3"/>
      <c r="C266" s="10">
        <v>1998.038356</v>
      </c>
      <c r="D266" s="10">
        <v>362.02</v>
      </c>
      <c r="E266" s="4">
        <f t="shared" ref="E266:E329" si="21">1+E265</f>
        <v>2010</v>
      </c>
      <c r="F266" s="5">
        <f>F265*SUM(economy!Z56:AB56)/SUM(economy!Z55:AB55)</f>
        <v>8682.9561636055314</v>
      </c>
      <c r="G266" s="13">
        <f t="shared" si="20"/>
        <v>21.697543726063788</v>
      </c>
      <c r="H266" s="13">
        <f t="shared" si="20"/>
        <v>30.485092231372303</v>
      </c>
      <c r="I266" s="13">
        <f t="shared" si="20"/>
        <v>36.200885359269684</v>
      </c>
      <c r="J266" s="13">
        <f t="shared" si="20"/>
        <v>13.26321368754139</v>
      </c>
      <c r="K266" s="13">
        <f t="shared" si="20"/>
        <v>1.0181522248855883</v>
      </c>
      <c r="L266" s="13">
        <f t="shared" ref="L266:L329" si="22">SUM(G266:K266,L$5)</f>
        <v>377.66488722913277</v>
      </c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1:37" x14ac:dyDescent="0.3">
      <c r="A267" s="6"/>
      <c r="B267" s="3"/>
      <c r="C267" s="10">
        <v>1998.123288</v>
      </c>
      <c r="D267" s="10">
        <v>362.16399999999999</v>
      </c>
      <c r="E267" s="4">
        <f t="shared" si="21"/>
        <v>2011</v>
      </c>
      <c r="F267" s="5">
        <f>F266*SUM(economy!Z57:AB57)/SUM(economy!Z56:AB56)</f>
        <v>8898.5686695256591</v>
      </c>
      <c r="G267" s="13">
        <f t="shared" si="20"/>
        <v>22.227489407410605</v>
      </c>
      <c r="H267" s="13">
        <f t="shared" si="20"/>
        <v>31.216527879382141</v>
      </c>
      <c r="I267" s="13">
        <f t="shared" si="20"/>
        <v>37.019456457044001</v>
      </c>
      <c r="J267" s="13">
        <f t="shared" si="20"/>
        <v>13.5246542974735</v>
      </c>
      <c r="K267" s="13">
        <f t="shared" si="20"/>
        <v>1.0251910647606772</v>
      </c>
      <c r="L267" s="13">
        <f t="shared" si="22"/>
        <v>380.01331910607092</v>
      </c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1:37" x14ac:dyDescent="0.3">
      <c r="A268" s="6"/>
      <c r="B268" s="3"/>
      <c r="C268" s="10">
        <v>1998.2</v>
      </c>
      <c r="D268" s="10">
        <v>362.47</v>
      </c>
      <c r="E268" s="4">
        <f t="shared" si="21"/>
        <v>2012</v>
      </c>
      <c r="F268" s="5">
        <f>F267*SUM(economy!Z58:AB58)/SUM(economy!Z57:AB57)</f>
        <v>9128.285945038504</v>
      </c>
      <c r="G268" s="13">
        <f t="shared" si="20"/>
        <v>22.770594537475553</v>
      </c>
      <c r="H268" s="13">
        <f t="shared" si="20"/>
        <v>31.966196631774981</v>
      </c>
      <c r="I268" s="13">
        <f t="shared" si="20"/>
        <v>37.859432678539065</v>
      </c>
      <c r="J268" s="13">
        <f t="shared" si="20"/>
        <v>13.796466259441774</v>
      </c>
      <c r="K268" s="13">
        <f t="shared" si="20"/>
        <v>1.0395829898138262</v>
      </c>
      <c r="L268" s="13">
        <f t="shared" si="22"/>
        <v>382.4322730970452</v>
      </c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1:37" x14ac:dyDescent="0.3">
      <c r="A269" s="6"/>
      <c r="B269" s="3"/>
      <c r="C269" s="10">
        <v>1998.284932</v>
      </c>
      <c r="D269" s="10">
        <v>362.745</v>
      </c>
      <c r="E269" s="4">
        <f t="shared" si="21"/>
        <v>2013</v>
      </c>
      <c r="F269" s="5">
        <f>F268*SUM(economy!Z59:AB59)/SUM(economy!Z58:AB58)</f>
        <v>9359.5836817672807</v>
      </c>
      <c r="G269" s="13">
        <f t="shared" si="20"/>
        <v>23.327719970740812</v>
      </c>
      <c r="H269" s="13">
        <f t="shared" si="20"/>
        <v>32.735372720246552</v>
      </c>
      <c r="I269" s="13">
        <f t="shared" si="20"/>
        <v>38.722645737418574</v>
      </c>
      <c r="J269" s="13">
        <f t="shared" si="20"/>
        <v>14.079712580099228</v>
      </c>
      <c r="K269" s="13">
        <f t="shared" si="20"/>
        <v>1.0590969822264742</v>
      </c>
      <c r="L269" s="13">
        <f t="shared" si="22"/>
        <v>384.92454799073164</v>
      </c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1:37" x14ac:dyDescent="0.3">
      <c r="A270" s="6"/>
      <c r="B270" s="3"/>
      <c r="C270" s="10">
        <v>1998.367123</v>
      </c>
      <c r="D270" s="10">
        <v>363.11099999999999</v>
      </c>
      <c r="E270" s="4">
        <f t="shared" si="21"/>
        <v>2014</v>
      </c>
      <c r="F270" s="5">
        <f>F269*SUM(economy!Z60:AB60)/SUM(economy!Z59:AB59)</f>
        <v>9592.3127656530069</v>
      </c>
      <c r="G270" s="13">
        <f t="shared" si="20"/>
        <v>23.898962167280601</v>
      </c>
      <c r="H270" s="13">
        <f t="shared" si="20"/>
        <v>33.524150879646221</v>
      </c>
      <c r="I270" s="13">
        <f t="shared" si="20"/>
        <v>39.60902117472228</v>
      </c>
      <c r="J270" s="13">
        <f t="shared" si="20"/>
        <v>14.373925550624628</v>
      </c>
      <c r="K270" s="13">
        <f t="shared" si="20"/>
        <v>1.0817918655908574</v>
      </c>
      <c r="L270" s="13">
        <f t="shared" si="22"/>
        <v>387.48785163786459</v>
      </c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1:37" x14ac:dyDescent="0.3">
      <c r="A271" s="6"/>
      <c r="B271" s="3"/>
      <c r="C271" s="10">
        <v>1998.452055</v>
      </c>
      <c r="D271" s="10">
        <v>363.54199999999997</v>
      </c>
      <c r="E271" s="4">
        <f t="shared" si="21"/>
        <v>2015</v>
      </c>
      <c r="F271" s="5">
        <f>F270*SUM(economy!Z61:AB61)/SUM(economy!Z60:AB60)</f>
        <v>9826.3298369437307</v>
      </c>
      <c r="G271" s="13">
        <f t="shared" si="20"/>
        <v>24.484408486311068</v>
      </c>
      <c r="H271" s="13">
        <f t="shared" si="20"/>
        <v>34.332611582884851</v>
      </c>
      <c r="I271" s="13">
        <f t="shared" si="20"/>
        <v>40.518463128811817</v>
      </c>
      <c r="J271" s="13">
        <f t="shared" si="20"/>
        <v>14.678646679281176</v>
      </c>
      <c r="K271" s="13">
        <f t="shared" si="20"/>
        <v>1.1064832562397102</v>
      </c>
      <c r="L271" s="13">
        <f t="shared" si="22"/>
        <v>390.12061313352865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1:37" x14ac:dyDescent="0.3">
      <c r="A272" s="6"/>
      <c r="B272" s="3"/>
      <c r="C272" s="10">
        <v>1998.5342470000001</v>
      </c>
      <c r="D272" s="10">
        <v>364.05799999999999</v>
      </c>
      <c r="E272" s="4">
        <f t="shared" si="21"/>
        <v>2016</v>
      </c>
      <c r="F272" s="5">
        <f>F271*SUM(economy!Z62:AB62)/SUM(economy!Z61:AB61)</f>
        <v>9558.4223589820649</v>
      </c>
      <c r="G272" s="13">
        <f t="shared" si="20"/>
        <v>25.084137537392142</v>
      </c>
      <c r="H272" s="13">
        <f t="shared" si="20"/>
        <v>35.160821620480363</v>
      </c>
      <c r="I272" s="13">
        <f t="shared" si="20"/>
        <v>41.450855487147443</v>
      </c>
      <c r="J272" s="13">
        <f t="shared" si="20"/>
        <v>14.993426840261595</v>
      </c>
      <c r="K272" s="13">
        <f t="shared" si="20"/>
        <v>1.1324460586611871</v>
      </c>
      <c r="L272" s="13">
        <f t="shared" si="22"/>
        <v>392.82168754394274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1:37" x14ac:dyDescent="0.3">
      <c r="A273" s="6"/>
      <c r="B273" s="3"/>
      <c r="C273" s="10">
        <v>1998.6191779999999</v>
      </c>
      <c r="D273" s="10">
        <v>364.69799999999998</v>
      </c>
      <c r="E273" s="4">
        <f t="shared" si="21"/>
        <v>2017</v>
      </c>
      <c r="F273" s="5">
        <f>F272*SUM(economy!Z63:AB63)/SUM(economy!Z62:AB62)</f>
        <v>9781.1077493595039</v>
      </c>
      <c r="G273" s="13">
        <f t="shared" si="20"/>
        <v>25.667515427846446</v>
      </c>
      <c r="H273" s="13">
        <f t="shared" si="20"/>
        <v>35.96159759576593</v>
      </c>
      <c r="I273" s="13">
        <f t="shared" si="20"/>
        <v>42.330483690216234</v>
      </c>
      <c r="J273" s="13">
        <f t="shared" si="20"/>
        <v>15.258780060601485</v>
      </c>
      <c r="K273" s="13">
        <f t="shared" si="20"/>
        <v>1.1356154784751293</v>
      </c>
      <c r="L273" s="13">
        <f t="shared" si="22"/>
        <v>395.35399225290519</v>
      </c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1:37" x14ac:dyDescent="0.3">
      <c r="A274" s="6"/>
      <c r="B274" s="3"/>
      <c r="C274" s="10">
        <v>1998.7041099999999</v>
      </c>
      <c r="D274" s="10">
        <v>365.05599999999998</v>
      </c>
      <c r="E274" s="4">
        <f t="shared" si="21"/>
        <v>2018</v>
      </c>
      <c r="F274" s="5">
        <f>F273*SUM(economy!Z64:AB64)/SUM(economy!Z63:AB63)</f>
        <v>10008.76143696908</v>
      </c>
      <c r="G274" s="13">
        <f t="shared" si="20"/>
        <v>26.26448444541299</v>
      </c>
      <c r="H274" s="13">
        <f t="shared" si="20"/>
        <v>36.781080038727239</v>
      </c>
      <c r="I274" s="13">
        <f t="shared" si="20"/>
        <v>43.2317600639036</v>
      </c>
      <c r="J274" s="13">
        <f t="shared" si="20"/>
        <v>15.53511126860352</v>
      </c>
      <c r="K274" s="13">
        <f t="shared" si="20"/>
        <v>1.147992541929046</v>
      </c>
      <c r="L274" s="13">
        <f t="shared" si="22"/>
        <v>397.96042835857639</v>
      </c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1:37" x14ac:dyDescent="0.3">
      <c r="A275" s="6"/>
      <c r="B275" s="3"/>
      <c r="C275" s="10">
        <v>1998.7863010000001</v>
      </c>
      <c r="D275" s="10">
        <v>365.012</v>
      </c>
      <c r="E275" s="4">
        <f t="shared" si="21"/>
        <v>2019</v>
      </c>
      <c r="F275" s="5">
        <f>F274*SUM(economy!Z65:AB65)/SUM(economy!Z64:AB64)</f>
        <v>10228.217460502699</v>
      </c>
      <c r="G275" s="13">
        <f t="shared" si="20"/>
        <v>26.875347819500305</v>
      </c>
      <c r="H275" s="13">
        <f t="shared" si="20"/>
        <v>37.619683994094771</v>
      </c>
      <c r="I275" s="13">
        <f t="shared" si="20"/>
        <v>44.155140443982177</v>
      </c>
      <c r="J275" s="13">
        <f t="shared" si="20"/>
        <v>15.822376459823717</v>
      </c>
      <c r="K275" s="13">
        <f t="shared" si="20"/>
        <v>1.1661875769454955</v>
      </c>
      <c r="L275" s="13">
        <f t="shared" si="22"/>
        <v>400.63873629434647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1:37" x14ac:dyDescent="0.3">
      <c r="A276" s="6"/>
      <c r="B276" s="3"/>
      <c r="C276" s="10">
        <v>1998.8712330000001</v>
      </c>
      <c r="D276" s="10">
        <v>364.90899999999999</v>
      </c>
      <c r="E276" s="4">
        <f t="shared" si="21"/>
        <v>2020</v>
      </c>
      <c r="F276" s="5">
        <f>F275*SUM(economy!Z66:AB66)/SUM(economy!Z65:AB65)</f>
        <v>10454.204320908351</v>
      </c>
      <c r="G276" s="13">
        <f t="shared" si="20"/>
        <v>27.499605223192958</v>
      </c>
      <c r="H276" s="13">
        <f t="shared" si="20"/>
        <v>38.476587124300117</v>
      </c>
      <c r="I276" s="13">
        <f t="shared" si="20"/>
        <v>45.09909656291866</v>
      </c>
      <c r="J276" s="13">
        <f t="shared" si="20"/>
        <v>16.118988843030611</v>
      </c>
      <c r="K276" s="13">
        <f t="shared" si="20"/>
        <v>1.1875265232339312</v>
      </c>
      <c r="L276" s="13">
        <f t="shared" si="22"/>
        <v>403.38180427667629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1:37" x14ac:dyDescent="0.3">
      <c r="A277" s="6"/>
      <c r="B277" s="3"/>
      <c r="C277" s="10">
        <v>1998.9534249999999</v>
      </c>
      <c r="D277" s="10">
        <v>364.88099999999997</v>
      </c>
      <c r="E277" s="4">
        <f t="shared" si="21"/>
        <v>2021</v>
      </c>
      <c r="F277" s="5">
        <f>F276*SUM(economy!Z67:AB67)/SUM(economy!Z66:AB66)</f>
        <v>10680.934475505666</v>
      </c>
      <c r="G277" s="13">
        <f t="shared" si="20"/>
        <v>28.137655252168585</v>
      </c>
      <c r="H277" s="13">
        <f t="shared" si="20"/>
        <v>39.352352311885596</v>
      </c>
      <c r="I277" s="13">
        <f t="shared" si="20"/>
        <v>46.06433339906463</v>
      </c>
      <c r="J277" s="13">
        <f t="shared" si="20"/>
        <v>16.425180972681517</v>
      </c>
      <c r="K277" s="13">
        <f t="shared" si="20"/>
        <v>1.2110789601599623</v>
      </c>
      <c r="L277" s="13">
        <f t="shared" si="22"/>
        <v>406.1906008959603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1:37" x14ac:dyDescent="0.3">
      <c r="A278" s="6"/>
      <c r="B278" s="3"/>
      <c r="C278" s="10">
        <v>1999.038356</v>
      </c>
      <c r="D278" s="10">
        <v>365.01600000000002</v>
      </c>
      <c r="E278" s="4">
        <f t="shared" si="21"/>
        <v>2022</v>
      </c>
      <c r="F278" s="5">
        <f>F277*SUM(economy!Z68:AB68)/SUM(economy!Z67:AB67)</f>
        <v>10908.078696894168</v>
      </c>
      <c r="G278" s="13">
        <f t="shared" si="20"/>
        <v>28.789543271800387</v>
      </c>
      <c r="H278" s="13">
        <f t="shared" si="20"/>
        <v>40.246997459649243</v>
      </c>
      <c r="I278" s="13">
        <f t="shared" si="20"/>
        <v>47.050676978137872</v>
      </c>
      <c r="J278" s="13">
        <f t="shared" si="20"/>
        <v>16.740492829081727</v>
      </c>
      <c r="K278" s="13">
        <f t="shared" si="20"/>
        <v>1.2360088434636052</v>
      </c>
      <c r="L278" s="13">
        <f t="shared" si="22"/>
        <v>409.06371938213283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1:37" x14ac:dyDescent="0.3">
      <c r="A279" s="6"/>
      <c r="B279" s="3"/>
      <c r="C279" s="10">
        <v>1999.123288</v>
      </c>
      <c r="D279" s="10">
        <v>365.07499999999999</v>
      </c>
      <c r="E279" s="4">
        <f t="shared" si="21"/>
        <v>2023</v>
      </c>
      <c r="F279" s="5">
        <f>F278*SUM(economy!Z69:AB69)/SUM(economy!Z68:AB68)</f>
        <v>11135.529108286419</v>
      </c>
      <c r="G279" s="13">
        <f t="shared" ref="G279:K294" si="23">G278*(1-G$5)+G$4*$F278*$L$4/1000</f>
        <v>29.455294553770454</v>
      </c>
      <c r="H279" s="13">
        <f t="shared" si="23"/>
        <v>41.160509507767024</v>
      </c>
      <c r="I279" s="13">
        <f t="shared" si="23"/>
        <v>48.057906199652642</v>
      </c>
      <c r="J279" s="13">
        <f t="shared" si="23"/>
        <v>17.064452030301791</v>
      </c>
      <c r="K279" s="13">
        <f t="shared" si="23"/>
        <v>1.2617936299828347</v>
      </c>
      <c r="L279" s="13">
        <f t="shared" si="22"/>
        <v>411.99995592147474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1:37" x14ac:dyDescent="0.3">
      <c r="A280" s="6"/>
      <c r="B280" s="3"/>
      <c r="C280" s="10">
        <v>1999.2</v>
      </c>
      <c r="D280" s="10">
        <v>364.89100000000002</v>
      </c>
      <c r="E280" s="4">
        <f t="shared" si="21"/>
        <v>2024</v>
      </c>
      <c r="F280" s="5">
        <f>F279*SUM(economy!Z70:AB70)/SUM(economy!Z69:AB69)</f>
        <v>11363.192274234167</v>
      </c>
      <c r="G280" s="13">
        <f t="shared" si="23"/>
        <v>30.134927785731598</v>
      </c>
      <c r="H280" s="13">
        <f t="shared" si="23"/>
        <v>42.092865303067036</v>
      </c>
      <c r="I280" s="13">
        <f t="shared" si="23"/>
        <v>49.085786724028793</v>
      </c>
      <c r="J280" s="13">
        <f t="shared" si="23"/>
        <v>17.396600518512013</v>
      </c>
      <c r="K280" s="13">
        <f t="shared" si="23"/>
        <v>1.288111316630951</v>
      </c>
      <c r="L280" s="13">
        <f t="shared" si="22"/>
        <v>414.9982916479704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1:37" x14ac:dyDescent="0.3">
      <c r="A281" s="6"/>
      <c r="B281" s="3"/>
      <c r="C281" s="10">
        <v>1999.284932</v>
      </c>
      <c r="D281" s="10">
        <v>364.94400000000002</v>
      </c>
      <c r="E281" s="4">
        <f t="shared" si="21"/>
        <v>2025</v>
      </c>
      <c r="F281" s="5">
        <f>F280*SUM(economy!Z71:AB71)/SUM(economy!Z70:AB70)</f>
        <v>11590.978982837256</v>
      </c>
      <c r="G281" s="13">
        <f t="shared" si="23"/>
        <v>30.828455952703635</v>
      </c>
      <c r="H281" s="13">
        <f t="shared" si="23"/>
        <v>43.044032982790938</v>
      </c>
      <c r="I281" s="13">
        <f t="shared" si="23"/>
        <v>50.134073319885907</v>
      </c>
      <c r="J281" s="13">
        <f t="shared" si="23"/>
        <v>17.736495436684535</v>
      </c>
      <c r="K281" s="13">
        <f t="shared" si="23"/>
        <v>1.3147622120225861</v>
      </c>
      <c r="L281" s="13">
        <f t="shared" si="22"/>
        <v>418.05781990408758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1:37" x14ac:dyDescent="0.3">
      <c r="A282" s="6"/>
      <c r="B282" s="3"/>
      <c r="C282" s="10">
        <v>1999.367123</v>
      </c>
      <c r="D282" s="10">
        <v>365.19</v>
      </c>
      <c r="E282" s="4">
        <f t="shared" si="21"/>
        <v>2026</v>
      </c>
      <c r="F282" s="5">
        <f>F281*SUM(economy!Z72:AB72)/SUM(economy!Z71:AB71)</f>
        <v>11818.803796834027</v>
      </c>
      <c r="G282" s="13">
        <f t="shared" si="23"/>
        <v>31.53588659484863</v>
      </c>
      <c r="H282" s="13">
        <f t="shared" si="23"/>
        <v>44.013972395131546</v>
      </c>
      <c r="I282" s="13">
        <f t="shared" si="23"/>
        <v>51.202510644763414</v>
      </c>
      <c r="J282" s="13">
        <f t="shared" si="23"/>
        <v>18.083708755940926</v>
      </c>
      <c r="K282" s="13">
        <f t="shared" si="23"/>
        <v>1.3416210088579135</v>
      </c>
      <c r="L282" s="13">
        <f t="shared" si="22"/>
        <v>421.17769939954246</v>
      </c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1:37" x14ac:dyDescent="0.3">
      <c r="A283" s="6"/>
      <c r="B283" s="3"/>
      <c r="C283" s="10">
        <v>1999.452055</v>
      </c>
      <c r="D283" s="10">
        <v>365.34800000000001</v>
      </c>
      <c r="E283" s="4">
        <f t="shared" si="21"/>
        <v>2027</v>
      </c>
      <c r="F283" s="5">
        <f>F282*SUM(economy!Z73:AB73)/SUM(economy!Z72:AB72)</f>
        <v>12046.584871392519</v>
      </c>
      <c r="G283" s="13">
        <f t="shared" si="23"/>
        <v>32.257222037847889</v>
      </c>
      <c r="H283" s="13">
        <f t="shared" si="23"/>
        <v>45.002635476462395</v>
      </c>
      <c r="I283" s="13">
        <f t="shared" si="23"/>
        <v>52.290833947919573</v>
      </c>
      <c r="J283" s="13">
        <f t="shared" si="23"/>
        <v>18.437826871499293</v>
      </c>
      <c r="K283" s="13">
        <f t="shared" si="23"/>
        <v>1.3686076932786575</v>
      </c>
      <c r="L283" s="13">
        <f t="shared" si="22"/>
        <v>424.35712602700778</v>
      </c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1:37" x14ac:dyDescent="0.3">
      <c r="A284" s="6"/>
      <c r="B284" s="3"/>
      <c r="C284" s="10">
        <v>1999.5342470000001</v>
      </c>
      <c r="D284" s="10">
        <v>365.63099999999997</v>
      </c>
      <c r="E284" s="4">
        <f t="shared" si="21"/>
        <v>2028</v>
      </c>
      <c r="F284" s="5">
        <f>F283*SUM(economy!Z74:AB74)/SUM(economy!Z73:AB73)</f>
        <v>12274.243787491447</v>
      </c>
      <c r="G284" s="13">
        <f t="shared" si="23"/>
        <v>32.992459612158228</v>
      </c>
      <c r="H284" s="13">
        <f t="shared" si="23"/>
        <v>46.009966610420761</v>
      </c>
      <c r="I284" s="13">
        <f t="shared" si="23"/>
        <v>53.39876973632294</v>
      </c>
      <c r="J284" s="13">
        <f t="shared" si="23"/>
        <v>18.798450200317703</v>
      </c>
      <c r="K284" s="13">
        <f t="shared" si="23"/>
        <v>1.3956698919461985</v>
      </c>
      <c r="L284" s="13">
        <f t="shared" si="22"/>
        <v>427.59531605116581</v>
      </c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1:37" x14ac:dyDescent="0.3">
      <c r="A285" s="6"/>
      <c r="B285" s="3"/>
      <c r="C285" s="10">
        <v>1999.6191779999999</v>
      </c>
      <c r="D285" s="10">
        <v>366.077</v>
      </c>
      <c r="E285" s="4">
        <f t="shared" si="21"/>
        <v>2029</v>
      </c>
      <c r="F285" s="5">
        <f>F284*SUM(economy!Z75:AB75)/SUM(economy!Z74:AB74)</f>
        <v>12501.705391814357</v>
      </c>
      <c r="G285" s="13">
        <f t="shared" si="23"/>
        <v>33.741591862099021</v>
      </c>
      <c r="H285" s="13">
        <f t="shared" si="23"/>
        <v>47.03590297035781</v>
      </c>
      <c r="I285" s="13">
        <f t="shared" si="23"/>
        <v>54.526036406672588</v>
      </c>
      <c r="J285" s="13">
        <f t="shared" si="23"/>
        <v>19.165192782166688</v>
      </c>
      <c r="K285" s="13">
        <f t="shared" si="23"/>
        <v>1.4227721571807204</v>
      </c>
      <c r="L285" s="13">
        <f t="shared" si="22"/>
        <v>430.89149617847681</v>
      </c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1:37" x14ac:dyDescent="0.3">
      <c r="A286" s="6"/>
      <c r="B286" s="3"/>
      <c r="C286" s="10">
        <v>1999.7041099999999</v>
      </c>
      <c r="D286" s="10">
        <v>366.45100000000002</v>
      </c>
      <c r="E286" s="4">
        <f t="shared" si="21"/>
        <v>2030</v>
      </c>
      <c r="F286" s="5">
        <f>F285*SUM(economy!Z76:AB76)/SUM(economy!Z75:AB75)</f>
        <v>12728.897643272418</v>
      </c>
      <c r="G286" s="13">
        <f t="shared" si="23"/>
        <v>34.5046067451675</v>
      </c>
      <c r="H286" s="13">
        <f t="shared" si="23"/>
        <v>48.080374845813253</v>
      </c>
      <c r="I286" s="13">
        <f t="shared" si="23"/>
        <v>55.672344844881444</v>
      </c>
      <c r="J286" s="13">
        <f t="shared" si="23"/>
        <v>19.537681884699495</v>
      </c>
      <c r="K286" s="13">
        <f t="shared" si="23"/>
        <v>1.4498894605528827</v>
      </c>
      <c r="L286" s="13">
        <f t="shared" si="22"/>
        <v>434.24489778111456</v>
      </c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1:37" x14ac:dyDescent="0.3">
      <c r="A287" s="6"/>
      <c r="B287" s="3"/>
      <c r="C287" s="10">
        <v>1999.7863010000001</v>
      </c>
      <c r="D287" s="10">
        <v>366.60199999999998</v>
      </c>
      <c r="E287" s="4">
        <f t="shared" si="21"/>
        <v>2031</v>
      </c>
      <c r="F287" s="5">
        <f>F286*SUM(economy!Z77:AB77)/SUM(economy!Z76:AB76)</f>
        <v>12955.751466339312</v>
      </c>
      <c r="G287" s="13">
        <f t="shared" si="23"/>
        <v>35.281487821986943</v>
      </c>
      <c r="H287" s="13">
        <f t="shared" si="23"/>
        <v>49.143305953680894</v>
      </c>
      <c r="I287" s="13">
        <f t="shared" si="23"/>
        <v>56.837398994455384</v>
      </c>
      <c r="J287" s="13">
        <f t="shared" si="23"/>
        <v>19.915557613069673</v>
      </c>
      <c r="K287" s="13">
        <f t="shared" si="23"/>
        <v>1.4770032393421828</v>
      </c>
      <c r="L287" s="13">
        <f t="shared" si="22"/>
        <v>437.65475362253505</v>
      </c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1:37" x14ac:dyDescent="0.3">
      <c r="A288" s="6"/>
      <c r="B288" s="3"/>
      <c r="C288" s="10">
        <v>1999.8712330000001</v>
      </c>
      <c r="D288" s="10">
        <v>366.53199999999998</v>
      </c>
      <c r="E288" s="4">
        <f t="shared" si="21"/>
        <v>2032</v>
      </c>
      <c r="F288" s="5">
        <f>F287*SUM(economy!Z78:AB78)/SUM(economy!Z77:AB77)</f>
        <v>13182.200611274131</v>
      </c>
      <c r="G288" s="13">
        <f t="shared" si="23"/>
        <v>36.07221443730343</v>
      </c>
      <c r="H288" s="13">
        <f t="shared" si="23"/>
        <v>50.224613734746725</v>
      </c>
      <c r="I288" s="13">
        <f t="shared" si="23"/>
        <v>58.02089639520905</v>
      </c>
      <c r="J288" s="13">
        <f t="shared" si="23"/>
        <v>20.298472524635745</v>
      </c>
      <c r="K288" s="13">
        <f t="shared" si="23"/>
        <v>1.5040989917070522</v>
      </c>
      <c r="L288" s="13">
        <f t="shared" si="22"/>
        <v>441.120296083602</v>
      </c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1:37" x14ac:dyDescent="0.3">
      <c r="A289" s="6"/>
      <c r="B289" s="3"/>
      <c r="C289" s="10">
        <v>1999.9534249999999</v>
      </c>
      <c r="D289" s="10">
        <v>366.53699999999998</v>
      </c>
      <c r="E289" s="4">
        <f t="shared" si="21"/>
        <v>2033</v>
      </c>
      <c r="F289" s="5">
        <f>F288*SUM(economy!Z79:AB79)/SUM(economy!Z78:AB78)</f>
        <v>13408.181521218665</v>
      </c>
      <c r="G289" s="13">
        <f t="shared" si="23"/>
        <v>36.876761892451619</v>
      </c>
      <c r="H289" s="13">
        <f t="shared" si="23"/>
        <v>51.324209636286639</v>
      </c>
      <c r="I289" s="13">
        <f t="shared" si="23"/>
        <v>59.222528693751237</v>
      </c>
      <c r="J289" s="13">
        <f t="shared" si="23"/>
        <v>20.686091249270849</v>
      </c>
      <c r="K289" s="13">
        <f t="shared" si="23"/>
        <v>1.5311648115194822</v>
      </c>
      <c r="L289" s="13">
        <f t="shared" si="22"/>
        <v>444.64075628327981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1:37" x14ac:dyDescent="0.3">
      <c r="A290" s="6"/>
      <c r="B290" s="3"/>
      <c r="C290" s="10">
        <v>2000.0382509999999</v>
      </c>
      <c r="D290" s="10">
        <v>366.60300000000001</v>
      </c>
      <c r="E290" s="4">
        <f t="shared" si="21"/>
        <v>2034</v>
      </c>
      <c r="F290" s="5">
        <f>F289*SUM(economy!Z80:AB80)/SUM(economy!Z79:AB79)</f>
        <v>13633.633206086084</v>
      </c>
      <c r="G290" s="13">
        <f t="shared" si="23"/>
        <v>37.695101609709099</v>
      </c>
      <c r="H290" s="13">
        <f t="shared" si="23"/>
        <v>52.441999381407634</v>
      </c>
      <c r="I290" s="13">
        <f t="shared" si="23"/>
        <v>60.441982127151704</v>
      </c>
      <c r="J290" s="13">
        <f t="shared" si="23"/>
        <v>21.07809011576397</v>
      </c>
      <c r="K290" s="13">
        <f t="shared" si="23"/>
        <v>1.5581904934577411</v>
      </c>
      <c r="L290" s="13">
        <f t="shared" si="22"/>
        <v>448.21536372749017</v>
      </c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1:37" x14ac:dyDescent="0.3">
      <c r="A291" s="6"/>
      <c r="B291" s="3"/>
      <c r="C291" s="10">
        <v>2000.1229510000001</v>
      </c>
      <c r="D291" s="10">
        <v>366.428</v>
      </c>
      <c r="E291" s="4">
        <f t="shared" si="21"/>
        <v>2035</v>
      </c>
      <c r="F291" s="5">
        <f>F290*SUM(economy!Z81:AB81)/SUM(economy!Z80:AB80)</f>
        <v>13858.497123104886</v>
      </c>
      <c r="G291" s="13">
        <f t="shared" si="23"/>
        <v>38.52720128895379</v>
      </c>
      <c r="H291" s="13">
        <f t="shared" si="23"/>
        <v>53.577883225806517</v>
      </c>
      <c r="I291" s="13">
        <f t="shared" si="23"/>
        <v>61.678937981169561</v>
      </c>
      <c r="J291" s="13">
        <f t="shared" si="23"/>
        <v>21.474156784761913</v>
      </c>
      <c r="K291" s="13">
        <f t="shared" si="23"/>
        <v>1.5851669842969471</v>
      </c>
      <c r="L291" s="13">
        <f t="shared" si="22"/>
        <v>451.84334626498872</v>
      </c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1:37" x14ac:dyDescent="0.3">
      <c r="A292" s="6"/>
      <c r="B292" s="3"/>
      <c r="C292" s="10">
        <v>2000.202186</v>
      </c>
      <c r="D292" s="10">
        <v>366.18799999999999</v>
      </c>
      <c r="E292" s="4">
        <f t="shared" si="21"/>
        <v>2036</v>
      </c>
      <c r="F292" s="5">
        <f>F291*SUM(economy!Z82:AB82)/SUM(economy!Z81:AB81)</f>
        <v>14082.717063841774</v>
      </c>
      <c r="G292" s="13">
        <f t="shared" si="23"/>
        <v>39.373025057030617</v>
      </c>
      <c r="H292" s="13">
        <f t="shared" si="23"/>
        <v>54.731756202605823</v>
      </c>
      <c r="I292" s="13">
        <f t="shared" si="23"/>
        <v>62.933073024384584</v>
      </c>
      <c r="J292" s="13">
        <f t="shared" si="23"/>
        <v>21.873989888659466</v>
      </c>
      <c r="K292" s="13">
        <f t="shared" si="23"/>
        <v>1.6120860444917162</v>
      </c>
      <c r="L292" s="13">
        <f t="shared" si="22"/>
        <v>455.52393021717222</v>
      </c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1:37" x14ac:dyDescent="0.3">
      <c r="A293" s="6"/>
      <c r="B293" s="3"/>
      <c r="C293" s="10">
        <v>2000.286885</v>
      </c>
      <c r="D293" s="10">
        <v>366.11200000000002</v>
      </c>
      <c r="E293" s="4">
        <f t="shared" si="21"/>
        <v>2037</v>
      </c>
      <c r="F293" s="5">
        <f>F292*SUM(economy!Z83:AB83)/SUM(economy!Z82:AB82)</f>
        <v>14306.23904749724</v>
      </c>
      <c r="G293" s="13">
        <f t="shared" si="23"/>
        <v>40.232533610222838</v>
      </c>
      <c r="H293" s="13">
        <f t="shared" si="23"/>
        <v>55.903508355907938</v>
      </c>
      <c r="I293" s="13">
        <f t="shared" si="23"/>
        <v>64.204059919528291</v>
      </c>
      <c r="J293" s="13">
        <f t="shared" si="23"/>
        <v>22.277298678801291</v>
      </c>
      <c r="K293" s="13">
        <f t="shared" si="23"/>
        <v>1.6389400376115679</v>
      </c>
      <c r="L293" s="13">
        <f t="shared" si="22"/>
        <v>459.25634060207193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1:37" x14ac:dyDescent="0.3">
      <c r="A294" s="6"/>
      <c r="B294" s="3"/>
      <c r="C294" s="10">
        <v>2000.3688520000001</v>
      </c>
      <c r="D294" s="10">
        <v>366.32799999999997</v>
      </c>
      <c r="E294" s="4">
        <f t="shared" si="21"/>
        <v>2038</v>
      </c>
      <c r="F294" s="5">
        <f>F293*SUM(economy!Z84:AB84)/SUM(economy!Z83:AB83)</f>
        <v>14529.011220246748</v>
      </c>
      <c r="G294" s="13">
        <f t="shared" si="23"/>
        <v>41.105684350210929</v>
      </c>
      <c r="H294" s="13">
        <f t="shared" si="23"/>
        <v>57.093024963687526</v>
      </c>
      <c r="I294" s="13">
        <f t="shared" si="23"/>
        <v>65.491567613263143</v>
      </c>
      <c r="J294" s="13">
        <f t="shared" si="23"/>
        <v>22.683802680314066</v>
      </c>
      <c r="K294" s="13">
        <f t="shared" si="23"/>
        <v>1.6657217976174499</v>
      </c>
      <c r="L294" s="13">
        <f t="shared" si="22"/>
        <v>463.03980140509316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1:37" x14ac:dyDescent="0.3">
      <c r="A295" s="6"/>
      <c r="B295" s="3"/>
      <c r="C295" s="10">
        <v>2000.4535519999999</v>
      </c>
      <c r="D295" s="10">
        <v>366.77300000000002</v>
      </c>
      <c r="E295" s="4">
        <f t="shared" si="21"/>
        <v>2039</v>
      </c>
      <c r="F295" s="5">
        <f>F294*SUM(economy!Z85:AB85)/SUM(economy!Z84:AB84)</f>
        <v>14750.983760384996</v>
      </c>
      <c r="G295" s="13">
        <f t="shared" ref="G295:K310" si="24">G294*(1-G$5)+G$4*$F294*$L$4/1000</f>
        <v>41.992431513887958</v>
      </c>
      <c r="H295" s="13">
        <f t="shared" si="24"/>
        <v>58.300186750619282</v>
      </c>
      <c r="I295" s="13">
        <f t="shared" si="24"/>
        <v>66.795261705607473</v>
      </c>
      <c r="J295" s="13">
        <f t="shared" si="24"/>
        <v>23.09323135484258</v>
      </c>
      <c r="K295" s="13">
        <f t="shared" si="24"/>
        <v>1.6924245436351113</v>
      </c>
      <c r="L295" s="13">
        <f t="shared" si="22"/>
        <v>466.8735358685924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1:37" x14ac:dyDescent="0.3">
      <c r="A296" s="6"/>
      <c r="B296" s="3"/>
      <c r="C296" s="10">
        <v>2000.535519</v>
      </c>
      <c r="D296" s="10">
        <v>367.18400000000003</v>
      </c>
      <c r="E296" s="4">
        <f t="shared" si="21"/>
        <v>2040</v>
      </c>
      <c r="F296" s="5">
        <f>F295*SUM(economy!Z86:AB86)/SUM(economy!Z85:AB85)</f>
        <v>14972.108789022157</v>
      </c>
      <c r="G296" s="13">
        <f t="shared" si="24"/>
        <v>42.892726297385636</v>
      </c>
      <c r="H296" s="13">
        <f t="shared" si="24"/>
        <v>59.524870091413476</v>
      </c>
      <c r="I296" s="13">
        <f t="shared" si="24"/>
        <v>68.114804800151077</v>
      </c>
      <c r="J296" s="13">
        <f t="shared" si="24"/>
        <v>23.50532377141931</v>
      </c>
      <c r="K296" s="13">
        <f t="shared" si="24"/>
        <v>1.7190418238092227</v>
      </c>
      <c r="L296" s="13">
        <f t="shared" si="22"/>
        <v>470.75676678417869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1:37" x14ac:dyDescent="0.3">
      <c r="A297" s="6"/>
      <c r="B297" s="3"/>
      <c r="C297" s="10">
        <v>2000.6202189999999</v>
      </c>
      <c r="D297" s="10">
        <v>367.44799999999998</v>
      </c>
      <c r="E297" s="4">
        <f t="shared" si="21"/>
        <v>2041</v>
      </c>
      <c r="F297" s="5">
        <f>F296*SUM(economy!Z87:AB87)/SUM(economy!Z86:AB86)</f>
        <v>15192.340286075152</v>
      </c>
      <c r="G297" s="13">
        <f t="shared" si="24"/>
        <v>43.806516974649902</v>
      </c>
      <c r="H297" s="13">
        <f t="shared" si="24"/>
        <v>60.766947205206833</v>
      </c>
      <c r="I297" s="13">
        <f t="shared" si="24"/>
        <v>69.449856836153529</v>
      </c>
      <c r="J297" s="13">
        <f t="shared" si="24"/>
        <v>23.919828285654589</v>
      </c>
      <c r="K297" s="13">
        <f t="shared" si="24"/>
        <v>1.7455674770565113</v>
      </c>
      <c r="L297" s="13">
        <f t="shared" si="22"/>
        <v>474.68871677872136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1:37" x14ac:dyDescent="0.3">
      <c r="A298" s="6"/>
      <c r="B298" s="3"/>
      <c r="C298" s="10">
        <v>2000.7049179999999</v>
      </c>
      <c r="D298" s="10">
        <v>367.67500000000001</v>
      </c>
      <c r="E298" s="4">
        <f t="shared" si="21"/>
        <v>2042</v>
      </c>
      <c r="F298" s="5">
        <f>F297*SUM(economy!Z88:AB88)/SUM(economy!Z87:AB87)</f>
        <v>15411.634011295715</v>
      </c>
      <c r="G298" s="13">
        <f t="shared" si="24"/>
        <v>44.733749010889234</v>
      </c>
      <c r="H298" s="13">
        <f t="shared" si="24"/>
        <v>62.026286341530515</v>
      </c>
      <c r="I298" s="13">
        <f t="shared" si="24"/>
        <v>70.800075403563781</v>
      </c>
      <c r="J298" s="13">
        <f t="shared" si="24"/>
        <v>24.336502227393385</v>
      </c>
      <c r="K298" s="13">
        <f t="shared" si="24"/>
        <v>1.771995605923794</v>
      </c>
      <c r="L298" s="13">
        <f t="shared" si="22"/>
        <v>478.66860858930073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1:37" x14ac:dyDescent="0.3">
      <c r="A299" s="6"/>
      <c r="B299" s="3"/>
      <c r="C299" s="10">
        <v>2000.786885</v>
      </c>
      <c r="D299" s="10">
        <v>367.79399999999998</v>
      </c>
      <c r="E299" s="4">
        <f t="shared" si="21"/>
        <v>2043</v>
      </c>
      <c r="F299" s="5">
        <f>F298*SUM(economy!Z89:AB89)/SUM(economy!Z88:AB88)</f>
        <v>15629.947430077555</v>
      </c>
      <c r="G299" s="13">
        <f t="shared" si="24"/>
        <v>45.674365171203057</v>
      </c>
      <c r="H299" s="13">
        <f t="shared" si="24"/>
        <v>63.302751958351237</v>
      </c>
      <c r="I299" s="13">
        <f t="shared" si="24"/>
        <v>72.165116041947144</v>
      </c>
      <c r="J299" s="13">
        <f t="shared" si="24"/>
        <v>24.755111596946307</v>
      </c>
      <c r="K299" s="13">
        <f t="shared" si="24"/>
        <v>1.798320556417941</v>
      </c>
      <c r="L299" s="13">
        <f t="shared" si="22"/>
        <v>482.69566532486567</v>
      </c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1:37" x14ac:dyDescent="0.3">
      <c r="A300" s="6"/>
      <c r="B300" s="3"/>
      <c r="C300" s="10">
        <v>2000.8715850000001</v>
      </c>
      <c r="D300" s="10">
        <v>367.72899999999998</v>
      </c>
      <c r="E300" s="4">
        <f t="shared" si="21"/>
        <v>2044</v>
      </c>
      <c r="F300" s="5">
        <f>F299*SUM(economy!Z90:AB90)/SUM(economy!Z89:AB89)</f>
        <v>15847.239643787956</v>
      </c>
      <c r="G300" s="13">
        <f t="shared" si="24"/>
        <v>46.628305624681971</v>
      </c>
      <c r="H300" s="13">
        <f t="shared" si="24"/>
        <v>64.596204892656132</v>
      </c>
      <c r="I300" s="13">
        <f t="shared" si="24"/>
        <v>73.544632524253416</v>
      </c>
      <c r="J300" s="13">
        <f t="shared" si="24"/>
        <v>25.175430769965871</v>
      </c>
      <c r="K300" s="13">
        <f t="shared" si="24"/>
        <v>1.8245369022888958</v>
      </c>
      <c r="L300" s="13">
        <f t="shared" si="22"/>
        <v>486.76911071384632</v>
      </c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1:37" x14ac:dyDescent="0.3">
      <c r="A301" s="6"/>
      <c r="B301" s="3"/>
      <c r="C301" s="10">
        <v>2000.9535519999999</v>
      </c>
      <c r="D301" s="10">
        <v>367.64100000000002</v>
      </c>
      <c r="E301" s="4">
        <f t="shared" si="21"/>
        <v>2045</v>
      </c>
      <c r="F301" s="5">
        <f>F300*SUM(economy!Z91:AB91)/SUM(economy!Z90:AB90)</f>
        <v>16063.471324373524</v>
      </c>
      <c r="G301" s="13">
        <f t="shared" si="24"/>
        <v>47.595508044255887</v>
      </c>
      <c r="H301" s="13">
        <f t="shared" si="24"/>
        <v>65.906502524026777</v>
      </c>
      <c r="I301" s="13">
        <f t="shared" si="24"/>
        <v>74.9382771263096</v>
      </c>
      <c r="J301" s="13">
        <f t="shared" si="24"/>
        <v>25.597242211005234</v>
      </c>
      <c r="K301" s="13">
        <f t="shared" si="24"/>
        <v>1.8506394322260307</v>
      </c>
      <c r="L301" s="13">
        <f t="shared" si="22"/>
        <v>490.88816933782351</v>
      </c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1:37" x14ac:dyDescent="0.3">
      <c r="A302" s="6"/>
      <c r="B302" s="3"/>
      <c r="C302" s="10">
        <v>2001.038356</v>
      </c>
      <c r="D302" s="10">
        <v>367.58699999999999</v>
      </c>
      <c r="E302" s="4">
        <f t="shared" si="21"/>
        <v>2046</v>
      </c>
      <c r="F302" s="5">
        <f>F301*SUM(economy!Z92:AB92)/SUM(economy!Z91:AB91)</f>
        <v>16278.604652995731</v>
      </c>
      <c r="G302" s="13">
        <f t="shared" si="24"/>
        <v>48.575907702550985</v>
      </c>
      <c r="H302" s="13">
        <f t="shared" si="24"/>
        <v>67.233498931622776</v>
      </c>
      <c r="I302" s="13">
        <f t="shared" si="24"/>
        <v>76.345700882870744</v>
      </c>
      <c r="J302" s="13">
        <f t="shared" si="24"/>
        <v>26.020336195765022</v>
      </c>
      <c r="K302" s="13">
        <f t="shared" si="24"/>
        <v>1.8766231390221892</v>
      </c>
      <c r="L302" s="13">
        <f t="shared" si="22"/>
        <v>495.05206685183174</v>
      </c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1:37" x14ac:dyDescent="0.3">
      <c r="A303" s="6"/>
      <c r="B303" s="3"/>
      <c r="C303" s="10">
        <v>2001.123288</v>
      </c>
      <c r="D303" s="10">
        <v>367.53899999999999</v>
      </c>
      <c r="E303" s="4">
        <f t="shared" si="21"/>
        <v>2047</v>
      </c>
      <c r="F303" s="5">
        <f>F302*SUM(economy!Z93:AB93)/SUM(economy!Z92:AB92)</f>
        <v>16492.603262458411</v>
      </c>
      <c r="G303" s="13">
        <f t="shared" si="24"/>
        <v>49.569437564001426</v>
      </c>
      <c r="H303" s="13">
        <f t="shared" si="24"/>
        <v>68.577045044971683</v>
      </c>
      <c r="I303" s="13">
        <f t="shared" si="24"/>
        <v>77.766553831014917</v>
      </c>
      <c r="J303" s="13">
        <f t="shared" si="24"/>
        <v>26.444510542004927</v>
      </c>
      <c r="K303" s="13">
        <f t="shared" si="24"/>
        <v>1.9024832101203861</v>
      </c>
      <c r="L303" s="13">
        <f t="shared" si="22"/>
        <v>499.26003019211339</v>
      </c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1:37" x14ac:dyDescent="0.3">
      <c r="A304" s="6"/>
      <c r="B304" s="3"/>
      <c r="C304" s="10">
        <v>2001.2</v>
      </c>
      <c r="D304" s="10">
        <v>367.53199999999998</v>
      </c>
      <c r="E304" s="4">
        <f t="shared" si="21"/>
        <v>2048</v>
      </c>
      <c r="F304" s="5">
        <f>F303*SUM(economy!Z94:AB94)/SUM(economy!Z93:AB93)</f>
        <v>16705.43218319663</v>
      </c>
      <c r="G304" s="13">
        <f t="shared" si="24"/>
        <v>50.576028373447244</v>
      </c>
      <c r="H304" s="13">
        <f t="shared" si="24"/>
        <v>69.936988788938208</v>
      </c>
      <c r="I304" s="13">
        <f t="shared" si="24"/>
        <v>79.20048524162172</v>
      </c>
      <c r="J304" s="13">
        <f t="shared" si="24"/>
        <v>26.869570349070145</v>
      </c>
      <c r="K304" s="13">
        <f t="shared" si="24"/>
        <v>1.9282150191771561</v>
      </c>
      <c r="L304" s="13">
        <f t="shared" si="22"/>
        <v>503.51128777225449</v>
      </c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1:37" x14ac:dyDescent="0.3">
      <c r="A305" s="6"/>
      <c r="B305" s="3"/>
      <c r="C305" s="10">
        <v>2001.284932</v>
      </c>
      <c r="D305" s="10">
        <v>367.69200000000001</v>
      </c>
      <c r="E305" s="4">
        <f t="shared" si="21"/>
        <v>2049</v>
      </c>
      <c r="F305" s="5">
        <f>F304*SUM(economy!Z95:AB95)/SUM(economy!Z94:AB94)</f>
        <v>16917.057792604519</v>
      </c>
      <c r="G305" s="13">
        <f t="shared" si="24"/>
        <v>51.595608741435768</v>
      </c>
      <c r="H305" s="13">
        <f t="shared" si="24"/>
        <v>71.31317522322307</v>
      </c>
      <c r="I305" s="13">
        <f t="shared" si="24"/>
        <v>80.647143839629479</v>
      </c>
      <c r="J305" s="13">
        <f t="shared" si="24"/>
        <v>27.295327745958513</v>
      </c>
      <c r="K305" s="13">
        <f t="shared" si="24"/>
        <v>1.953814118409734</v>
      </c>
      <c r="L305" s="13">
        <f t="shared" si="22"/>
        <v>507.80506966865653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1:37" x14ac:dyDescent="0.3">
      <c r="A306" s="6"/>
      <c r="B306" s="3"/>
      <c r="C306" s="10">
        <v>2001.367123</v>
      </c>
      <c r="D306" s="10">
        <v>367.93900000000002</v>
      </c>
      <c r="E306" s="4">
        <f t="shared" si="21"/>
        <v>2050</v>
      </c>
      <c r="F306" s="5">
        <f>F305*SUM(economy!Z96:AB96)/SUM(economy!Z95:AB95)</f>
        <v>17127.447767487458</v>
      </c>
      <c r="G306" s="13">
        <f t="shared" si="24"/>
        <v>52.628105226430414</v>
      </c>
      <c r="H306" s="13">
        <f t="shared" si="24"/>
        <v>72.705446676720172</v>
      </c>
      <c r="I306" s="13">
        <f t="shared" si="24"/>
        <v>82.106178013723252</v>
      </c>
      <c r="J306" s="13">
        <f t="shared" si="24"/>
        <v>27.721601647832337</v>
      </c>
      <c r="K306" s="13">
        <f t="shared" si="24"/>
        <v>1.9792762315754071</v>
      </c>
      <c r="L306" s="13">
        <f t="shared" si="22"/>
        <v>512.14060779628153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1:37" x14ac:dyDescent="0.3">
      <c r="A307" s="6"/>
      <c r="B307" s="3"/>
      <c r="C307" s="10">
        <v>2001.452055</v>
      </c>
      <c r="D307" s="10">
        <v>368.20100000000002</v>
      </c>
      <c r="E307" s="4">
        <f t="shared" si="21"/>
        <v>2051</v>
      </c>
      <c r="F307" s="5">
        <f>F306*SUM(economy!Z97:AB97)/SUM(economy!Z96:AB96)</f>
        <v>17336.5710394327</v>
      </c>
      <c r="G307" s="13">
        <f t="shared" si="24"/>
        <v>53.673442414117439</v>
      </c>
      <c r="H307" s="13">
        <f t="shared" si="24"/>
        <v>74.113642877039609</v>
      </c>
      <c r="I307" s="13">
        <f t="shared" si="24"/>
        <v>83.577236016064901</v>
      </c>
      <c r="J307" s="13">
        <f t="shared" si="24"/>
        <v>28.148217520859212</v>
      </c>
      <c r="K307" s="13">
        <f t="shared" si="24"/>
        <v>2.0045972474809881</v>
      </c>
      <c r="L307" s="13">
        <f t="shared" si="22"/>
        <v>516.51713607556212</v>
      </c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1:37" x14ac:dyDescent="0.3">
      <c r="A308" s="6"/>
      <c r="B308" s="3"/>
      <c r="C308" s="10">
        <v>2001.5342470000001</v>
      </c>
      <c r="D308" s="10">
        <v>368.61700000000002</v>
      </c>
      <c r="E308" s="4">
        <f t="shared" si="21"/>
        <v>2052</v>
      </c>
      <c r="F308" s="5">
        <f>F307*SUM(economy!Z98:AB98)/SUM(economy!Z97:AB97)</f>
        <v>17544.397752900677</v>
      </c>
      <c r="G308" s="13">
        <f t="shared" si="24"/>
        <v>54.731542993988917</v>
      </c>
      <c r="H308" s="13">
        <f t="shared" si="24"/>
        <v>75.537601075483735</v>
      </c>
      <c r="I308" s="13">
        <f t="shared" si="24"/>
        <v>85.059966152637458</v>
      </c>
      <c r="J308" s="13">
        <f t="shared" si="24"/>
        <v>28.575007155248553</v>
      </c>
      <c r="K308" s="13">
        <f t="shared" si="24"/>
        <v>2.029773213950834</v>
      </c>
      <c r="L308" s="13">
        <f t="shared" si="22"/>
        <v>520.93389059130948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1:37" x14ac:dyDescent="0.3">
      <c r="A309" s="6"/>
      <c r="B309" s="3"/>
      <c r="C309" s="10">
        <v>2001.6191779999999</v>
      </c>
      <c r="D309" s="10">
        <v>369.166</v>
      </c>
      <c r="E309" s="4">
        <f t="shared" si="21"/>
        <v>2053</v>
      </c>
      <c r="F309" s="5">
        <f>F308*SUM(economy!Z99:AB99)/SUM(economy!Z98:AB98)</f>
        <v>17750.89922584813</v>
      </c>
      <c r="G309" s="13">
        <f t="shared" si="24"/>
        <v>55.802327833367833</v>
      </c>
      <c r="H309" s="13">
        <f t="shared" si="24"/>
        <v>76.977156167744425</v>
      </c>
      <c r="I309" s="13">
        <f t="shared" si="24"/>
        <v>86.554016964738366</v>
      </c>
      <c r="J309" s="13">
        <f t="shared" si="24"/>
        <v>29.001808446334969</v>
      </c>
      <c r="K309" s="13">
        <f t="shared" si="24"/>
        <v>2.0548003322007196</v>
      </c>
      <c r="L309" s="13">
        <f t="shared" si="22"/>
        <v>525.39010974438634</v>
      </c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1:37" x14ac:dyDescent="0.3">
      <c r="A310" s="6"/>
      <c r="B310" s="3"/>
      <c r="C310" s="10">
        <v>2001.7041099999999</v>
      </c>
      <c r="D310" s="10">
        <v>369.66</v>
      </c>
      <c r="E310" s="4">
        <f t="shared" si="21"/>
        <v>2054</v>
      </c>
      <c r="F310" s="5">
        <f>F309*SUM(economy!Z100:AB100)/SUM(economy!Z99:AB99)</f>
        <v>17956.047912702277</v>
      </c>
      <c r="G310" s="13">
        <f t="shared" si="24"/>
        <v>56.885716049029924</v>
      </c>
      <c r="H310" s="13">
        <f t="shared" si="24"/>
        <v>78.432140810570843</v>
      </c>
      <c r="I310" s="13">
        <f t="shared" si="24"/>
        <v>88.059037402120907</v>
      </c>
      <c r="J310" s="13">
        <f t="shared" si="24"/>
        <v>29.428465183545974</v>
      </c>
      <c r="K310" s="13">
        <f t="shared" si="24"/>
        <v>2.079674951576743</v>
      </c>
      <c r="L310" s="13">
        <f t="shared" si="22"/>
        <v>529.88503439684439</v>
      </c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1:37" x14ac:dyDescent="0.3">
      <c r="A311" s="6"/>
      <c r="B311" s="3"/>
      <c r="C311" s="10">
        <v>2001.7863010000001</v>
      </c>
      <c r="D311" s="10">
        <v>369.74</v>
      </c>
      <c r="E311" s="4">
        <f t="shared" si="21"/>
        <v>2055</v>
      </c>
      <c r="F311" s="5">
        <f>F310*SUM(economy!Z101:AB101)/SUM(economy!Z100:AB100)</f>
        <v>18159.817369513639</v>
      </c>
      <c r="G311" s="13">
        <f t="shared" ref="G311:K326" si="25">G310*(1-G$5)+G$4*$F310*$L$4/1000</f>
        <v>57.981625076565741</v>
      </c>
      <c r="H311" s="13">
        <f t="shared" si="25"/>
        <v>79.902385534639635</v>
      </c>
      <c r="I311" s="13">
        <f t="shared" si="25"/>
        <v>89.574676988248939</v>
      </c>
      <c r="J311" s="13">
        <f t="shared" si="25"/>
        <v>29.854826847079529</v>
      </c>
      <c r="K311" s="13">
        <f t="shared" si="25"/>
        <v>2.1043935646260037</v>
      </c>
      <c r="L311" s="13">
        <f t="shared" si="22"/>
        <v>534.41790801115985</v>
      </c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1:37" x14ac:dyDescent="0.3">
      <c r="A312" s="6"/>
      <c r="B312" s="3"/>
      <c r="C312" s="10">
        <v>2001.8712330000001</v>
      </c>
      <c r="D312" s="10">
        <v>369.46</v>
      </c>
      <c r="E312" s="4">
        <f t="shared" si="21"/>
        <v>2056</v>
      </c>
      <c r="F312" s="5">
        <f>F311*SUM(economy!Z102:AB102)/SUM(economy!Z101:AB101)</f>
        <v>18362.18222112365</v>
      </c>
      <c r="G312" s="13">
        <f t="shared" si="25"/>
        <v>59.089970737615872</v>
      </c>
      <c r="H312" s="13">
        <f t="shared" si="25"/>
        <v>81.387718853842713</v>
      </c>
      <c r="I312" s="13">
        <f t="shared" si="25"/>
        <v>91.100585978098337</v>
      </c>
      <c r="J312" s="13">
        <f t="shared" si="25"/>
        <v>30.280748412106739</v>
      </c>
      <c r="K312" s="13">
        <f t="shared" si="25"/>
        <v>2.1289528024708058</v>
      </c>
      <c r="L312" s="13">
        <f t="shared" si="22"/>
        <v>538.98797678413439</v>
      </c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1:37" x14ac:dyDescent="0.3">
      <c r="A313" s="6"/>
      <c r="B313" s="3"/>
      <c r="C313" s="10">
        <v>2001.9534249999999</v>
      </c>
      <c r="D313" s="10">
        <v>369.29599999999999</v>
      </c>
      <c r="E313" s="4">
        <f t="shared" si="21"/>
        <v>2057</v>
      </c>
      <c r="F313" s="5">
        <f>F312*SUM(economy!Z103:AB103)/SUM(economy!Z102:AB102)</f>
        <v>18563.118130190716</v>
      </c>
      <c r="G313" s="13">
        <f t="shared" si="25"/>
        <v>60.210667305102291</v>
      </c>
      <c r="H313" s="13">
        <f t="shared" si="25"/>
        <v>82.88796737119138</v>
      </c>
      <c r="I313" s="13">
        <f t="shared" si="25"/>
        <v>92.636415508907703</v>
      </c>
      <c r="J313" s="13">
        <f t="shared" si="25"/>
        <v>30.706090160306246</v>
      </c>
      <c r="K313" s="13">
        <f t="shared" si="25"/>
        <v>2.1533494304615388</v>
      </c>
      <c r="L313" s="13">
        <f t="shared" si="22"/>
        <v>543.59448977596912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1:37" x14ac:dyDescent="0.3">
      <c r="A314" s="6"/>
      <c r="B314" s="3"/>
      <c r="C314" s="10">
        <v>2002.038356</v>
      </c>
      <c r="D314" s="10">
        <v>369.37099999999998</v>
      </c>
      <c r="E314" s="4">
        <f t="shared" si="21"/>
        <v>2058</v>
      </c>
      <c r="F314" s="5">
        <f>F313*SUM(economy!Z104:AB104)/SUM(economy!Z103:AB103)</f>
        <v>18762.601767926477</v>
      </c>
      <c r="G314" s="13">
        <f t="shared" si="25"/>
        <v>61.343627566569332</v>
      </c>
      <c r="H314" s="13">
        <f t="shared" si="25"/>
        <v>84.402955881520853</v>
      </c>
      <c r="I314" s="13">
        <f t="shared" si="25"/>
        <v>94.181817744252257</v>
      </c>
      <c r="J314" s="13">
        <f t="shared" si="25"/>
        <v>31.130717498529652</v>
      </c>
      <c r="K314" s="13">
        <f t="shared" si="25"/>
        <v>2.1775803440858446</v>
      </c>
      <c r="L314" s="13">
        <f t="shared" si="22"/>
        <v>548.23669903495795</v>
      </c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1:37" x14ac:dyDescent="0.3">
      <c r="A315" s="6"/>
      <c r="B315" s="3"/>
      <c r="C315" s="10">
        <v>2002.123288</v>
      </c>
      <c r="D315" s="10">
        <v>369.43900000000002</v>
      </c>
      <c r="E315" s="4">
        <f t="shared" si="21"/>
        <v>2059</v>
      </c>
      <c r="F315" s="5">
        <f>F314*SUM(economy!Z105:AB105)/SUM(economy!Z104:AB104)</f>
        <v>18960.610786401365</v>
      </c>
      <c r="G315" s="13">
        <f t="shared" si="25"/>
        <v>62.488762885738552</v>
      </c>
      <c r="H315" s="13">
        <f t="shared" si="25"/>
        <v>85.932507471164456</v>
      </c>
      <c r="I315" s="13">
        <f t="shared" si="25"/>
        <v>95.736446011787436</v>
      </c>
      <c r="J315" s="13">
        <f t="shared" si="25"/>
        <v>31.55450078439128</v>
      </c>
      <c r="K315" s="13">
        <f t="shared" si="25"/>
        <v>2.2016425651135134</v>
      </c>
      <c r="L315" s="13">
        <f t="shared" si="22"/>
        <v>552.91385971819523</v>
      </c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1:37" x14ac:dyDescent="0.3">
      <c r="A316" s="6"/>
      <c r="B316" s="3"/>
      <c r="C316" s="10">
        <v>2002.2</v>
      </c>
      <c r="D316" s="10">
        <v>369.49400000000003</v>
      </c>
      <c r="E316" s="4">
        <f t="shared" si="21"/>
        <v>2060</v>
      </c>
      <c r="F316" s="5">
        <f>F315*SUM(economy!Z106:AB106)/SUM(economy!Z105:AB105)</f>
        <v>19157.123792286071</v>
      </c>
      <c r="G316" s="13">
        <f t="shared" si="25"/>
        <v>63.645983262373377</v>
      </c>
      <c r="H316" s="13">
        <f t="shared" si="25"/>
        <v>87.476443614753123</v>
      </c>
      <c r="I316" s="13">
        <f t="shared" si="25"/>
        <v>97.299954934983006</v>
      </c>
      <c r="J316" s="13">
        <f t="shared" si="25"/>
        <v>31.977315158570942</v>
      </c>
      <c r="K316" s="13">
        <f t="shared" si="25"/>
        <v>2.2255332379580408</v>
      </c>
      <c r="L316" s="13">
        <f t="shared" si="22"/>
        <v>557.62523020863841</v>
      </c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1:37" x14ac:dyDescent="0.3">
      <c r="A317" s="6"/>
      <c r="B317" s="3"/>
      <c r="C317" s="10">
        <v>2002.284932</v>
      </c>
      <c r="D317" s="10">
        <v>369.65</v>
      </c>
      <c r="E317" s="4">
        <f t="shared" si="21"/>
        <v>2061</v>
      </c>
      <c r="F317" s="5">
        <f>F316*SUM(economy!Z107:AB107)/SUM(economy!Z106:AB106)</f>
        <v>19352.120321902334</v>
      </c>
      <c r="G317" s="13">
        <f t="shared" si="25"/>
        <v>64.815197390541073</v>
      </c>
      <c r="H317" s="13">
        <f t="shared" si="25"/>
        <v>89.03458426928313</v>
      </c>
      <c r="I317" s="13">
        <f t="shared" si="25"/>
        <v>98.872000559143899</v>
      </c>
      <c r="J317" s="13">
        <f t="shared" si="25"/>
        <v>32.399040383614732</v>
      </c>
      <c r="K317" s="13">
        <f t="shared" si="25"/>
        <v>2.2492496262370025</v>
      </c>
      <c r="L317" s="13">
        <f t="shared" si="22"/>
        <v>562.37007222881982</v>
      </c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1:37" x14ac:dyDescent="0.3">
      <c r="A318" s="6"/>
      <c r="B318" s="3"/>
      <c r="C318" s="10">
        <v>2002.367123</v>
      </c>
      <c r="D318" s="10">
        <v>369.90699999999998</v>
      </c>
      <c r="E318" s="4">
        <f t="shared" si="21"/>
        <v>2062</v>
      </c>
      <c r="F318" s="5">
        <f>F317*SUM(economy!Z108:AB108)/SUM(economy!Z107:AB107)</f>
        <v>19545.580817463117</v>
      </c>
      <c r="G318" s="13">
        <f t="shared" si="25"/>
        <v>65.996312715352019</v>
      </c>
      <c r="H318" s="13">
        <f t="shared" si="25"/>
        <v>90.606747965582272</v>
      </c>
      <c r="I318" s="13">
        <f t="shared" si="25"/>
        <v>100.45224047199142</v>
      </c>
      <c r="J318" s="13">
        <f t="shared" si="25"/>
        <v>32.819560689016299</v>
      </c>
      <c r="K318" s="13">
        <f t="shared" si="25"/>
        <v>2.272789109514493</v>
      </c>
      <c r="L318" s="13">
        <f t="shared" si="22"/>
        <v>567.14765095145651</v>
      </c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1:37" x14ac:dyDescent="0.3">
      <c r="A319" s="6"/>
      <c r="B319" s="3"/>
      <c r="C319" s="10">
        <v>2002.452055</v>
      </c>
      <c r="D319" s="10">
        <v>370.37400000000002</v>
      </c>
      <c r="E319" s="4">
        <f t="shared" si="21"/>
        <v>2063</v>
      </c>
      <c r="F319" s="5">
        <f>F318*SUM(economy!Z109:AB109)/SUM(economy!Z108:AB108)</f>
        <v>19737.486604389189</v>
      </c>
      <c r="G319" s="13">
        <f t="shared" si="25"/>
        <v>67.189235488248826</v>
      </c>
      <c r="H319" s="13">
        <f t="shared" si="25"/>
        <v>92.192751897293547</v>
      </c>
      <c r="I319" s="13">
        <f t="shared" si="25"/>
        <v>102.04033391905622</v>
      </c>
      <c r="J319" s="13">
        <f t="shared" si="25"/>
        <v>33.238764622359454</v>
      </c>
      <c r="K319" s="13">
        <f t="shared" si="25"/>
        <v>2.2961491802098295</v>
      </c>
      <c r="L319" s="13">
        <f t="shared" si="22"/>
        <v>571.95723510716789</v>
      </c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1:37" x14ac:dyDescent="0.3">
      <c r="A320" s="6"/>
      <c r="B320" s="3"/>
      <c r="C320" s="10">
        <v>2002.5342470000001</v>
      </c>
      <c r="D320" s="10">
        <v>370.93799999999999</v>
      </c>
      <c r="E320" s="4">
        <f t="shared" si="21"/>
        <v>2064</v>
      </c>
      <c r="F320" s="5">
        <f>F319*SUM(economy!Z110:AB110)/SUM(economy!Z109:AB109)</f>
        <v>19927.819869594296</v>
      </c>
      <c r="G320" s="13">
        <f t="shared" si="25"/>
        <v>68.393870820911076</v>
      </c>
      <c r="H320" s="13">
        <f t="shared" si="25"/>
        <v>93.792412007484103</v>
      </c>
      <c r="I320" s="13">
        <f t="shared" si="25"/>
        <v>103.63594191411482</v>
      </c>
      <c r="J320" s="13">
        <f t="shared" si="25"/>
        <v>33.656544906302123</v>
      </c>
      <c r="K320" s="13">
        <f t="shared" si="25"/>
        <v>2.319327440657637</v>
      </c>
      <c r="L320" s="13">
        <f t="shared" si="22"/>
        <v>576.79809708946982</v>
      </c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1:37" x14ac:dyDescent="0.3">
      <c r="A321" s="6"/>
      <c r="B321" s="3"/>
      <c r="C321" s="10">
        <v>2002.6191779999999</v>
      </c>
      <c r="D321" s="10">
        <v>371.43299999999999</v>
      </c>
      <c r="E321" s="4">
        <f t="shared" si="21"/>
        <v>2065</v>
      </c>
      <c r="F321" s="5">
        <f>F320*SUM(economy!Z111:AB111)/SUM(economy!Z110:AB110)</f>
        <v>20116.563640638029</v>
      </c>
      <c r="G321" s="13">
        <f t="shared" si="25"/>
        <v>69.610122737834672</v>
      </c>
      <c r="H321" s="13">
        <f t="shared" si="25"/>
        <v>95.40554307297694</v>
      </c>
      <c r="I321" s="13">
        <f t="shared" si="25"/>
        <v>105.23872734488111</v>
      </c>
      <c r="J321" s="13">
        <f t="shared" si="25"/>
        <v>34.072798301181699</v>
      </c>
      <c r="K321" s="13">
        <f t="shared" si="25"/>
        <v>2.3423216003052252</v>
      </c>
      <c r="L321" s="13">
        <f t="shared" si="22"/>
        <v>581.66951305717964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1:37" x14ac:dyDescent="0.3">
      <c r="A322" s="6"/>
      <c r="B322" s="3"/>
      <c r="C322" s="10">
        <v>2002.7041099999999</v>
      </c>
      <c r="D322" s="10">
        <v>371.77300000000002</v>
      </c>
      <c r="E322" s="4">
        <f t="shared" si="21"/>
        <v>2066</v>
      </c>
      <c r="F322" s="5">
        <f>F321*SUM(economy!Z112:AB112)/SUM(economy!Z111:AB111)</f>
        <v>20303.701765650261</v>
      </c>
      <c r="G322" s="13">
        <f t="shared" si="25"/>
        <v>70.83789422763887</v>
      </c>
      <c r="H322" s="13">
        <f t="shared" si="25"/>
        <v>97.031958786493178</v>
      </c>
      <c r="I322" s="13">
        <f t="shared" si="25"/>
        <v>106.84835507414756</v>
      </c>
      <c r="J322" s="13">
        <f t="shared" si="25"/>
        <v>34.487425473022455</v>
      </c>
      <c r="K322" s="13">
        <f t="shared" si="25"/>
        <v>2.3651294730339711</v>
      </c>
      <c r="L322" s="13">
        <f t="shared" si="22"/>
        <v>586.5707630343361</v>
      </c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1:37" x14ac:dyDescent="0.3">
      <c r="A323" s="6"/>
      <c r="B323" s="3"/>
      <c r="C323" s="10">
        <v>2002.7863010000001</v>
      </c>
      <c r="D323" s="10">
        <v>371.899</v>
      </c>
      <c r="E323" s="4">
        <f t="shared" si="21"/>
        <v>2067</v>
      </c>
      <c r="F323" s="5">
        <f>F322*SUM(economy!Z113:AB113)/SUM(economy!Z112:AB112)</f>
        <v>20489.218893936286</v>
      </c>
      <c r="G323" s="13">
        <f t="shared" si="25"/>
        <v>72.07708729314804</v>
      </c>
      <c r="H323" s="13">
        <f t="shared" si="25"/>
        <v>98.671471836683324</v>
      </c>
      <c r="I323" s="13">
        <f t="shared" si="25"/>
        <v>108.46449203655257</v>
      </c>
      <c r="J323" s="13">
        <f t="shared" si="25"/>
        <v>34.900330866727018</v>
      </c>
      <c r="K323" s="13">
        <f t="shared" si="25"/>
        <v>2.3877489745921423</v>
      </c>
      <c r="L323" s="13">
        <f t="shared" si="22"/>
        <v>591.50113100770307</v>
      </c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1:37" x14ac:dyDescent="0.3">
      <c r="A324" s="6"/>
      <c r="B324" s="3"/>
      <c r="C324" s="10">
        <v>2002.8712330000001</v>
      </c>
      <c r="D324" s="10">
        <v>371.79</v>
      </c>
      <c r="E324" s="4">
        <f t="shared" si="21"/>
        <v>2068</v>
      </c>
      <c r="F324" s="5">
        <f>F323*SUM(economy!Z114:AB114)/SUM(economy!Z113:AB113)</f>
        <v>20673.100457177057</v>
      </c>
      <c r="G324" s="13">
        <f t="shared" si="25"/>
        <v>73.327603000289685</v>
      </c>
      <c r="H324" s="13">
        <f t="shared" si="25"/>
        <v>100.32389398611721</v>
      </c>
      <c r="I324" s="13">
        <f t="shared" si="25"/>
        <v>110.08680733113536</v>
      </c>
      <c r="J324" s="13">
        <f t="shared" si="25"/>
        <v>35.311422584235565</v>
      </c>
      <c r="K324" s="13">
        <f t="shared" si="25"/>
        <v>2.4101781201272678</v>
      </c>
      <c r="L324" s="13">
        <f t="shared" si="22"/>
        <v>596.45990502190512</v>
      </c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1:37" x14ac:dyDescent="0.3">
      <c r="A325" s="6"/>
      <c r="B325" s="3"/>
      <c r="C325" s="10">
        <v>2002.9534249999999</v>
      </c>
      <c r="D325" s="10">
        <v>371.601</v>
      </c>
      <c r="E325" s="4">
        <f t="shared" si="21"/>
        <v>2069</v>
      </c>
      <c r="F325" s="5">
        <f>F324*SUM(economy!Z115:AB115)/SUM(economy!Z114:AB114)</f>
        <v>20855.332651143006</v>
      </c>
      <c r="G325" s="13">
        <f t="shared" si="25"/>
        <v>74.589341525845086</v>
      </c>
      <c r="H325" s="13">
        <f t="shared" si="25"/>
        <v>101.9890361472942</v>
      </c>
      <c r="I325" s="13">
        <f t="shared" si="25"/>
        <v>111.71497230982395</v>
      </c>
      <c r="J325" s="13">
        <f t="shared" si="25"/>
        <v>35.720612267438923</v>
      </c>
      <c r="K325" s="13">
        <f t="shared" si="25"/>
        <v>2.432415021806829</v>
      </c>
      <c r="L325" s="13">
        <f t="shared" si="22"/>
        <v>601.44637727220902</v>
      </c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1:37" x14ac:dyDescent="0.3">
      <c r="A326" s="6"/>
      <c r="B326" s="3"/>
      <c r="C326" s="10">
        <v>2003.038356</v>
      </c>
      <c r="D326" s="10">
        <v>371.56799999999998</v>
      </c>
      <c r="E326" s="4">
        <f t="shared" si="21"/>
        <v>2070</v>
      </c>
      <c r="F326" s="5">
        <f>F325*SUM(economy!Z116:AB116)/SUM(economy!Z115:AB115)</f>
        <v>21035.902417844525</v>
      </c>
      <c r="G326" s="13">
        <f t="shared" si="25"/>
        <v>75.862202204083857</v>
      </c>
      <c r="H326" s="13">
        <f t="shared" si="25"/>
        <v>103.66670845672721</v>
      </c>
      <c r="I326" s="13">
        <f t="shared" si="25"/>
        <v>113.34866066198835</v>
      </c>
      <c r="J326" s="13">
        <f t="shared" si="25"/>
        <v>36.127814985634181</v>
      </c>
      <c r="K326" s="13">
        <f t="shared" si="25"/>
        <v>2.4544578865166269</v>
      </c>
      <c r="L326" s="13">
        <f t="shared" si="22"/>
        <v>606.45984419495016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1:37" x14ac:dyDescent="0.3">
      <c r="A327" s="6"/>
      <c r="B327" s="3"/>
      <c r="C327" s="10">
        <v>2003.123288</v>
      </c>
      <c r="D327" s="10">
        <v>371.654</v>
      </c>
      <c r="E327" s="4">
        <f t="shared" si="21"/>
        <v>2071</v>
      </c>
      <c r="F327" s="5">
        <f>F326*SUM(economy!Z117:AB117)/SUM(economy!Z116:AB116)</f>
        <v>21214.797428045702</v>
      </c>
      <c r="G327" s="13">
        <f t="shared" ref="G327:K342" si="26">G326*(1-G$5)+G$4*$F326*$L$4/1000</f>
        <v>77.146083572309109</v>
      </c>
      <c r="H327" s="13">
        <f t="shared" si="26"/>
        <v>105.35672034714699</v>
      </c>
      <c r="I327" s="13">
        <f t="shared" si="26"/>
        <v>114.98754849517712</v>
      </c>
      <c r="J327" s="13">
        <f t="shared" si="26"/>
        <v>36.532949127314573</v>
      </c>
      <c r="K327" s="13">
        <f t="shared" si="26"/>
        <v>2.4763050136267695</v>
      </c>
      <c r="L327" s="13">
        <f t="shared" si="22"/>
        <v>611.49960655557447</v>
      </c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1:37" x14ac:dyDescent="0.3">
      <c r="A328" s="6"/>
      <c r="B328" s="3"/>
      <c r="C328" s="10">
        <v>2003.2</v>
      </c>
      <c r="D328" s="10">
        <v>371.85500000000002</v>
      </c>
      <c r="E328" s="4">
        <f t="shared" si="21"/>
        <v>2072</v>
      </c>
      <c r="F328" s="5">
        <f>F327*SUM(economy!Z118:AB118)/SUM(economy!Z117:AB117)</f>
        <v>21392.006064071673</v>
      </c>
      <c r="G328" s="13">
        <f t="shared" si="26"/>
        <v>78.440883415335378</v>
      </c>
      <c r="H328" s="13">
        <f t="shared" si="26"/>
        <v>107.05888061786581</v>
      </c>
      <c r="I328" s="13">
        <f t="shared" si="26"/>
        <v>116.63131441214321</v>
      </c>
      <c r="J328" s="13">
        <f t="shared" si="26"/>
        <v>36.935936296088727</v>
      </c>
      <c r="K328" s="13">
        <f t="shared" si="26"/>
        <v>2.497954792815718</v>
      </c>
      <c r="L328" s="13">
        <f t="shared" si="22"/>
        <v>616.5649695342488</v>
      </c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1:37" x14ac:dyDescent="0.3">
      <c r="A329" s="6"/>
      <c r="B329" s="3"/>
      <c r="C329" s="10">
        <v>2003.284932</v>
      </c>
      <c r="D329" s="10">
        <v>372.13099999999997</v>
      </c>
      <c r="E329" s="4">
        <f t="shared" si="21"/>
        <v>2073</v>
      </c>
      <c r="F329" s="5">
        <f>F328*SUM(economy!Z119:AB119)/SUM(economy!Z118:AB118)</f>
        <v>21567.517402843292</v>
      </c>
      <c r="G329" s="13">
        <f t="shared" si="26"/>
        <v>79.746498808917224</v>
      </c>
      <c r="H329" s="13">
        <f t="shared" si="26"/>
        <v>108.77299750333327</v>
      </c>
      <c r="I329" s="13">
        <f t="shared" si="26"/>
        <v>118.279639584253</v>
      </c>
      <c r="J329" s="13">
        <f t="shared" si="26"/>
        <v>37.336701210527792</v>
      </c>
      <c r="K329" s="13">
        <f t="shared" si="26"/>
        <v>2.5194057019433438</v>
      </c>
      <c r="L329" s="13">
        <f t="shared" si="22"/>
        <v>621.65524280897466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1:37" x14ac:dyDescent="0.3">
      <c r="A330" s="6"/>
      <c r="B330" s="3"/>
      <c r="C330" s="10">
        <v>2003.367123</v>
      </c>
      <c r="D330" s="10">
        <v>372.42500000000001</v>
      </c>
      <c r="E330" s="4">
        <f t="shared" ref="E330:E393" si="27">1+E329</f>
        <v>2074</v>
      </c>
      <c r="F330" s="5">
        <f>F329*SUM(economy!Z120:AB120)/SUM(economy!Z119:AB119)</f>
        <v>21741.321199075101</v>
      </c>
      <c r="G330" s="13">
        <f t="shared" si="26"/>
        <v>81.0628261621424</v>
      </c>
      <c r="H330" s="13">
        <f t="shared" si="26"/>
        <v>110.49887873991048</v>
      </c>
      <c r="I330" s="13">
        <f t="shared" si="26"/>
        <v>119.93220782136116</v>
      </c>
      <c r="J330" s="13">
        <f t="shared" si="26"/>
        <v>37.735171607742721</v>
      </c>
      <c r="K330" s="13">
        <f t="shared" si="26"/>
        <v>2.5406563049643722</v>
      </c>
      <c r="L330" s="13">
        <f t="shared" ref="L330:L393" si="28">SUM(G330:K330,L$5)</f>
        <v>626.76974063612113</v>
      </c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1:37" x14ac:dyDescent="0.3">
      <c r="A331" s="6"/>
      <c r="B331" s="3"/>
      <c r="C331" s="10">
        <v>2003.452055</v>
      </c>
      <c r="D331" s="10">
        <v>372.77100000000002</v>
      </c>
      <c r="E331" s="4">
        <f t="shared" si="27"/>
        <v>2075</v>
      </c>
      <c r="F331" s="5">
        <f>F330*SUM(economy!Z121:AB121)/SUM(economy!Z120:AB120)</f>
        <v>21913.407868575687</v>
      </c>
      <c r="G331" s="13">
        <f t="shared" si="26"/>
        <v>82.389761258799567</v>
      </c>
      <c r="H331" s="13">
        <f t="shared" si="26"/>
        <v>112.23633163088296</v>
      </c>
      <c r="I331" s="13">
        <f t="shared" si="26"/>
        <v>121.58870563822343</v>
      </c>
      <c r="J331" s="13">
        <f t="shared" si="26"/>
        <v>38.131278150497842</v>
      </c>
      <c r="K331" s="13">
        <f t="shared" si="26"/>
        <v>2.5617052498739987</v>
      </c>
      <c r="L331" s="13">
        <f t="shared" si="28"/>
        <v>631.90778192827781</v>
      </c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1:37" x14ac:dyDescent="0.3">
      <c r="A332" s="6"/>
      <c r="B332" s="3"/>
      <c r="C332" s="10">
        <v>2003.5342470000001</v>
      </c>
      <c r="D332" s="10">
        <v>373.22399999999999</v>
      </c>
      <c r="E332" s="4">
        <f t="shared" si="27"/>
        <v>2076</v>
      </c>
      <c r="F332" s="5">
        <f>F331*SUM(economy!Z122:AB122)/SUM(economy!Z121:AB121)</f>
        <v>22083.768471591291</v>
      </c>
      <c r="G332" s="13">
        <f t="shared" si="26"/>
        <v>83.727199297726727</v>
      </c>
      <c r="H332" s="13">
        <f t="shared" si="26"/>
        <v>113.98516310972653</v>
      </c>
      <c r="I332" s="13">
        <f t="shared" si="26"/>
        <v>123.24882231750905</v>
      </c>
      <c r="J332" s="13">
        <f t="shared" si="26"/>
        <v>38.524954337670671</v>
      </c>
      <c r="K332" s="13">
        <f t="shared" si="26"/>
        <v>2.5825512666778194</v>
      </c>
      <c r="L332" s="13">
        <f t="shared" si="28"/>
        <v>637.06869032931081</v>
      </c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1:37" x14ac:dyDescent="0.3">
      <c r="A333" s="6"/>
      <c r="B333" s="3"/>
      <c r="C333" s="10">
        <v>2003.6191779999999</v>
      </c>
      <c r="D333" s="10">
        <v>373.76499999999999</v>
      </c>
      <c r="E333" s="4">
        <f t="shared" si="27"/>
        <v>2077</v>
      </c>
      <c r="F333" s="5">
        <f>F332*SUM(economy!Z123:AB123)/SUM(economy!Z122:AB122)</f>
        <v>22252.394696135139</v>
      </c>
      <c r="G333" s="13">
        <f t="shared" si="26"/>
        <v>85.075034932143097</v>
      </c>
      <c r="H333" s="13">
        <f t="shared" si="26"/>
        <v>115.74517980163533</v>
      </c>
      <c r="I333" s="13">
        <f t="shared" si="26"/>
        <v>124.91224996946507</v>
      </c>
      <c r="J333" s="13">
        <f t="shared" si="26"/>
        <v>38.916136417871911</v>
      </c>
      <c r="K333" s="13">
        <f t="shared" si="26"/>
        <v>2.6031931653785412</v>
      </c>
      <c r="L333" s="13">
        <f t="shared" si="28"/>
        <v>642.2517942864938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1:37" x14ac:dyDescent="0.3">
      <c r="A334" s="6"/>
      <c r="B334" s="3"/>
      <c r="C334" s="10">
        <v>2003.7041099999999</v>
      </c>
      <c r="D334" s="10">
        <v>374.06299999999999</v>
      </c>
      <c r="E334" s="4">
        <f t="shared" si="27"/>
        <v>2078</v>
      </c>
      <c r="F334" s="5">
        <f>F333*SUM(economy!Z124:AB124)/SUM(economy!Z123:AB123)</f>
        <v>22419.278841246414</v>
      </c>
      <c r="G334" s="13">
        <f t="shared" si="26"/>
        <v>86.433162307963556</v>
      </c>
      <c r="H334" s="13">
        <f t="shared" si="26"/>
        <v>117.51618808331514</v>
      </c>
      <c r="I334" s="13">
        <f t="shared" si="26"/>
        <v>126.57868358827518</v>
      </c>
      <c r="J334" s="13">
        <f t="shared" si="26"/>
        <v>39.304763306043412</v>
      </c>
      <c r="K334" s="13">
        <f t="shared" si="26"/>
        <v>2.6236298339721991</v>
      </c>
      <c r="L334" s="13">
        <f t="shared" si="28"/>
        <v>647.45642711956953</v>
      </c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1:37" x14ac:dyDescent="0.3">
      <c r="A335" s="6"/>
      <c r="B335" s="3"/>
      <c r="C335" s="10">
        <v>2003.7863010000001</v>
      </c>
      <c r="D335" s="10">
        <v>373.98099999999999</v>
      </c>
      <c r="E335" s="4">
        <f t="shared" si="27"/>
        <v>2079</v>
      </c>
      <c r="F335" s="5">
        <f>F334*SUM(economy!Z125:AB125)/SUM(economy!Z124:AB124)</f>
        <v>22584.413800123915</v>
      </c>
      <c r="G335" s="13">
        <f t="shared" si="26"/>
        <v>87.80147510109127</v>
      </c>
      <c r="H335" s="13">
        <f t="shared" si="26"/>
        <v>119.29799414104029</v>
      </c>
      <c r="I335" s="13">
        <f t="shared" si="26"/>
        <v>128.24782110514721</v>
      </c>
      <c r="J335" s="13">
        <f t="shared" si="26"/>
        <v>39.690776502855719</v>
      </c>
      <c r="K335" s="13">
        <f t="shared" si="26"/>
        <v>2.64386023644684</v>
      </c>
      <c r="L335" s="13">
        <f t="shared" si="28"/>
        <v>652.68192708658125</v>
      </c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1:37" x14ac:dyDescent="0.3">
      <c r="A336" s="6"/>
      <c r="B336" s="3"/>
      <c r="C336" s="10">
        <v>2003.8712330000001</v>
      </c>
      <c r="D336" s="10">
        <v>373.76900000000001</v>
      </c>
      <c r="E336" s="4">
        <f t="shared" si="27"/>
        <v>2080</v>
      </c>
      <c r="F336" s="5">
        <f>F335*SUM(economy!Z126:AB126)/SUM(economy!Z125:AB125)</f>
        <v>22747.7930430788</v>
      </c>
      <c r="G336" s="13">
        <f t="shared" si="26"/>
        <v>89.179866553680995</v>
      </c>
      <c r="H336" s="13">
        <f t="shared" si="26"/>
        <v>121.09040402696715</v>
      </c>
      <c r="I336" s="13">
        <f t="shared" si="26"/>
        <v>129.91936343815385</v>
      </c>
      <c r="J336" s="13">
        <f t="shared" si="26"/>
        <v>40.074120016730546</v>
      </c>
      <c r="K336" s="13">
        <f t="shared" si="26"/>
        <v>2.6638834107768106</v>
      </c>
      <c r="L336" s="13">
        <f t="shared" si="28"/>
        <v>657.92763744630929</v>
      </c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1:37" x14ac:dyDescent="0.3">
      <c r="A337" s="6"/>
      <c r="B337" s="3"/>
      <c r="C337" s="10">
        <v>2003.9534249999999</v>
      </c>
      <c r="D337" s="10">
        <v>373.58800000000002</v>
      </c>
      <c r="E337" s="4">
        <f t="shared" si="27"/>
        <v>2081</v>
      </c>
      <c r="F337" s="5">
        <f>F336*SUM(economy!Z127:AB127)/SUM(economy!Z126:AB126)</f>
        <v>22909.410600252526</v>
      </c>
      <c r="G337" s="13">
        <f t="shared" si="26"/>
        <v>90.568229509361856</v>
      </c>
      <c r="H337" s="13">
        <f t="shared" si="26"/>
        <v>122.89322371369212</v>
      </c>
      <c r="I337" s="13">
        <f t="shared" si="26"/>
        <v>131.59301453884356</v>
      </c>
      <c r="J337" s="13">
        <f t="shared" si="26"/>
        <v>40.454740288317048</v>
      </c>
      <c r="K337" s="13">
        <f t="shared" si="26"/>
        <v>2.6836984669058959</v>
      </c>
      <c r="L337" s="13">
        <f t="shared" si="28"/>
        <v>663.19290651712049</v>
      </c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1:37" x14ac:dyDescent="0.3">
      <c r="A338" s="6"/>
      <c r="B338" s="3"/>
      <c r="C338" s="10">
        <v>2004.0382509999999</v>
      </c>
      <c r="D338" s="10">
        <v>373.553</v>
      </c>
      <c r="E338" s="4">
        <f t="shared" si="27"/>
        <v>2082</v>
      </c>
      <c r="F338" s="5">
        <f>F337*SUM(economy!Z128:AB128)/SUM(economy!Z127:AB127)</f>
        <v>23069.261044043233</v>
      </c>
      <c r="G338" s="13">
        <f t="shared" si="26"/>
        <v>91.966456447405434</v>
      </c>
      <c r="H338" s="13">
        <f t="shared" si="26"/>
        <v>124.7062591470367</v>
      </c>
      <c r="I338" s="13">
        <f t="shared" si="26"/>
        <v>133.26848143562927</v>
      </c>
      <c r="J338" s="13">
        <f t="shared" si="26"/>
        <v>40.832586117254088</v>
      </c>
      <c r="K338" s="13">
        <f t="shared" si="26"/>
        <v>2.7033045847126633</v>
      </c>
      <c r="L338" s="13">
        <f t="shared" si="28"/>
        <v>668.47708773203817</v>
      </c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1:37" x14ac:dyDescent="0.3">
      <c r="A339" s="6"/>
      <c r="B339" s="3"/>
      <c r="C339" s="10">
        <v>2004.1229510000001</v>
      </c>
      <c r="D339" s="10">
        <v>373.69400000000002</v>
      </c>
      <c r="E339" s="4">
        <f t="shared" si="27"/>
        <v>2083</v>
      </c>
      <c r="F339" s="5">
        <f>F338*SUM(economy!Z129:AB129)/SUM(economy!Z128:AB128)</f>
        <v>23227.339471184823</v>
      </c>
      <c r="G339" s="13">
        <f t="shared" si="26"/>
        <v>93.374439515821223</v>
      </c>
      <c r="H339" s="13">
        <f t="shared" si="26"/>
        <v>126.52931629703725</v>
      </c>
      <c r="I339" s="13">
        <f t="shared" si="26"/>
        <v>134.94547427395463</v>
      </c>
      <c r="J339" s="13">
        <f t="shared" si="26"/>
        <v>41.20760859105372</v>
      </c>
      <c r="K339" s="13">
        <f t="shared" si="26"/>
        <v>2.7227010119513309</v>
      </c>
      <c r="L339" s="13">
        <f t="shared" si="28"/>
        <v>673.77953968981819</v>
      </c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1:37" x14ac:dyDescent="0.3">
      <c r="A340" s="6"/>
      <c r="B340" s="3"/>
      <c r="C340" s="10">
        <v>2004.202186</v>
      </c>
      <c r="D340" s="10">
        <v>373.77800000000002</v>
      </c>
      <c r="E340" s="4">
        <f t="shared" si="27"/>
        <v>2084</v>
      </c>
      <c r="F340" s="5">
        <f>F339*SUM(economy!Z130:AB130)/SUM(economy!Z129:AB129)</f>
        <v>23383.641484419561</v>
      </c>
      <c r="G340" s="13">
        <f t="shared" si="26"/>
        <v>94.792070563358322</v>
      </c>
      <c r="H340" s="13">
        <f t="shared" si="26"/>
        <v>128.36220120711175</v>
      </c>
      <c r="I340" s="13">
        <f t="shared" si="26"/>
        <v>136.62370635322873</v>
      </c>
      <c r="J340" s="13">
        <f t="shared" si="26"/>
        <v>41.579761015943944</v>
      </c>
      <c r="K340" s="13">
        <f t="shared" si="26"/>
        <v>2.7418870621614815</v>
      </c>
      <c r="L340" s="13">
        <f t="shared" si="28"/>
        <v>679.0996262018042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1:37" x14ac:dyDescent="0.3">
      <c r="A341" s="6"/>
      <c r="B341" s="3"/>
      <c r="C341" s="10">
        <v>2004.286885</v>
      </c>
      <c r="D341" s="10">
        <v>373.904</v>
      </c>
      <c r="E341" s="4">
        <f t="shared" si="27"/>
        <v>2085</v>
      </c>
      <c r="F341" s="5">
        <f>F340*SUM(economy!Z131:AB131)/SUM(economy!Z130:AB130)</f>
        <v>23538.16317370312</v>
      </c>
      <c r="G341" s="13">
        <f t="shared" si="26"/>
        <v>96.219241170388628</v>
      </c>
      <c r="H341" s="13">
        <f t="shared" si="26"/>
        <v>130.20472004137056</v>
      </c>
      <c r="I341" s="13">
        <f t="shared" si="26"/>
        <v>138.30289416051173</v>
      </c>
      <c r="J341" s="13">
        <f t="shared" si="26"/>
        <v>41.948998849511099</v>
      </c>
      <c r="K341" s="13">
        <f t="shared" si="26"/>
        <v>2.760862112539801</v>
      </c>
      <c r="L341" s="13">
        <f t="shared" si="28"/>
        <v>684.43671633432189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1:37" x14ac:dyDescent="0.3">
      <c r="A342" s="6"/>
      <c r="B342" s="3"/>
      <c r="C342" s="10">
        <v>2004.3688520000001</v>
      </c>
      <c r="D342" s="10">
        <v>374.30099999999999</v>
      </c>
      <c r="E342" s="4">
        <f t="shared" si="27"/>
        <v>2086</v>
      </c>
      <c r="F342" s="5">
        <f>F341*SUM(economy!Z132:AB132)/SUM(economy!Z131:AB131)</f>
        <v>23690.901096878242</v>
      </c>
      <c r="G342" s="13">
        <f t="shared" si="26"/>
        <v>97.655842678642813</v>
      </c>
      <c r="H342" s="13">
        <f t="shared" si="26"/>
        <v>132.05667913003197</v>
      </c>
      <c r="I342" s="13">
        <f t="shared" si="26"/>
        <v>139.98275740092456</v>
      </c>
      <c r="J342" s="13">
        <f t="shared" si="26"/>
        <v>42.315279634984179</v>
      </c>
      <c r="K342" s="13">
        <f t="shared" si="26"/>
        <v>2.7796256017668273</v>
      </c>
      <c r="L342" s="13">
        <f t="shared" si="28"/>
        <v>689.79018444635039</v>
      </c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1:37" x14ac:dyDescent="0.3">
      <c r="A343" s="6"/>
      <c r="B343" s="3"/>
      <c r="C343" s="10">
        <v>2004.4535519999999</v>
      </c>
      <c r="D343" s="10">
        <v>374.786</v>
      </c>
      <c r="E343" s="4">
        <f t="shared" si="27"/>
        <v>2087</v>
      </c>
      <c r="F343" s="5">
        <f>F342*SUM(economy!Z133:AB133)/SUM(economy!Z132:AB132)</f>
        <v>23841.852259747913</v>
      </c>
      <c r="G343" s="13">
        <f t="shared" ref="G343:K358" si="29">G342*(1-G$5)+G$4*$F342*$L$4/1000</f>
        <v>99.10176621976683</v>
      </c>
      <c r="H343" s="13">
        <f t="shared" si="29"/>
        <v>133.91788501289844</v>
      </c>
      <c r="I343" s="13">
        <f t="shared" si="29"/>
        <v>141.66301902474706</v>
      </c>
      <c r="J343" s="13">
        <f t="shared" si="29"/>
        <v>42.678562937004983</v>
      </c>
      <c r="K343" s="13">
        <f t="shared" si="29"/>
        <v>2.7981770277814704</v>
      </c>
      <c r="L343" s="13">
        <f t="shared" si="28"/>
        <v>695.15941022219886</v>
      </c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1:37" x14ac:dyDescent="0.3">
      <c r="A344" s="6"/>
      <c r="B344" s="3"/>
      <c r="C344" s="10">
        <v>2004.535519</v>
      </c>
      <c r="D344" s="10">
        <v>375.18299999999999</v>
      </c>
      <c r="E344" s="4">
        <f t="shared" si="27"/>
        <v>2088</v>
      </c>
      <c r="F344" s="5">
        <f>F343*SUM(economy!Z134:AB134)/SUM(economy!Z133:AB133)</f>
        <v>23991.014095475119</v>
      </c>
      <c r="G344" s="13">
        <f t="shared" si="29"/>
        <v>100.55690274266225</v>
      </c>
      <c r="H344" s="13">
        <f t="shared" si="29"/>
        <v>135.78814448084194</v>
      </c>
      <c r="I344" s="13">
        <f t="shared" si="29"/>
        <v>143.34340525115863</v>
      </c>
      <c r="J344" s="13">
        <f t="shared" si="29"/>
        <v>43.038810278728597</v>
      </c>
      <c r="K344" s="13">
        <f t="shared" si="29"/>
        <v>2.8165159454956559</v>
      </c>
      <c r="L344" s="13">
        <f t="shared" si="28"/>
        <v>700.54377869888708</v>
      </c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1:37" x14ac:dyDescent="0.3">
      <c r="A345" s="6"/>
      <c r="B345" s="3"/>
      <c r="C345" s="10">
        <v>2004.6202189999999</v>
      </c>
      <c r="D345" s="10">
        <v>375.52800000000002</v>
      </c>
      <c r="E345" s="4">
        <f t="shared" si="27"/>
        <v>2089</v>
      </c>
      <c r="F345" s="5">
        <f>F344*SUM(economy!Z135:AB135)/SUM(economy!Z134:AB134)</f>
        <v>24138.384443229432</v>
      </c>
      <c r="G345" s="13">
        <f t="shared" si="29"/>
        <v>102.02114303956918</v>
      </c>
      <c r="H345" s="13">
        <f t="shared" si="29"/>
        <v>137.66726461524095</v>
      </c>
      <c r="I345" s="13">
        <f t="shared" si="29"/>
        <v>145.02364558856533</v>
      </c>
      <c r="J345" s="13">
        <f t="shared" si="29"/>
        <v>43.395985080099365</v>
      </c>
      <c r="K345" s="13">
        <f t="shared" si="29"/>
        <v>2.8346419644410412</v>
      </c>
      <c r="L345" s="13">
        <f t="shared" si="28"/>
        <v>705.94268028791589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1:37" x14ac:dyDescent="0.3">
      <c r="A346" s="6"/>
      <c r="B346" s="3"/>
      <c r="C346" s="10">
        <v>2004.7049179999999</v>
      </c>
      <c r="D346" s="10">
        <v>375.68299999999999</v>
      </c>
      <c r="E346" s="4">
        <f t="shared" si="27"/>
        <v>2090</v>
      </c>
      <c r="F346" s="5">
        <f>F345*SUM(economy!Z136:AB136)/SUM(economy!Z135:AB135)</f>
        <v>24283.961525993407</v>
      </c>
      <c r="G346" s="13">
        <f t="shared" si="29"/>
        <v>103.4943777708461</v>
      </c>
      <c r="H346" s="13">
        <f t="shared" si="29"/>
        <v>139.55505282530402</v>
      </c>
      <c r="I346" s="13">
        <f t="shared" si="29"/>
        <v>146.70347285144621</v>
      </c>
      <c r="J346" s="13">
        <f t="shared" si="29"/>
        <v>43.750052597146599</v>
      </c>
      <c r="K346" s="13">
        <f t="shared" si="29"/>
        <v>2.8525547463391661</v>
      </c>
      <c r="L346" s="13">
        <f t="shared" si="28"/>
        <v>711.355510791082</v>
      </c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1:37" x14ac:dyDescent="0.3">
      <c r="A347" s="6"/>
      <c r="B347" s="3"/>
      <c r="C347" s="10">
        <v>2004.786885</v>
      </c>
      <c r="D347" s="10">
        <v>375.697</v>
      </c>
      <c r="E347" s="4">
        <f t="shared" si="27"/>
        <v>2091</v>
      </c>
      <c r="F347" s="5">
        <f>F346*SUM(economy!Z137:AB137)/SUM(economy!Z136:AB136)</f>
        <v>24427.743927433356</v>
      </c>
      <c r="G347" s="13">
        <f t="shared" si="29"/>
        <v>104.976497488395</v>
      </c>
      <c r="H347" s="13">
        <f t="shared" si="29"/>
        <v>141.45131688320657</v>
      </c>
      <c r="I347" s="13">
        <f t="shared" si="29"/>
        <v>148.38262317363925</v>
      </c>
      <c r="J347" s="13">
        <f t="shared" si="29"/>
        <v>44.100979862143319</v>
      </c>
      <c r="K347" s="13">
        <f t="shared" si="29"/>
        <v>2.8702540025857237</v>
      </c>
      <c r="L347" s="13">
        <f t="shared" si="28"/>
        <v>716.78167140996993</v>
      </c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1:37" x14ac:dyDescent="0.3">
      <c r="A348" s="6"/>
      <c r="B348" s="3"/>
      <c r="C348" s="10">
        <v>2004.8715850000001</v>
      </c>
      <c r="D348" s="10">
        <v>375.69900000000001</v>
      </c>
      <c r="E348" s="4">
        <f t="shared" si="27"/>
        <v>2092</v>
      </c>
      <c r="F348" s="5">
        <f>F347*SUM(economy!Z138:AB138)/SUM(economy!Z137:AB137)</f>
        <v>24569.730567728704</v>
      </c>
      <c r="G348" s="13">
        <f t="shared" si="29"/>
        <v>106.46739265767496</v>
      </c>
      <c r="H348" s="13">
        <f t="shared" si="29"/>
        <v>143.35586495695946</v>
      </c>
      <c r="I348" s="13">
        <f t="shared" si="29"/>
        <v>150.06083601797394</v>
      </c>
      <c r="J348" s="13">
        <f t="shared" si="29"/>
        <v>44.448735624468775</v>
      </c>
      <c r="K348" s="13">
        <f t="shared" si="29"/>
        <v>2.8877394916388148</v>
      </c>
      <c r="L348" s="13">
        <f t="shared" si="28"/>
        <v>722.220568748716</v>
      </c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1:37" x14ac:dyDescent="0.3">
      <c r="A349" s="6"/>
      <c r="B349" s="3"/>
      <c r="C349" s="10">
        <v>2004.9535519999999</v>
      </c>
      <c r="D349" s="10">
        <v>375.53800000000001</v>
      </c>
      <c r="E349" s="4">
        <f t="shared" si="27"/>
        <v>2093</v>
      </c>
      <c r="F349" s="5">
        <f>F348*SUM(economy!Z139:AB139)/SUM(economy!Z138:AB138)</f>
        <v>24709.920678241728</v>
      </c>
      <c r="G349" s="13">
        <f t="shared" si="29"/>
        <v>107.96695367824057</v>
      </c>
      <c r="H349" s="13">
        <f t="shared" si="29"/>
        <v>145.26850564091751</v>
      </c>
      <c r="I349" s="13">
        <f t="shared" si="29"/>
        <v>151.73785418214365</v>
      </c>
      <c r="J349" s="13">
        <f t="shared" si="29"/>
        <v>44.793290292012443</v>
      </c>
      <c r="K349" s="13">
        <f t="shared" si="29"/>
        <v>2.9050110163000702</v>
      </c>
      <c r="L349" s="13">
        <f t="shared" si="28"/>
        <v>727.67161480961431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1:37" x14ac:dyDescent="0.3">
      <c r="A350" s="6"/>
      <c r="B350" s="3"/>
      <c r="C350" s="10">
        <v>2005.038356</v>
      </c>
      <c r="D350" s="10">
        <v>375.38099999999997</v>
      </c>
      <c r="E350" s="4">
        <f t="shared" si="27"/>
        <v>2094</v>
      </c>
      <c r="F350" s="5">
        <f>F349*SUM(economy!Z140:AB140)/SUM(economy!Z139:AB139)</f>
        <v>24848.313774895621</v>
      </c>
      <c r="G350" s="13">
        <f t="shared" si="29"/>
        <v>109.4750709027342</v>
      </c>
      <c r="H350" s="13">
        <f t="shared" si="29"/>
        <v>147.18904798382556</v>
      </c>
      <c r="I350" s="13">
        <f t="shared" si="29"/>
        <v>153.41342380069338</v>
      </c>
      <c r="J350" s="13">
        <f t="shared" si="29"/>
        <v>45.134615872952331</v>
      </c>
      <c r="K350" s="13">
        <f t="shared" si="29"/>
        <v>2.9220684208763545</v>
      </c>
      <c r="L350" s="13">
        <f t="shared" si="28"/>
        <v>733.13422698108184</v>
      </c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1:37" x14ac:dyDescent="0.3">
      <c r="A351" s="6"/>
      <c r="B351" s="3"/>
      <c r="C351" s="10">
        <v>2005.123288</v>
      </c>
      <c r="D351" s="10">
        <v>375.41300000000001</v>
      </c>
      <c r="E351" s="4">
        <f t="shared" si="27"/>
        <v>2095</v>
      </c>
      <c r="F351" s="5">
        <f>F350*SUM(economy!Z141:AB141)/SUM(economy!Z140:AB140)</f>
        <v>24984.909630111972</v>
      </c>
      <c r="G351" s="13">
        <f t="shared" si="29"/>
        <v>110.99163465425366</v>
      </c>
      <c r="H351" s="13">
        <f t="shared" si="29"/>
        <v>149.1173015142879</v>
      </c>
      <c r="I351" s="13">
        <f t="shared" si="29"/>
        <v>155.08729434298152</v>
      </c>
      <c r="J351" s="13">
        <f t="shared" si="29"/>
        <v>45.472685917734729</v>
      </c>
      <c r="K351" s="13">
        <f t="shared" si="29"/>
        <v>2.9389115882083967</v>
      </c>
      <c r="L351" s="13">
        <f t="shared" si="28"/>
        <v>738.6078280174662</v>
      </c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1:37" x14ac:dyDescent="0.3">
      <c r="A352" s="6"/>
      <c r="B352" s="3"/>
      <c r="C352" s="10">
        <v>2005.2</v>
      </c>
      <c r="D352" s="10">
        <v>375.43299999999999</v>
      </c>
      <c r="E352" s="4">
        <f t="shared" si="27"/>
        <v>2096</v>
      </c>
      <c r="F352" s="5">
        <f>F351*SUM(economy!Z142:AB142)/SUM(economy!Z141:AB141)</f>
        <v>25119.708243139034</v>
      </c>
      <c r="G352" s="13">
        <f t="shared" si="29"/>
        <v>112.51653524200697</v>
      </c>
      <c r="H352" s="13">
        <f t="shared" si="29"/>
        <v>151.05307626353249</v>
      </c>
      <c r="I352" s="13">
        <f t="shared" si="29"/>
        <v>156.7592186069528</v>
      </c>
      <c r="J352" s="13">
        <f t="shared" si="29"/>
        <v>45.807475461074674</v>
      </c>
      <c r="K352" s="13">
        <f t="shared" si="29"/>
        <v>2.9555404365510753</v>
      </c>
      <c r="L352" s="13">
        <f t="shared" si="28"/>
        <v>744.09184601011793</v>
      </c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1:37" x14ac:dyDescent="0.3">
      <c r="A353" s="6"/>
      <c r="B353" s="3"/>
      <c r="C353" s="10">
        <v>2005.284932</v>
      </c>
      <c r="D353" s="10">
        <v>375.55900000000003</v>
      </c>
      <c r="E353" s="4">
        <f t="shared" si="27"/>
        <v>2097</v>
      </c>
      <c r="F353" s="5">
        <f>F352*SUM(economy!Z143:AB143)/SUM(economy!Z142:AB142)</f>
        <v>25252.709808579675</v>
      </c>
      <c r="G353" s="13">
        <f t="shared" si="29"/>
        <v>114.04966297515629</v>
      </c>
      <c r="H353" s="13">
        <f t="shared" si="29"/>
        <v>152.9961827853264</v>
      </c>
      <c r="I353" s="13">
        <f t="shared" si="29"/>
        <v>158.42895270853725</v>
      </c>
      <c r="J353" s="13">
        <f t="shared" si="29"/>
        <v>46.138960963787227</v>
      </c>
      <c r="K353" s="13">
        <f t="shared" si="29"/>
        <v>2.9719549162881735</v>
      </c>
      <c r="L353" s="13">
        <f t="shared" si="28"/>
        <v>749.58571434909527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1:37" x14ac:dyDescent="0.3">
      <c r="A354" s="6"/>
      <c r="B354" s="3"/>
      <c r="C354" s="10">
        <v>2005.367123</v>
      </c>
      <c r="D354" s="10">
        <v>376.17</v>
      </c>
      <c r="E354" s="4">
        <f t="shared" si="27"/>
        <v>2098</v>
      </c>
      <c r="F354" s="5">
        <f>F353*SUM(economy!Z144:AB144)/SUM(economy!Z143:AB143)</f>
        <v>25383.914682900016</v>
      </c>
      <c r="G354" s="13">
        <f t="shared" si="29"/>
        <v>115.59090817474097</v>
      </c>
      <c r="H354" s="13">
        <f t="shared" si="29"/>
        <v>154.94643217288157</v>
      </c>
      <c r="I354" s="13">
        <f t="shared" si="29"/>
        <v>160.09625606646327</v>
      </c>
      <c r="J354" s="13">
        <f t="shared" si="29"/>
        <v>46.467120254247789</v>
      </c>
      <c r="K354" s="13">
        <f t="shared" si="29"/>
        <v>2.98815500646222</v>
      </c>
      <c r="L354" s="13">
        <f t="shared" si="28"/>
        <v>755.08887167479577</v>
      </c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1:37" x14ac:dyDescent="0.3">
      <c r="A355" s="6"/>
      <c r="B355" s="3"/>
      <c r="C355" s="10">
        <v>2005.452055</v>
      </c>
      <c r="D355" s="10">
        <v>376.93</v>
      </c>
      <c r="E355" s="4">
        <f t="shared" si="27"/>
        <v>2099</v>
      </c>
      <c r="F355" s="5">
        <f>F354*SUM(economy!Z145:AB145)/SUM(economy!Z144:AB144)</f>
        <v>25513.323348669357</v>
      </c>
      <c r="G355" s="13">
        <f t="shared" si="29"/>
        <v>117.14016118355647</v>
      </c>
      <c r="H355" s="13">
        <f t="shared" si="29"/>
        <v>156.90363607256913</v>
      </c>
      <c r="I355" s="13">
        <f t="shared" si="29"/>
        <v>161.76089138224279</v>
      </c>
      <c r="J355" s="13">
        <f t="shared" si="29"/>
        <v>46.791932469265717</v>
      </c>
      <c r="K355" s="13">
        <f t="shared" si="29"/>
        <v>3.0041407110973646</v>
      </c>
      <c r="L355" s="13">
        <f t="shared" si="28"/>
        <v>760.60076181873137</v>
      </c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1:37" x14ac:dyDescent="0.3">
      <c r="A356" s="3"/>
      <c r="B356" s="3"/>
      <c r="C356" s="10">
        <v>2005.5342470000001</v>
      </c>
      <c r="D356" s="10">
        <v>377.291</v>
      </c>
      <c r="E356" s="4">
        <f t="shared" si="27"/>
        <v>2100</v>
      </c>
      <c r="F356" s="5">
        <f>F355*SUM(economy!Z146:AB146)/SUM(economy!Z145:AB145)</f>
        <v>25640.936376243415</v>
      </c>
      <c r="G356" s="13">
        <f t="shared" si="29"/>
        <v>118.69731237385085</v>
      </c>
      <c r="H356" s="13">
        <f t="shared" si="29"/>
        <v>158.86760669423836</v>
      </c>
      <c r="I356" s="13">
        <f t="shared" si="29"/>
        <v>163.42262461505288</v>
      </c>
      <c r="J356" s="13">
        <f t="shared" si="29"/>
        <v>47.113377994138446</v>
      </c>
      <c r="K356" s="13">
        <f t="shared" si="29"/>
        <v>3.019912055290213</v>
      </c>
      <c r="L356" s="13">
        <f t="shared" si="28"/>
        <v>766.12083373257076</v>
      </c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1:37" x14ac:dyDescent="0.3">
      <c r="A357" s="3"/>
      <c r="B357" s="3"/>
      <c r="C357" s="10">
        <v>2005.6191779999999</v>
      </c>
      <c r="D357" s="10">
        <v>377.58600000000001</v>
      </c>
      <c r="E357" s="4">
        <f t="shared" si="27"/>
        <v>2101</v>
      </c>
      <c r="F357" s="5">
        <f>F356*SUM(economy!Z147:AB147)/SUM(economy!Z146:AB146)</f>
        <v>25766.754382559437</v>
      </c>
      <c r="G357" s="13">
        <f t="shared" si="29"/>
        <v>120.26225215268261</v>
      </c>
      <c r="H357" s="13">
        <f t="shared" si="29"/>
        <v>160.83815681790941</v>
      </c>
      <c r="I357" s="13">
        <f t="shared" si="29"/>
        <v>165.08122495119798</v>
      </c>
      <c r="J357" s="13">
        <f t="shared" si="29"/>
        <v>47.431438401632853</v>
      </c>
      <c r="K357" s="13">
        <f t="shared" si="29"/>
        <v>3.0354690810398903</v>
      </c>
      <c r="L357" s="13">
        <f t="shared" si="28"/>
        <v>771.64854140446278</v>
      </c>
    </row>
    <row r="358" spans="1:37" x14ac:dyDescent="0.3">
      <c r="A358" s="3"/>
      <c r="B358" s="3"/>
      <c r="C358" s="10">
        <v>2005.7041099999999</v>
      </c>
      <c r="D358" s="10">
        <v>377.863</v>
      </c>
      <c r="E358" s="4">
        <f t="shared" si="27"/>
        <v>2102</v>
      </c>
      <c r="F358" s="5">
        <f>F357*SUM(economy!Z148:AB148)/SUM(economy!Z147:AB147)</f>
        <v>25890.777986659894</v>
      </c>
      <c r="G358" s="13">
        <f t="shared" si="29"/>
        <v>121.8348709647637</v>
      </c>
      <c r="H358" s="13">
        <f t="shared" si="29"/>
        <v>162.81509979657858</v>
      </c>
      <c r="I358" s="13">
        <f t="shared" si="29"/>
        <v>166.73646476779143</v>
      </c>
      <c r="J358" s="13">
        <f t="shared" si="29"/>
        <v>47.746096389616206</v>
      </c>
      <c r="K358" s="13">
        <f t="shared" si="29"/>
        <v>3.0508118427843431</v>
      </c>
      <c r="L358" s="13">
        <f t="shared" si="28"/>
        <v>777.18334376153416</v>
      </c>
    </row>
    <row r="359" spans="1:37" x14ac:dyDescent="0.3">
      <c r="A359" s="3"/>
      <c r="B359" s="3"/>
      <c r="C359" s="10">
        <v>2005.7863010000001</v>
      </c>
      <c r="D359" s="10">
        <v>377.92700000000002</v>
      </c>
      <c r="E359" s="4">
        <f t="shared" si="27"/>
        <v>2103</v>
      </c>
      <c r="F359" s="5">
        <f>F358*SUM(economy!Z149:AB149)/SUM(economy!Z148:AB148)</f>
        <v>26013.007761499022</v>
      </c>
      <c r="G359" s="13">
        <f t="shared" ref="G359:K374" si="30">G358*(1-G$5)+G$4*$F358*$L$4/1000</f>
        <v>123.41505929258801</v>
      </c>
      <c r="H359" s="13">
        <f t="shared" si="30"/>
        <v>164.7982495548396</v>
      </c>
      <c r="I359" s="13">
        <f t="shared" si="30"/>
        <v>168.38811959024289</v>
      </c>
      <c r="J359" s="13">
        <f t="shared" si="30"/>
        <v>48.057335717029773</v>
      </c>
      <c r="K359" s="13">
        <f t="shared" si="30"/>
        <v>3.0659404026048813</v>
      </c>
      <c r="L359" s="13">
        <f t="shared" si="28"/>
        <v>782.72470455730513</v>
      </c>
    </row>
    <row r="360" spans="1:37" x14ac:dyDescent="0.3">
      <c r="A360" s="3"/>
      <c r="B360" s="3"/>
      <c r="C360" s="10">
        <v>2005.8712330000001</v>
      </c>
      <c r="D360" s="10">
        <v>377.875</v>
      </c>
      <c r="E360" s="4">
        <f t="shared" si="27"/>
        <v>2104</v>
      </c>
      <c r="F360" s="5">
        <f>F359*SUM(economy!Z150:AB150)/SUM(economy!Z149:AB149)</f>
        <v>26133.444181512918</v>
      </c>
      <c r="G360" s="13">
        <f t="shared" si="30"/>
        <v>125.00270765361847</v>
      </c>
      <c r="H360" s="13">
        <f t="shared" si="30"/>
        <v>166.78742058298388</v>
      </c>
      <c r="I360" s="13">
        <f t="shared" si="30"/>
        <v>170.03596804307588</v>
      </c>
      <c r="J360" s="13">
        <f t="shared" si="30"/>
        <v>48.365141137863603</v>
      </c>
      <c r="K360" s="13">
        <f t="shared" si="30"/>
        <v>3.0808548250549839</v>
      </c>
      <c r="L360" s="13">
        <f t="shared" si="28"/>
        <v>788.27209224259684</v>
      </c>
    </row>
    <row r="361" spans="1:37" x14ac:dyDescent="0.3">
      <c r="A361" s="3"/>
      <c r="B361" s="3"/>
      <c r="C361" s="10">
        <v>2005.9534249999999</v>
      </c>
      <c r="D361" s="10">
        <v>377.76100000000002</v>
      </c>
      <c r="E361" s="4">
        <f t="shared" si="27"/>
        <v>2105</v>
      </c>
      <c r="F361" s="5">
        <f>F360*SUM(economy!Z151:AB151)/SUM(economy!Z150:AB150)</f>
        <v>26252.087565346643</v>
      </c>
      <c r="G361" s="13">
        <f t="shared" si="30"/>
        <v>126.59770659427419</v>
      </c>
      <c r="H361" s="13">
        <f t="shared" si="30"/>
        <v>168.78242792619349</v>
      </c>
      <c r="I361" s="13">
        <f t="shared" si="30"/>
        <v>171.67979179352866</v>
      </c>
      <c r="J361" s="13">
        <f t="shared" si="30"/>
        <v>48.669498332749349</v>
      </c>
      <c r="K361" s="13">
        <f t="shared" si="30"/>
        <v>3.0955551715623093</v>
      </c>
      <c r="L361" s="13">
        <f t="shared" si="28"/>
        <v>793.82497981830795</v>
      </c>
    </row>
    <row r="362" spans="1:37" x14ac:dyDescent="0.3">
      <c r="A362" s="3"/>
      <c r="B362" s="3"/>
      <c r="C362" s="10">
        <v>2006.038356</v>
      </c>
      <c r="D362" s="10">
        <v>377.84399999999999</v>
      </c>
      <c r="E362" s="4">
        <f t="shared" si="27"/>
        <v>2106</v>
      </c>
      <c r="F362" s="5">
        <f>F361*SUM(economy!Z152:AB152)/SUM(economy!Z151:AB151)</f>
        <v>26368.938013025279</v>
      </c>
      <c r="G362" s="13">
        <f t="shared" si="30"/>
        <v>128.1999466804221</v>
      </c>
      <c r="H362" s="13">
        <f t="shared" si="30"/>
        <v>170.78308716838646</v>
      </c>
      <c r="I362" s="13">
        <f t="shared" si="30"/>
        <v>173.31937548730784</v>
      </c>
      <c r="J362" s="13">
        <f t="shared" si="30"/>
        <v>48.970393837738818</v>
      </c>
      <c r="K362" s="13">
        <f t="shared" si="30"/>
        <v>3.1100414943444781</v>
      </c>
      <c r="L362" s="13">
        <f t="shared" si="28"/>
        <v>799.38284466819971</v>
      </c>
    </row>
    <row r="363" spans="1:37" x14ac:dyDescent="0.3">
      <c r="A363" s="3"/>
      <c r="B363" s="3"/>
      <c r="C363" s="10">
        <v>2006.123288</v>
      </c>
      <c r="D363" s="10">
        <v>377.983</v>
      </c>
      <c r="E363" s="4">
        <f t="shared" si="27"/>
        <v>2107</v>
      </c>
      <c r="F363" s="5">
        <f>F362*SUM(economy!Z153:AB153)/SUM(economy!Z152:AB152)</f>
        <v>26483.99533673004</v>
      </c>
      <c r="G363" s="13">
        <f t="shared" si="30"/>
        <v>129.80931848403398</v>
      </c>
      <c r="H363" s="13">
        <f t="shared" si="30"/>
        <v>172.78921441020697</v>
      </c>
      <c r="I363" s="13">
        <f t="shared" si="30"/>
        <v>174.95450667576523</v>
      </c>
      <c r="J363" s="13">
        <f t="shared" si="30"/>
        <v>49.267814969776879</v>
      </c>
      <c r="K363" s="13">
        <f t="shared" si="30"/>
        <v>3.1243138297690911</v>
      </c>
      <c r="L363" s="13">
        <f t="shared" si="28"/>
        <v>804.94516836955222</v>
      </c>
    </row>
    <row r="364" spans="1:37" x14ac:dyDescent="0.3">
      <c r="A364" s="3"/>
      <c r="B364" s="3"/>
      <c r="C364" s="10">
        <v>2006.2</v>
      </c>
      <c r="D364" s="10">
        <v>377.99900000000002</v>
      </c>
      <c r="E364" s="4">
        <f t="shared" si="27"/>
        <v>2108</v>
      </c>
      <c r="F364" s="5">
        <f>F363*SUM(economy!Z154:AB154)/SUM(economy!Z153:AB153)</f>
        <v>26597.258984186381</v>
      </c>
      <c r="G364" s="13">
        <f t="shared" si="30"/>
        <v>131.42571256561845</v>
      </c>
      <c r="H364" s="13">
        <f t="shared" si="30"/>
        <v>174.80062624057638</v>
      </c>
      <c r="I364" s="13">
        <f t="shared" si="30"/>
        <v>176.58497573365239</v>
      </c>
      <c r="J364" s="13">
        <f t="shared" si="30"/>
        <v>49.561749748306994</v>
      </c>
      <c r="K364" s="13">
        <f t="shared" si="30"/>
        <v>3.1383721910764297</v>
      </c>
      <c r="L364" s="13">
        <f t="shared" si="28"/>
        <v>810.51143647923061</v>
      </c>
    </row>
    <row r="365" spans="1:37" x14ac:dyDescent="0.3">
      <c r="A365" s="3"/>
      <c r="B365" s="3"/>
      <c r="C365" s="10">
        <v>2006.284932</v>
      </c>
      <c r="D365" s="10">
        <v>378.053</v>
      </c>
      <c r="E365" s="4">
        <f t="shared" si="27"/>
        <v>2109</v>
      </c>
      <c r="F365" s="5">
        <f>F364*SUM(economy!Z155:AB155)/SUM(economy!Z154:AB154)</f>
        <v>26708.727953485577</v>
      </c>
      <c r="G365" s="13">
        <f t="shared" si="30"/>
        <v>133.04901945197724</v>
      </c>
      <c r="H365" s="13">
        <f t="shared" si="30"/>
        <v>176.81713970112853</v>
      </c>
      <c r="I365" s="13">
        <f t="shared" si="30"/>
        <v>178.21057576646913</v>
      </c>
      <c r="J365" s="13">
        <f t="shared" si="30"/>
        <v>49.852186812363222</v>
      </c>
      <c r="K365" s="13">
        <f t="shared" si="30"/>
        <v>3.1522165603687493</v>
      </c>
      <c r="L365" s="13">
        <f t="shared" si="28"/>
        <v>816.08113829230683</v>
      </c>
    </row>
    <row r="366" spans="1:37" x14ac:dyDescent="0.3">
      <c r="A366" s="3"/>
      <c r="B366" s="3"/>
      <c r="C366" s="10">
        <v>2006.367123</v>
      </c>
      <c r="D366" s="10">
        <v>378.185</v>
      </c>
      <c r="E366" s="4">
        <f t="shared" si="27"/>
        <v>2110</v>
      </c>
      <c r="F366" s="5">
        <f>F365*SUM(economy!Z156:AB156)/SUM(economy!Z155:AB155)</f>
        <v>26818.400697933419</v>
      </c>
      <c r="G366" s="13">
        <f t="shared" si="30"/>
        <v>134.67912960876274</v>
      </c>
      <c r="H366" s="13">
        <f t="shared" si="30"/>
        <v>178.8385722427453</v>
      </c>
      <c r="I366" s="13">
        <f t="shared" si="30"/>
        <v>179.83110250625933</v>
      </c>
      <c r="J366" s="13">
        <f t="shared" si="30"/>
        <v>50.139115332400962</v>
      </c>
      <c r="K366" s="13">
        <f t="shared" si="30"/>
        <v>3.1658468797525492</v>
      </c>
      <c r="L366" s="13">
        <f t="shared" si="28"/>
        <v>821.65376656992078</v>
      </c>
    </row>
    <row r="367" spans="1:37" x14ac:dyDescent="0.3">
      <c r="A367" s="3"/>
      <c r="B367" s="3"/>
      <c r="C367" s="10">
        <v>2006.452055</v>
      </c>
      <c r="D367" s="10">
        <v>378.41800000000001</v>
      </c>
      <c r="E367" s="4">
        <f t="shared" si="27"/>
        <v>2111</v>
      </c>
      <c r="F367" s="5">
        <f>F366*SUM(economy!Z157:AB157)/SUM(economy!Z156:AB156)</f>
        <v>26926.27501924249</v>
      </c>
      <c r="G367" s="13">
        <f t="shared" si="30"/>
        <v>136.31593340722816</v>
      </c>
      <c r="H367" s="13">
        <f t="shared" si="30"/>
        <v>180.86474167327714</v>
      </c>
      <c r="I367" s="13">
        <f t="shared" si="30"/>
        <v>181.44635419450989</v>
      </c>
      <c r="J367" s="13">
        <f t="shared" si="30"/>
        <v>50.422524915996561</v>
      </c>
      <c r="K367" s="13">
        <f t="shared" si="30"/>
        <v>3.1792630414988956</v>
      </c>
      <c r="L367" s="13">
        <f t="shared" si="28"/>
        <v>827.22881723251055</v>
      </c>
    </row>
    <row r="368" spans="1:37" x14ac:dyDescent="0.3">
      <c r="A368" s="3"/>
      <c r="B368" s="3"/>
      <c r="C368" s="10">
        <v>2006.5342470000001</v>
      </c>
      <c r="D368" s="10">
        <v>378.8</v>
      </c>
      <c r="E368" s="4">
        <f t="shared" si="27"/>
        <v>2112</v>
      </c>
      <c r="F368" s="5">
        <f>F367*SUM(economy!Z158:AB158)/SUM(economy!Z157:AB157)</f>
        <v>27032.347947040125</v>
      </c>
      <c r="G368" s="13">
        <f t="shared" si="30"/>
        <v>137.95932108445891</v>
      </c>
      <c r="H368" s="13">
        <f t="shared" si="30"/>
        <v>182.89546609537859</v>
      </c>
      <c r="I368" s="13">
        <f t="shared" si="30"/>
        <v>183.05613145057558</v>
      </c>
      <c r="J368" s="13">
        <f t="shared" si="30"/>
        <v>50.702405506397909</v>
      </c>
      <c r="K368" s="13">
        <f t="shared" si="30"/>
        <v>3.192464877060905</v>
      </c>
      <c r="L368" s="13">
        <f t="shared" si="28"/>
        <v>832.80578901387196</v>
      </c>
    </row>
    <row r="369" spans="1:12" x14ac:dyDescent="0.3">
      <c r="A369" s="3"/>
      <c r="B369" s="3"/>
      <c r="C369" s="10">
        <v>2006.6191779999999</v>
      </c>
      <c r="D369" s="10">
        <v>379.255</v>
      </c>
      <c r="E369" s="4">
        <f t="shared" si="27"/>
        <v>2113</v>
      </c>
      <c r="F369" s="5">
        <f>F368*SUM(economy!Z159:AB159)/SUM(economy!Z158:AB158)</f>
        <v>27136.61560224069</v>
      </c>
      <c r="G369" s="13">
        <f t="shared" si="30"/>
        <v>139.60918269625009</v>
      </c>
      <c r="H369" s="13">
        <f t="shared" si="30"/>
        <v>184.93056383320103</v>
      </c>
      <c r="I369" s="13">
        <f t="shared" si="30"/>
        <v>184.66023712376784</v>
      </c>
      <c r="J369" s="13">
        <f t="shared" si="30"/>
        <v>50.978747272728235</v>
      </c>
      <c r="K369" s="13">
        <f t="shared" si="30"/>
        <v>3.2054521447556095</v>
      </c>
      <c r="L369" s="13">
        <f t="shared" si="28"/>
        <v>838.38418307070276</v>
      </c>
    </row>
    <row r="370" spans="1:12" x14ac:dyDescent="0.3">
      <c r="A370" s="3"/>
      <c r="B370" s="3"/>
      <c r="C370" s="10">
        <v>2006.7041099999999</v>
      </c>
      <c r="D370" s="10">
        <v>379.48</v>
      </c>
      <c r="E370" s="4">
        <f t="shared" si="27"/>
        <v>2114</v>
      </c>
      <c r="F370" s="5">
        <f>F369*SUM(economy!Z160:AB160)/SUM(economy!Z159:AB159)</f>
        <v>27239.073041300129</v>
      </c>
      <c r="G370" s="13">
        <f t="shared" si="30"/>
        <v>141.26540806164505</v>
      </c>
      <c r="H370" s="13">
        <f t="shared" si="30"/>
        <v>186.96985334645811</v>
      </c>
      <c r="I370" s="13">
        <f t="shared" si="30"/>
        <v>186.25847612690268</v>
      </c>
      <c r="J370" s="13">
        <f t="shared" si="30"/>
        <v>51.251540490426116</v>
      </c>
      <c r="K370" s="13">
        <f t="shared" si="30"/>
        <v>3.2182245158781813</v>
      </c>
      <c r="L370" s="13">
        <f t="shared" si="28"/>
        <v>843.96350254131016</v>
      </c>
    </row>
    <row r="371" spans="1:12" x14ac:dyDescent="0.3">
      <c r="A371" s="3"/>
      <c r="B371" s="3"/>
      <c r="C371" s="10">
        <v>2006.7863010000001</v>
      </c>
      <c r="D371" s="10">
        <v>379.46300000000002</v>
      </c>
      <c r="E371" s="4">
        <f t="shared" si="27"/>
        <v>2115</v>
      </c>
      <c r="F371" s="5">
        <f>F370*SUM(economy!Z161:AB161)/SUM(economy!Z160:AB160)</f>
        <v>27339.714077706838</v>
      </c>
      <c r="G371" s="13">
        <f t="shared" si="30"/>
        <v>142.92788669796852</v>
      </c>
      <c r="H371" s="13">
        <f t="shared" si="30"/>
        <v>189.01315313010366</v>
      </c>
      <c r="I371" s="13">
        <f t="shared" si="30"/>
        <v>187.85065524868432</v>
      </c>
      <c r="J371" s="13">
        <f t="shared" si="30"/>
        <v>51.520775410235572</v>
      </c>
      <c r="K371" s="13">
        <f t="shared" si="30"/>
        <v>3.230781558967796</v>
      </c>
      <c r="L371" s="13">
        <f t="shared" si="28"/>
        <v>849.54325204595989</v>
      </c>
    </row>
    <row r="372" spans="1:12" x14ac:dyDescent="0.3">
      <c r="A372" s="3"/>
      <c r="B372" s="3"/>
      <c r="C372" s="10">
        <v>2006.8712330000001</v>
      </c>
      <c r="D372" s="10">
        <v>379.42399999999998</v>
      </c>
      <c r="E372" s="4">
        <f t="shared" si="27"/>
        <v>2116</v>
      </c>
      <c r="F372" s="5">
        <f>F371*SUM(economy!Z162:AB162)/SUM(economy!Z161:AB161)</f>
        <v>27438.531076224848</v>
      </c>
      <c r="G372" s="13">
        <f t="shared" si="30"/>
        <v>144.5965077449647</v>
      </c>
      <c r="H372" s="13">
        <f t="shared" si="30"/>
        <v>191.06028159752427</v>
      </c>
      <c r="I372" s="13">
        <f t="shared" si="30"/>
        <v>189.43658294178903</v>
      </c>
      <c r="J372" s="13">
        <f t="shared" si="30"/>
        <v>51.786442113728583</v>
      </c>
      <c r="K372" s="13">
        <f t="shared" si="30"/>
        <v>3.24312272188368</v>
      </c>
      <c r="L372" s="13">
        <f t="shared" si="28"/>
        <v>855.12293711989025</v>
      </c>
    </row>
    <row r="373" spans="1:12" x14ac:dyDescent="0.3">
      <c r="A373" s="3"/>
      <c r="B373" s="3"/>
      <c r="C373" s="10">
        <v>2006.9534249999999</v>
      </c>
      <c r="D373" s="10">
        <v>379.43799999999999</v>
      </c>
      <c r="E373" s="4">
        <f t="shared" si="27"/>
        <v>2117</v>
      </c>
      <c r="F373" s="5">
        <f>F372*SUM(economy!Z163:AB163)/SUM(economy!Z162:AB162)</f>
        <v>27535.514714338111</v>
      </c>
      <c r="G373" s="13">
        <f t="shared" si="30"/>
        <v>146.27115987637748</v>
      </c>
      <c r="H373" s="13">
        <f t="shared" si="30"/>
        <v>193.11105694473312</v>
      </c>
      <c r="I373" s="13">
        <f t="shared" si="30"/>
        <v>191.01606908288159</v>
      </c>
      <c r="J373" s="13">
        <f t="shared" si="30"/>
        <v>52.048530352931273</v>
      </c>
      <c r="K373" s="13">
        <f t="shared" si="30"/>
        <v>3.255247311273743</v>
      </c>
      <c r="L373" s="13">
        <f t="shared" si="28"/>
        <v>860.70206356819722</v>
      </c>
    </row>
    <row r="374" spans="1:12" x14ac:dyDescent="0.3">
      <c r="A374" s="3"/>
      <c r="B374" s="3"/>
      <c r="C374" s="10">
        <v>2007.038356</v>
      </c>
      <c r="D374" s="10">
        <v>379.36099999999999</v>
      </c>
      <c r="E374" s="4">
        <f t="shared" si="27"/>
        <v>2118</v>
      </c>
      <c r="F374" s="5">
        <f>F373*SUM(economy!Z164:AB164)/SUM(economy!Z163:AB163)</f>
        <v>27630.653703980843</v>
      </c>
      <c r="G374" s="13">
        <f t="shared" si="30"/>
        <v>147.95173119697088</v>
      </c>
      <c r="H374" s="13">
        <f t="shared" si="30"/>
        <v>195.165296992538</v>
      </c>
      <c r="I374" s="13">
        <f t="shared" si="30"/>
        <v>192.58892470001342</v>
      </c>
      <c r="J374" s="13">
        <f t="shared" si="30"/>
        <v>52.307029371112279</v>
      </c>
      <c r="K374" s="13">
        <f t="shared" si="30"/>
        <v>3.2671544689218748</v>
      </c>
      <c r="L374" s="13">
        <f t="shared" si="28"/>
        <v>866.28013672955649</v>
      </c>
    </row>
    <row r="375" spans="1:12" x14ac:dyDescent="0.3">
      <c r="A375" s="3"/>
      <c r="B375" s="3"/>
      <c r="C375" s="10">
        <v>2007.123288</v>
      </c>
      <c r="D375" s="10">
        <v>379.34399999999999</v>
      </c>
      <c r="E375" s="4">
        <f t="shared" si="27"/>
        <v>2119</v>
      </c>
      <c r="F375" s="5">
        <f>F374*SUM(economy!Z165:AB165)/SUM(economy!Z164:AB164)</f>
        <v>27723.934464875565</v>
      </c>
      <c r="G375" s="13">
        <f t="shared" ref="G375:K390" si="31">G374*(1-G$5)+G$4*$F374*$L$4/1000</f>
        <v>149.63810912256596</v>
      </c>
      <c r="H375" s="13">
        <f t="shared" si="31"/>
        <v>197.22281900301485</v>
      </c>
      <c r="I375" s="13">
        <f t="shared" si="31"/>
        <v>194.15496166187424</v>
      </c>
      <c r="J375" s="13">
        <f t="shared" si="31"/>
        <v>52.561927701148136</v>
      </c>
      <c r="K375" s="13">
        <f t="shared" si="31"/>
        <v>3.2788431443375514</v>
      </c>
      <c r="L375" s="13">
        <f t="shared" si="28"/>
        <v>871.8566606329407</v>
      </c>
    </row>
    <row r="376" spans="1:12" x14ac:dyDescent="0.3">
      <c r="A376" s="3"/>
      <c r="B376" s="3"/>
      <c r="C376" s="10">
        <v>2007.2</v>
      </c>
      <c r="D376" s="10">
        <v>379.44200000000001</v>
      </c>
      <c r="E376" s="4">
        <f t="shared" si="27"/>
        <v>2120</v>
      </c>
      <c r="F376" s="5">
        <f>F375*SUM(economy!Z166:AB166)/SUM(economy!Z165:AB165)</f>
        <v>27815.340738506988</v>
      </c>
      <c r="G376" s="13">
        <f t="shared" si="31"/>
        <v>151.33018024014052</v>
      </c>
      <c r="H376" s="13">
        <f t="shared" si="31"/>
        <v>199.28343946581361</v>
      </c>
      <c r="I376" s="13">
        <f t="shared" si="31"/>
        <v>195.71399232213855</v>
      </c>
      <c r="J376" s="13">
        <f t="shared" si="31"/>
        <v>52.813212937066808</v>
      </c>
      <c r="K376" s="13">
        <f t="shared" si="31"/>
        <v>3.2903120627943503</v>
      </c>
      <c r="L376" s="13">
        <f t="shared" si="28"/>
        <v>877.43113702795392</v>
      </c>
    </row>
    <row r="377" spans="1:12" x14ac:dyDescent="0.3">
      <c r="A377" s="3"/>
      <c r="B377" s="3"/>
      <c r="C377" s="10">
        <v>2007.284932</v>
      </c>
      <c r="D377" s="10">
        <v>379.625</v>
      </c>
      <c r="E377" s="4">
        <f t="shared" si="27"/>
        <v>2121</v>
      </c>
      <c r="F377" s="5">
        <f>F376*SUM(economy!Z167:AB167)/SUM(economy!Z166:AB166)</f>
        <v>27904.853128748364</v>
      </c>
      <c r="G377" s="13">
        <f t="shared" si="31"/>
        <v>153.02783014436864</v>
      </c>
      <c r="H377" s="13">
        <f t="shared" si="31"/>
        <v>201.34697384880556</v>
      </c>
      <c r="I377" s="13">
        <f t="shared" si="31"/>
        <v>197.26582911059157</v>
      </c>
      <c r="J377" s="13">
        <f t="shared" si="31"/>
        <v>53.060871473333989</v>
      </c>
      <c r="K377" s="13">
        <f t="shared" si="31"/>
        <v>3.3015596878210363</v>
      </c>
      <c r="L377" s="13">
        <f t="shared" si="28"/>
        <v>883.00306426492079</v>
      </c>
    </row>
    <row r="378" spans="1:12" x14ac:dyDescent="0.3">
      <c r="A378" s="3"/>
      <c r="B378" s="3"/>
      <c r="C378" s="10">
        <v>2007.367123</v>
      </c>
      <c r="D378" s="10">
        <v>380.01100000000002</v>
      </c>
      <c r="E378" s="4">
        <f t="shared" si="27"/>
        <v>2122</v>
      </c>
      <c r="F378" s="5">
        <f>F377*SUM(economy!Z168:AB168)/SUM(economy!Z167:AB167)</f>
        <v>27992.448551162226</v>
      </c>
      <c r="G378" s="13">
        <f t="shared" si="31"/>
        <v>154.73094324612322</v>
      </c>
      <c r="H378" s="13">
        <f t="shared" si="31"/>
        <v>203.41323630628284</v>
      </c>
      <c r="I378" s="13">
        <f t="shared" si="31"/>
        <v>198.8102840607294</v>
      </c>
      <c r="J378" s="13">
        <f t="shared" si="31"/>
        <v>53.304888205116093</v>
      </c>
      <c r="K378" s="13">
        <f t="shared" si="31"/>
        <v>3.312584176884418</v>
      </c>
      <c r="L378" s="13">
        <f t="shared" si="28"/>
        <v>888.57193599513596</v>
      </c>
    </row>
    <row r="379" spans="1:12" x14ac:dyDescent="0.3">
      <c r="A379" s="3"/>
      <c r="B379" s="3"/>
      <c r="C379" s="10">
        <v>2007.452055</v>
      </c>
      <c r="D379" s="10">
        <v>380.40499999999997</v>
      </c>
      <c r="E379" s="4">
        <f t="shared" si="27"/>
        <v>2123</v>
      </c>
      <c r="F379" s="5">
        <f>F378*SUM(economy!Z169:AB169)/SUM(economy!Z168:AB168)</f>
        <v>28078.099567650235</v>
      </c>
      <c r="G379" s="13">
        <f t="shared" si="31"/>
        <v>156.43940254736785</v>
      </c>
      <c r="H379" s="13">
        <f t="shared" si="31"/>
        <v>205.48203933625189</v>
      </c>
      <c r="I379" s="13">
        <f t="shared" si="31"/>
        <v>200.34716826096579</v>
      </c>
      <c r="J379" s="13">
        <f t="shared" si="31"/>
        <v>53.545246181030151</v>
      </c>
      <c r="K379" s="13">
        <f t="shared" si="31"/>
        <v>3.3233833286552161</v>
      </c>
      <c r="L379" s="13">
        <f t="shared" si="28"/>
        <v>894.13723965427096</v>
      </c>
    </row>
    <row r="380" spans="1:12" x14ac:dyDescent="0.3">
      <c r="A380" s="3"/>
      <c r="B380" s="3"/>
      <c r="C380" s="10">
        <v>2007.5342470000001</v>
      </c>
      <c r="D380" s="10">
        <v>380.89800000000002</v>
      </c>
      <c r="E380" s="4">
        <f t="shared" si="27"/>
        <v>2124</v>
      </c>
      <c r="F380" s="5">
        <f>F379*SUM(economy!Z170:AB170)/SUM(economy!Z169:AB169)</f>
        <v>28161.773575883919</v>
      </c>
      <c r="G380" s="13">
        <f t="shared" si="31"/>
        <v>158.1530893754404</v>
      </c>
      <c r="H380" s="13">
        <f t="shared" si="31"/>
        <v>207.5531933761954</v>
      </c>
      <c r="I380" s="13">
        <f t="shared" si="31"/>
        <v>201.8762912132465</v>
      </c>
      <c r="J380" s="13">
        <f t="shared" si="31"/>
        <v>53.781926197638349</v>
      </c>
      <c r="K380" s="13">
        <f t="shared" si="31"/>
        <v>3.3339545197861002</v>
      </c>
      <c r="L380" s="13">
        <f t="shared" si="28"/>
        <v>899.69845468230665</v>
      </c>
    </row>
    <row r="381" spans="1:12" x14ac:dyDescent="0.3">
      <c r="A381" s="3"/>
      <c r="B381" s="3"/>
      <c r="C381" s="10">
        <v>2007.6191779999999</v>
      </c>
      <c r="D381" s="10">
        <v>381.32</v>
      </c>
      <c r="E381" s="4">
        <f t="shared" si="27"/>
        <v>2125</v>
      </c>
      <c r="F381" s="5">
        <f>F380*SUM(economy!Z171:AB171)/SUM(economy!Z170:AB170)</f>
        <v>28243.431813027757</v>
      </c>
      <c r="G381" s="13">
        <f t="shared" si="31"/>
        <v>159.87188306786524</v>
      </c>
      <c r="H381" s="13">
        <f t="shared" si="31"/>
        <v>209.62650632383679</v>
      </c>
      <c r="I381" s="13">
        <f t="shared" si="31"/>
        <v>203.3974600784972</v>
      </c>
      <c r="J381" s="13">
        <f t="shared" si="31"/>
        <v>54.014906321970521</v>
      </c>
      <c r="K381" s="13">
        <f t="shared" si="31"/>
        <v>3.3442946285107338</v>
      </c>
      <c r="L381" s="13">
        <f t="shared" si="28"/>
        <v>905.2550504206805</v>
      </c>
    </row>
    <row r="382" spans="1:12" x14ac:dyDescent="0.3">
      <c r="A382" s="3"/>
      <c r="B382" s="3"/>
      <c r="C382" s="10">
        <v>2007.7041099999999</v>
      </c>
      <c r="D382" s="10">
        <v>381.53399999999999</v>
      </c>
      <c r="E382" s="4">
        <f t="shared" si="27"/>
        <v>2126</v>
      </c>
      <c r="F382" s="5">
        <f>F381*SUM(economy!Z172:AB172)/SUM(economy!Z171:AB171)</f>
        <v>28323.028119501512</v>
      </c>
      <c r="G382" s="13">
        <f t="shared" si="31"/>
        <v>161.59566059635989</v>
      </c>
      <c r="H382" s="13">
        <f t="shared" si="31"/>
        <v>211.70178296567573</v>
      </c>
      <c r="I382" s="13">
        <f t="shared" si="31"/>
        <v>204.91047878252371</v>
      </c>
      <c r="J382" s="13">
        <f t="shared" si="31"/>
        <v>54.244161324389545</v>
      </c>
      <c r="K382" s="13">
        <f t="shared" si="31"/>
        <v>3.3543999415306871</v>
      </c>
      <c r="L382" s="13">
        <f t="shared" si="28"/>
        <v>910.80648361047952</v>
      </c>
    </row>
    <row r="383" spans="1:12" x14ac:dyDescent="0.3">
      <c r="A383" s="3"/>
      <c r="B383" s="3"/>
      <c r="C383" s="10">
        <v>2007.7863010000001</v>
      </c>
      <c r="D383" s="10">
        <v>381.65300000000002</v>
      </c>
      <c r="E383" s="4">
        <f t="shared" si="27"/>
        <v>2127</v>
      </c>
      <c r="F383" s="5">
        <f>F382*SUM(economy!Z173:AB173)/SUM(economy!Z172:AB172)</f>
        <v>28400.50738916995</v>
      </c>
      <c r="G383" s="13">
        <f t="shared" si="31"/>
        <v>163.3242961153905</v>
      </c>
      <c r="H383" s="13">
        <f t="shared" si="31"/>
        <v>213.77882429101712</v>
      </c>
      <c r="I383" s="13">
        <f t="shared" si="31"/>
        <v>206.41514694818787</v>
      </c>
      <c r="J383" s="13">
        <f t="shared" si="31"/>
        <v>54.469661998757047</v>
      </c>
      <c r="K383" s="13">
        <f t="shared" si="31"/>
        <v>3.3642660395001718</v>
      </c>
      <c r="L383" s="13">
        <f t="shared" si="28"/>
        <v>916.35219539285265</v>
      </c>
    </row>
    <row r="384" spans="1:12" x14ac:dyDescent="0.3">
      <c r="A384" s="3"/>
      <c r="B384" s="3"/>
      <c r="C384" s="10">
        <v>2007.8712330000001</v>
      </c>
      <c r="D384" s="10">
        <v>381.63400000000001</v>
      </c>
      <c r="E384" s="4">
        <f t="shared" si="27"/>
        <v>2128</v>
      </c>
      <c r="F384" s="5">
        <f>F383*SUM(economy!Z174:AB174)/SUM(economy!Z173:AB173)</f>
        <v>28475.803604714169</v>
      </c>
      <c r="G384" s="13">
        <f t="shared" si="31"/>
        <v>165.05766041613796</v>
      </c>
      <c r="H384" s="13">
        <f t="shared" si="31"/>
        <v>215.85742666236524</v>
      </c>
      <c r="I384" s="13">
        <f t="shared" si="31"/>
        <v>207.91125860908087</v>
      </c>
      <c r="J384" s="13">
        <f t="shared" si="31"/>
        <v>54.691374339533283</v>
      </c>
      <c r="K384" s="13">
        <f t="shared" si="31"/>
        <v>3.3738876548079721</v>
      </c>
      <c r="L384" s="13">
        <f t="shared" si="28"/>
        <v>921.89160768192528</v>
      </c>
    </row>
    <row r="385" spans="1:12" x14ac:dyDescent="0.3">
      <c r="A385" s="3"/>
      <c r="B385" s="3"/>
      <c r="C385" s="10">
        <v>2007.9534249999999</v>
      </c>
      <c r="D385" s="10">
        <v>381.58699999999999</v>
      </c>
      <c r="E385" s="4">
        <f t="shared" si="27"/>
        <v>2129</v>
      </c>
      <c r="F385" s="5">
        <f>F384*SUM(economy!Z175:AB175)/SUM(economy!Z174:AB174)</f>
        <v>28548.837316854933</v>
      </c>
      <c r="G385" s="13">
        <f t="shared" si="31"/>
        <v>166.79562026055714</v>
      </c>
      <c r="H385" s="13">
        <f t="shared" si="31"/>
        <v>217.93738080362797</v>
      </c>
      <c r="I385" s="13">
        <f t="shared" si="31"/>
        <v>209.39860064530706</v>
      </c>
      <c r="J385" s="13">
        <f t="shared" si="31"/>
        <v>54.909258535296459</v>
      </c>
      <c r="K385" s="13">
        <f t="shared" si="31"/>
        <v>3.3832584930817386</v>
      </c>
      <c r="L385" s="13">
        <f t="shared" si="28"/>
        <v>927.42411873787034</v>
      </c>
    </row>
    <row r="386" spans="1:12" x14ac:dyDescent="0.3">
      <c r="A386" s="3"/>
      <c r="B386" s="3"/>
      <c r="C386" s="10">
        <v>2008.0382509999999</v>
      </c>
      <c r="D386" s="10">
        <v>381.64400000000001</v>
      </c>
      <c r="E386" s="4">
        <f t="shared" si="27"/>
        <v>2130</v>
      </c>
      <c r="F386" s="5">
        <f>F385*SUM(economy!Z176:AB176)/SUM(economy!Z175:AB175)</f>
        <v>28619.512366915322</v>
      </c>
      <c r="G386" s="13">
        <f t="shared" si="31"/>
        <v>168.53803756158584</v>
      </c>
      <c r="H386" s="13">
        <f t="shared" si="31"/>
        <v>220.01847055441172</v>
      </c>
      <c r="I386" s="13">
        <f t="shared" si="31"/>
        <v>210.87695086155529</v>
      </c>
      <c r="J386" s="13">
        <f t="shared" si="31"/>
        <v>55.123267723893377</v>
      </c>
      <c r="K386" s="13">
        <f t="shared" si="31"/>
        <v>3.3923710065785482</v>
      </c>
      <c r="L386" s="13">
        <f t="shared" si="28"/>
        <v>932.94909770802474</v>
      </c>
    </row>
    <row r="387" spans="1:12" x14ac:dyDescent="0.3">
      <c r="A387" s="3"/>
      <c r="B387" s="3"/>
      <c r="C387" s="10">
        <v>2008.1229510000001</v>
      </c>
      <c r="D387" s="10">
        <v>381.733</v>
      </c>
      <c r="E387" s="4">
        <f t="shared" si="27"/>
        <v>2131</v>
      </c>
      <c r="F387" s="5">
        <f>F386*SUM(economy!Z177:AB177)/SUM(economy!Z176:AB176)</f>
        <v>28687.71156314166</v>
      </c>
      <c r="G387" s="13">
        <f t="shared" si="31"/>
        <v>170.28476836332246</v>
      </c>
      <c r="H387" s="13">
        <f t="shared" si="31"/>
        <v>222.10047132000287</v>
      </c>
      <c r="I387" s="13">
        <f t="shared" si="31"/>
        <v>212.34607559858276</v>
      </c>
      <c r="J387" s="13">
        <f t="shared" si="31"/>
        <v>55.333346434028641</v>
      </c>
      <c r="K387" s="13">
        <f t="shared" si="31"/>
        <v>3.4012161028690326</v>
      </c>
      <c r="L387" s="13">
        <f t="shared" si="28"/>
        <v>938.46587781880578</v>
      </c>
    </row>
    <row r="388" spans="1:12" x14ac:dyDescent="0.3">
      <c r="A388" s="3"/>
      <c r="B388" s="3"/>
      <c r="C388" s="10">
        <v>2008.202186</v>
      </c>
      <c r="D388" s="10">
        <v>381.73899999999998</v>
      </c>
      <c r="E388" s="4">
        <f t="shared" si="27"/>
        <v>2132</v>
      </c>
      <c r="F388" s="5">
        <f>F387*SUM(economy!Z178:AB178)/SUM(economy!Z177:AB177)</f>
        <v>28753.290884262464</v>
      </c>
      <c r="G388" s="13">
        <f t="shared" si="31"/>
        <v>172.03566155731701</v>
      </c>
      <c r="H388" s="13">
        <f t="shared" si="31"/>
        <v>224.18314811963407</v>
      </c>
      <c r="I388" s="13">
        <f t="shared" si="31"/>
        <v>213.80572672719211</v>
      </c>
      <c r="J388" s="13">
        <f t="shared" si="31"/>
        <v>55.539428608406908</v>
      </c>
      <c r="K388" s="13">
        <f t="shared" si="31"/>
        <v>3.4097827651557413</v>
      </c>
      <c r="L388" s="13">
        <f t="shared" si="28"/>
        <v>943.97374777770585</v>
      </c>
    </row>
    <row r="389" spans="1:12" x14ac:dyDescent="0.3">
      <c r="A389" s="3"/>
      <c r="B389" s="3"/>
      <c r="C389" s="10">
        <v>2008.286885</v>
      </c>
      <c r="D389" s="10">
        <v>381.82499999999999</v>
      </c>
      <c r="E389" s="4">
        <f t="shared" si="27"/>
        <v>2133</v>
      </c>
      <c r="F389" s="5">
        <f>F388*SUM(economy!Z179:AB179)/SUM(economy!Z178:AB178)</f>
        <v>28816.071568240368</v>
      </c>
      <c r="G389" s="13">
        <f t="shared" si="31"/>
        <v>173.79055724508891</v>
      </c>
      <c r="H389" s="13">
        <f t="shared" si="31"/>
        <v>226.26625309585293</v>
      </c>
      <c r="I389" s="13">
        <f t="shared" si="31"/>
        <v>215.25563781173031</v>
      </c>
      <c r="J389" s="13">
        <f t="shared" si="31"/>
        <v>55.741435059473332</v>
      </c>
      <c r="K389" s="13">
        <f t="shared" si="31"/>
        <v>3.4180575498512082</v>
      </c>
      <c r="L389" s="13">
        <f t="shared" si="28"/>
        <v>949.47194076199685</v>
      </c>
    </row>
    <row r="390" spans="1:12" x14ac:dyDescent="0.3">
      <c r="A390" s="3"/>
      <c r="B390" s="3"/>
      <c r="C390" s="10">
        <v>2008.3688520000001</v>
      </c>
      <c r="D390" s="10">
        <v>382.10500000000002</v>
      </c>
      <c r="E390" s="4">
        <f t="shared" si="27"/>
        <v>2134</v>
      </c>
      <c r="F390" s="5">
        <f>F389*SUM(economy!Z180:AB180)/SUM(economy!Z179:AB179)</f>
        <v>28875.829095973735</v>
      </c>
      <c r="G390" s="13">
        <f t="shared" si="31"/>
        <v>175.54928461779841</v>
      </c>
      <c r="H390" s="13">
        <f t="shared" si="31"/>
        <v>228.34952228790254</v>
      </c>
      <c r="I390" s="13">
        <f t="shared" si="31"/>
        <v>216.69551913653927</v>
      </c>
      <c r="J390" s="13">
        <f t="shared" si="31"/>
        <v>55.939270141949329</v>
      </c>
      <c r="K390" s="13">
        <f t="shared" si="31"/>
        <v>3.4260239104235439</v>
      </c>
      <c r="L390" s="13">
        <f t="shared" si="28"/>
        <v>954.95962009461311</v>
      </c>
    </row>
    <row r="391" spans="1:12" x14ac:dyDescent="0.3">
      <c r="A391" s="3"/>
      <c r="B391" s="3"/>
      <c r="C391" s="10">
        <v>2008.4535519999999</v>
      </c>
      <c r="D391" s="10">
        <v>382.59699999999998</v>
      </c>
      <c r="E391" s="4">
        <f t="shared" si="27"/>
        <v>2135</v>
      </c>
      <c r="F391" s="5">
        <f>F390*SUM(economy!Z181:AB181)/SUM(economy!Z180:AB180)</f>
        <v>28932.277500470344</v>
      </c>
      <c r="G391" s="13">
        <f t="shared" ref="G391:K406" si="32">G390*(1-G$5)+G$4*$F390*$L$4/1000</f>
        <v>177.31165916356207</v>
      </c>
      <c r="H391" s="13">
        <f t="shared" si="32"/>
        <v>230.43267137958415</v>
      </c>
      <c r="I391" s="13">
        <f t="shared" si="32"/>
        <v>218.12505114413361</v>
      </c>
      <c r="J391" s="13">
        <f t="shared" si="32"/>
        <v>56.132817322463161</v>
      </c>
      <c r="K391" s="13">
        <f t="shared" si="32"/>
        <v>3.4336612700909521</v>
      </c>
      <c r="L391" s="13">
        <f t="shared" si="28"/>
        <v>960.43586027983406</v>
      </c>
    </row>
    <row r="392" spans="1:12" x14ac:dyDescent="0.3">
      <c r="A392" s="3"/>
      <c r="B392" s="3"/>
      <c r="C392" s="10">
        <v>2008.535519</v>
      </c>
      <c r="D392" s="10">
        <v>382.90899999999999</v>
      </c>
      <c r="E392" s="4">
        <f t="shared" si="27"/>
        <v>2136</v>
      </c>
      <c r="F392" s="5">
        <f>F391*SUM(economy!Z182:AB182)/SUM(economy!Z181:AB181)</f>
        <v>28985.046436155346</v>
      </c>
      <c r="G392" s="13">
        <f t="shared" si="32"/>
        <v>179.0774789171119</v>
      </c>
      <c r="H392" s="13">
        <f t="shared" si="32"/>
        <v>232.51538998550055</v>
      </c>
      <c r="I392" s="13">
        <f t="shared" si="32"/>
        <v>219.54387560414813</v>
      </c>
      <c r="J392" s="13">
        <f t="shared" si="32"/>
        <v>56.321933160627289</v>
      </c>
      <c r="K392" s="13">
        <f t="shared" si="32"/>
        <v>3.4409437227240098</v>
      </c>
      <c r="L392" s="13">
        <f t="shared" si="28"/>
        <v>965.89962139011186</v>
      </c>
    </row>
    <row r="393" spans="1:12" x14ac:dyDescent="0.3">
      <c r="A393" s="3"/>
      <c r="B393" s="3"/>
      <c r="C393" s="10">
        <v>2008.6202189999999</v>
      </c>
      <c r="D393" s="10">
        <v>383.28500000000003</v>
      </c>
      <c r="E393" s="4">
        <f t="shared" si="27"/>
        <v>2137</v>
      </c>
      <c r="F393" s="5">
        <f>F392*SUM(economy!Z183:AB183)/SUM(economy!Z182:AB182)</f>
        <v>29033.646665466887</v>
      </c>
      <c r="G393" s="13">
        <f t="shared" si="32"/>
        <v>180.84651930992891</v>
      </c>
      <c r="H393" s="13">
        <f t="shared" si="32"/>
        <v>234.59733379990172</v>
      </c>
      <c r="I393" s="13">
        <f t="shared" si="32"/>
        <v>220.9515834558344</v>
      </c>
      <c r="J393" s="13">
        <f t="shared" si="32"/>
        <v>56.506438942562077</v>
      </c>
      <c r="K393" s="13">
        <f t="shared" si="32"/>
        <v>3.4478381683447563</v>
      </c>
      <c r="L393" s="13">
        <f t="shared" si="28"/>
        <v>971.34971367657192</v>
      </c>
    </row>
    <row r="394" spans="1:12" x14ac:dyDescent="0.3">
      <c r="A394" s="3"/>
      <c r="B394" s="3"/>
      <c r="C394" s="10">
        <v>2008.7049179999999</v>
      </c>
      <c r="D394" s="10">
        <v>383.70800000000003</v>
      </c>
      <c r="E394" s="4">
        <f t="shared" ref="E394:E457" si="33">1+E393</f>
        <v>2138</v>
      </c>
      <c r="F394" s="5">
        <f>F393*SUM(economy!Z184:AB184)/SUM(economy!Z183:AB183)</f>
        <v>29077.41630793034</v>
      </c>
      <c r="G394" s="13">
        <f t="shared" si="32"/>
        <v>182.61852591392454</v>
      </c>
      <c r="H394" s="13">
        <f t="shared" si="32"/>
        <v>236.67811352643378</v>
      </c>
      <c r="I394" s="13">
        <f t="shared" si="32"/>
        <v>222.3476976286305</v>
      </c>
      <c r="J394" s="13">
        <f t="shared" si="32"/>
        <v>56.686108741500952</v>
      </c>
      <c r="K394" s="13">
        <f t="shared" si="32"/>
        <v>3.4543015619021054</v>
      </c>
      <c r="L394" s="13">
        <f t="shared" ref="L394:L457" si="34">SUM(G394:K394,L$5)</f>
        <v>976.78474737239173</v>
      </c>
    </row>
    <row r="395" spans="1:12" x14ac:dyDescent="0.3">
      <c r="A395" s="3"/>
      <c r="B395" s="3"/>
      <c r="C395" s="10">
        <v>2008.786885</v>
      </c>
      <c r="D395" s="10">
        <v>383.66500000000002</v>
      </c>
      <c r="E395" s="4">
        <f t="shared" si="33"/>
        <v>2139</v>
      </c>
      <c r="F395" s="5">
        <f>F394*SUM(economy!Z185:AB185)/SUM(economy!Z184:AB184)</f>
        <v>29115.433710557791</v>
      </c>
      <c r="G395" s="13">
        <f t="shared" si="32"/>
        <v>184.39320390454941</v>
      </c>
      <c r="H395" s="13">
        <f t="shared" si="32"/>
        <v>238.75727879130741</v>
      </c>
      <c r="I395" s="13">
        <f t="shared" si="32"/>
        <v>223.73164801806726</v>
      </c>
      <c r="J395" s="13">
        <f t="shared" si="32"/>
        <v>56.860651851661501</v>
      </c>
      <c r="K395" s="13">
        <f t="shared" si="32"/>
        <v>3.4602767210521383</v>
      </c>
      <c r="L395" s="13">
        <f t="shared" si="34"/>
        <v>982.20305928663765</v>
      </c>
    </row>
    <row r="396" spans="1:12" x14ac:dyDescent="0.3">
      <c r="A396" s="3"/>
      <c r="B396" s="3"/>
      <c r="C396" s="10">
        <v>2008.8715850000001</v>
      </c>
      <c r="D396" s="10">
        <v>383.51100000000002</v>
      </c>
      <c r="E396" s="4">
        <f t="shared" si="33"/>
        <v>2140</v>
      </c>
      <c r="F396" s="5">
        <f>F395*SUM(economy!Z186:AB186)/SUM(economy!Z185:AB185)</f>
        <v>29146.36932909708</v>
      </c>
      <c r="G396" s="13">
        <f t="shared" si="32"/>
        <v>186.17020220613276</v>
      </c>
      <c r="H396" s="13">
        <f t="shared" si="32"/>
        <v>240.83429391953837</v>
      </c>
      <c r="I396" s="13">
        <f t="shared" si="32"/>
        <v>225.10273370767015</v>
      </c>
      <c r="J396" s="13">
        <f t="shared" si="32"/>
        <v>57.02968599913541</v>
      </c>
      <c r="K396" s="13">
        <f t="shared" si="32"/>
        <v>3.4656856928567441</v>
      </c>
      <c r="L396" s="13">
        <f t="shared" si="34"/>
        <v>987.6026015253334</v>
      </c>
    </row>
    <row r="397" spans="1:12" x14ac:dyDescent="0.3">
      <c r="A397" s="3"/>
      <c r="B397" s="3"/>
      <c r="C397" s="10">
        <v>2008.9535519999999</v>
      </c>
      <c r="D397" s="10">
        <v>383.55200000000002</v>
      </c>
      <c r="E397" s="4">
        <f t="shared" si="33"/>
        <v>2141</v>
      </c>
      <c r="F397" s="5">
        <f>F396*SUM(economy!Z187:AB187)/SUM(economy!Z186:AB186)</f>
        <v>29168.219013612303</v>
      </c>
      <c r="G397" s="13">
        <f t="shared" si="32"/>
        <v>187.94908859711052</v>
      </c>
      <c r="H397" s="13">
        <f t="shared" si="32"/>
        <v>242.90849986996443</v>
      </c>
      <c r="I397" s="13">
        <f t="shared" si="32"/>
        <v>226.46006344535985</v>
      </c>
      <c r="J397" s="13">
        <f t="shared" si="32"/>
        <v>57.192694698326065</v>
      </c>
      <c r="K397" s="13">
        <f t="shared" si="32"/>
        <v>3.4704187765510026</v>
      </c>
      <c r="L397" s="13">
        <f t="shared" si="34"/>
        <v>992.98076538731186</v>
      </c>
    </row>
    <row r="398" spans="1:12" x14ac:dyDescent="0.3">
      <c r="A398" s="3"/>
      <c r="B398" s="3"/>
      <c r="C398" s="10">
        <v>2009.038356</v>
      </c>
      <c r="D398" s="10">
        <v>383.79500000000002</v>
      </c>
      <c r="E398" s="4">
        <f t="shared" si="33"/>
        <v>2142</v>
      </c>
      <c r="F398" s="5">
        <f>F397*SUM(economy!Z188:AB188)/SUM(economy!Z187:AB187)</f>
        <v>29177.788347657166</v>
      </c>
      <c r="G398" s="13">
        <f t="shared" si="32"/>
        <v>189.72930853690846</v>
      </c>
      <c r="H398" s="13">
        <f t="shared" si="32"/>
        <v>244.97905123137275</v>
      </c>
      <c r="I398" s="13">
        <f t="shared" si="32"/>
        <v>227.80245684904324</v>
      </c>
      <c r="J398" s="13">
        <f t="shared" si="32"/>
        <v>57.348955739969533</v>
      </c>
      <c r="K398" s="13">
        <f t="shared" si="32"/>
        <v>3.4743153437113081</v>
      </c>
      <c r="L398" s="13">
        <f t="shared" si="34"/>
        <v>998.33408770100516</v>
      </c>
    </row>
    <row r="399" spans="1:12" x14ac:dyDescent="0.3">
      <c r="A399" s="3"/>
      <c r="B399" s="3"/>
      <c r="C399" s="10">
        <v>2009.123288</v>
      </c>
      <c r="D399" s="10">
        <v>383.80099999999999</v>
      </c>
      <c r="E399" s="4">
        <f t="shared" si="33"/>
        <v>2143</v>
      </c>
      <c r="F399" s="5">
        <f>F398*SUM(economy!Z189:AB189)/SUM(economy!Z188:AB188)</f>
        <v>29169.601422809279</v>
      </c>
      <c r="G399" s="13">
        <f t="shared" si="32"/>
        <v>191.5101125205683</v>
      </c>
      <c r="H399" s="13">
        <f t="shared" si="32"/>
        <v>247.04480497309578</v>
      </c>
      <c r="I399" s="13">
        <f t="shared" si="32"/>
        <v>229.12826946811268</v>
      </c>
      <c r="J399" s="13">
        <f t="shared" si="32"/>
        <v>57.497413240838817</v>
      </c>
      <c r="K399" s="13">
        <f t="shared" si="32"/>
        <v>3.4771279956708119</v>
      </c>
      <c r="L399" s="13">
        <f t="shared" si="34"/>
        <v>1003.6577281982863</v>
      </c>
    </row>
    <row r="400" spans="1:12" x14ac:dyDescent="0.3">
      <c r="A400" s="3"/>
      <c r="B400" s="3"/>
      <c r="C400" s="10">
        <v>2009.2</v>
      </c>
      <c r="D400" s="10">
        <v>383.471</v>
      </c>
      <c r="E400" s="4">
        <f t="shared" si="33"/>
        <v>2144</v>
      </c>
      <c r="F400" s="5">
        <f>F399*SUM(economy!Z190:AB190)/SUM(economy!Z189:AB189)</f>
        <v>29133.29936511107</v>
      </c>
      <c r="G400" s="13">
        <f t="shared" si="32"/>
        <v>193.29041683275852</v>
      </c>
      <c r="H400" s="13">
        <f t="shared" si="32"/>
        <v>249.10410703917259</v>
      </c>
      <c r="I400" s="13">
        <f t="shared" si="32"/>
        <v>230.43505625310158</v>
      </c>
      <c r="J400" s="13">
        <f t="shared" si="32"/>
        <v>57.636428924739995</v>
      </c>
      <c r="K400" s="13">
        <f t="shared" si="32"/>
        <v>3.4784495926504366</v>
      </c>
      <c r="L400" s="13">
        <f t="shared" si="34"/>
        <v>1008.9444586424232</v>
      </c>
    </row>
    <row r="401" spans="1:12" x14ac:dyDescent="0.3">
      <c r="A401" s="3"/>
      <c r="B401" s="3"/>
      <c r="C401" s="10">
        <v>2009.284932</v>
      </c>
      <c r="D401" s="10">
        <v>383.363</v>
      </c>
      <c r="E401" s="4">
        <f t="shared" si="33"/>
        <v>2145</v>
      </c>
      <c r="F401" s="5">
        <f>F400*SUM(economy!Z191:AB191)/SUM(economy!Z190:AB190)</f>
        <v>29046.318681946061</v>
      </c>
      <c r="G401" s="13">
        <f t="shared" si="32"/>
        <v>195.06850552640381</v>
      </c>
      <c r="H401" s="13">
        <f t="shared" si="32"/>
        <v>251.15433525977832</v>
      </c>
      <c r="I401" s="13">
        <f t="shared" si="32"/>
        <v>231.71884871074894</v>
      </c>
      <c r="J401" s="13">
        <f t="shared" si="32"/>
        <v>57.763242274770874</v>
      </c>
      <c r="K401" s="13">
        <f t="shared" si="32"/>
        <v>3.4775468597806998</v>
      </c>
      <c r="L401" s="13">
        <f t="shared" si="34"/>
        <v>1014.1824786314826</v>
      </c>
    </row>
    <row r="402" spans="1:12" x14ac:dyDescent="0.3">
      <c r="A402" s="3"/>
      <c r="B402" s="3"/>
      <c r="C402" s="10">
        <v>2009.367123</v>
      </c>
      <c r="D402" s="10">
        <v>383.59899999999999</v>
      </c>
      <c r="E402" s="4">
        <f t="shared" si="33"/>
        <v>2146</v>
      </c>
      <c r="F402" s="5">
        <f>F401*SUM(economy!Z192:AB192)/SUM(economy!Z191:AB191)</f>
        <v>28847.377316214253</v>
      </c>
      <c r="G402" s="13">
        <f t="shared" si="32"/>
        <v>196.84128553985593</v>
      </c>
      <c r="H402" s="13">
        <f t="shared" si="32"/>
        <v>253.19075604095127</v>
      </c>
      <c r="I402" s="13">
        <f t="shared" si="32"/>
        <v>232.97234179486756</v>
      </c>
      <c r="J402" s="13">
        <f t="shared" si="32"/>
        <v>57.872602176425772</v>
      </c>
      <c r="K402" s="13">
        <f t="shared" si="32"/>
        <v>3.4729157244690825</v>
      </c>
      <c r="L402" s="13">
        <f t="shared" si="34"/>
        <v>1019.3499012765697</v>
      </c>
    </row>
    <row r="403" spans="1:12" x14ac:dyDescent="0.3">
      <c r="A403" s="3"/>
      <c r="B403" s="3"/>
      <c r="C403" s="10">
        <v>2009.452055</v>
      </c>
      <c r="D403" s="10">
        <v>383.88799999999998</v>
      </c>
      <c r="E403" s="4">
        <f t="shared" si="33"/>
        <v>2147</v>
      </c>
      <c r="F403" s="5">
        <f>F402*SUM(economy!Z193:AB193)/SUM(economy!Z192:AB192)</f>
        <v>28285.64310132675</v>
      </c>
      <c r="G403" s="13">
        <f t="shared" si="32"/>
        <v>198.60192359201923</v>
      </c>
      <c r="H403" s="13">
        <f t="shared" si="32"/>
        <v>255.20289462722303</v>
      </c>
      <c r="I403" s="13">
        <f t="shared" si="32"/>
        <v>234.17912181807492</v>
      </c>
      <c r="J403" s="13">
        <f t="shared" si="32"/>
        <v>57.952364765155416</v>
      </c>
      <c r="K403" s="13">
        <f t="shared" si="32"/>
        <v>3.4607668286911579</v>
      </c>
      <c r="L403" s="13">
        <f t="shared" si="34"/>
        <v>1024.3970716311637</v>
      </c>
    </row>
    <row r="404" spans="1:12" x14ac:dyDescent="0.3">
      <c r="A404" s="3"/>
      <c r="B404" s="3"/>
      <c r="C404" s="10">
        <v>2009.5342470000001</v>
      </c>
      <c r="D404" s="10">
        <v>384.27800000000002</v>
      </c>
      <c r="E404" s="4">
        <f t="shared" si="33"/>
        <v>2148</v>
      </c>
      <c r="F404" s="5">
        <f>F403*SUM(economy!Z194:AB194)/SUM(economy!Z193:AB193)</f>
        <v>28028.630295436051</v>
      </c>
      <c r="G404" s="13">
        <f t="shared" si="32"/>
        <v>200.32827739632555</v>
      </c>
      <c r="H404" s="13">
        <f t="shared" si="32"/>
        <v>257.15675276337907</v>
      </c>
      <c r="I404" s="13">
        <f t="shared" si="32"/>
        <v>235.28531170183112</v>
      </c>
      <c r="J404" s="13">
        <f t="shared" si="32"/>
        <v>57.961639522074123</v>
      </c>
      <c r="K404" s="13">
        <f t="shared" si="32"/>
        <v>3.4270256525686671</v>
      </c>
      <c r="L404" s="13">
        <f t="shared" si="34"/>
        <v>1029.1590070361785</v>
      </c>
    </row>
    <row r="405" spans="1:12" x14ac:dyDescent="0.3">
      <c r="A405" s="3"/>
      <c r="B405" s="3"/>
      <c r="C405" s="10">
        <v>2009.6191779999999</v>
      </c>
      <c r="D405" s="10">
        <v>384.74900000000002</v>
      </c>
      <c r="E405" s="4">
        <f t="shared" si="33"/>
        <v>2149</v>
      </c>
      <c r="F405" s="5">
        <f>F404*SUM(economy!Z195:AB195)/SUM(economy!Z194:AB194)</f>
        <v>28120.04816526152</v>
      </c>
      <c r="G405" s="13">
        <f t="shared" si="32"/>
        <v>202.03894497304231</v>
      </c>
      <c r="H405" s="13">
        <f t="shared" si="32"/>
        <v>259.08110311955312</v>
      </c>
      <c r="I405" s="13">
        <f t="shared" si="32"/>
        <v>236.33804137113796</v>
      </c>
      <c r="J405" s="13">
        <f t="shared" si="32"/>
        <v>57.940218619000909</v>
      </c>
      <c r="K405" s="13">
        <f t="shared" si="32"/>
        <v>3.3944942658405566</v>
      </c>
      <c r="L405" s="13">
        <f t="shared" si="34"/>
        <v>1033.7928023485747</v>
      </c>
    </row>
    <row r="406" spans="1:12" x14ac:dyDescent="0.3">
      <c r="A406" s="3"/>
      <c r="B406" s="3"/>
      <c r="C406" s="10">
        <v>2009.7041099999999</v>
      </c>
      <c r="D406" s="10">
        <v>384.98500000000001</v>
      </c>
      <c r="E406" s="4">
        <f t="shared" si="33"/>
        <v>2150</v>
      </c>
      <c r="F406" s="5">
        <f>F405*SUM(economy!Z196:AB196)/SUM(economy!Z195:AB195)</f>
        <v>28213.697287654497</v>
      </c>
      <c r="G406" s="13">
        <f t="shared" si="32"/>
        <v>203.75519204416156</v>
      </c>
      <c r="H406" s="13">
        <f t="shared" si="32"/>
        <v>261.0087433679027</v>
      </c>
      <c r="I406" s="13">
        <f t="shared" si="32"/>
        <v>237.39037479451571</v>
      </c>
      <c r="J406" s="13">
        <f t="shared" si="32"/>
        <v>57.930751221703936</v>
      </c>
      <c r="K406" s="13">
        <f t="shared" si="32"/>
        <v>3.3790549011581383</v>
      </c>
      <c r="L406" s="13">
        <f t="shared" si="34"/>
        <v>1038.4641163294423</v>
      </c>
    </row>
    <row r="407" spans="1:12" x14ac:dyDescent="0.3">
      <c r="A407" s="3"/>
      <c r="B407" s="3"/>
      <c r="C407" s="10">
        <v>2009.7863010000001</v>
      </c>
      <c r="D407" s="10">
        <v>385.11200000000002</v>
      </c>
      <c r="E407" s="4">
        <f t="shared" si="33"/>
        <v>2151</v>
      </c>
      <c r="F407" s="5">
        <f>F406*SUM(economy!Z197:AB197)/SUM(economy!Z196:AB196)</f>
        <v>28308.252373266772</v>
      </c>
      <c r="G407" s="13">
        <f t="shared" ref="G407:K422" si="35">G406*(1-G$5)+G$4*$F406*$L$4/1000</f>
        <v>205.47715478941748</v>
      </c>
      <c r="H407" s="13">
        <f t="shared" si="35"/>
        <v>262.93987396511926</v>
      </c>
      <c r="I407" s="13">
        <f t="shared" si="35"/>
        <v>238.4426525022746</v>
      </c>
      <c r="J407" s="13">
        <f t="shared" si="35"/>
        <v>57.932816348082454</v>
      </c>
      <c r="K407" s="13">
        <f t="shared" si="35"/>
        <v>3.3740871255245821</v>
      </c>
      <c r="L407" s="13">
        <f t="shared" si="34"/>
        <v>1043.1665847304184</v>
      </c>
    </row>
    <row r="408" spans="1:12" x14ac:dyDescent="0.3">
      <c r="A408" s="3"/>
      <c r="B408" s="3"/>
      <c r="C408" s="10">
        <v>2009.8712330000001</v>
      </c>
      <c r="D408" s="10">
        <v>385.09300000000002</v>
      </c>
      <c r="E408" s="4">
        <f t="shared" si="33"/>
        <v>2152</v>
      </c>
      <c r="F408" s="5">
        <f>F407*SUM(economy!Z198:AB198)/SUM(economy!Z197:AB197)</f>
        <v>28401.774456254723</v>
      </c>
      <c r="G408" s="13">
        <f t="shared" si="35"/>
        <v>207.20488850233986</v>
      </c>
      <c r="H408" s="13">
        <f t="shared" si="35"/>
        <v>264.87457037611773</v>
      </c>
      <c r="I408" s="13">
        <f t="shared" si="35"/>
        <v>239.49501134941434</v>
      </c>
      <c r="J408" s="13">
        <f t="shared" si="35"/>
        <v>57.94586151502665</v>
      </c>
      <c r="K408" s="13">
        <f t="shared" si="35"/>
        <v>3.3755132231895475</v>
      </c>
      <c r="L408" s="13">
        <f t="shared" si="34"/>
        <v>1047.8958449660881</v>
      </c>
    </row>
    <row r="409" spans="1:12" x14ac:dyDescent="0.3">
      <c r="A409" s="3"/>
      <c r="B409" s="3"/>
      <c r="C409" s="10">
        <v>2009.9534249999999</v>
      </c>
      <c r="D409" s="10">
        <v>385.00799999999998</v>
      </c>
      <c r="E409" s="4">
        <f t="shared" si="33"/>
        <v>2153</v>
      </c>
      <c r="F409" s="5">
        <f>F408*SUM(economy!Z199:AB199)/SUM(economy!Z198:AB198)</f>
        <v>28494.27156238212</v>
      </c>
      <c r="G409" s="13">
        <f t="shared" si="35"/>
        <v>208.93833013582019</v>
      </c>
      <c r="H409" s="13">
        <f t="shared" si="35"/>
        <v>266.81272579568616</v>
      </c>
      <c r="I409" s="13">
        <f t="shared" si="35"/>
        <v>240.54729505394963</v>
      </c>
      <c r="J409" s="13">
        <f t="shared" si="35"/>
        <v>57.969138222899183</v>
      </c>
      <c r="K409" s="13">
        <f t="shared" si="35"/>
        <v>3.3807689032685935</v>
      </c>
      <c r="L409" s="13">
        <f t="shared" si="34"/>
        <v>1052.6482581116238</v>
      </c>
    </row>
    <row r="410" spans="1:12" x14ac:dyDescent="0.3">
      <c r="A410" s="3"/>
      <c r="B410" s="3"/>
      <c r="C410" s="10">
        <v>2010.038356</v>
      </c>
      <c r="D410" s="10">
        <v>384.97199999999998</v>
      </c>
      <c r="E410" s="4">
        <f t="shared" si="33"/>
        <v>2154</v>
      </c>
      <c r="F410" s="5">
        <f>F409*SUM(economy!Z200:AB200)/SUM(economy!Z199:AB199)</f>
        <v>28585.751872265111</v>
      </c>
      <c r="G410" s="13">
        <f t="shared" si="35"/>
        <v>210.6774171325853</v>
      </c>
      <c r="H410" s="13">
        <f t="shared" si="35"/>
        <v>268.75423446602986</v>
      </c>
      <c r="I410" s="13">
        <f t="shared" si="35"/>
        <v>241.59935063735679</v>
      </c>
      <c r="J410" s="13">
        <f t="shared" si="35"/>
        <v>58.001941673484879</v>
      </c>
      <c r="K410" s="13">
        <f t="shared" si="35"/>
        <v>3.3882992215163075</v>
      </c>
      <c r="L410" s="13">
        <f t="shared" si="34"/>
        <v>1057.4212431309732</v>
      </c>
    </row>
    <row r="411" spans="1:12" x14ac:dyDescent="0.3">
      <c r="A411" s="3"/>
      <c r="B411" s="3"/>
      <c r="C411" s="10">
        <v>2010.123288</v>
      </c>
      <c r="D411" s="10">
        <v>384.72399999999999</v>
      </c>
      <c r="E411" s="4">
        <f t="shared" si="33"/>
        <v>2155</v>
      </c>
      <c r="F411" s="5">
        <f>F410*SUM(economy!Z201:AB201)/SUM(economy!Z200:AB200)</f>
        <v>28676.223504025489</v>
      </c>
      <c r="G411" s="13">
        <f t="shared" si="35"/>
        <v>212.42208743464843</v>
      </c>
      <c r="H411" s="13">
        <f t="shared" si="35"/>
        <v>270.69899168842989</v>
      </c>
      <c r="I411" s="13">
        <f t="shared" si="35"/>
        <v>242.65102840349692</v>
      </c>
      <c r="J411" s="13">
        <f t="shared" si="35"/>
        <v>58.043608291641029</v>
      </c>
      <c r="K411" s="13">
        <f t="shared" si="35"/>
        <v>3.3971614406401875</v>
      </c>
      <c r="L411" s="13">
        <f t="shared" si="34"/>
        <v>1062.2128772588562</v>
      </c>
    </row>
    <row r="412" spans="1:12" x14ac:dyDescent="0.3">
      <c r="A412" s="3"/>
      <c r="B412" s="3"/>
      <c r="C412" s="10">
        <v>2010.2</v>
      </c>
      <c r="D412" s="10">
        <v>384.62200000000001</v>
      </c>
      <c r="E412" s="4">
        <f t="shared" si="33"/>
        <v>2156</v>
      </c>
      <c r="F412" s="5">
        <f>F411*SUM(economy!Z202:AB202)/SUM(economy!Z201:AB201)</f>
        <v>28765.694689677195</v>
      </c>
      <c r="G412" s="13">
        <f t="shared" si="35"/>
        <v>214.17227947949505</v>
      </c>
      <c r="H412" s="13">
        <f t="shared" si="35"/>
        <v>272.64689381446158</v>
      </c>
      <c r="I412" s="13">
        <f t="shared" si="35"/>
        <v>243.70218188516876</v>
      </c>
      <c r="J412" s="13">
        <f t="shared" si="35"/>
        <v>58.093513363017827</v>
      </c>
      <c r="K412" s="13">
        <f t="shared" si="35"/>
        <v>3.4067841427007566</v>
      </c>
      <c r="L412" s="13">
        <f t="shared" si="34"/>
        <v>1067.021652684844</v>
      </c>
    </row>
    <row r="413" spans="1:12" x14ac:dyDescent="0.3">
      <c r="A413" s="3"/>
      <c r="B413" s="3"/>
      <c r="C413" s="10">
        <v>2010.284932</v>
      </c>
      <c r="D413" s="10">
        <v>384.90800000000002</v>
      </c>
      <c r="E413" s="4">
        <f t="shared" si="33"/>
        <v>2157</v>
      </c>
      <c r="F413" s="5">
        <f>F412*SUM(economy!Z203:AB203)/SUM(economy!Z202:AB202)</f>
        <v>28854.17376539102</v>
      </c>
      <c r="G413" s="13">
        <f t="shared" si="35"/>
        <v>215.92793220703402</v>
      </c>
      <c r="H413" s="13">
        <f t="shared" si="35"/>
        <v>274.59783825379935</v>
      </c>
      <c r="I413" s="13">
        <f t="shared" si="35"/>
        <v>244.75266781787855</v>
      </c>
      <c r="J413" s="13">
        <f t="shared" si="35"/>
        <v>58.151068827431082</v>
      </c>
      <c r="K413" s="13">
        <f t="shared" si="35"/>
        <v>3.4168211316777395</v>
      </c>
      <c r="L413" s="13">
        <f t="shared" si="34"/>
        <v>1071.8463282378207</v>
      </c>
    </row>
    <row r="414" spans="1:12" x14ac:dyDescent="0.3">
      <c r="A414" s="3"/>
      <c r="B414" s="3"/>
      <c r="C414" s="10">
        <v>2010.367123</v>
      </c>
      <c r="D414" s="10">
        <v>385.30099999999999</v>
      </c>
      <c r="E414" s="4">
        <f t="shared" si="33"/>
        <v>2158</v>
      </c>
      <c r="F414" s="5">
        <f>F413*SUM(economy!Z204:AB204)/SUM(economy!Z203:AB203)</f>
        <v>28941.669162145579</v>
      </c>
      <c r="G414" s="13">
        <f t="shared" si="35"/>
        <v>217.6889850659546</v>
      </c>
      <c r="H414" s="13">
        <f t="shared" si="35"/>
        <v>276.5517234810855</v>
      </c>
      <c r="I414" s="13">
        <f t="shared" si="35"/>
        <v>245.80234611249927</v>
      </c>
      <c r="J414" s="13">
        <f t="shared" si="35"/>
        <v>58.215721197149968</v>
      </c>
      <c r="K414" s="13">
        <f t="shared" si="35"/>
        <v>3.4270628204400881</v>
      </c>
      <c r="L414" s="13">
        <f t="shared" si="34"/>
        <v>1076.6858386771296</v>
      </c>
    </row>
    <row r="415" spans="1:12" x14ac:dyDescent="0.3">
      <c r="A415" s="3"/>
      <c r="B415" s="3"/>
      <c r="C415" s="10">
        <v>2010.452055</v>
      </c>
      <c r="D415" s="10">
        <v>385.803</v>
      </c>
      <c r="E415" s="4">
        <f t="shared" si="33"/>
        <v>2159</v>
      </c>
      <c r="F415" s="5">
        <f>F414*SUM(economy!Z205:AB205)/SUM(economy!Z204:AB204)</f>
        <v>29028.189396854621</v>
      </c>
      <c r="G415" s="13">
        <f t="shared" si="35"/>
        <v>219.45537801951278</v>
      </c>
      <c r="H415" s="13">
        <f t="shared" si="35"/>
        <v>278.50844904190302</v>
      </c>
      <c r="I415" s="13">
        <f t="shared" si="35"/>
        <v>246.85107982689232</v>
      </c>
      <c r="J415" s="13">
        <f t="shared" si="35"/>
        <v>58.286949593009098</v>
      </c>
      <c r="K415" s="13">
        <f t="shared" si="35"/>
        <v>3.4373824837875349</v>
      </c>
      <c r="L415" s="13">
        <f t="shared" si="34"/>
        <v>1081.5392389651047</v>
      </c>
    </row>
    <row r="416" spans="1:12" x14ac:dyDescent="0.3">
      <c r="A416" s="3"/>
      <c r="B416" s="3"/>
      <c r="C416" s="10">
        <v>2010.5342470000001</v>
      </c>
      <c r="D416" s="10">
        <v>386.45299999999997</v>
      </c>
      <c r="E416" s="4">
        <f t="shared" si="33"/>
        <v>2160</v>
      </c>
      <c r="F416" s="5">
        <f>F415*SUM(economy!Z206:AB206)/SUM(economy!Z205:AB205)</f>
        <v>29113.743063911417</v>
      </c>
      <c r="G416" s="13">
        <f t="shared" si="35"/>
        <v>221.2270515507762</v>
      </c>
      <c r="H416" s="13">
        <f t="shared" si="35"/>
        <v>280.4679155578981</v>
      </c>
      <c r="I416" s="13">
        <f t="shared" si="35"/>
        <v>247.89873513657716</v>
      </c>
      <c r="J416" s="13">
        <f t="shared" si="35"/>
        <v>58.364263891670014</v>
      </c>
      <c r="K416" s="13">
        <f t="shared" si="35"/>
        <v>3.4477036588558638</v>
      </c>
      <c r="L416" s="13">
        <f t="shared" si="34"/>
        <v>1086.4056697957774</v>
      </c>
    </row>
    <row r="417" spans="1:12" x14ac:dyDescent="0.3">
      <c r="A417" s="3"/>
      <c r="B417" s="3"/>
      <c r="C417" s="10">
        <v>2010.6191779999999</v>
      </c>
      <c r="D417" s="10">
        <v>387.10199999999998</v>
      </c>
      <c r="E417" s="4">
        <f t="shared" si="33"/>
        <v>2161</v>
      </c>
      <c r="F417" s="5">
        <f>F416*SUM(economy!Z207:AB207)/SUM(economy!Z206:AB206)</f>
        <v>29198.338827128333</v>
      </c>
      <c r="G417" s="13">
        <f t="shared" si="35"/>
        <v>223.00394666735295</v>
      </c>
      <c r="H417" s="13">
        <f t="shared" si="35"/>
        <v>282.43002473109499</v>
      </c>
      <c r="I417" s="13">
        <f t="shared" si="35"/>
        <v>248.94518130452434</v>
      </c>
      <c r="J417" s="13">
        <f t="shared" si="35"/>
        <v>58.447202977731301</v>
      </c>
      <c r="K417" s="13">
        <f t="shared" si="35"/>
        <v>3.4579803720662405</v>
      </c>
      <c r="L417" s="13">
        <f t="shared" si="34"/>
        <v>1091.28433605277</v>
      </c>
    </row>
    <row r="418" spans="1:12" x14ac:dyDescent="0.3">
      <c r="A418" s="3"/>
      <c r="B418" s="3"/>
      <c r="C418" s="10">
        <v>2010.7041099999999</v>
      </c>
      <c r="D418" s="10">
        <v>387.44600000000003</v>
      </c>
      <c r="E418" s="4">
        <f t="shared" si="33"/>
        <v>2162</v>
      </c>
      <c r="F418" s="5">
        <f>F417*SUM(economy!Z208:AB208)/SUM(economy!Z207:AB207)</f>
        <v>29281.985412050271</v>
      </c>
      <c r="G418" s="13">
        <f t="shared" si="35"/>
        <v>224.78600490562837</v>
      </c>
      <c r="H418" s="13">
        <f t="shared" si="35"/>
        <v>284.39467934744226</v>
      </c>
      <c r="I418" s="13">
        <f t="shared" si="35"/>
        <v>249.99029065014295</v>
      </c>
      <c r="J418" s="13">
        <f t="shared" si="35"/>
        <v>58.535333094744132</v>
      </c>
      <c r="K418" s="13">
        <f t="shared" si="35"/>
        <v>3.468185145785319</v>
      </c>
      <c r="L418" s="13">
        <f t="shared" si="34"/>
        <v>1096.1744931437431</v>
      </c>
    </row>
    <row r="419" spans="1:12" x14ac:dyDescent="0.3">
      <c r="A419" s="3"/>
      <c r="B419" s="3"/>
      <c r="C419" s="10">
        <v>2010.7863010000001</v>
      </c>
      <c r="D419" s="10">
        <v>387.43099999999998</v>
      </c>
      <c r="E419" s="4">
        <f t="shared" si="33"/>
        <v>2163</v>
      </c>
      <c r="F419" s="5">
        <f>F418*SUM(economy!Z209:AB209)/SUM(economy!Z208:AB208)</f>
        <v>29364.691598623962</v>
      </c>
      <c r="G419" s="13">
        <f t="shared" si="35"/>
        <v>226.57316833453285</v>
      </c>
      <c r="H419" s="13">
        <f t="shared" si="35"/>
        <v>286.36178327962722</v>
      </c>
      <c r="I419" s="13">
        <f t="shared" si="35"/>
        <v>251.03393851752955</v>
      </c>
      <c r="J419" s="13">
        <f t="shared" si="35"/>
        <v>58.628246289526935</v>
      </c>
      <c r="K419" s="13">
        <f t="shared" si="35"/>
        <v>3.4783017236360148</v>
      </c>
      <c r="L419" s="13">
        <f t="shared" si="34"/>
        <v>1101.0754381448528</v>
      </c>
    </row>
    <row r="420" spans="1:12" x14ac:dyDescent="0.3">
      <c r="A420" s="3"/>
      <c r="B420" s="3"/>
      <c r="C420" s="10">
        <v>2010.8712330000001</v>
      </c>
      <c r="D420" s="10">
        <v>387.28699999999998</v>
      </c>
      <c r="E420" s="4">
        <f t="shared" si="33"/>
        <v>2164</v>
      </c>
      <c r="F420" s="5">
        <f>F419*SUM(economy!Z210:AB210)/SUM(economy!Z209:AB209)</f>
        <v>29446.466214203887</v>
      </c>
      <c r="G420" s="13">
        <f t="shared" si="35"/>
        <v>228.365379558862</v>
      </c>
      <c r="H420" s="13">
        <f t="shared" si="35"/>
        <v>288.33124148919427</v>
      </c>
      <c r="I420" s="13">
        <f t="shared" si="35"/>
        <v>252.07600324304209</v>
      </c>
      <c r="J420" s="13">
        <f t="shared" si="35"/>
        <v>58.72555894449102</v>
      </c>
      <c r="K420" s="13">
        <f t="shared" si="35"/>
        <v>3.4883206578312818</v>
      </c>
      <c r="L420" s="13">
        <f t="shared" si="34"/>
        <v>1105.9865038934208</v>
      </c>
    </row>
    <row r="421" spans="1:12" x14ac:dyDescent="0.3">
      <c r="A421" s="3"/>
      <c r="B421" s="3"/>
      <c r="C421" s="10">
        <v>2010.9534249999999</v>
      </c>
      <c r="D421" s="10">
        <v>387.04399999999998</v>
      </c>
      <c r="E421" s="4">
        <f t="shared" si="33"/>
        <v>2165</v>
      </c>
      <c r="F421" s="5">
        <f>F420*SUM(economy!Z211:AB211)/SUM(economy!Z210:AB210)</f>
        <v>29527.318126879021</v>
      </c>
      <c r="G421" s="13">
        <f t="shared" si="35"/>
        <v>230.16258172217022</v>
      </c>
      <c r="H421" s="13">
        <f t="shared" si="35"/>
        <v>290.30296002800117</v>
      </c>
      <c r="I421" s="13">
        <f t="shared" si="35"/>
        <v>253.11636612225814</v>
      </c>
      <c r="J421" s="13">
        <f t="shared" si="35"/>
        <v>58.826910392988978</v>
      </c>
      <c r="K421" s="13">
        <f t="shared" si="35"/>
        <v>3.498236632428398</v>
      </c>
      <c r="L421" s="13">
        <f t="shared" si="34"/>
        <v>1110.907054897847</v>
      </c>
    </row>
    <row r="422" spans="1:12" x14ac:dyDescent="0.3">
      <c r="A422" s="3"/>
      <c r="B422" s="3"/>
      <c r="C422" s="10">
        <v>2011.038356</v>
      </c>
      <c r="D422" s="10">
        <v>386.892</v>
      </c>
      <c r="E422" s="4">
        <f t="shared" si="33"/>
        <v>2166</v>
      </c>
      <c r="F422" s="5">
        <f>F421*SUM(economy!Z212:AB212)/SUM(economy!Z211:AB211)</f>
        <v>29607.256239104427</v>
      </c>
      <c r="G422" s="13">
        <f t="shared" si="35"/>
        <v>231.96471850925673</v>
      </c>
      <c r="H422" s="13">
        <f t="shared" si="35"/>
        <v>292.27684603904419</v>
      </c>
      <c r="I422" s="13">
        <f t="shared" si="35"/>
        <v>254.15491137637423</v>
      </c>
      <c r="J422" s="13">
        <f t="shared" si="35"/>
        <v>58.931961612980601</v>
      </c>
      <c r="K422" s="13">
        <f t="shared" si="35"/>
        <v>3.5080468394873225</v>
      </c>
      <c r="L422" s="13">
        <f t="shared" si="34"/>
        <v>1115.8364843771428</v>
      </c>
    </row>
    <row r="423" spans="1:12" x14ac:dyDescent="0.3">
      <c r="A423" s="3"/>
      <c r="B423" s="3"/>
      <c r="C423" s="10">
        <v>2011.123288</v>
      </c>
      <c r="D423" s="10">
        <v>386.97300000000001</v>
      </c>
      <c r="E423" s="4">
        <f t="shared" si="33"/>
        <v>2167</v>
      </c>
      <c r="F423" s="5">
        <f>F422*SUM(economy!Z213:AB213)/SUM(economy!Z212:AB212)</f>
        <v>29686.289481622847</v>
      </c>
      <c r="G423" s="13">
        <f t="shared" ref="G423:K438" si="36">G422*(1-G$5)+G$4*$F422*$L$4/1000</f>
        <v>233.77173414826311</v>
      </c>
      <c r="H423" s="13">
        <f t="shared" si="36"/>
        <v>294.2528077566833</v>
      </c>
      <c r="I423" s="13">
        <f t="shared" si="36"/>
        <v>255.19152611809932</v>
      </c>
      <c r="J423" s="13">
        <f t="shared" si="36"/>
        <v>59.040393994578082</v>
      </c>
      <c r="K423" s="13">
        <f t="shared" si="36"/>
        <v>3.5177499938619672</v>
      </c>
      <c r="L423" s="13">
        <f t="shared" si="34"/>
        <v>1120.7742120114858</v>
      </c>
    </row>
    <row r="424" spans="1:12" x14ac:dyDescent="0.3">
      <c r="A424" s="3"/>
      <c r="B424" s="3"/>
      <c r="C424" s="10">
        <v>2011.2</v>
      </c>
      <c r="D424" s="10">
        <v>387.01499999999999</v>
      </c>
      <c r="E424" s="4">
        <f t="shared" si="33"/>
        <v>2168</v>
      </c>
      <c r="F424" s="5">
        <f>F423*SUM(economy!Z214:AB214)/SUM(economy!Z213:AB213)</f>
        <v>29764.426807662992</v>
      </c>
      <c r="G424" s="13">
        <f t="shared" si="36"/>
        <v>235.58357341239972</v>
      </c>
      <c r="H424" s="13">
        <f t="shared" si="36"/>
        <v>296.2307545062958</v>
      </c>
      <c r="I424" s="13">
        <f t="shared" si="36"/>
        <v>256.22610031709291</v>
      </c>
      <c r="J424" s="13">
        <f t="shared" si="36"/>
        <v>59.151908177284099</v>
      </c>
      <c r="K424" s="13">
        <f t="shared" si="36"/>
        <v>3.5273457353555231</v>
      </c>
      <c r="L424" s="13">
        <f t="shared" si="34"/>
        <v>1125.7196821484281</v>
      </c>
    </row>
    <row r="425" spans="1:12" x14ac:dyDescent="0.3">
      <c r="A425" s="3"/>
      <c r="B425" s="3"/>
      <c r="C425" s="10">
        <v>2011.284932</v>
      </c>
      <c r="D425" s="10">
        <v>387.01</v>
      </c>
      <c r="E425" s="4">
        <f t="shared" si="33"/>
        <v>2169</v>
      </c>
      <c r="F425" s="5">
        <f>F424*SUM(economy!Z215:AB215)/SUM(economy!Z214:AB214)</f>
        <v>29841.677187401299</v>
      </c>
      <c r="G425" s="13">
        <f t="shared" si="36"/>
        <v>237.40018162131813</v>
      </c>
      <c r="H425" s="13">
        <f t="shared" si="36"/>
        <v>298.21059670338644</v>
      </c>
      <c r="I425" s="13">
        <f t="shared" si="36"/>
        <v>257.25852676499557</v>
      </c>
      <c r="J425" s="13">
        <f t="shared" si="36"/>
        <v>59.26622295297382</v>
      </c>
      <c r="K425" s="13">
        <f t="shared" si="36"/>
        <v>3.5368342658369594</v>
      </c>
      <c r="L425" s="13">
        <f t="shared" si="34"/>
        <v>1130.6723623085111</v>
      </c>
    </row>
    <row r="426" spans="1:12" x14ac:dyDescent="0.3">
      <c r="A426" s="3"/>
      <c r="B426" s="3"/>
      <c r="C426" s="10">
        <v>2011.367123</v>
      </c>
      <c r="D426" s="10">
        <v>387.279</v>
      </c>
      <c r="E426" s="4">
        <f t="shared" si="33"/>
        <v>2170</v>
      </c>
      <c r="F426" s="5">
        <f>F425*SUM(economy!Z216:AB216)/SUM(economy!Z215:AB215)</f>
        <v>29918.049602675623</v>
      </c>
      <c r="G426" s="13">
        <f t="shared" si="36"/>
        <v>239.22150464214545</v>
      </c>
      <c r="H426" s="13">
        <f t="shared" si="36"/>
        <v>300.19224585217967</v>
      </c>
      <c r="I426" s="13">
        <f t="shared" si="36"/>
        <v>258.28870104009661</v>
      </c>
      <c r="J426" s="13">
        <f t="shared" si="36"/>
        <v>59.383074230896128</v>
      </c>
      <c r="K426" s="13">
        <f t="shared" si="36"/>
        <v>3.5462161288810381</v>
      </c>
      <c r="L426" s="13">
        <f t="shared" si="34"/>
        <v>1135.631741894199</v>
      </c>
    </row>
    <row r="427" spans="1:12" x14ac:dyDescent="0.3">
      <c r="A427" s="3"/>
      <c r="B427" s="3"/>
      <c r="C427" s="10">
        <v>2011.452055</v>
      </c>
      <c r="D427" s="10">
        <v>387.709</v>
      </c>
      <c r="E427" s="4">
        <f t="shared" si="33"/>
        <v>2171</v>
      </c>
      <c r="F427" s="5">
        <f>F426*SUM(economy!Z217:AB217)/SUM(economy!Z216:AB216)</f>
        <v>29993.553041938914</v>
      </c>
      <c r="G427" s="13">
        <f t="shared" si="36"/>
        <v>241.04748889019606</v>
      </c>
      <c r="H427" s="13">
        <f t="shared" si="36"/>
        <v>302.17561454371946</v>
      </c>
      <c r="I427" s="13">
        <f t="shared" si="36"/>
        <v>259.31652147168194</v>
      </c>
      <c r="J427" s="13">
        <f t="shared" si="36"/>
        <v>59.502214061180567</v>
      </c>
      <c r="K427" s="13">
        <f t="shared" si="36"/>
        <v>3.5554920758650468</v>
      </c>
      <c r="L427" s="13">
        <f t="shared" si="34"/>
        <v>1140.597331042643</v>
      </c>
    </row>
    <row r="428" spans="1:12" x14ac:dyDescent="0.3">
      <c r="A428" s="3"/>
      <c r="B428" s="3"/>
      <c r="C428" s="10">
        <v>2011.5342470000001</v>
      </c>
      <c r="D428" s="10">
        <v>388.05500000000001</v>
      </c>
      <c r="E428" s="4">
        <f t="shared" si="33"/>
        <v>2172</v>
      </c>
      <c r="F428" s="5">
        <f>F427*SUM(economy!Z218:AB218)/SUM(economy!Z217:AB217)</f>
        <v>30068.196495442993</v>
      </c>
      <c r="G428" s="13">
        <f t="shared" si="36"/>
        <v>242.87808132937545</v>
      </c>
      <c r="H428" s="13">
        <f t="shared" si="36"/>
        <v>304.16061645350061</v>
      </c>
      <c r="I428" s="13">
        <f t="shared" si="36"/>
        <v>260.34188910410228</v>
      </c>
      <c r="J428" s="13">
        <f t="shared" si="36"/>
        <v>59.623409713536013</v>
      </c>
      <c r="K428" s="13">
        <f t="shared" si="36"/>
        <v>3.5646629845154445</v>
      </c>
      <c r="L428" s="13">
        <f t="shared" si="34"/>
        <v>1145.5686595850298</v>
      </c>
    </row>
    <row r="429" spans="1:12" x14ac:dyDescent="0.3">
      <c r="A429" s="3"/>
      <c r="B429" s="3"/>
      <c r="C429" s="10">
        <v>2011.6191779999999</v>
      </c>
      <c r="D429" s="10">
        <v>388.49599999999998</v>
      </c>
      <c r="E429" s="4">
        <f t="shared" si="33"/>
        <v>2173</v>
      </c>
      <c r="F429" s="5">
        <f>F428*SUM(economy!Z219:AB219)/SUM(economy!Z218:AB218)</f>
        <v>30141.988950641862</v>
      </c>
      <c r="G429" s="13">
        <f t="shared" si="36"/>
        <v>244.71322947228981</v>
      </c>
      <c r="H429" s="13">
        <f t="shared" si="36"/>
        <v>306.14716633865442</v>
      </c>
      <c r="I429" s="13">
        <f t="shared" si="36"/>
        <v>261.36470766060029</v>
      </c>
      <c r="J429" s="13">
        <f t="shared" si="36"/>
        <v>59.746442808015068</v>
      </c>
      <c r="K429" s="13">
        <f t="shared" si="36"/>
        <v>3.5737298092777889</v>
      </c>
      <c r="L429" s="13">
        <f t="shared" si="34"/>
        <v>1150.5452760888375</v>
      </c>
    </row>
    <row r="430" spans="1:12" x14ac:dyDescent="0.3">
      <c r="A430" s="3"/>
      <c r="B430" s="3"/>
      <c r="C430" s="10">
        <v>2011.7041099999999</v>
      </c>
      <c r="D430" s="10">
        <v>388.99200000000002</v>
      </c>
      <c r="E430" s="4">
        <f t="shared" si="33"/>
        <v>2174</v>
      </c>
      <c r="F430" s="5">
        <f>F429*SUM(economy!Z220:AB220)/SUM(economy!Z219:AB219)</f>
        <v>30214.939387805764</v>
      </c>
      <c r="G430" s="13">
        <f t="shared" si="36"/>
        <v>246.55288138007546</v>
      </c>
      <c r="H430" s="13">
        <f t="shared" si="36"/>
        <v>308.13518003471012</v>
      </c>
      <c r="I430" s="13">
        <f t="shared" si="36"/>
        <v>262.38488350693228</v>
      </c>
      <c r="J430" s="13">
        <f t="shared" si="36"/>
        <v>59.87110849489568</v>
      </c>
      <c r="K430" s="13">
        <f t="shared" si="36"/>
        <v>3.5826935509987714</v>
      </c>
      <c r="L430" s="13">
        <f t="shared" si="34"/>
        <v>1155.5267469676123</v>
      </c>
    </row>
    <row r="431" spans="1:12" x14ac:dyDescent="0.3">
      <c r="A431" s="3"/>
      <c r="B431" s="3"/>
      <c r="C431" s="10">
        <v>2011.7863010000001</v>
      </c>
      <c r="D431" s="10">
        <v>389.11599999999999</v>
      </c>
      <c r="E431" s="4">
        <f t="shared" si="33"/>
        <v>2175</v>
      </c>
      <c r="F431" s="5">
        <f>F430*SUM(economy!Z221:AB221)/SUM(economy!Z220:AB220)</f>
        <v>30287.056775836492</v>
      </c>
      <c r="G431" s="13">
        <f t="shared" si="36"/>
        <v>248.39698566196031</v>
      </c>
      <c r="H431" s="13">
        <f t="shared" si="36"/>
        <v>310.12457445195395</v>
      </c>
      <c r="I431" s="13">
        <f t="shared" si="36"/>
        <v>263.40232561481969</v>
      </c>
      <c r="J431" s="13">
        <f t="shared" si="36"/>
        <v>59.997214680898715</v>
      </c>
      <c r="K431" s="13">
        <f t="shared" si="36"/>
        <v>3.5915552383315275</v>
      </c>
      <c r="L431" s="13">
        <f t="shared" si="34"/>
        <v>1160.5126556479643</v>
      </c>
    </row>
    <row r="432" spans="1:12" x14ac:dyDescent="0.3">
      <c r="A432" s="3"/>
      <c r="B432" s="3"/>
      <c r="C432" s="10">
        <v>2011.8712330000001</v>
      </c>
      <c r="D432" s="10">
        <v>388.92899999999997</v>
      </c>
      <c r="E432" s="4">
        <f t="shared" si="33"/>
        <v>2176</v>
      </c>
      <c r="F432" s="5">
        <f>F431*SUM(economy!Z222:AB222)/SUM(economy!Z221:AB221)</f>
        <v>30358.350068276352</v>
      </c>
      <c r="G432" s="13">
        <f t="shared" si="36"/>
        <v>250.24549147457006</v>
      </c>
      <c r="H432" s="13">
        <f t="shared" si="36"/>
        <v>312.11526757140473</v>
      </c>
      <c r="I432" s="13">
        <f t="shared" si="36"/>
        <v>264.41694552526229</v>
      </c>
      <c r="J432" s="13">
        <f t="shared" si="36"/>
        <v>60.124581299118177</v>
      </c>
      <c r="K432" s="13">
        <f t="shared" si="36"/>
        <v>3.6003159162609237</v>
      </c>
      <c r="L432" s="13">
        <f t="shared" si="34"/>
        <v>1165.5026017866162</v>
      </c>
    </row>
    <row r="433" spans="1:12" x14ac:dyDescent="0.3">
      <c r="A433" s="3"/>
      <c r="B433" s="3"/>
      <c r="C433" s="10">
        <v>2011.9534249999999</v>
      </c>
      <c r="D433" s="10">
        <v>388.79700000000003</v>
      </c>
      <c r="E433" s="4">
        <f t="shared" si="33"/>
        <v>2177</v>
      </c>
      <c r="F433" s="5">
        <f>F432*SUM(economy!Z223:AB223)/SUM(economy!Z222:AB222)</f>
        <v>30428.828199502383</v>
      </c>
      <c r="G433" s="13">
        <f t="shared" si="36"/>
        <v>252.09834852099067</v>
      </c>
      <c r="H433" s="13">
        <f t="shared" si="36"/>
        <v>314.1071784404262</v>
      </c>
      <c r="I433" s="13">
        <f t="shared" si="36"/>
        <v>265.42865731174396</v>
      </c>
      <c r="J433" s="13">
        <f t="shared" si="36"/>
        <v>60.253039620189547</v>
      </c>
      <c r="K433" s="13">
        <f t="shared" si="36"/>
        <v>3.6089766389564186</v>
      </c>
      <c r="L433" s="13">
        <f t="shared" si="34"/>
        <v>1170.4962005323068</v>
      </c>
    </row>
    <row r="434" spans="1:12" x14ac:dyDescent="0.3">
      <c r="A434" s="3"/>
      <c r="B434" s="3"/>
      <c r="C434" s="10">
        <v>2012.0382509999999</v>
      </c>
      <c r="D434" s="10">
        <v>388.66699999999997</v>
      </c>
      <c r="E434" s="4">
        <f t="shared" si="33"/>
        <v>2178</v>
      </c>
      <c r="F434" s="5">
        <f>F433*SUM(economy!Z224:AB224)/SUM(economy!Z223:AB223)</f>
        <v>30498.500081098671</v>
      </c>
      <c r="G434" s="13">
        <f t="shared" si="36"/>
        <v>253.95550704959879</v>
      </c>
      <c r="H434" s="13">
        <f t="shared" si="36"/>
        <v>316.10022716799375</v>
      </c>
      <c r="I434" s="13">
        <f t="shared" si="36"/>
        <v>266.43737754336121</v>
      </c>
      <c r="J434" s="13">
        <f t="shared" si="36"/>
        <v>60.382431602362246</v>
      </c>
      <c r="K434" s="13">
        <f t="shared" si="36"/>
        <v>3.6175384652584324</v>
      </c>
      <c r="L434" s="13">
        <f t="shared" si="34"/>
        <v>1175.4930818285743</v>
      </c>
    </row>
    <row r="435" spans="1:12" x14ac:dyDescent="0.3">
      <c r="A435" s="3"/>
      <c r="B435" s="3"/>
      <c r="C435" s="10">
        <v>2012.1229510000001</v>
      </c>
      <c r="D435" s="10">
        <v>388.64600000000002</v>
      </c>
      <c r="E435" s="4">
        <f t="shared" si="33"/>
        <v>2179</v>
      </c>
      <c r="F435" s="5">
        <f>F434*SUM(economy!Z225:AB225)/SUM(economy!Z224:AB224)</f>
        <v>30567.374598399601</v>
      </c>
      <c r="G435" s="13">
        <f t="shared" si="36"/>
        <v>255.81691785267054</v>
      </c>
      <c r="H435" s="13">
        <f t="shared" si="36"/>
        <v>318.09433491963398</v>
      </c>
      <c r="I435" s="13">
        <f t="shared" si="36"/>
        <v>267.44302524790101</v>
      </c>
      <c r="J435" s="13">
        <f t="shared" si="36"/>
        <v>60.51260927827461</v>
      </c>
      <c r="K435" s="13">
        <f t="shared" si="36"/>
        <v>3.6260024557703705</v>
      </c>
      <c r="L435" s="13">
        <f t="shared" si="34"/>
        <v>1180.4928897542504</v>
      </c>
    </row>
    <row r="436" spans="1:12" x14ac:dyDescent="0.3">
      <c r="A436" s="3"/>
      <c r="B436" s="3"/>
      <c r="C436" s="10">
        <v>2012.202186</v>
      </c>
      <c r="D436" s="10">
        <v>388.67200000000003</v>
      </c>
      <c r="E436" s="4">
        <f t="shared" si="33"/>
        <v>2180</v>
      </c>
      <c r="F436" s="5">
        <f>F435*SUM(economy!Z226:AB226)/SUM(economy!Z225:AB225)</f>
        <v>30635.460607197707</v>
      </c>
      <c r="G436" s="13">
        <f t="shared" si="36"/>
        <v>257.68253226477941</v>
      </c>
      <c r="H436" s="13">
        <f t="shared" si="36"/>
        <v>320.08942391205312</v>
      </c>
      <c r="I436" s="13">
        <f t="shared" si="36"/>
        <v>268.44552187489506</v>
      </c>
      <c r="J436" s="13">
        <f t="shared" si="36"/>
        <v>60.643434176354795</v>
      </c>
      <c r="K436" s="13">
        <f t="shared" si="36"/>
        <v>3.6343696709325668</v>
      </c>
      <c r="L436" s="13">
        <f t="shared" si="34"/>
        <v>1185.495281899015</v>
      </c>
    </row>
    <row r="437" spans="1:12" x14ac:dyDescent="0.3">
      <c r="A437" s="3"/>
      <c r="B437" s="3"/>
      <c r="C437" s="10">
        <v>2012.286885</v>
      </c>
      <c r="D437" s="10">
        <v>388.83199999999999</v>
      </c>
      <c r="E437" s="4">
        <f t="shared" si="33"/>
        <v>2181</v>
      </c>
      <c r="F437" s="5">
        <f>F436*SUM(economy!Z227:AB227)/SUM(economy!Z226:AB226)</f>
        <v>30702.766930609436</v>
      </c>
      <c r="G437" s="13">
        <f t="shared" si="36"/>
        <v>259.55230216099335</v>
      </c>
      <c r="H437" s="13">
        <f t="shared" si="36"/>
        <v>322.08541740747137</v>
      </c>
      <c r="I437" s="13">
        <f t="shared" si="36"/>
        <v>269.44479125867571</v>
      </c>
      <c r="J437" s="13">
        <f t="shared" si="36"/>
        <v>60.774776774888792</v>
      </c>
      <c r="K437" s="13">
        <f t="shared" si="36"/>
        <v>3.6426411696995045</v>
      </c>
      <c r="L437" s="13">
        <f t="shared" si="34"/>
        <v>1190.4999287717287</v>
      </c>
    </row>
    <row r="438" spans="1:12" x14ac:dyDescent="0.3">
      <c r="A438" s="3"/>
      <c r="B438" s="3"/>
      <c r="C438" s="10">
        <v>2012.3688520000001</v>
      </c>
      <c r="D438" s="10">
        <v>389.13200000000001</v>
      </c>
      <c r="E438" s="4">
        <f t="shared" si="33"/>
        <v>2182</v>
      </c>
      <c r="F438" s="5">
        <f>F437*SUM(economy!Z228:AB228)/SUM(economy!Z227:AB227)</f>
        <v>30769.302356092914</v>
      </c>
      <c r="G438" s="13">
        <f t="shared" si="36"/>
        <v>261.4261799548803</v>
      </c>
      <c r="H438" s="13">
        <f t="shared" si="36"/>
        <v>324.08223970767847</v>
      </c>
      <c r="I438" s="13">
        <f t="shared" si="36"/>
        <v>270.44075958145623</v>
      </c>
      <c r="J438" s="13">
        <f t="shared" si="36"/>
        <v>60.906515986907941</v>
      </c>
      <c r="K438" s="13">
        <f t="shared" si="36"/>
        <v>3.6508180085903632</v>
      </c>
      <c r="L438" s="13">
        <f t="shared" si="34"/>
        <v>1195.5065132395132</v>
      </c>
    </row>
    <row r="439" spans="1:12" x14ac:dyDescent="0.3">
      <c r="A439" s="3"/>
      <c r="B439" s="3"/>
      <c r="C439" s="10">
        <v>2012.4535519999999</v>
      </c>
      <c r="D439" s="10">
        <v>389.55700000000002</v>
      </c>
      <c r="E439" s="4">
        <f t="shared" si="33"/>
        <v>2183</v>
      </c>
      <c r="F439" s="5">
        <f>F438*SUM(economy!Z229:AB229)/SUM(economy!Z228:AB228)</f>
        <v>30835.075632612512</v>
      </c>
      <c r="G439" s="13">
        <f t="shared" ref="G439:K454" si="37">G438*(1-G$5)+G$4*$F438*$L$4/1000</f>
        <v>263.30411859633199</v>
      </c>
      <c r="H439" s="13">
        <f t="shared" si="37"/>
        <v>326.07981614782568</v>
      </c>
      <c r="I439" s="13">
        <f t="shared" si="37"/>
        <v>271.43335533645933</v>
      </c>
      <c r="J439" s="13">
        <f t="shared" si="37"/>
        <v>61.038538674153244</v>
      </c>
      <c r="K439" s="13">
        <f t="shared" si="37"/>
        <v>3.6589012409731376</v>
      </c>
      <c r="L439" s="13">
        <f t="shared" si="34"/>
        <v>1200.5147299957432</v>
      </c>
    </row>
    <row r="440" spans="1:12" x14ac:dyDescent="0.3">
      <c r="A440" s="3"/>
      <c r="B440" s="3"/>
      <c r="C440" s="10">
        <v>2012.535519</v>
      </c>
      <c r="D440" s="10">
        <v>390.20600000000002</v>
      </c>
      <c r="E440" s="4">
        <f t="shared" si="33"/>
        <v>2184</v>
      </c>
      <c r="F440" s="5">
        <f>F439*SUM(economy!Z230:AB230)/SUM(economy!Z229:AB229)</f>
        <v>30900.095467943938</v>
      </c>
      <c r="G440" s="13">
        <f t="shared" si="37"/>
        <v>265.18607156921445</v>
      </c>
      <c r="H440" s="13">
        <f t="shared" si="37"/>
        <v>328.07807308996848</v>
      </c>
      <c r="I440" s="13">
        <f t="shared" si="37"/>
        <v>272.42250929111412</v>
      </c>
      <c r="J440" s="13">
        <f t="shared" si="37"/>
        <v>61.170739188472503</v>
      </c>
      <c r="K440" s="13">
        <f t="shared" si="37"/>
        <v>3.6668919164973133</v>
      </c>
      <c r="L440" s="13">
        <f t="shared" si="34"/>
        <v>1205.5242850552668</v>
      </c>
    </row>
    <row r="441" spans="1:12" x14ac:dyDescent="0.3">
      <c r="A441" s="3"/>
      <c r="B441" s="3"/>
      <c r="C441" s="10">
        <v>2012.6202189999999</v>
      </c>
      <c r="D441" s="10">
        <v>390.88200000000001</v>
      </c>
      <c r="E441" s="4">
        <f t="shared" si="33"/>
        <v>2185</v>
      </c>
      <c r="F441" s="5">
        <f>F440*SUM(economy!Z231:AB231)/SUM(economy!Z230:AB230)</f>
        <v>30964.37052611553</v>
      </c>
      <c r="G441" s="13">
        <f t="shared" si="37"/>
        <v>267.0719928888542</v>
      </c>
      <c r="H441" s="13">
        <f t="shared" si="37"/>
        <v>330.07693791637405</v>
      </c>
      <c r="I441" s="13">
        <f t="shared" si="37"/>
        <v>273.40815445034229</v>
      </c>
      <c r="J441" s="13">
        <f t="shared" si="37"/>
        <v>61.303018939099694</v>
      </c>
      <c r="K441" s="13">
        <f t="shared" si="37"/>
        <v>3.6747910806232467</v>
      </c>
      <c r="L441" s="13">
        <f t="shared" si="34"/>
        <v>1210.5348952752934</v>
      </c>
    </row>
    <row r="442" spans="1:12" x14ac:dyDescent="0.3">
      <c r="A442" s="3"/>
      <c r="B442" s="3"/>
      <c r="C442" s="10">
        <v>2012.7049179999999</v>
      </c>
      <c r="D442" s="10">
        <v>391.31200000000001</v>
      </c>
      <c r="E442" s="4">
        <f t="shared" si="33"/>
        <v>2186</v>
      </c>
      <c r="F442" s="5">
        <f>F441*SUM(economy!Z232:AB232)/SUM(economy!Z231:AB231)</f>
        <v>31027.909424980367</v>
      </c>
      <c r="G442" s="13">
        <f t="shared" si="37"/>
        <v>268.96183709936827</v>
      </c>
      <c r="H442" s="13">
        <f t="shared" si="37"/>
        <v>332.07633902260693</v>
      </c>
      <c r="I442" s="13">
        <f t="shared" si="37"/>
        <v>274.39022601995288</v>
      </c>
      <c r="J442" s="13">
        <f t="shared" si="37"/>
        <v>61.435285984354046</v>
      </c>
      <c r="K442" s="13">
        <f t="shared" si="37"/>
        <v>3.682599774216591</v>
      </c>
      <c r="L442" s="13">
        <f t="shared" si="34"/>
        <v>1215.5462879004986</v>
      </c>
    </row>
    <row r="443" spans="1:12" x14ac:dyDescent="0.3">
      <c r="A443" s="3"/>
      <c r="B443" s="3"/>
      <c r="C443" s="10">
        <v>2012.786885</v>
      </c>
      <c r="D443" s="10">
        <v>391.32299999999998</v>
      </c>
      <c r="E443" s="4">
        <f t="shared" si="33"/>
        <v>2187</v>
      </c>
      <c r="F443" s="5">
        <f>F442*SUM(economy!Z233:AB233)/SUM(economy!Z232:AB232)</f>
        <v>31090.720733914535</v>
      </c>
      <c r="G443" s="13">
        <f t="shared" si="37"/>
        <v>270.85555927084596</v>
      </c>
      <c r="H443" s="13">
        <f t="shared" si="37"/>
        <v>334.07620581040572</v>
      </c>
      <c r="I443" s="13">
        <f t="shared" si="37"/>
        <v>275.3686613701633</v>
      </c>
      <c r="J443" s="13">
        <f t="shared" si="37"/>
        <v>61.567454646379076</v>
      </c>
      <c r="K443" s="13">
        <f t="shared" si="37"/>
        <v>3.6903190331883189</v>
      </c>
      <c r="L443" s="13">
        <f t="shared" si="34"/>
        <v>1220.5582001309822</v>
      </c>
    </row>
    <row r="444" spans="1:12" x14ac:dyDescent="0.3">
      <c r="A444" s="3"/>
      <c r="B444" s="3"/>
      <c r="C444" s="10">
        <v>2012.8715850000001</v>
      </c>
      <c r="D444" s="10">
        <v>391.15600000000001</v>
      </c>
      <c r="E444" s="4">
        <f t="shared" si="33"/>
        <v>2188</v>
      </c>
      <c r="F444" s="5">
        <f>F443*SUM(economy!Z234:AB234)/SUM(economy!Z233:AB233)</f>
        <v>31152.81297163737</v>
      </c>
      <c r="G444" s="13">
        <f t="shared" si="37"/>
        <v>272.75311499639002</v>
      </c>
      <c r="H444" s="13">
        <f t="shared" si="37"/>
        <v>336.07646868036312</v>
      </c>
      <c r="I444" s="13">
        <f t="shared" si="37"/>
        <v>276.34339999926448</v>
      </c>
      <c r="J444" s="13">
        <f t="shared" si="37"/>
        <v>61.699445147620175</v>
      </c>
      <c r="K444" s="13">
        <f t="shared" si="37"/>
        <v>3.6979498881683215</v>
      </c>
      <c r="L444" s="13">
        <f t="shared" si="34"/>
        <v>1225.5703787118059</v>
      </c>
    </row>
    <row r="445" spans="1:12" x14ac:dyDescent="0.3">
      <c r="E445" s="4">
        <f t="shared" si="33"/>
        <v>2189</v>
      </c>
      <c r="F445" s="5">
        <f>F444*SUM(economy!Z235:AB235)/SUM(economy!Z234:AB234)</f>
        <v>31214.194604148885</v>
      </c>
      <c r="G445" s="13">
        <f t="shared" si="37"/>
        <v>274.65446038902519</v>
      </c>
      <c r="H445" s="13">
        <f t="shared" si="37"/>
        <v>338.07705902442171</v>
      </c>
      <c r="I445" s="13">
        <f t="shared" si="37"/>
        <v>277.31438349744627</v>
      </c>
      <c r="J445" s="13">
        <f t="shared" si="37"/>
        <v>61.831183267813323</v>
      </c>
      <c r="K445" s="13">
        <f t="shared" si="37"/>
        <v>3.7054933642051022</v>
      </c>
      <c r="L445" s="13">
        <f t="shared" si="34"/>
        <v>1230.5825795429116</v>
      </c>
    </row>
    <row r="446" spans="1:12" x14ac:dyDescent="0.3">
      <c r="E446" s="4">
        <f t="shared" si="33"/>
        <v>2190</v>
      </c>
      <c r="F446" s="5">
        <f>F445*SUM(economy!Z236:AB236)/SUM(economy!Z235:AB235)</f>
        <v>31274.874042780531</v>
      </c>
      <c r="G446" s="13">
        <f t="shared" si="37"/>
        <v>276.55955207848029</v>
      </c>
      <c r="H446" s="13">
        <f t="shared" si="37"/>
        <v>340.0779092181964</v>
      </c>
      <c r="I446" s="13">
        <f t="shared" si="37"/>
        <v>278.28155551079817</v>
      </c>
      <c r="J446" s="13">
        <f t="shared" si="37"/>
        <v>61.962600020326811</v>
      </c>
      <c r="K446" s="13">
        <f t="shared" si="37"/>
        <v>3.7129504804867959</v>
      </c>
      <c r="L446" s="13">
        <f t="shared" si="34"/>
        <v>1235.5945673082886</v>
      </c>
    </row>
    <row r="447" spans="1:12" x14ac:dyDescent="0.3">
      <c r="E447" s="4">
        <f t="shared" si="33"/>
        <v>2191</v>
      </c>
      <c r="F447" s="5">
        <f>F446*SUM(economy!Z237:AB237)/SUM(economy!Z236:AB236)</f>
        <v>31334.859642355816</v>
      </c>
      <c r="G447" s="13">
        <f t="shared" si="37"/>
        <v>278.46834720785188</v>
      </c>
      <c r="H447" s="13">
        <f t="shared" si="37"/>
        <v>342.07895261313519</v>
      </c>
      <c r="I447" s="13">
        <f t="shared" si="37"/>
        <v>279.24486170550085</v>
      </c>
      <c r="J447" s="13">
        <f t="shared" si="37"/>
        <v>62.0936313467638</v>
      </c>
      <c r="K447" s="13">
        <f t="shared" si="37"/>
        <v>3.7203222500804429</v>
      </c>
      <c r="L447" s="13">
        <f t="shared" si="34"/>
        <v>1240.6061151233321</v>
      </c>
    </row>
    <row r="448" spans="1:12" x14ac:dyDescent="0.3">
      <c r="E448" s="4">
        <f t="shared" si="33"/>
        <v>2192</v>
      </c>
      <c r="F448" s="5">
        <f>F447*SUM(economy!Z238:AB238)/SUM(economy!Z237:AB237)</f>
        <v>31394.159699455759</v>
      </c>
      <c r="G448" s="13">
        <f t="shared" si="37"/>
        <v>280.38080343015531</v>
      </c>
      <c r="H448" s="13">
        <f t="shared" si="37"/>
        <v>344.0801235285287</v>
      </c>
      <c r="I448" s="13">
        <f t="shared" si="37"/>
        <v>280.20424973222174</v>
      </c>
      <c r="J448" s="13">
        <f t="shared" si="37"/>
        <v>62.224217828795354</v>
      </c>
      <c r="K448" s="13">
        <f t="shared" si="37"/>
        <v>3.7276096796875002</v>
      </c>
      <c r="L448" s="13">
        <f t="shared" si="34"/>
        <v>1245.6170041993887</v>
      </c>
    </row>
    <row r="449" spans="5:12" x14ac:dyDescent="0.3">
      <c r="E449" s="4">
        <f t="shared" si="33"/>
        <v>2193</v>
      </c>
      <c r="F449" s="5">
        <f>F448*SUM(economy!Z239:AB239)/SUM(economy!Z238:AB238)</f>
        <v>31452.782450786668</v>
      </c>
      <c r="G449" s="13">
        <f t="shared" si="37"/>
        <v>282.29687890476998</v>
      </c>
      <c r="H449" s="13">
        <f t="shared" si="37"/>
        <v>346.08135724337899</v>
      </c>
      <c r="I449" s="13">
        <f t="shared" si="37"/>
        <v>281.15966919072787</v>
      </c>
      <c r="J449" s="13">
        <f t="shared" si="37"/>
        <v>62.354304416251978</v>
      </c>
      <c r="K449" s="13">
        <f t="shared" si="37"/>
        <v>3.7348137694141119</v>
      </c>
      <c r="L449" s="13">
        <f t="shared" si="34"/>
        <v>1250.6270235245429</v>
      </c>
    </row>
    <row r="450" spans="5:12" x14ac:dyDescent="0.3">
      <c r="E450" s="4">
        <f t="shared" si="33"/>
        <v>2194</v>
      </c>
      <c r="F450" s="5">
        <f>F449*SUM(economy!Z240:AB240)/SUM(economy!Z239:AB239)</f>
        <v>31510.736071646628</v>
      </c>
      <c r="G450" s="13">
        <f t="shared" si="37"/>
        <v>284.21653229378512</v>
      </c>
      <c r="H450" s="13">
        <f t="shared" si="37"/>
        <v>348.08258998813693</v>
      </c>
      <c r="I450" s="13">
        <f t="shared" si="37"/>
        <v>282.11107159472874</v>
      </c>
      <c r="J450" s="13">
        <f t="shared" si="37"/>
        <v>62.48384017055686</v>
      </c>
      <c r="K450" s="13">
        <f t="shared" si="37"/>
        <v>3.7419355125551448</v>
      </c>
      <c r="L450" s="13">
        <f t="shared" si="34"/>
        <v>1255.635969559763</v>
      </c>
    </row>
    <row r="451" spans="5:12" x14ac:dyDescent="0.3">
      <c r="E451" s="4">
        <f t="shared" si="33"/>
        <v>2195</v>
      </c>
      <c r="F451" s="5">
        <f>F450*SUM(economy!Z241:AB241)/SUM(economy!Z240:AB240)</f>
        <v>31568.028674486206</v>
      </c>
      <c r="G451" s="13">
        <f t="shared" si="37"/>
        <v>286.13972275825182</v>
      </c>
      <c r="H451" s="13">
        <f t="shared" si="37"/>
        <v>350.08375893631916</v>
      </c>
      <c r="I451" s="13">
        <f t="shared" si="37"/>
        <v>283.05841033696049</v>
      </c>
      <c r="J451" s="13">
        <f t="shared" si="37"/>
        <v>62.612778022635965</v>
      </c>
      <c r="K451" s="13">
        <f t="shared" si="37"/>
        <v>3.7489758953912</v>
      </c>
      <c r="L451" s="13">
        <f t="shared" si="34"/>
        <v>1260.6436459495587</v>
      </c>
    </row>
    <row r="452" spans="5:12" x14ac:dyDescent="0.3">
      <c r="E452" s="4">
        <f t="shared" si="33"/>
        <v>2196</v>
      </c>
      <c r="F452" s="5">
        <f>F451*SUM(economy!Z242:AB242)/SUM(economy!Z241:AB241)</f>
        <v>31624.668307561802</v>
      </c>
      <c r="G452" s="13">
        <f t="shared" si="37"/>
        <v>288.06640995434725</v>
      </c>
      <c r="H452" s="13">
        <f t="shared" si="37"/>
        <v>352.08480219601216</v>
      </c>
      <c r="I452" s="13">
        <f t="shared" si="37"/>
        <v>284.00164065452265</v>
      </c>
      <c r="J452" s="13">
        <f t="shared" si="37"/>
        <v>62.741074544489045</v>
      </c>
      <c r="K452" s="13">
        <f t="shared" si="37"/>
        <v>3.7559358969979257</v>
      </c>
      <c r="L452" s="13">
        <f t="shared" si="34"/>
        <v>1265.649863246369</v>
      </c>
    </row>
    <row r="453" spans="5:12" x14ac:dyDescent="0.3">
      <c r="E453" s="4">
        <f t="shared" si="33"/>
        <v>2197</v>
      </c>
      <c r="F453" s="5">
        <f>F452*SUM(economy!Z243:AB243)/SUM(economy!Z242:AB242)</f>
        <v>31680.662953677005</v>
      </c>
      <c r="G453" s="13">
        <f t="shared" si="37"/>
        <v>289.99655402945666</v>
      </c>
      <c r="H453" s="13">
        <f t="shared" si="37"/>
        <v>354.08565880127378</v>
      </c>
      <c r="I453" s="13">
        <f t="shared" si="37"/>
        <v>284.94071959447751</v>
      </c>
      <c r="J453" s="13">
        <f t="shared" si="37"/>
        <v>62.868689733652005</v>
      </c>
      <c r="K453" s="13">
        <f t="shared" si="37"/>
        <v>3.7628164890671334</v>
      </c>
      <c r="L453" s="13">
        <f t="shared" si="34"/>
        <v>1270.6544386479272</v>
      </c>
    </row>
    <row r="454" spans="5:12" x14ac:dyDescent="0.3">
      <c r="E454" s="4">
        <f t="shared" si="33"/>
        <v>2198</v>
      </c>
      <c r="F454" s="5">
        <f>F453*SUM(economy!Z244:AB244)/SUM(economy!Z243:AB243)</f>
        <v>31736.020529009704</v>
      </c>
      <c r="G454" s="13">
        <f t="shared" si="37"/>
        <v>291.93011561817872</v>
      </c>
      <c r="H454" s="13">
        <f t="shared" si="37"/>
        <v>356.08626870344011</v>
      </c>
      <c r="I454" s="13">
        <f t="shared" si="37"/>
        <v>285.87560597972282</v>
      </c>
      <c r="J454" s="13">
        <f t="shared" si="37"/>
        <v>62.99558680982453</v>
      </c>
      <c r="K454" s="13">
        <f t="shared" si="37"/>
        <v>3.7696186357392105</v>
      </c>
      <c r="L454" s="13">
        <f t="shared" si="34"/>
        <v>1275.6571957469055</v>
      </c>
    </row>
    <row r="455" spans="5:12" x14ac:dyDescent="0.3">
      <c r="E455" s="4">
        <f t="shared" si="33"/>
        <v>2199</v>
      </c>
      <c r="F455" s="5">
        <f>F454*SUM(economy!Z245:AB245)/SUM(economy!Z244:AB244)</f>
        <v>31790.748882021897</v>
      </c>
      <c r="G455" s="13">
        <f t="shared" ref="G455:K470" si="38">G454*(1-G$5)+G$4*$F454*$L$4/1000</f>
        <v>293.86705583825915</v>
      </c>
      <c r="H455" s="13">
        <f t="shared" si="38"/>
        <v>358.0865727623459</v>
      </c>
      <c r="I455" s="13">
        <f t="shared" si="38"/>
        <v>286.80626037514548</v>
      </c>
      <c r="J455" s="13">
        <f t="shared" si="38"/>
        <v>63.121732022978115</v>
      </c>
      <c r="K455" s="13">
        <f t="shared" si="38"/>
        <v>3.7763432934464056</v>
      </c>
      <c r="L455" s="13">
        <f t="shared" si="34"/>
        <v>1280.6579642921752</v>
      </c>
    </row>
    <row r="456" spans="5:12" x14ac:dyDescent="0.3">
      <c r="E456" s="4">
        <f t="shared" si="33"/>
        <v>2200</v>
      </c>
      <c r="F456" s="5">
        <f>F455*SUM(economy!Z246:AB246)/SUM(economy!Z245:AB245)</f>
        <v>31844.85579244934</v>
      </c>
      <c r="G456" s="13">
        <f t="shared" si="38"/>
        <v>295.80733628645766</v>
      </c>
      <c r="H456" s="13">
        <f t="shared" si="38"/>
        <v>360.08651273746705</v>
      </c>
      <c r="I456" s="13">
        <f t="shared" si="38"/>
        <v>287.73264505406661</v>
      </c>
      <c r="J456" s="13">
        <f t="shared" si="38"/>
        <v>63.247094472298237</v>
      </c>
      <c r="K456" s="13">
        <f t="shared" si="38"/>
        <v>3.7829914107665963</v>
      </c>
      <c r="L456" s="13">
        <f t="shared" si="34"/>
        <v>1285.6565799610562</v>
      </c>
    </row>
    <row r="457" spans="5:12" x14ac:dyDescent="0.3">
      <c r="E457" s="4">
        <f t="shared" si="33"/>
        <v>2201</v>
      </c>
      <c r="F457" s="5">
        <f>F456*SUM(economy!Z247:AB247)/SUM(economy!Z246:AB246)</f>
        <v>31898.348970367864</v>
      </c>
      <c r="G457" s="13">
        <f t="shared" si="38"/>
        <v>297.75091903435361</v>
      </c>
      <c r="H457" s="13">
        <f t="shared" si="38"/>
        <v>362.08603127899249</v>
      </c>
      <c r="I457" s="13">
        <f t="shared" si="38"/>
        <v>288.6547239649845</v>
      </c>
      <c r="J457" s="13">
        <f t="shared" si="38"/>
        <v>63.371645935351296</v>
      </c>
      <c r="K457" s="13">
        <f t="shared" si="38"/>
        <v>3.7895639282871576</v>
      </c>
      <c r="L457" s="13">
        <f t="shared" si="34"/>
        <v>1290.652884141969</v>
      </c>
    </row>
    <row r="458" spans="5:12" x14ac:dyDescent="0.3">
      <c r="E458" s="4">
        <f t="shared" ref="E458:E521" si="39">1+E457</f>
        <v>2202</v>
      </c>
      <c r="F458" s="5">
        <f>F457*SUM(economy!Z248:AB248)/SUM(economy!Z247:AB247)</f>
        <v>31951.236055334441</v>
      </c>
      <c r="G458" s="13">
        <f t="shared" si="38"/>
        <v>299.69776662409436</v>
      </c>
      <c r="H458" s="13">
        <f t="shared" si="38"/>
        <v>364.08507191883302</v>
      </c>
      <c r="I458" s="13">
        <f t="shared" si="38"/>
        <v>289.57246269862424</v>
      </c>
      <c r="J458" s="13">
        <f t="shared" si="38"/>
        <v>63.495360706901074</v>
      </c>
      <c r="K458" s="13">
        <f t="shared" si="38"/>
        <v>3.7960617784785637</v>
      </c>
      <c r="L458" s="13">
        <f t="shared" ref="L458:L521" si="40">SUM(G458:K458,L$5)</f>
        <v>1295.6467237269312</v>
      </c>
    </row>
    <row r="459" spans="5:12" x14ac:dyDescent="0.3">
      <c r="E459" s="4">
        <f t="shared" si="39"/>
        <v>2203</v>
      </c>
      <c r="F459" s="5">
        <f>F458*SUM(economy!Z249:AB249)/SUM(economy!Z248:AB248)</f>
        <v>32003.524615599967</v>
      </c>
      <c r="G459" s="13">
        <f t="shared" si="38"/>
        <v>301.64784206409132</v>
      </c>
      <c r="H459" s="13">
        <f t="shared" si="38"/>
        <v>366.0835790615742</v>
      </c>
      <c r="I459" s="13">
        <f t="shared" si="38"/>
        <v>290.48582845530024</v>
      </c>
      <c r="J459" s="13">
        <f t="shared" si="38"/>
        <v>63.618215446832295</v>
      </c>
      <c r="K459" s="13">
        <f t="shared" si="38"/>
        <v>3.8024858855773913</v>
      </c>
      <c r="L459" s="13">
        <f t="shared" si="40"/>
        <v>1300.6379509133753</v>
      </c>
    </row>
    <row r="460" spans="5:12" x14ac:dyDescent="0.3">
      <c r="E460" s="4">
        <f t="shared" si="39"/>
        <v>2204</v>
      </c>
      <c r="F460" s="5">
        <f>F459*SUM(economy!Z250:AB250)/SUM(economy!Z249:AB249)</f>
        <v>32055.222147391076</v>
      </c>
      <c r="G460" s="13">
        <f t="shared" si="38"/>
        <v>303.60110882466785</v>
      </c>
      <c r="H460" s="13">
        <f t="shared" si="38"/>
        <v>368.08149797538005</v>
      </c>
      <c r="I460" s="13">
        <f t="shared" si="38"/>
        <v>291.39479001259861</v>
      </c>
      <c r="J460" s="13">
        <f t="shared" si="38"/>
        <v>63.74018903666947</v>
      </c>
      <c r="K460" s="13">
        <f t="shared" si="38"/>
        <v>3.8088371654784048</v>
      </c>
      <c r="L460" s="13">
        <f t="shared" si="40"/>
        <v>1305.6264230147945</v>
      </c>
    </row>
    <row r="461" spans="5:12" x14ac:dyDescent="0.3">
      <c r="E461" s="4">
        <f t="shared" si="39"/>
        <v>2205</v>
      </c>
      <c r="F461" s="5">
        <f>F460*SUM(economy!Z251:AB251)/SUM(economy!Z250:AB250)</f>
        <v>32106.336074259078</v>
      </c>
      <c r="G461" s="13">
        <f t="shared" si="38"/>
        <v>305.55753083366352</v>
      </c>
      <c r="H461" s="13">
        <f t="shared" si="38"/>
        <v>370.07877478285457</v>
      </c>
      <c r="I461" s="13">
        <f t="shared" si="38"/>
        <v>292.29931769338577</v>
      </c>
      <c r="J461" s="13">
        <f t="shared" si="38"/>
        <v>63.861262444208002</v>
      </c>
      <c r="K461" s="13">
        <f t="shared" si="38"/>
        <v>3.8151165256353821</v>
      </c>
      <c r="L461" s="13">
        <f t="shared" si="40"/>
        <v>1310.6120022797472</v>
      </c>
    </row>
    <row r="462" spans="5:12" x14ac:dyDescent="0.3">
      <c r="E462" s="4">
        <f t="shared" si="39"/>
        <v>2206</v>
      </c>
      <c r="F462" s="5">
        <f>F461*SUM(economy!Z252:AB252)/SUM(economy!Z251:AB251)</f>
        <v>32156.873746493085</v>
      </c>
      <c r="G462" s="13">
        <f t="shared" si="38"/>
        <v>307.51707247199857</v>
      </c>
      <c r="H462" s="13">
        <f t="shared" si="38"/>
        <v>372.07535645186709</v>
      </c>
      <c r="I462" s="13">
        <f t="shared" si="38"/>
        <v>293.19938333414814</v>
      </c>
      <c r="J462" s="13">
        <f t="shared" si="38"/>
        <v>63.981418595802154</v>
      </c>
      <c r="K462" s="13">
        <f t="shared" si="38"/>
        <v>3.821324864970399</v>
      </c>
      <c r="L462" s="13">
        <f t="shared" si="40"/>
        <v>1315.5945557187863</v>
      </c>
    </row>
    <row r="463" spans="5:12" x14ac:dyDescent="0.3">
      <c r="E463" s="4">
        <f t="shared" si="39"/>
        <v>2207</v>
      </c>
      <c r="F463" s="5">
        <f>F462*SUM(economy!Z253:AB253)/SUM(economy!Z252:AB252)</f>
        <v>32206.842440595643</v>
      </c>
      <c r="G463" s="13">
        <f t="shared" si="38"/>
        <v>309.47969856920236</v>
      </c>
      <c r="H463" s="13">
        <f t="shared" si="38"/>
        <v>374.07119078634798</v>
      </c>
      <c r="I463" s="13">
        <f t="shared" si="38"/>
        <v>294.094960253669</v>
      </c>
      <c r="J463" s="13">
        <f t="shared" si="38"/>
        <v>64.10064225587989</v>
      </c>
      <c r="K463" s="13">
        <f t="shared" si="38"/>
        <v>3.8274630737912503</v>
      </c>
      <c r="L463" s="13">
        <f t="shared" si="40"/>
        <v>1320.5739549388904</v>
      </c>
    </row>
    <row r="464" spans="5:12" x14ac:dyDescent="0.3">
      <c r="E464" s="4">
        <f t="shared" si="39"/>
        <v>2208</v>
      </c>
      <c r="F464" s="5">
        <f>F463*SUM(economy!Z254:AB254)/SUM(economy!Z253:AB253)</f>
        <v>32256.24935881799</v>
      </c>
      <c r="G464" s="13">
        <f t="shared" si="38"/>
        <v>311.44537439891008</v>
      </c>
      <c r="H464" s="13">
        <f t="shared" si="38"/>
        <v>376.06622641706019</v>
      </c>
      <c r="I464" s="13">
        <f t="shared" si="38"/>
        <v>294.98602322204675</v>
      </c>
      <c r="J464" s="13">
        <f t="shared" si="38"/>
        <v>64.218919913279109</v>
      </c>
      <c r="K464" s="13">
        <f t="shared" si="38"/>
        <v>3.8335320337167476</v>
      </c>
      <c r="L464" s="13">
        <f t="shared" si="40"/>
        <v>1325.5500759850127</v>
      </c>
    </row>
    <row r="465" spans="5:12" x14ac:dyDescent="0.3">
      <c r="E465" s="4">
        <f t="shared" si="39"/>
        <v>2209</v>
      </c>
      <c r="F465" s="5">
        <f>F464*SUM(economy!Z255:AB255)/SUM(economy!Z254:AB254)</f>
        <v>32305.101628753429</v>
      </c>
      <c r="G465" s="13">
        <f t="shared" si="38"/>
        <v>313.41406567433091</v>
      </c>
      <c r="H465" s="13">
        <f t="shared" si="38"/>
        <v>378.06041279235279</v>
      </c>
      <c r="I465" s="13">
        <f t="shared" si="38"/>
        <v>295.87254843005951</v>
      </c>
      <c r="J465" s="13">
        <f t="shared" si="38"/>
        <v>64.336239674022551</v>
      </c>
      <c r="K465" s="13">
        <f t="shared" si="38"/>
        <v>3.8395326176095912</v>
      </c>
      <c r="L465" s="13">
        <f t="shared" si="40"/>
        <v>1330.5227991883753</v>
      </c>
    </row>
    <row r="466" spans="5:12" x14ac:dyDescent="0.3">
      <c r="E466" s="4">
        <f t="shared" si="39"/>
        <v>2210</v>
      </c>
      <c r="F466" s="5">
        <f>F465*SUM(economy!Z256:AB256)/SUM(economy!Z255:AB255)</f>
        <v>32353.406302986099</v>
      </c>
      <c r="G466" s="13">
        <f t="shared" si="38"/>
        <v>315.38573854369145</v>
      </c>
      <c r="H466" s="13">
        <f t="shared" si="38"/>
        <v>380.05370016890146</v>
      </c>
      <c r="I466" s="13">
        <f t="shared" si="38"/>
        <v>296.7545134588795</v>
      </c>
      <c r="J466" s="13">
        <f t="shared" si="38"/>
        <v>64.452591160170485</v>
      </c>
      <c r="K466" s="13">
        <f t="shared" si="38"/>
        <v>3.8454656895165646</v>
      </c>
      <c r="L466" s="13">
        <f t="shared" si="40"/>
        <v>1335.4920090211592</v>
      </c>
    </row>
    <row r="467" spans="5:12" x14ac:dyDescent="0.3">
      <c r="E467" s="4">
        <f t="shared" si="39"/>
        <v>2211</v>
      </c>
      <c r="F467" s="5">
        <f>F466*SUM(economy!Z257:AB257)/SUM(economy!Z256:AB256)</f>
        <v>32401.170358793526</v>
      </c>
      <c r="G467" s="13">
        <f t="shared" si="38"/>
        <v>317.36035958565776</v>
      </c>
      <c r="H467" s="13">
        <f t="shared" si="38"/>
        <v>382.04603960244174</v>
      </c>
      <c r="I467" s="13">
        <f t="shared" si="38"/>
        <v>297.63189725014149</v>
      </c>
      <c r="J467" s="13">
        <f t="shared" si="38"/>
        <v>64.567965414410352</v>
      </c>
      <c r="K467" s="13">
        <f t="shared" si="38"/>
        <v>3.8513321046157696</v>
      </c>
      <c r="L467" s="13">
        <f t="shared" si="40"/>
        <v>1340.4575939572671</v>
      </c>
    </row>
    <row r="468" spans="5:12" x14ac:dyDescent="0.3">
      <c r="E468" s="4">
        <f t="shared" si="39"/>
        <v>2212</v>
      </c>
      <c r="F468" s="5">
        <f>F467*SUM(economy!Z258:AB258)/SUM(economy!Z257:AB257)</f>
        <v>32448.400697900754</v>
      </c>
      <c r="G468" s="13">
        <f t="shared" si="38"/>
        <v>319.33789580473905</v>
      </c>
      <c r="H468" s="13">
        <f t="shared" si="38"/>
        <v>384.03738293849972</v>
      </c>
      <c r="I468" s="13">
        <f t="shared" si="38"/>
        <v>298.50468007636795</v>
      </c>
      <c r="J468" s="13">
        <f t="shared" si="38"/>
        <v>64.682354810061952</v>
      </c>
      <c r="K468" s="13">
        <f t="shared" si="38"/>
        <v>3.8571327091706595</v>
      </c>
      <c r="L468" s="13">
        <f t="shared" si="40"/>
        <v>1345.4194463388394</v>
      </c>
    </row>
    <row r="469" spans="5:12" x14ac:dyDescent="0.3">
      <c r="E469" s="4">
        <f t="shared" si="39"/>
        <v>2213</v>
      </c>
      <c r="F469" s="5">
        <f>F468*SUM(economy!Z259:AB259)/SUM(economy!Z258:AB258)</f>
        <v>32495.104146284386</v>
      </c>
      <c r="G469" s="13">
        <f t="shared" si="38"/>
        <v>321.31831462667668</v>
      </c>
      <c r="H469" s="13">
        <f t="shared" si="38"/>
        <v>386.02768280312523</v>
      </c>
      <c r="I469" s="13">
        <f t="shared" si="38"/>
        <v>299.37284351175475</v>
      </c>
      <c r="J469" s="13">
        <f t="shared" si="38"/>
        <v>64.795752966194996</v>
      </c>
      <c r="K469" s="13">
        <f t="shared" si="38"/>
        <v>3.862868340490615</v>
      </c>
      <c r="L469" s="13">
        <f t="shared" si="40"/>
        <v>1350.3774622482424</v>
      </c>
    </row>
    <row r="470" spans="5:12" x14ac:dyDescent="0.3">
      <c r="E470" s="4">
        <f t="shared" si="39"/>
        <v>2214</v>
      </c>
      <c r="F470" s="5">
        <f>F469*SUM(economy!Z260:AB260)/SUM(economy!Z259:AB259)</f>
        <v>32541.287454024197</v>
      </c>
      <c r="G470" s="13">
        <f t="shared" si="38"/>
        <v>323.3015838938208</v>
      </c>
      <c r="H470" s="13">
        <f t="shared" si="38"/>
        <v>388.01689259363201</v>
      </c>
      <c r="I470" s="13">
        <f t="shared" si="38"/>
        <v>300.23637040331903</v>
      </c>
      <c r="J470" s="13">
        <f t="shared" si="38"/>
        <v>64.908154667572646</v>
      </c>
      <c r="K470" s="13">
        <f t="shared" si="38"/>
        <v>3.8685398268978313</v>
      </c>
      <c r="L470" s="13">
        <f t="shared" si="40"/>
        <v>1355.3315413852424</v>
      </c>
    </row>
    <row r="471" spans="5:12" x14ac:dyDescent="0.3">
      <c r="E471" s="4">
        <f t="shared" si="39"/>
        <v>2215</v>
      </c>
      <c r="F471" s="5">
        <f>F470*SUM(economy!Z261:AB261)/SUM(economy!Z260:AB260)</f>
        <v>32586.957295200758</v>
      </c>
      <c r="G471" s="13">
        <f t="shared" ref="G471:K486" si="41">G470*(1-G$5)+G$4*$F470*$L$4/1000</f>
        <v>325.28767186049834</v>
      </c>
      <c r="H471" s="13">
        <f t="shared" si="41"/>
        <v>390.00496646934948</v>
      </c>
      <c r="I471" s="13">
        <f t="shared" si="41"/>
        <v>301.09524484241228</v>
      </c>
      <c r="J471" s="13">
        <f t="shared" si="41"/>
        <v>65.019555789151028</v>
      </c>
      <c r="K471" s="13">
        <f t="shared" si="41"/>
        <v>3.8741479877002716</v>
      </c>
      <c r="L471" s="13">
        <f t="shared" si="40"/>
        <v>1360.2815869491114</v>
      </c>
    </row>
    <row r="472" spans="5:12" x14ac:dyDescent="0.3">
      <c r="E472" s="4">
        <f t="shared" si="39"/>
        <v>2216</v>
      </c>
      <c r="F472" s="5">
        <f>F471*SUM(economy!Z262:AB262)/SUM(economy!Z261:AB261)</f>
        <v>32632.120267837559</v>
      </c>
      <c r="G472" s="13">
        <f t="shared" si="41"/>
        <v>327.27654718837442</v>
      </c>
      <c r="H472" s="13">
        <f t="shared" si="41"/>
        <v>391.99185934239034</v>
      </c>
      <c r="I472" s="13">
        <f t="shared" si="41"/>
        <v>301.94945213660043</v>
      </c>
      <c r="J472" s="13">
        <f t="shared" si="41"/>
        <v>65.129953224879841</v>
      </c>
      <c r="K472" s="13">
        <f t="shared" si="41"/>
        <v>3.8796936331704499</v>
      </c>
      <c r="L472" s="13">
        <f t="shared" si="40"/>
        <v>1365.2275055254154</v>
      </c>
    </row>
    <row r="473" spans="5:12" x14ac:dyDescent="0.3">
      <c r="E473" s="4">
        <f t="shared" si="39"/>
        <v>2217</v>
      </c>
      <c r="F473" s="5">
        <f>F472*SUM(economy!Z263:AB263)/SUM(economy!Z262:AB262)</f>
        <v>32676.782893885404</v>
      </c>
      <c r="G473" s="13">
        <f t="shared" si="41"/>
        <v>329.2681789418105</v>
      </c>
      <c r="H473" s="13">
        <f t="shared" si="41"/>
        <v>393.97752686843808</v>
      </c>
      <c r="I473" s="13">
        <f t="shared" si="41"/>
        <v>302.79897878191269</v>
      </c>
      <c r="J473" s="13">
        <f t="shared" si="41"/>
        <v>65.239344820563588</v>
      </c>
      <c r="K473" s="13">
        <f t="shared" si="41"/>
        <v>3.8851775645298501</v>
      </c>
      <c r="L473" s="13">
        <f t="shared" si="40"/>
        <v>1370.1692069772548</v>
      </c>
    </row>
    <row r="474" spans="5:12" x14ac:dyDescent="0.3">
      <c r="E474" s="4">
        <f t="shared" si="39"/>
        <v>2218</v>
      </c>
      <c r="F474" s="5">
        <f>F473*SUM(economy!Z264:AB264)/SUM(economy!Z263:AB263)</f>
        <v>32720.951619247389</v>
      </c>
      <c r="G474" s="13">
        <f t="shared" si="41"/>
        <v>331.26253658322133</v>
      </c>
      <c r="H474" s="13">
        <f t="shared" si="41"/>
        <v>395.96192543755865</v>
      </c>
      <c r="I474" s="13">
        <f t="shared" si="41"/>
        <v>303.64381243546052</v>
      </c>
      <c r="J474" s="13">
        <f t="shared" si="41"/>
        <v>65.34772931055636</v>
      </c>
      <c r="K474" s="13">
        <f t="shared" si="41"/>
        <v>3.8906005739387401</v>
      </c>
      <c r="L474" s="13">
        <f t="shared" si="40"/>
        <v>1375.1066043407357</v>
      </c>
    </row>
    <row r="475" spans="5:12" x14ac:dyDescent="0.3">
      <c r="E475" s="4">
        <f t="shared" si="39"/>
        <v>2219</v>
      </c>
      <c r="F475" s="5">
        <f>F474*SUM(economy!Z265:AB265)/SUM(economy!Z264:AB264)</f>
        <v>32764.63281384352</v>
      </c>
      <c r="G475" s="13">
        <f t="shared" si="41"/>
        <v>333.2595899684336</v>
      </c>
      <c r="H475" s="13">
        <f t="shared" si="41"/>
        <v>397.94501216503915</v>
      </c>
      <c r="I475" s="13">
        <f t="shared" si="41"/>
        <v>304.48394188842781</v>
      </c>
      <c r="J475" s="13">
        <f t="shared" si="41"/>
        <v>65.455106258076029</v>
      </c>
      <c r="K475" s="13">
        <f t="shared" si="41"/>
        <v>3.8959634444911697</v>
      </c>
      <c r="L475" s="13">
        <f t="shared" si="40"/>
        <v>1380.0396137244677</v>
      </c>
    </row>
    <row r="476" spans="5:12" x14ac:dyDescent="0.3">
      <c r="E476" s="4">
        <f t="shared" si="39"/>
        <v>2220</v>
      </c>
      <c r="F476" s="5">
        <f>F475*SUM(economy!Z266:AB266)/SUM(economy!Z265:AB265)</f>
        <v>32807.832771712543</v>
      </c>
      <c r="G476" s="13">
        <f t="shared" si="41"/>
        <v>335.25930934204848</v>
      </c>
      <c r="H476" s="13">
        <f t="shared" si="41"/>
        <v>399.92674488225856</v>
      </c>
      <c r="I476" s="13">
        <f t="shared" si="41"/>
        <v>305.31935703943327</v>
      </c>
      <c r="J476" s="13">
        <f t="shared" si="41"/>
        <v>65.56147599893562</v>
      </c>
      <c r="K476" s="13">
        <f t="shared" si="41"/>
        <v>3.9012669502149659</v>
      </c>
      <c r="L476" s="13">
        <f t="shared" si="40"/>
        <v>1384.9681542128908</v>
      </c>
    </row>
    <row r="477" spans="5:12" x14ac:dyDescent="0.3">
      <c r="E477" s="4">
        <f t="shared" si="39"/>
        <v>2221</v>
      </c>
      <c r="F477" s="5">
        <f>F476*SUM(economy!Z267:AB267)/SUM(economy!Z266:AB266)</f>
        <v>32850.557711149675</v>
      </c>
      <c r="G477" s="13">
        <f t="shared" si="41"/>
        <v>337.26166533281025</v>
      </c>
      <c r="H477" s="13">
        <f t="shared" si="41"/>
        <v>401.90708212759233</v>
      </c>
      <c r="I477" s="13">
        <f t="shared" si="41"/>
        <v>306.15004886826603</v>
      </c>
      <c r="J477" s="13">
        <f t="shared" si="41"/>
        <v>65.666839588501205</v>
      </c>
      <c r="K477" s="13">
        <f t="shared" si="41"/>
        <v>3.9065118560765137</v>
      </c>
      <c r="L477" s="13">
        <f t="shared" si="40"/>
        <v>1389.8921477732465</v>
      </c>
    </row>
    <row r="478" spans="5:12" x14ac:dyDescent="0.3">
      <c r="E478" s="4">
        <f t="shared" si="39"/>
        <v>2222</v>
      </c>
      <c r="F478" s="5">
        <f>F477*SUM(economy!Z268:AB268)/SUM(economy!Z267:AB267)</f>
        <v>32892.813774879265</v>
      </c>
      <c r="G478" s="13">
        <f t="shared" si="41"/>
        <v>339.26662894898368</v>
      </c>
      <c r="H478" s="13">
        <f t="shared" si="41"/>
        <v>403.88598313735577</v>
      </c>
      <c r="I478" s="13">
        <f t="shared" si="41"/>
        <v>306.97600940999382</v>
      </c>
      <c r="J478" s="13">
        <f t="shared" si="41"/>
        <v>65.77119875169592</v>
      </c>
      <c r="K478" s="13">
        <f t="shared" si="41"/>
        <v>3.9116989179901229</v>
      </c>
      <c r="L478" s="13">
        <f t="shared" si="40"/>
        <v>1394.8115191660195</v>
      </c>
    </row>
    <row r="479" spans="5:12" x14ac:dyDescent="0.3">
      <c r="E479" s="4">
        <f t="shared" si="39"/>
        <v>2223</v>
      </c>
      <c r="F479" s="5">
        <f>F478*SUM(economy!Z269:AB269)/SUM(economy!Z268:AB268)</f>
        <v>32934.60703025994</v>
      </c>
      <c r="G479" s="13">
        <f t="shared" si="41"/>
        <v>341.27417157374157</v>
      </c>
      <c r="H479" s="13">
        <f t="shared" si="41"/>
        <v>405.86340783678781</v>
      </c>
      <c r="I479" s="13">
        <f t="shared" si="41"/>
        <v>307.79723172944534</v>
      </c>
      <c r="J479" s="13">
        <f t="shared" si="41"/>
        <v>65.874555835880528</v>
      </c>
      <c r="K479" s="13">
        <f t="shared" si="41"/>
        <v>3.9168288828318127</v>
      </c>
      <c r="L479" s="13">
        <f t="shared" si="40"/>
        <v>1399.7261958586871</v>
      </c>
    </row>
    <row r="480" spans="5:12" x14ac:dyDescent="0.3">
      <c r="E480" s="4">
        <f t="shared" si="39"/>
        <v>2224</v>
      </c>
      <c r="F480" s="5">
        <f>F479*SUM(economy!Z270:AB270)/SUM(economy!Z269:AB269)</f>
        <v>32975.943469521531</v>
      </c>
      <c r="G480" s="13">
        <f t="shared" si="41"/>
        <v>343.28426496056494</v>
      </c>
      <c r="H480" s="13">
        <f t="shared" si="41"/>
        <v>407.83931683107932</v>
      </c>
      <c r="I480" s="13">
        <f t="shared" si="41"/>
        <v>308.61370989606553</v>
      </c>
      <c r="J480" s="13">
        <f t="shared" si="41"/>
        <v>65.976913766449741</v>
      </c>
      <c r="K480" s="13">
        <f t="shared" si="41"/>
        <v>3.9219024884573046</v>
      </c>
      <c r="L480" s="13">
        <f t="shared" si="40"/>
        <v>1404.6361079426169</v>
      </c>
    </row>
    <row r="481" spans="5:12" x14ac:dyDescent="0.3">
      <c r="E481" s="4">
        <f t="shared" si="39"/>
        <v>2225</v>
      </c>
      <c r="F481" s="5">
        <f>F480*SUM(economy!Z271:AB271)/SUM(economy!Z270:AB270)</f>
        <v>33016.829010032379</v>
      </c>
      <c r="G481" s="13">
        <f t="shared" si="41"/>
        <v>345.29688122865781</v>
      </c>
      <c r="H481" s="13">
        <f t="shared" si="41"/>
        <v>409.81367139644811</v>
      </c>
      <c r="I481" s="13">
        <f t="shared" si="41"/>
        <v>309.42543895914389</v>
      </c>
      <c r="J481" s="13">
        <f t="shared" si="41"/>
        <v>66.078276004993029</v>
      </c>
      <c r="K481" s="13">
        <f t="shared" si="41"/>
        <v>3.9269204637240609</v>
      </c>
      <c r="L481" s="13">
        <f t="shared" si="40"/>
        <v>1409.5411880529671</v>
      </c>
    </row>
    <row r="482" spans="5:12" x14ac:dyDescent="0.3">
      <c r="E482" s="4">
        <f t="shared" si="39"/>
        <v>2226</v>
      </c>
      <c r="F482" s="5">
        <f>F481*SUM(economy!Z272:AB272)/SUM(economy!Z271:AB271)</f>
        <v>33057.269494595203</v>
      </c>
      <c r="G482" s="13">
        <f t="shared" si="41"/>
        <v>347.31199285837812</v>
      </c>
      <c r="H482" s="13">
        <f t="shared" si="41"/>
        <v>411.78643347126388</v>
      </c>
      <c r="I482" s="13">
        <f t="shared" si="41"/>
        <v>310.23241492341566</v>
      </c>
      <c r="J482" s="13">
        <f t="shared" si="41"/>
        <v>66.178646509876941</v>
      </c>
      <c r="K482" s="13">
        <f t="shared" si="41"/>
        <v>3.9318835285171998</v>
      </c>
      <c r="L482" s="13">
        <f t="shared" si="40"/>
        <v>1414.4413712914518</v>
      </c>
    </row>
    <row r="483" spans="5:12" x14ac:dyDescent="0.3">
      <c r="E483" s="4">
        <f t="shared" si="39"/>
        <v>2227</v>
      </c>
      <c r="F483" s="5">
        <f>F482*SUM(economy!Z273:AB273)/SUM(economy!Z272:AB272)</f>
        <v>33097.270691770434</v>
      </c>
      <c r="G483" s="13">
        <f t="shared" si="41"/>
        <v>349.32957268668673</v>
      </c>
      <c r="H483" s="13">
        <f t="shared" si="41"/>
        <v>413.75756564722474</v>
      </c>
      <c r="I483" s="13">
        <f t="shared" si="41"/>
        <v>311.03463472503506</v>
      </c>
      <c r="J483" s="13">
        <f t="shared" si="41"/>
        <v>66.278029699113944</v>
      </c>
      <c r="K483" s="13">
        <f t="shared" si="41"/>
        <v>3.9367923937791032</v>
      </c>
      <c r="L483" s="13">
        <f t="shared" si="40"/>
        <v>1419.3365951518394</v>
      </c>
    </row>
    <row r="484" spans="5:12" x14ac:dyDescent="0.3">
      <c r="E484" s="4">
        <f t="shared" si="39"/>
        <v>2228</v>
      </c>
      <c r="F484" s="5">
        <f>F483*SUM(economy!Z274:AB274)/SUM(economy!Z273:AB273)</f>
        <v>33136.838296225927</v>
      </c>
      <c r="G484" s="13">
        <f t="shared" si="41"/>
        <v>351.34959390261639</v>
      </c>
      <c r="H484" s="13">
        <f t="shared" si="41"/>
        <v>415.72703116058915</v>
      </c>
      <c r="I484" s="13">
        <f t="shared" si="41"/>
        <v>311.83209620791928</v>
      </c>
      <c r="J484" s="13">
        <f t="shared" si="41"/>
        <v>66.376430415390431</v>
      </c>
      <c r="K484" s="13">
        <f t="shared" si="41"/>
        <v>3.9416477615425558</v>
      </c>
      <c r="L484" s="13">
        <f t="shared" si="40"/>
        <v>1424.2267994480576</v>
      </c>
    </row>
    <row r="485" spans="5:12" x14ac:dyDescent="0.3">
      <c r="E485" s="4">
        <f t="shared" si="39"/>
        <v>2229</v>
      </c>
      <c r="F485" s="5">
        <f>F484*SUM(economy!Z275:AB275)/SUM(economy!Z274:AB274)</f>
        <v>33175.977929111628</v>
      </c>
      <c r="G485" s="13">
        <f t="shared" si="41"/>
        <v>353.37203004276165</v>
      </c>
      <c r="H485" s="13">
        <f t="shared" si="41"/>
        <v>417.69479388346434</v>
      </c>
      <c r="I485" s="13">
        <f t="shared" si="41"/>
        <v>312.62479810046278</v>
      </c>
      <c r="J485" s="13">
        <f t="shared" si="41"/>
        <v>66.473853893133608</v>
      </c>
      <c r="K485" s="13">
        <f t="shared" si="41"/>
        <v>3.9464503249672651</v>
      </c>
      <c r="L485" s="13">
        <f t="shared" si="40"/>
        <v>1429.1119262447896</v>
      </c>
    </row>
    <row r="486" spans="5:12" x14ac:dyDescent="0.3">
      <c r="E486" s="4">
        <f t="shared" si="39"/>
        <v>2230</v>
      </c>
      <c r="F486" s="5">
        <f>F485*SUM(economy!Z276:AB276)/SUM(economy!Z275:AB275)</f>
        <v>33214.695138457922</v>
      </c>
      <c r="G486" s="13">
        <f t="shared" si="41"/>
        <v>355.39685498679194</v>
      </c>
      <c r="H486" s="13">
        <f t="shared" si="41"/>
        <v>419.66081831515396</v>
      </c>
      <c r="I486" s="13">
        <f t="shared" si="41"/>
        <v>313.41273999262029</v>
      </c>
      <c r="J486" s="13">
        <f t="shared" si="41"/>
        <v>66.570305727503666</v>
      </c>
      <c r="K486" s="13">
        <f t="shared" si="41"/>
        <v>3.9512007683795991</v>
      </c>
      <c r="L486" s="13">
        <f t="shared" si="40"/>
        <v>1433.9919197904494</v>
      </c>
    </row>
    <row r="487" spans="5:12" x14ac:dyDescent="0.3">
      <c r="E487" s="4">
        <f t="shared" si="39"/>
        <v>2231</v>
      </c>
      <c r="F487" s="5">
        <f>F486*SUM(economy!Z277:AB277)/SUM(economy!Z276:AB276)</f>
        <v>33252.995399596475</v>
      </c>
      <c r="G487" s="13">
        <f t="shared" ref="G487:K502" si="42">G486*(1-G$5)+G$4*$F486*$L$4/1000</f>
        <v>357.42404295298888</v>
      </c>
      <c r="H487" s="13">
        <f t="shared" si="42"/>
        <v>421.62506957356692</v>
      </c>
      <c r="I487" s="13">
        <f t="shared" si="42"/>
        <v>314.19592231335719</v>
      </c>
      <c r="J487" s="13">
        <f t="shared" si="42"/>
        <v>66.665791845204197</v>
      </c>
      <c r="K487" s="13">
        <f t="shared" si="42"/>
        <v>3.9558997673153904</v>
      </c>
      <c r="L487" s="13">
        <f t="shared" si="40"/>
        <v>1438.8667264524327</v>
      </c>
    </row>
    <row r="488" spans="5:12" x14ac:dyDescent="0.3">
      <c r="E488" s="4">
        <f t="shared" si="39"/>
        <v>2232</v>
      </c>
      <c r="F488" s="5">
        <f>F487*SUM(economy!Z278:AB278)/SUM(economy!Z277:AB277)</f>
        <v>33290.884115602865</v>
      </c>
      <c r="G488" s="13">
        <f t="shared" si="42"/>
        <v>359.45356849380931</v>
      </c>
      <c r="H488" s="13">
        <f t="shared" si="42"/>
        <v>423.58751338668941</v>
      </c>
      <c r="I488" s="13">
        <f t="shared" si="42"/>
        <v>314.97434630846624</v>
      </c>
      <c r="J488" s="13">
        <f t="shared" si="42"/>
        <v>66.760318477009378</v>
      </c>
      <c r="K488" s="13">
        <f t="shared" si="42"/>
        <v>3.9605479885656587</v>
      </c>
      <c r="L488" s="13">
        <f t="shared" si="40"/>
        <v>1443.73629465454</v>
      </c>
    </row>
    <row r="489" spans="5:12" x14ac:dyDescent="0.3">
      <c r="E489" s="4">
        <f t="shared" si="39"/>
        <v>2233</v>
      </c>
      <c r="F489" s="5">
        <f>F488*SUM(economy!Z279:AB279)/SUM(economy!Z278:AB278)</f>
        <v>33328.366617758991</v>
      </c>
      <c r="G489" s="13">
        <f t="shared" si="42"/>
        <v>361.4854064914752</v>
      </c>
      <c r="H489" s="13">
        <f t="shared" si="42"/>
        <v>425.54811608412217</v>
      </c>
      <c r="I489" s="13">
        <f t="shared" si="42"/>
        <v>315.74801401874799</v>
      </c>
      <c r="J489" s="13">
        <f t="shared" si="42"/>
        <v>66.853892131912644</v>
      </c>
      <c r="K489" s="13">
        <f t="shared" si="42"/>
        <v>3.9651460902251205</v>
      </c>
      <c r="L489" s="13">
        <f t="shared" si="40"/>
        <v>1448.600574816483</v>
      </c>
    </row>
    <row r="490" spans="5:12" x14ac:dyDescent="0.3">
      <c r="E490" s="4">
        <f t="shared" si="39"/>
        <v>2234</v>
      </c>
      <c r="F490" s="5">
        <f>F489*SUM(economy!Z280:AB280)/SUM(economy!Z279:AB279)</f>
        <v>33365.448166035196</v>
      </c>
      <c r="G490" s="13">
        <f t="shared" si="42"/>
        <v>363.51953215359197</v>
      </c>
      <c r="H490" s="13">
        <f t="shared" si="42"/>
        <v>427.50684458868386</v>
      </c>
      <c r="I490" s="13">
        <f t="shared" si="42"/>
        <v>316.51692825855395</v>
      </c>
      <c r="J490" s="13">
        <f t="shared" si="42"/>
        <v>66.946519572806451</v>
      </c>
      <c r="K490" s="13">
        <f t="shared" si="42"/>
        <v>3.9696947217433234</v>
      </c>
      <c r="L490" s="13">
        <f t="shared" si="40"/>
        <v>1453.4595192953796</v>
      </c>
    </row>
    <row r="491" spans="5:12" x14ac:dyDescent="0.3">
      <c r="E491" s="4">
        <f t="shared" si="39"/>
        <v>2235</v>
      </c>
      <c r="F491" s="5">
        <f>F490*SUM(economy!Z281:AB281)/SUM(economy!Z280:AB280)</f>
        <v>33402.133949590432</v>
      </c>
      <c r="G491" s="13">
        <f t="shared" si="42"/>
        <v>365.55592100879602</v>
      </c>
      <c r="H491" s="13">
        <f t="shared" si="42"/>
        <v>429.4636664080835</v>
      </c>
      <c r="I491" s="13">
        <f t="shared" si="42"/>
        <v>317.28109259468977</v>
      </c>
      <c r="J491" s="13">
        <f t="shared" si="42"/>
        <v>67.038207793607839</v>
      </c>
      <c r="K491" s="13">
        <f t="shared" si="42"/>
        <v>3.9741945239782952</v>
      </c>
      <c r="L491" s="13">
        <f t="shared" si="40"/>
        <v>1458.3130823291553</v>
      </c>
    </row>
    <row r="492" spans="5:12" x14ac:dyDescent="0.3">
      <c r="E492" s="4">
        <f t="shared" si="39"/>
        <v>2236</v>
      </c>
      <c r="F492" s="5">
        <f>F491*SUM(economy!Z282:AB282)/SUM(economy!Z281:AB281)</f>
        <v>33438.429087289289</v>
      </c>
      <c r="G492" s="13">
        <f t="shared" si="42"/>
        <v>367.59454890243302</v>
      </c>
      <c r="H492" s="13">
        <f t="shared" si="42"/>
        <v>431.41854962666224</v>
      </c>
      <c r="I492" s="13">
        <f t="shared" si="42"/>
        <v>318.04051132567736</v>
      </c>
      <c r="J492" s="13">
        <f t="shared" si="42"/>
        <v>67.128963997749594</v>
      </c>
      <c r="K492" s="13">
        <f t="shared" si="42"/>
        <v>3.9786461292525632</v>
      </c>
      <c r="L492" s="13">
        <f t="shared" si="40"/>
        <v>1463.161219981775</v>
      </c>
    </row>
    <row r="493" spans="5:12" x14ac:dyDescent="0.3">
      <c r="E493" s="4">
        <f t="shared" si="39"/>
        <v>2237</v>
      </c>
      <c r="F493" s="5">
        <f>F492*SUM(economy!Z283:AB283)/SUM(economy!Z282:AB282)</f>
        <v>33474.338628236008</v>
      </c>
      <c r="G493" s="13">
        <f t="shared" si="42"/>
        <v>369.63539199226756</v>
      </c>
      <c r="H493" s="13">
        <f t="shared" si="42"/>
        <v>433.37146289720687</v>
      </c>
      <c r="I493" s="13">
        <f t="shared" si="42"/>
        <v>318.7951894613725</v>
      </c>
      <c r="J493" s="13">
        <f t="shared" si="42"/>
        <v>67.218795577960719</v>
      </c>
      <c r="K493" s="13">
        <f t="shared" si="42"/>
        <v>3.9830501614114091</v>
      </c>
      <c r="L493" s="13">
        <f t="shared" si="40"/>
        <v>1468.0038900902191</v>
      </c>
    </row>
    <row r="494" spans="5:12" x14ac:dyDescent="0.3">
      <c r="E494" s="4">
        <f t="shared" si="39"/>
        <v>2238</v>
      </c>
      <c r="F494" s="5">
        <f>F493*SUM(economy!Z284:AB284)/SUM(economy!Z283:AB283)</f>
        <v>33509.86755232259</v>
      </c>
      <c r="G494" s="13">
        <f t="shared" si="42"/>
        <v>371.67842674422565</v>
      </c>
      <c r="H494" s="13">
        <f t="shared" si="42"/>
        <v>435.32237543283554</v>
      </c>
      <c r="I494" s="13">
        <f t="shared" si="42"/>
        <v>319.54513270293643</v>
      </c>
      <c r="J494" s="13">
        <f t="shared" si="42"/>
        <v>67.307710097264732</v>
      </c>
      <c r="K494" s="13">
        <f t="shared" si="42"/>
        <v>3.9874072358832704</v>
      </c>
      <c r="L494" s="13">
        <f t="shared" si="40"/>
        <v>1472.8410522131455</v>
      </c>
    </row>
    <row r="495" spans="5:12" x14ac:dyDescent="0.3">
      <c r="E495" s="4">
        <f t="shared" si="39"/>
        <v>2239</v>
      </c>
      <c r="F495" s="5">
        <f>F494*SUM(economy!Z285:AB285)/SUM(economy!Z284:AB284)</f>
        <v>33545.020770792304</v>
      </c>
      <c r="G495" s="13">
        <f t="shared" si="42"/>
        <v>373.72362992817023</v>
      </c>
      <c r="H495" s="13">
        <f t="shared" si="42"/>
        <v>437.27125699895748</v>
      </c>
      <c r="I495" s="13">
        <f t="shared" si="42"/>
        <v>320.29034742315866</v>
      </c>
      <c r="J495" s="13">
        <f t="shared" si="42"/>
        <v>67.39571527112777</v>
      </c>
      <c r="K495" s="13">
        <f t="shared" si="42"/>
        <v>3.9917179597421093</v>
      </c>
      <c r="L495" s="13">
        <f t="shared" si="40"/>
        <v>1477.6726675811562</v>
      </c>
    </row>
    <row r="496" spans="5:12" x14ac:dyDescent="0.3">
      <c r="E496" s="4">
        <f t="shared" si="39"/>
        <v>2240</v>
      </c>
      <c r="F496" s="5">
        <f>F495*SUM(economy!Z286:AB286)/SUM(economy!Z285:AB285)</f>
        <v>33579.803126815823</v>
      </c>
      <c r="G496" s="13">
        <f t="shared" si="42"/>
        <v>375.77097861371152</v>
      </c>
      <c r="H496" s="13">
        <f t="shared" si="42"/>
        <v>439.21807790530784</v>
      </c>
      <c r="I496" s="13">
        <f t="shared" si="42"/>
        <v>321.03084064712863</v>
      </c>
      <c r="J496" s="13">
        <f t="shared" si="42"/>
        <v>67.482818950692618</v>
      </c>
      <c r="K496" s="13">
        <f t="shared" si="42"/>
        <v>3.9959829317716982</v>
      </c>
      <c r="L496" s="13">
        <f t="shared" si="40"/>
        <v>1482.4986990486125</v>
      </c>
    </row>
    <row r="497" spans="5:12" x14ac:dyDescent="0.3">
      <c r="E497" s="4">
        <f t="shared" si="39"/>
        <v>2241</v>
      </c>
      <c r="F497" s="5">
        <f>F496*SUM(economy!Z287:AB287)/SUM(economy!Z286:AB286)</f>
        <v>33614.219396080334</v>
      </c>
      <c r="G497" s="13">
        <f t="shared" si="42"/>
        <v>377.82045016605241</v>
      </c>
      <c r="H497" s="13">
        <f t="shared" si="42"/>
        <v>441.16280899805838</v>
      </c>
      <c r="I497" s="13">
        <f t="shared" si="42"/>
        <v>321.76662003325316</v>
      </c>
      <c r="J497" s="13">
        <f t="shared" si="42"/>
        <v>67.569029107038247</v>
      </c>
      <c r="K497" s="13">
        <f t="shared" si="42"/>
        <v>4.0002027425316591</v>
      </c>
      <c r="L497" s="13">
        <f t="shared" si="40"/>
        <v>1487.3191110469338</v>
      </c>
    </row>
    <row r="498" spans="5:12" x14ac:dyDescent="0.3">
      <c r="E498" s="4">
        <f t="shared" si="39"/>
        <v>2242</v>
      </c>
      <c r="F498" s="5">
        <f>F497*SUM(economy!Z288:AB288)/SUM(economy!Z287:AB287)</f>
        <v>33648.274287390173</v>
      </c>
      <c r="G498" s="13">
        <f t="shared" si="42"/>
        <v>379.8720222418695</v>
      </c>
      <c r="H498" s="13">
        <f t="shared" si="42"/>
        <v>443.10542165200519</v>
      </c>
      <c r="I498" s="13">
        <f t="shared" si="42"/>
        <v>322.4976938546173</v>
      </c>
      <c r="J498" s="13">
        <f t="shared" si="42"/>
        <v>67.654353816407607</v>
      </c>
      <c r="K498" s="13">
        <f t="shared" si="42"/>
        <v>4.0043779744251742</v>
      </c>
      <c r="L498" s="13">
        <f t="shared" si="40"/>
        <v>1492.1338695393247</v>
      </c>
    </row>
    <row r="499" spans="5:12" x14ac:dyDescent="0.3">
      <c r="E499" s="4">
        <f t="shared" si="39"/>
        <v>2243</v>
      </c>
      <c r="F499" s="5">
        <f>F498*SUM(economy!Z289:AB289)/SUM(economy!Z288:AB288)</f>
        <v>33681.972443278093</v>
      </c>
      <c r="G499" s="13">
        <f t="shared" si="42"/>
        <v>381.92567278523137</v>
      </c>
      <c r="H499" s="13">
        <f t="shared" si="42"/>
        <v>445.04588776283441</v>
      </c>
      <c r="I499" s="13">
        <f t="shared" si="42"/>
        <v>323.22407098068578</v>
      </c>
      <c r="J499" s="13">
        <f t="shared" si="42"/>
        <v>67.738801246349837</v>
      </c>
      <c r="K499" s="13">
        <f t="shared" si="42"/>
        <v>4.0085092017682564</v>
      </c>
      <c r="L499" s="13">
        <f t="shared" si="40"/>
        <v>1496.9429419768696</v>
      </c>
    </row>
    <row r="500" spans="5:12" x14ac:dyDescent="0.3">
      <c r="E500" s="4">
        <f t="shared" si="39"/>
        <v>2244</v>
      </c>
      <c r="F500" s="5">
        <f>F499*SUM(economy!Z290:AB290)/SUM(economy!Z289:AB289)</f>
        <v>33715.318440627198</v>
      </c>
      <c r="G500" s="13">
        <f t="shared" si="42"/>
        <v>383.98138002355353</v>
      </c>
      <c r="H500" s="13">
        <f t="shared" si="42"/>
        <v>446.9841797394667</v>
      </c>
      <c r="I500" s="13">
        <f t="shared" si="42"/>
        <v>323.94576085934153</v>
      </c>
      <c r="J500" s="13">
        <f t="shared" si="42"/>
        <v>67.822379642725892</v>
      </c>
      <c r="K500" s="13">
        <f t="shared" si="42"/>
        <v>4.0125969908604597</v>
      </c>
      <c r="L500" s="13">
        <f t="shared" si="40"/>
        <v>1501.7462972559481</v>
      </c>
    </row>
    <row r="501" spans="5:12" x14ac:dyDescent="0.3">
      <c r="E501" s="4">
        <f t="shared" si="39"/>
        <v>2245</v>
      </c>
      <c r="F501" s="5">
        <f>F500*SUM(economy!Z291:AB291)/SUM(economy!Z290:AB290)</f>
        <v>33748.316791301535</v>
      </c>
      <c r="G501" s="13">
        <f t="shared" si="42"/>
        <v>386.03912246359181</v>
      </c>
      <c r="H501" s="13">
        <f t="shared" si="42"/>
        <v>448.92027049648067</v>
      </c>
      <c r="I501" s="13">
        <f t="shared" si="42"/>
        <v>324.66277349925906</v>
      </c>
      <c r="J501" s="13">
        <f t="shared" si="42"/>
        <v>67.905097317529453</v>
      </c>
      <c r="K501" s="13">
        <f t="shared" si="42"/>
        <v>4.0166419000569684</v>
      </c>
      <c r="L501" s="13">
        <f t="shared" si="40"/>
        <v>1506.543905676918</v>
      </c>
    </row>
    <row r="502" spans="5:12" x14ac:dyDescent="0.3">
      <c r="E502" s="4">
        <f t="shared" si="39"/>
        <v>2246</v>
      </c>
      <c r="F502" s="5">
        <f>F501*SUM(economy!Z292:AB292)/SUM(economy!Z291:AB291)</f>
        <v>33780.971942785676</v>
      </c>
      <c r="G502" s="13">
        <f t="shared" si="42"/>
        <v>388.09887888747409</v>
      </c>
      <c r="H502" s="13">
        <f t="shared" si="42"/>
        <v>450.85413344661708</v>
      </c>
      <c r="I502" s="13">
        <f t="shared" si="42"/>
        <v>325.375119452609</v>
      </c>
      <c r="J502" s="13">
        <f t="shared" si="42"/>
        <v>67.986962637477646</v>
      </c>
      <c r="K502" s="13">
        <f t="shared" si="42"/>
        <v>4.0206444798419225</v>
      </c>
      <c r="L502" s="13">
        <f t="shared" si="40"/>
        <v>1511.3357389040198</v>
      </c>
    </row>
    <row r="503" spans="5:12" x14ac:dyDescent="0.3">
      <c r="E503" s="4">
        <f t="shared" si="39"/>
        <v>2247</v>
      </c>
      <c r="F503" s="5">
        <f>F502*SUM(economy!Z293:AB293)/SUM(economy!Z292:AB292)</f>
        <v>33813.28827883194</v>
      </c>
      <c r="G503" s="13">
        <f t="shared" ref="G503:K518" si="43">G502*(1-G$5)+G$4*$F502*$L$4/1000</f>
        <v>390.16062834877084</v>
      </c>
      <c r="H503" s="13">
        <f t="shared" si="43"/>
        <v>452.78574249336322</v>
      </c>
      <c r="I503" s="13">
        <f t="shared" si="43"/>
        <v>326.08280979809092</v>
      </c>
      <c r="J503" s="13">
        <f t="shared" si="43"/>
        <v>68.067984013328584</v>
      </c>
      <c r="K503" s="13">
        <f t="shared" si="43"/>
        <v>4.0246052729029245</v>
      </c>
      <c r="L503" s="13">
        <f t="shared" si="40"/>
        <v>1516.1217699264564</v>
      </c>
    </row>
    <row r="504" spans="5:12" x14ac:dyDescent="0.3">
      <c r="E504" s="4">
        <f t="shared" si="39"/>
        <v>2248</v>
      </c>
      <c r="F504" s="5">
        <f>F503*SUM(economy!Z294:AB294)/SUM(economy!Z293:AB293)</f>
        <v>33845.27012011499</v>
      </c>
      <c r="G504" s="13">
        <f t="shared" si="43"/>
        <v>392.22435016860567</v>
      </c>
      <c r="H504" s="13">
        <f t="shared" si="43"/>
        <v>454.71507202361852</v>
      </c>
      <c r="I504" s="13">
        <f t="shared" si="43"/>
        <v>326.78585612429117</v>
      </c>
      <c r="J504" s="13">
        <f t="shared" si="43"/>
        <v>68.148169889885139</v>
      </c>
      <c r="K504" s="13">
        <f t="shared" si="43"/>
        <v>4.0285248142066106</v>
      </c>
      <c r="L504" s="13">
        <f t="shared" si="40"/>
        <v>1520.9019730206071</v>
      </c>
    </row>
    <row r="505" spans="5:12" x14ac:dyDescent="0.3">
      <c r="E505" s="4">
        <f t="shared" si="39"/>
        <v>2249</v>
      </c>
      <c r="F505" s="5">
        <f>F504*SUM(economy!Z295:AB295)/SUM(economy!Z294:AB294)</f>
        <v>33876.921724892483</v>
      </c>
      <c r="G505" s="13">
        <f t="shared" si="43"/>
        <v>394.29002393180519</v>
      </c>
      <c r="H505" s="13">
        <f t="shared" si="43"/>
        <v>456.64209690044197</v>
      </c>
      <c r="I505" s="13">
        <f t="shared" si="43"/>
        <v>327.48427051336245</v>
      </c>
      <c r="J505" s="13">
        <f t="shared" si="43"/>
        <v>68.227528736646562</v>
      </c>
      <c r="K505" s="13">
        <f t="shared" si="43"/>
        <v>4.0324036310752245</v>
      </c>
      <c r="L505" s="13">
        <f t="shared" si="40"/>
        <v>1525.6763237133312</v>
      </c>
    </row>
    <row r="506" spans="5:12" x14ac:dyDescent="0.3">
      <c r="E506" s="4">
        <f t="shared" si="39"/>
        <v>2250</v>
      </c>
      <c r="F506" s="5">
        <f>F505*SUM(economy!Z296:AB296)/SUM(economy!Z295:AB295)</f>
        <v>33908.24728967229</v>
      </c>
      <c r="G506" s="13">
        <f t="shared" si="43"/>
        <v>396.35762948308974</v>
      </c>
      <c r="H506" s="13">
        <f t="shared" si="43"/>
        <v>458.56679245588157</v>
      </c>
      <c r="I506" s="13">
        <f t="shared" si="43"/>
        <v>328.17806552502162</v>
      </c>
      <c r="J506" s="13">
        <f t="shared" si="43"/>
        <v>68.306069039071758</v>
      </c>
      <c r="K506" s="13">
        <f t="shared" si="43"/>
        <v>4.0362422432640725</v>
      </c>
      <c r="L506" s="13">
        <f t="shared" si="40"/>
        <v>1530.4447987463286</v>
      </c>
    </row>
    <row r="507" spans="5:12" x14ac:dyDescent="0.3">
      <c r="E507" s="4">
        <f t="shared" si="39"/>
        <v>2251</v>
      </c>
      <c r="F507" s="5">
        <f>F506*SUM(economy!Z297:AB297)/SUM(economy!Z296:AB296)</f>
        <v>33939.250949883935</v>
      </c>
      <c r="G507" s="13">
        <f t="shared" si="43"/>
        <v>398.42714692330446</v>
      </c>
      <c r="H507" s="13">
        <f t="shared" si="43"/>
        <v>460.48913448388578</v>
      </c>
      <c r="I507" s="13">
        <f t="shared" si="43"/>
        <v>328.86725418086246</v>
      </c>
      <c r="J507" s="13">
        <f t="shared" si="43"/>
        <v>68.383799290419915</v>
      </c>
      <c r="K507" s="13">
        <f t="shared" si="43"/>
        <v>4.0400411630398345</v>
      </c>
      <c r="L507" s="13">
        <f t="shared" si="40"/>
        <v>1535.2073760415124</v>
      </c>
    </row>
    <row r="508" spans="5:12" x14ac:dyDescent="0.3">
      <c r="E508" s="4">
        <f t="shared" si="39"/>
        <v>2252</v>
      </c>
      <c r="F508" s="5">
        <f>F507*SUM(economy!Z298:AB298)/SUM(economy!Z297:AB297)</f>
        <v>33969.936780555727</v>
      </c>
      <c r="G508" s="13">
        <f t="shared" si="43"/>
        <v>400.49855660569176</v>
      </c>
      <c r="H508" s="13">
        <f t="shared" si="43"/>
        <v>462.40909923329787</v>
      </c>
      <c r="I508" s="13">
        <f t="shared" si="43"/>
        <v>329.55184994898013</v>
      </c>
      <c r="J508" s="13">
        <f t="shared" si="43"/>
        <v>68.460727984136071</v>
      </c>
      <c r="K508" s="13">
        <f t="shared" si="43"/>
        <v>4.0438008952595776</v>
      </c>
      <c r="L508" s="13">
        <f t="shared" si="40"/>
        <v>1539.9640346673655</v>
      </c>
    </row>
    <row r="509" spans="5:12" x14ac:dyDescent="0.3">
      <c r="E509" s="4">
        <f t="shared" si="39"/>
        <v>2253</v>
      </c>
      <c r="F509" s="5">
        <f>F508*SUM(economy!Z299:AB299)/SUM(economy!Z298:AB298)</f>
        <v>34000.308796995094</v>
      </c>
      <c r="G509" s="13">
        <f t="shared" si="43"/>
        <v>402.57183913220456</v>
      </c>
      <c r="H509" s="13">
        <f t="shared" si="43"/>
        <v>464.32666340093306</v>
      </c>
      <c r="I509" s="13">
        <f t="shared" si="43"/>
        <v>330.23186672890358</v>
      </c>
      <c r="J509" s="13">
        <f t="shared" si="43"/>
        <v>68.536863606751155</v>
      </c>
      <c r="K509" s="13">
        <f t="shared" si="43"/>
        <v>4.0475219374504761</v>
      </c>
      <c r="L509" s="13">
        <f t="shared" si="40"/>
        <v>1544.714754806243</v>
      </c>
    </row>
    <row r="510" spans="5:12" x14ac:dyDescent="0.3">
      <c r="E510" s="4">
        <f t="shared" si="39"/>
        <v>2254</v>
      </c>
      <c r="F510" s="5">
        <f>F509*SUM(economy!Z300:AB300)/SUM(economy!Z299:AB299)</f>
        <v>34030.370955472841</v>
      </c>
      <c r="G510" s="13">
        <f t="shared" si="43"/>
        <v>404.64697534986152</v>
      </c>
      <c r="H510" s="13">
        <f t="shared" si="43"/>
        <v>466.24180412473845</v>
      </c>
      <c r="I510" s="13">
        <f t="shared" si="43"/>
        <v>330.90731883683242</v>
      </c>
      <c r="J510" s="13">
        <f t="shared" si="43"/>
        <v>68.612214631267491</v>
      </c>
      <c r="K510" s="13">
        <f t="shared" si="43"/>
        <v>4.0512047798900994</v>
      </c>
      <c r="L510" s="13">
        <f t="shared" si="40"/>
        <v>1549.4595177225901</v>
      </c>
    </row>
    <row r="511" spans="5:12" x14ac:dyDescent="0.3">
      <c r="E511" s="4">
        <f t="shared" si="39"/>
        <v>2255</v>
      </c>
      <c r="F511" s="5">
        <f>F510*SUM(economy!Z301:AB301)/SUM(economy!Z300:AB300)</f>
        <v>34060.127153910187</v>
      </c>
      <c r="G511" s="13">
        <f t="shared" si="43"/>
        <v>406.72394634714391</v>
      </c>
      <c r="H511" s="13">
        <f t="shared" si="43"/>
        <v>468.15449897703627</v>
      </c>
      <c r="I511" s="13">
        <f t="shared" si="43"/>
        <v>331.57822099117453</v>
      </c>
      <c r="J511" s="13">
        <f t="shared" si="43"/>
        <v>68.686789511002445</v>
      </c>
      <c r="K511" s="13">
        <f t="shared" si="43"/>
        <v>4.0548499056872389</v>
      </c>
      <c r="L511" s="13">
        <f t="shared" si="40"/>
        <v>1554.1983057320442</v>
      </c>
    </row>
    <row r="512" spans="5:12" x14ac:dyDescent="0.3">
      <c r="E512" s="4">
        <f t="shared" si="39"/>
        <v>2256</v>
      </c>
      <c r="F512" s="5">
        <f>F511*SUM(economy!Z302:AB302)/SUM(economy!Z301:AB301)</f>
        <v>34089.581232568249</v>
      </c>
      <c r="G512" s="13">
        <f t="shared" si="43"/>
        <v>408.80273345043418</v>
      </c>
      <c r="H512" s="13">
        <f t="shared" si="43"/>
        <v>470.06472595784987</v>
      </c>
      <c r="I512" s="13">
        <f t="shared" si="43"/>
        <v>332.24458829838176</v>
      </c>
      <c r="J512" s="13">
        <f t="shared" si="43"/>
        <v>68.760596673864413</v>
      </c>
      <c r="K512" s="13">
        <f t="shared" si="43"/>
        <v>4.0584577908631854</v>
      </c>
      <c r="L512" s="13">
        <f t="shared" si="40"/>
        <v>1558.9311021713936</v>
      </c>
    </row>
    <row r="513" spans="5:12" x14ac:dyDescent="0.3">
      <c r="E513" s="4">
        <f t="shared" si="39"/>
        <v>2257</v>
      </c>
      <c r="F513" s="5">
        <f>F512*SUM(economy!Z303:AB303)/SUM(economy!Z302:AB302)</f>
        <v>34118.736974739528</v>
      </c>
      <c r="G513" s="13">
        <f t="shared" si="43"/>
        <v>410.88331822049702</v>
      </c>
      <c r="H513" s="13">
        <f t="shared" si="43"/>
        <v>471.97246348831305</v>
      </c>
      <c r="I513" s="13">
        <f t="shared" si="43"/>
        <v>332.90643623907829</v>
      </c>
      <c r="J513" s="13">
        <f t="shared" si="43"/>
        <v>68.833644517036774</v>
      </c>
      <c r="K513" s="13">
        <f t="shared" si="43"/>
        <v>4.0620289044333946</v>
      </c>
      <c r="L513" s="13">
        <f t="shared" si="40"/>
        <v>1563.6578913693588</v>
      </c>
    </row>
    <row r="514" spans="5:12" x14ac:dyDescent="0.3">
      <c r="E514" s="4">
        <f t="shared" si="39"/>
        <v>2258</v>
      </c>
      <c r="F514" s="5">
        <f>F513*SUM(economy!Z304:AB304)/SUM(economy!Z303:AB303)</f>
        <v>34147.598107440557</v>
      </c>
      <c r="G514" s="13">
        <f t="shared" si="43"/>
        <v>412.96568244900226</v>
      </c>
      <c r="H514" s="13">
        <f t="shared" si="43"/>
        <v>473.87769040416248</v>
      </c>
      <c r="I514" s="13">
        <f t="shared" si="43"/>
        <v>333.56378065447979</v>
      </c>
      <c r="J514" s="13">
        <f t="shared" si="43"/>
        <v>68.905941402046622</v>
      </c>
      <c r="K514" s="13">
        <f t="shared" si="43"/>
        <v>4.0655637084894876</v>
      </c>
      <c r="L514" s="13">
        <f t="shared" si="40"/>
        <v>1568.3786586181807</v>
      </c>
    </row>
    <row r="515" spans="5:12" x14ac:dyDescent="0.3">
      <c r="E515" s="4">
        <f t="shared" si="39"/>
        <v>2259</v>
      </c>
      <c r="F515" s="5">
        <f>F514*SUM(economy!Z305:AB305)/SUM(economy!Z304:AB304)</f>
        <v>34176.16830210614</v>
      </c>
      <c r="G515" s="13">
        <f t="shared" si="43"/>
        <v>415.0498081550902</v>
      </c>
      <c r="H515" s="13">
        <f t="shared" si="43"/>
        <v>475.78038594931297</v>
      </c>
      <c r="I515" s="13">
        <f t="shared" si="43"/>
        <v>334.21663773309882</v>
      </c>
      <c r="J515" s="13">
        <f t="shared" si="43"/>
        <v>68.977495650196573</v>
      </c>
      <c r="K515" s="13">
        <f t="shared" si="43"/>
        <v>4.069062658281501</v>
      </c>
      <c r="L515" s="13">
        <f t="shared" si="40"/>
        <v>1573.09339014598</v>
      </c>
    </row>
    <row r="516" spans="5:12" x14ac:dyDescent="0.3">
      <c r="E516" s="4">
        <f t="shared" si="39"/>
        <v>2260</v>
      </c>
      <c r="F516" s="5">
        <f>F515*SUM(economy!Z306:AB306)/SUM(economy!Z305:AB305)</f>
        <v>34204.45117528327</v>
      </c>
      <c r="G516" s="13">
        <f t="shared" si="43"/>
        <v>417.13567758197934</v>
      </c>
      <c r="H516" s="13">
        <f t="shared" si="43"/>
        <v>477.68052976951566</v>
      </c>
      <c r="I516" s="13">
        <f t="shared" si="43"/>
        <v>334.86502399773281</v>
      </c>
      <c r="J516" s="13">
        <f t="shared" si="43"/>
        <v>69.04831553833894</v>
      </c>
      <c r="K516" s="13">
        <f t="shared" si="43"/>
        <v>4.0725262023003719</v>
      </c>
      <c r="L516" s="13">
        <f t="shared" si="40"/>
        <v>1577.8020730898672</v>
      </c>
    </row>
    <row r="517" spans="5:12" x14ac:dyDescent="0.3">
      <c r="E517" s="4">
        <f t="shared" si="39"/>
        <v>2261</v>
      </c>
      <c r="F517" s="5">
        <f>F516*SUM(economy!Z307:AB307)/SUM(economy!Z306:AB306)</f>
        <v>34232.450289325985</v>
      </c>
      <c r="G517" s="13">
        <f t="shared" si="43"/>
        <v>419.22327319361636</v>
      </c>
      <c r="H517" s="13">
        <f t="shared" si="43"/>
        <v>479.57810190609865</v>
      </c>
      <c r="I517" s="13">
        <f t="shared" si="43"/>
        <v>335.508956292731</v>
      </c>
      <c r="J517" s="13">
        <f t="shared" si="43"/>
        <v>69.118409294972835</v>
      </c>
      <c r="K517" s="13">
        <f t="shared" si="43"/>
        <v>4.0759547823605438</v>
      </c>
      <c r="L517" s="13">
        <f t="shared" si="40"/>
        <v>1582.5046954697793</v>
      </c>
    </row>
    <row r="518" spans="5:12" x14ac:dyDescent="0.3">
      <c r="E518" s="4">
        <f t="shared" si="39"/>
        <v>2262</v>
      </c>
      <c r="F518" s="5">
        <f>F517*SUM(economy!Z308:AB308)/SUM(economy!Z307:AB307)</f>
        <v>34260.16915308946</v>
      </c>
      <c r="G518" s="13">
        <f t="shared" si="43"/>
        <v>421.31257767136867</v>
      </c>
      <c r="H518" s="13">
        <f t="shared" si="43"/>
        <v>481.47308278979034</v>
      </c>
      <c r="I518" s="13">
        <f t="shared" si="43"/>
        <v>336.14845177153671</v>
      </c>
      <c r="J518" s="13">
        <f t="shared" si="43"/>
        <v>69.187785096645769</v>
      </c>
      <c r="K518" s="13">
        <f t="shared" si="43"/>
        <v>4.0793488336826886</v>
      </c>
      <c r="L518" s="13">
        <f t="shared" si="40"/>
        <v>1587.2012461630241</v>
      </c>
    </row>
    <row r="519" spans="5:12" x14ac:dyDescent="0.3">
      <c r="E519" s="4">
        <f t="shared" si="39"/>
        <v>2263</v>
      </c>
      <c r="F519" s="5">
        <f>F518*SUM(economy!Z309:AB309)/SUM(economy!Z308:AB308)</f>
        <v>34287.611222623513</v>
      </c>
      <c r="G519" s="13">
        <f t="shared" ref="G519:K534" si="44">G518*(1-G$5)+G$4*$F518*$L$4/1000</f>
        <v>423.40357391075912</v>
      </c>
      <c r="H519" s="13">
        <f t="shared" si="44"/>
        <v>483.36545323462457</v>
      </c>
      <c r="I519" s="13">
        <f t="shared" si="44"/>
        <v>336.78352788450127</v>
      </c>
      <c r="J519" s="13">
        <f t="shared" si="44"/>
        <v>69.256451064642249</v>
      </c>
      <c r="K519" s="13">
        <f t="shared" si="44"/>
        <v>4.0827087849764743</v>
      </c>
      <c r="L519" s="13">
        <f t="shared" si="40"/>
        <v>1591.8917148795035</v>
      </c>
    </row>
    <row r="520" spans="5:12" x14ac:dyDescent="0.3">
      <c r="E520" s="4">
        <f t="shared" si="39"/>
        <v>2264</v>
      </c>
      <c r="F520" s="5">
        <f>F519*SUM(economy!Z310:AB310)/SUM(economy!Z309:AB309)</f>
        <v>34314.779901865077</v>
      </c>
      <c r="G520" s="13">
        <f t="shared" si="44"/>
        <v>425.4962450182432</v>
      </c>
      <c r="H520" s="13">
        <f t="shared" si="44"/>
        <v>485.25519443192832</v>
      </c>
      <c r="I520" s="13">
        <f t="shared" si="44"/>
        <v>337.41420236696518</v>
      </c>
      <c r="J520" s="13">
        <f t="shared" si="44"/>
        <v>69.32441526194296</v>
      </c>
      <c r="K520" s="13">
        <f t="shared" si="44"/>
        <v>4.0860350585233176</v>
      </c>
      <c r="L520" s="13">
        <f t="shared" si="40"/>
        <v>1596.5760921376029</v>
      </c>
    </row>
    <row r="521" spans="5:12" x14ac:dyDescent="0.3">
      <c r="E521" s="4">
        <f t="shared" si="39"/>
        <v>2265</v>
      </c>
      <c r="F521" s="5">
        <f>F520*SUM(economy!Z311:AB311)/SUM(economy!Z310:AB310)</f>
        <v>34341.67854332929</v>
      </c>
      <c r="G521" s="13">
        <f t="shared" si="44"/>
        <v>427.59057430802841</v>
      </c>
      <c r="H521" s="13">
        <f t="shared" si="44"/>
        <v>487.14228794439009</v>
      </c>
      <c r="I521" s="13">
        <f t="shared" si="44"/>
        <v>338.04049322760409</v>
      </c>
      <c r="J521" s="13">
        <f t="shared" si="44"/>
        <v>69.391685690439019</v>
      </c>
      <c r="K521" s="13">
        <f t="shared" si="44"/>
        <v>4.0893280702590911</v>
      </c>
      <c r="L521" s="13">
        <f t="shared" si="40"/>
        <v>1601.2543692407207</v>
      </c>
    </row>
    <row r="522" spans="5:12" x14ac:dyDescent="0.3">
      <c r="E522" s="4">
        <f t="shared" ref="E522:E556" si="45">1+E521</f>
        <v>2266</v>
      </c>
      <c r="F522" s="5">
        <f>F521*SUM(economy!Z312:AB312)/SUM(economy!Z311:AB311)</f>
        <v>34368.310448798897</v>
      </c>
      <c r="G522" s="13">
        <f t="shared" si="44"/>
        <v>429.68654529893581</v>
      </c>
      <c r="H522" s="13">
        <f t="shared" si="44"/>
        <v>489.02671570021022</v>
      </c>
      <c r="I522" s="13">
        <f t="shared" si="44"/>
        <v>338.66241873703422</v>
      </c>
      <c r="J522" s="13">
        <f t="shared" si="44"/>
        <v>69.458270288386316</v>
      </c>
      <c r="K522" s="13">
        <f t="shared" si="44"/>
        <v>4.0925882298567302</v>
      </c>
      <c r="L522" s="13">
        <f t="shared" ref="L522:L556" si="46">SUM(G522:K522,L$5)</f>
        <v>1605.9265382544233</v>
      </c>
    </row>
    <row r="523" spans="5:12" x14ac:dyDescent="0.3">
      <c r="E523" s="4">
        <f t="shared" si="45"/>
        <v>2267</v>
      </c>
      <c r="F523" s="5">
        <f>F522*SUM(economy!Z313:AB313)/SUM(economy!Z312:AB312)</f>
        <v>34394.678870011325</v>
      </c>
      <c r="G523" s="13">
        <f t="shared" si="44"/>
        <v>431.78414171130385</v>
      </c>
      <c r="H523" s="13">
        <f t="shared" si="44"/>
        <v>490.90845998733164</v>
      </c>
      <c r="I523" s="13">
        <f t="shared" si="44"/>
        <v>339.2799974166748</v>
      </c>
      <c r="J523" s="13">
        <f t="shared" si="44"/>
        <v>69.52417692808632</v>
      </c>
      <c r="K523" s="13">
        <f t="shared" si="44"/>
        <v>4.0958159408087056</v>
      </c>
      <c r="L523" s="13">
        <f t="shared" si="46"/>
        <v>1610.5925919842052</v>
      </c>
    </row>
    <row r="524" spans="5:12" x14ac:dyDescent="0.3">
      <c r="E524" s="4">
        <f t="shared" si="45"/>
        <v>2268</v>
      </c>
      <c r="F524" s="5">
        <f>F523*SUM(economy!Z314:AB314)/SUM(economy!Z313:AB313)</f>
        <v>34420.787009343578</v>
      </c>
      <c r="G524" s="13">
        <f t="shared" si="44"/>
        <v>433.88334746393366</v>
      </c>
      <c r="H524" s="13">
        <f t="shared" si="44"/>
        <v>492.78750344775108</v>
      </c>
      <c r="I524" s="13">
        <f t="shared" si="44"/>
        <v>339.89324802786319</v>
      </c>
      <c r="J524" s="13">
        <f t="shared" si="44"/>
        <v>69.589413413780008</v>
      </c>
      <c r="K524" s="13">
        <f t="shared" si="44"/>
        <v>4.0990116005093009</v>
      </c>
      <c r="L524" s="13">
        <f t="shared" si="46"/>
        <v>1615.2525239538372</v>
      </c>
    </row>
    <row r="525" spans="5:12" x14ac:dyDescent="0.3">
      <c r="E525" s="4">
        <f t="shared" si="45"/>
        <v>2269</v>
      </c>
      <c r="F525" s="5">
        <f>F524*SUM(economy!Z315:AB315)/SUM(economy!Z314:AB314)</f>
        <v>34446.638020494502</v>
      </c>
      <c r="G525" s="13">
        <f t="shared" si="44"/>
        <v>435.9841466710767</v>
      </c>
      <c r="H525" s="13">
        <f t="shared" si="44"/>
        <v>494.66382907191047</v>
      </c>
      <c r="I525" s="13">
        <f t="shared" si="44"/>
        <v>340.5021895612187</v>
      </c>
      <c r="J525" s="13">
        <f t="shared" si="44"/>
        <v>69.65398747974244</v>
      </c>
      <c r="K525" s="13">
        <f t="shared" si="44"/>
        <v>4.1021756003366709</v>
      </c>
      <c r="L525" s="13">
        <f t="shared" si="46"/>
        <v>1619.9063283842852</v>
      </c>
    </row>
    <row r="526" spans="5:12" x14ac:dyDescent="0.3">
      <c r="E526" s="4">
        <f t="shared" si="45"/>
        <v>2270</v>
      </c>
      <c r="F526" s="5">
        <f>F525*SUM(economy!Z316:AB316)/SUM(economy!Z315:AB315)</f>
        <v>34472.235009163727</v>
      </c>
      <c r="G526" s="13">
        <f t="shared" si="44"/>
        <v>438.08652363946368</v>
      </c>
      <c r="H526" s="13">
        <f t="shared" si="44"/>
        <v>496.53742019316735</v>
      </c>
      <c r="I526" s="13">
        <f t="shared" si="44"/>
        <v>341.10684122625202</v>
      </c>
      <c r="J526" s="13">
        <f t="shared" si="44"/>
        <v>69.717906788566296</v>
      </c>
      <c r="K526" s="13">
        <f t="shared" si="44"/>
        <v>4.1053083257346445</v>
      </c>
      <c r="L526" s="13">
        <f t="shared" si="46"/>
        <v>1624.554000173184</v>
      </c>
    </row>
    <row r="527" spans="5:12" x14ac:dyDescent="0.3">
      <c r="E527" s="4">
        <f t="shared" si="45"/>
        <v>2271</v>
      </c>
      <c r="F527" s="5">
        <f>F526*SUM(economy!Z317:AB317)/SUM(economy!Z316:AB316)</f>
        <v>34497.581033727765</v>
      </c>
      <c r="G527" s="13">
        <f t="shared" si="44"/>
        <v>440.19046286537508</v>
      </c>
      <c r="H527" s="13">
        <f t="shared" si="44"/>
        <v>498.40826048234482</v>
      </c>
      <c r="I527" s="13">
        <f t="shared" si="44"/>
        <v>341.707222441216</v>
      </c>
      <c r="J527" s="13">
        <f t="shared" si="44"/>
        <v>69.781178929623167</v>
      </c>
      <c r="K527" s="13">
        <f t="shared" si="44"/>
        <v>4.1084101562942168</v>
      </c>
      <c r="L527" s="13">
        <f t="shared" si="46"/>
        <v>1629.1955348748531</v>
      </c>
    </row>
    <row r="528" spans="5:12" x14ac:dyDescent="0.3">
      <c r="E528" s="4">
        <f t="shared" si="45"/>
        <v>2272</v>
      </c>
      <c r="F528" s="5">
        <f>F527*SUM(economy!Z318:AB318)/SUM(economy!Z317:AB317)</f>
        <v>34522.67910591251</v>
      </c>
      <c r="G528" s="13">
        <f t="shared" si="44"/>
        <v>442.29594903175285</v>
      </c>
      <c r="H528" s="13">
        <f t="shared" si="44"/>
        <v>500.27633394235943</v>
      </c>
      <c r="I528" s="13">
        <f t="shared" si="44"/>
        <v>342.30335282319407</v>
      </c>
      <c r="J528" s="13">
        <f t="shared" si="44"/>
        <v>69.843811417692109</v>
      </c>
      <c r="K528" s="13">
        <f t="shared" si="44"/>
        <v>4.1114814658347161</v>
      </c>
      <c r="L528" s="13">
        <f t="shared" si="46"/>
        <v>1633.8309286808333</v>
      </c>
    </row>
    <row r="529" spans="5:12" x14ac:dyDescent="0.3">
      <c r="E529" s="4">
        <f t="shared" si="45"/>
        <v>2273</v>
      </c>
      <c r="F529" s="5">
        <f>F528*SUM(economy!Z319:AB319)/SUM(economy!Z318:AB318)</f>
        <v>34547.532191461636</v>
      </c>
      <c r="G529" s="13">
        <f t="shared" si="44"/>
        <v>444.40296700535316</v>
      </c>
      <c r="H529" s="13">
        <f t="shared" si="44"/>
        <v>502.14162490292739</v>
      </c>
      <c r="I529" s="13">
        <f t="shared" si="44"/>
        <v>342.89525217842299</v>
      </c>
      <c r="J529" s="13">
        <f t="shared" si="44"/>
        <v>69.905811691745399</v>
      </c>
      <c r="K529" s="13">
        <f t="shared" si="44"/>
        <v>4.1145226224846061</v>
      </c>
      <c r="L529" s="13">
        <f t="shared" si="46"/>
        <v>1638.4601784009335</v>
      </c>
    </row>
    <row r="530" spans="5:12" x14ac:dyDescent="0.3">
      <c r="E530" s="4">
        <f t="shared" si="45"/>
        <v>2274</v>
      </c>
      <c r="F530" s="5">
        <f>F529*SUM(economy!Z320:AB320)/SUM(economy!Z319:AB319)</f>
        <v>34572.143210801514</v>
      </c>
      <c r="G530" s="13">
        <f t="shared" si="44"/>
        <v>446.51150183394003</v>
      </c>
      <c r="H530" s="13">
        <f t="shared" si="44"/>
        <v>504.0041180153479</v>
      </c>
      <c r="I530" s="13">
        <f t="shared" si="44"/>
        <v>343.48294049284573</v>
      </c>
      <c r="J530" s="13">
        <f t="shared" si="44"/>
        <v>69.967187113882204</v>
      </c>
      <c r="K530" s="13">
        <f t="shared" si="44"/>
        <v>4.1175339887618811</v>
      </c>
      <c r="L530" s="13">
        <f t="shared" si="46"/>
        <v>1643.0832814447776</v>
      </c>
    </row>
    <row r="531" spans="5:12" x14ac:dyDescent="0.3">
      <c r="E531" s="4">
        <f t="shared" si="45"/>
        <v>2275</v>
      </c>
      <c r="F531" s="5">
        <f>F530*SUM(economy!Z321:AB321)/SUM(economy!Z320:AB320)</f>
        <v>34596.515039701786</v>
      </c>
      <c r="G531" s="13">
        <f t="shared" si="44"/>
        <v>448.62153874351947</v>
      </c>
      <c r="H531" s="13">
        <f t="shared" si="44"/>
        <v>505.86379824736338</v>
      </c>
      <c r="I531" s="13">
        <f t="shared" si="44"/>
        <v>344.06643792289105</v>
      </c>
      <c r="J531" s="13">
        <f t="shared" si="44"/>
        <v>70.027944968401172</v>
      </c>
      <c r="K531" s="13">
        <f t="shared" si="44"/>
        <v>4.1205159216540386</v>
      </c>
      <c r="L531" s="13">
        <f t="shared" si="46"/>
        <v>1647.7002358038292</v>
      </c>
    </row>
    <row r="532" spans="5:12" x14ac:dyDescent="0.3">
      <c r="E532" s="4">
        <f t="shared" si="45"/>
        <v>2276</v>
      </c>
      <c r="F532" s="5">
        <f>F531*SUM(economy!Z322:AB322)/SUM(economy!Z321:AB321)</f>
        <v>34620.650509931198</v>
      </c>
      <c r="G532" s="13">
        <f t="shared" si="44"/>
        <v>450.73306313561392</v>
      </c>
      <c r="H532" s="13">
        <f t="shared" si="44"/>
        <v>507.72065087809568</v>
      </c>
      <c r="I532" s="13">
        <f t="shared" si="44"/>
        <v>344.64576478647638</v>
      </c>
      <c r="J532" s="13">
        <f t="shared" si="44"/>
        <v>70.088092461003498</v>
      </c>
      <c r="K532" s="13">
        <f t="shared" si="44"/>
        <v>4.1234687726975991</v>
      </c>
      <c r="L532" s="13">
        <f t="shared" si="46"/>
        <v>1652.3110400338871</v>
      </c>
    </row>
    <row r="533" spans="5:12" x14ac:dyDescent="0.3">
      <c r="E533" s="4">
        <f t="shared" si="45"/>
        <v>2277</v>
      </c>
      <c r="F533" s="5">
        <f>F532*SUM(economy!Z323:AB323)/SUM(economy!Z322:AB322)</f>
        <v>34644.552409909353</v>
      </c>
      <c r="G533" s="13">
        <f t="shared" si="44"/>
        <v>452.84606058457683</v>
      </c>
      <c r="H533" s="13">
        <f t="shared" si="44"/>
        <v>509.57466149305804</v>
      </c>
      <c r="I533" s="13">
        <f t="shared" si="44"/>
        <v>345.22094155422951</v>
      </c>
      <c r="J533" s="13">
        <f t="shared" si="44"/>
        <v>70.147636718118562</v>
      </c>
      <c r="K533" s="13">
        <f t="shared" si="44"/>
        <v>4.126392888057131</v>
      </c>
      <c r="L533" s="13">
        <f t="shared" si="46"/>
        <v>1656.9156932380401</v>
      </c>
    </row>
    <row r="534" spans="5:12" x14ac:dyDescent="0.3">
      <c r="E534" s="4">
        <f t="shared" si="45"/>
        <v>2278</v>
      </c>
      <c r="F534" s="5">
        <f>F533*SUM(economy!Z324:AB324)/SUM(economy!Z323:AB323)</f>
        <v>34668.22348535341</v>
      </c>
      <c r="G534" s="13">
        <f t="shared" si="44"/>
        <v>454.96051683494687</v>
      </c>
      <c r="H534" s="13">
        <f t="shared" si="44"/>
        <v>511.42581597924186</v>
      </c>
      <c r="I534" s="13">
        <f t="shared" si="44"/>
        <v>345.79198884092631</v>
      </c>
      <c r="J534" s="13">
        <f t="shared" si="44"/>
        <v>70.206584786344521</v>
      </c>
      <c r="K534" s="13">
        <f t="shared" si="44"/>
        <v>4.1292886086037761</v>
      </c>
      <c r="L534" s="13">
        <f t="shared" si="46"/>
        <v>1661.5141950500633</v>
      </c>
    </row>
    <row r="535" spans="5:12" x14ac:dyDescent="0.3">
      <c r="E535" s="4">
        <f t="shared" si="45"/>
        <v>2279</v>
      </c>
      <c r="F535" s="5">
        <f>F534*SUM(economy!Z325:AB325)/SUM(economy!Z324:AB324)</f>
        <v>34691.666439919602</v>
      </c>
      <c r="G535" s="13">
        <f t="shared" ref="G535:K550" si="47">G534*(1-G$5)+G$4*$F534*$L$4/1000</f>
        <v>457.0764177988417</v>
      </c>
      <c r="H535" s="13">
        <f t="shared" si="47"/>
        <v>513.27410052027767</v>
      </c>
      <c r="I535" s="13">
        <f t="shared" si="47"/>
        <v>346.35892739714063</v>
      </c>
      <c r="J535" s="13">
        <f t="shared" si="47"/>
        <v>70.264943631996815</v>
      </c>
      <c r="K535" s="13">
        <f t="shared" si="47"/>
        <v>4.1321562699932404</v>
      </c>
      <c r="L535" s="13">
        <f t="shared" si="46"/>
        <v>1666.10654561825</v>
      </c>
    </row>
    <row r="536" spans="5:12" x14ac:dyDescent="0.3">
      <c r="E536" s="4">
        <f t="shared" si="45"/>
        <v>2280</v>
      </c>
      <c r="F536" s="5">
        <f>F535*SUM(economy!Z326:AB326)/SUM(economy!Z325:AB325)</f>
        <v>34714.883935840226</v>
      </c>
      <c r="G536" s="13">
        <f t="shared" si="47"/>
        <v>459.19374955339077</v>
      </c>
      <c r="H536" s="13">
        <f t="shared" si="47"/>
        <v>515.11950159166952</v>
      </c>
      <c r="I536" s="13">
        <f t="shared" si="47"/>
        <v>346.9217781011024</v>
      </c>
      <c r="J536" s="13">
        <f t="shared" si="47"/>
        <v>70.322720140757738</v>
      </c>
      <c r="K536" s="13">
        <f t="shared" si="47"/>
        <v>4.1349962027432206</v>
      </c>
      <c r="L536" s="13">
        <f t="shared" si="46"/>
        <v>1670.6927455896639</v>
      </c>
    </row>
    <row r="537" spans="5:12" x14ac:dyDescent="0.3">
      <c r="E537" s="4">
        <f t="shared" si="45"/>
        <v>2281</v>
      </c>
      <c r="F537" s="5">
        <f>F536*SUM(economy!Z327:AB327)/SUM(economy!Z326:AB326)</f>
        <v>34737.878594554742</v>
      </c>
      <c r="G537" s="13">
        <f t="shared" si="47"/>
        <v>461.31249833820732</v>
      </c>
      <c r="H537" s="13">
        <f t="shared" si="47"/>
        <v>516.96200595610287</v>
      </c>
      <c r="I537" s="13">
        <f t="shared" si="47"/>
        <v>347.48056195076083</v>
      </c>
      <c r="J537" s="13">
        <f t="shared" si="47"/>
        <v>70.379921117420736</v>
      </c>
      <c r="K537" s="13">
        <f t="shared" si="47"/>
        <v>4.1378087323102637</v>
      </c>
      <c r="L537" s="13">
        <f t="shared" si="46"/>
        <v>1675.2727960948021</v>
      </c>
    </row>
    <row r="538" spans="5:12" x14ac:dyDescent="0.3">
      <c r="E538" s="4">
        <f t="shared" si="45"/>
        <v>2282</v>
      </c>
      <c r="F538" s="5">
        <f>F537*SUM(economy!Z328:AB328)/SUM(economy!Z327:AB327)</f>
        <v>34760.652997335834</v>
      </c>
      <c r="G538" s="13">
        <f t="shared" si="47"/>
        <v>463.43265055289845</v>
      </c>
      <c r="H538" s="13">
        <f t="shared" si="47"/>
        <v>518.80160065882376</v>
      </c>
      <c r="I538" s="13">
        <f t="shared" si="47"/>
        <v>348.03530005604904</v>
      </c>
      <c r="J538" s="13">
        <f t="shared" si="47"/>
        <v>70.436553285723548</v>
      </c>
      <c r="K538" s="13">
        <f t="shared" si="47"/>
        <v>4.1405941791660208</v>
      </c>
      <c r="L538" s="13">
        <f t="shared" si="46"/>
        <v>1679.8466987326608</v>
      </c>
    </row>
    <row r="539" spans="5:12" x14ac:dyDescent="0.3">
      <c r="E539" s="4">
        <f t="shared" si="45"/>
        <v>2283</v>
      </c>
      <c r="F539" s="5">
        <f>F538*SUM(economy!Z329:AB329)/SUM(economy!Z328:AB328)</f>
        <v>34783.209685909751</v>
      </c>
      <c r="G539" s="13">
        <f t="shared" si="47"/>
        <v>465.55419275461378</v>
      </c>
      <c r="H539" s="13">
        <f t="shared" si="47"/>
        <v>520.63827302309028</v>
      </c>
      <c r="I539" s="13">
        <f t="shared" si="47"/>
        <v>348.58601363134642</v>
      </c>
      <c r="J539" s="13">
        <f t="shared" si="47"/>
        <v>70.492623288264141</v>
      </c>
      <c r="K539" s="13">
        <f t="shared" si="47"/>
        <v>4.1433528588728823</v>
      </c>
      <c r="L539" s="13">
        <f t="shared" si="46"/>
        <v>1684.4144555561875</v>
      </c>
    </row>
    <row r="540" spans="5:12" x14ac:dyDescent="0.3">
      <c r="E540" s="4">
        <f t="shared" si="45"/>
        <v>2284</v>
      </c>
      <c r="F540" s="5">
        <f>F539*SUM(economy!Z330:AB330)/SUM(economy!Z329:AB329)</f>
        <v>34805.551163071061</v>
      </c>
      <c r="G540" s="13">
        <f t="shared" si="47"/>
        <v>467.67711165563173</v>
      </c>
      <c r="H540" s="13">
        <f t="shared" si="47"/>
        <v>522.47201064569424</v>
      </c>
      <c r="I540" s="13">
        <f t="shared" si="47"/>
        <v>349.13272398813552</v>
      </c>
      <c r="J540" s="13">
        <f t="shared" si="47"/>
        <v>70.548137686494456</v>
      </c>
      <c r="K540" s="13">
        <f t="shared" si="47"/>
        <v>4.1460850821589847</v>
      </c>
      <c r="L540" s="13">
        <f t="shared" si="46"/>
        <v>1688.9760690581152</v>
      </c>
    </row>
    <row r="541" spans="5:12" x14ac:dyDescent="0.3">
      <c r="E541" s="4">
        <f t="shared" si="45"/>
        <v>2285</v>
      </c>
      <c r="F541" s="5">
        <f>F540*SUM(economy!Z331:AB331)/SUM(economy!Z330:AB330)</f>
        <v>34827.67989329141</v>
      </c>
      <c r="G541" s="13">
        <f t="shared" si="47"/>
        <v>469.8013941209835</v>
      </c>
      <c r="H541" s="13">
        <f t="shared" si="47"/>
        <v>524.30280139255342</v>
      </c>
      <c r="I541" s="13">
        <f t="shared" si="47"/>
        <v>349.67545252784976</v>
      </c>
      <c r="J541" s="13">
        <f t="shared" si="47"/>
        <v>70.603102960786515</v>
      </c>
      <c r="K541" s="13">
        <f t="shared" si="47"/>
        <v>4.1487911549925629</v>
      </c>
      <c r="L541" s="13">
        <f t="shared" si="46"/>
        <v>1693.5315421571659</v>
      </c>
    </row>
    <row r="542" spans="5:12" x14ac:dyDescent="0.3">
      <c r="E542" s="4">
        <f t="shared" si="45"/>
        <v>2286</v>
      </c>
      <c r="F542" s="5">
        <f>F541*SUM(economy!Z332:AB332)/SUM(economy!Z331:AB331)</f>
        <v>34849.598303322731</v>
      </c>
      <c r="G542" s="13">
        <f t="shared" si="47"/>
        <v>471.92702716611399</v>
      </c>
      <c r="H542" s="13">
        <f t="shared" si="47"/>
        <v>526.13063339437258</v>
      </c>
      <c r="I542" s="13">
        <f t="shared" si="47"/>
        <v>350.21422073490857</v>
      </c>
      <c r="J542" s="13">
        <f t="shared" si="47"/>
        <v>70.65752551056633</v>
      </c>
      <c r="K542" s="13">
        <f t="shared" si="47"/>
        <v>4.151471378655625</v>
      </c>
      <c r="L542" s="13">
        <f t="shared" si="46"/>
        <v>1698.0808781846169</v>
      </c>
    </row>
    <row r="543" spans="5:12" x14ac:dyDescent="0.3">
      <c r="E543" s="4">
        <f t="shared" si="45"/>
        <v>2287</v>
      </c>
      <c r="F543" s="5">
        <f>F542*SUM(economy!Z333:AB333)/SUM(economy!Z332:AB332)</f>
        <v>34871.308782794142</v>
      </c>
      <c r="G543" s="13">
        <f t="shared" si="47"/>
        <v>474.0539979545797</v>
      </c>
      <c r="H543" s="13">
        <f t="shared" si="47"/>
        <v>527.95549504237317</v>
      </c>
      <c r="I543" s="13">
        <f t="shared" si="47"/>
        <v>350.74905016993671</v>
      </c>
      <c r="J543" s="13">
        <f t="shared" si="47"/>
        <v>70.711411654510826</v>
      </c>
      <c r="K543" s="13">
        <f t="shared" si="47"/>
        <v>4.1541260498169628</v>
      </c>
      <c r="L543" s="13">
        <f t="shared" si="46"/>
        <v>1702.6240808712173</v>
      </c>
    </row>
    <row r="544" spans="5:12" x14ac:dyDescent="0.3">
      <c r="E544" s="4">
        <f t="shared" si="45"/>
        <v>2288</v>
      </c>
      <c r="F544" s="5">
        <f>F543*SUM(economy!Z334:AB334)/SUM(economy!Z333:AB333)</f>
        <v>34892.813684802706</v>
      </c>
      <c r="G544" s="13">
        <f t="shared" si="47"/>
        <v>476.1822937957831</v>
      </c>
      <c r="H544" s="13">
        <f t="shared" si="47"/>
        <v>529.77737498409113</v>
      </c>
      <c r="I544" s="13">
        <f t="shared" si="47"/>
        <v>351.27996246316428</v>
      </c>
      <c r="J544" s="13">
        <f t="shared" si="47"/>
        <v>70.764767630803718</v>
      </c>
      <c r="K544" s="13">
        <f t="shared" si="47"/>
        <v>4.1567554606044554</v>
      </c>
      <c r="L544" s="13">
        <f t="shared" si="46"/>
        <v>1707.1611543344468</v>
      </c>
    </row>
    <row r="545" spans="5:12" x14ac:dyDescent="0.3">
      <c r="E545" s="4">
        <f t="shared" si="45"/>
        <v>2289</v>
      </c>
      <c r="F545" s="5">
        <f>F544*SUM(economy!Z335:AB335)/SUM(economy!Z334:AB334)</f>
        <v>34914.115326498439</v>
      </c>
      <c r="G545" s="13">
        <f t="shared" si="47"/>
        <v>478.31190214274289</v>
      </c>
      <c r="H545" s="13">
        <f t="shared" si="47"/>
        <v>531.59626211924149</v>
      </c>
      <c r="I545" s="13">
        <f t="shared" si="47"/>
        <v>351.80697930800409</v>
      </c>
      <c r="J545" s="13">
        <f t="shared" si="47"/>
        <v>70.817599597445962</v>
      </c>
      <c r="K545" s="13">
        <f t="shared" si="47"/>
        <v>4.1593598986766578</v>
      </c>
      <c r="L545" s="13">
        <f t="shared" si="46"/>
        <v>1711.692103066111</v>
      </c>
    </row>
    <row r="546" spans="5:12" x14ac:dyDescent="0.3">
      <c r="E546" s="4">
        <f t="shared" si="45"/>
        <v>2290</v>
      </c>
      <c r="F546" s="5">
        <f>F545*SUM(economy!Z336:AB336)/SUM(economy!Z335:AB335)</f>
        <v>34935.215989662385</v>
      </c>
      <c r="G546" s="13">
        <f t="shared" si="47"/>
        <v>480.44281058990009</v>
      </c>
      <c r="H546" s="13">
        <f t="shared" si="47"/>
        <v>533.41214559564901</v>
      </c>
      <c r="I546" s="13">
        <f t="shared" si="47"/>
        <v>352.33012245480296</v>
      </c>
      <c r="J546" s="13">
        <f t="shared" si="47"/>
        <v>70.869913632617255</v>
      </c>
      <c r="K546" s="13">
        <f t="shared" si="47"/>
        <v>4.1619396472936883</v>
      </c>
      <c r="L546" s="13">
        <f t="shared" si="46"/>
        <v>1716.2169319202628</v>
      </c>
    </row>
    <row r="547" spans="5:12" x14ac:dyDescent="0.3">
      <c r="E547" s="4">
        <f t="shared" si="45"/>
        <v>2291</v>
      </c>
      <c r="F547" s="5">
        <f>F546*SUM(economy!Z337:AB337)/SUM(economy!Z336:AB336)</f>
        <v>34956.117921279176</v>
      </c>
      <c r="G547" s="13">
        <f t="shared" si="47"/>
        <v>482.57500687095927</v>
      </c>
      <c r="H547" s="13">
        <f t="shared" si="47"/>
        <v>535.22501480524534</v>
      </c>
      <c r="I547" s="13">
        <f t="shared" si="47"/>
        <v>352.849413704764</v>
      </c>
      <c r="J547" s="13">
        <f t="shared" si="47"/>
        <v>70.921715735084689</v>
      </c>
      <c r="K547" s="13">
        <f t="shared" si="47"/>
        <v>4.164494985387365</v>
      </c>
      <c r="L547" s="13">
        <f t="shared" si="46"/>
        <v>1720.7356461014406</v>
      </c>
    </row>
    <row r="548" spans="5:12" x14ac:dyDescent="0.3">
      <c r="E548" s="4">
        <f t="shared" si="45"/>
        <v>2292</v>
      </c>
      <c r="F548" s="5">
        <f>F547*SUM(economy!Z338:AB338)/SUM(economy!Z337:AB337)</f>
        <v>34976.823334102439</v>
      </c>
      <c r="G548" s="13">
        <f t="shared" si="47"/>
        <v>484.70847885676505</v>
      </c>
      <c r="H548" s="13">
        <f t="shared" si="47"/>
        <v>537.03485938012921</v>
      </c>
      <c r="I548" s="13">
        <f t="shared" si="47"/>
        <v>353.36487490403624</v>
      </c>
      <c r="J548" s="13">
        <f t="shared" si="47"/>
        <v>70.973011824655231</v>
      </c>
      <c r="K548" s="13">
        <f t="shared" si="47"/>
        <v>4.167026187630622</v>
      </c>
      <c r="L548" s="13">
        <f t="shared" si="46"/>
        <v>1725.2482511532164</v>
      </c>
    </row>
    <row r="549" spans="5:12" x14ac:dyDescent="0.3">
      <c r="E549" s="4">
        <f t="shared" si="45"/>
        <v>2293</v>
      </c>
      <c r="F549" s="5">
        <f>F548*SUM(economy!Z339:AB339)/SUM(economy!Z338:AB338)</f>
        <v>34997.334407214119</v>
      </c>
      <c r="G549" s="13">
        <f t="shared" si="47"/>
        <v>486.84321455321265</v>
      </c>
      <c r="H549" s="13">
        <f t="shared" si="47"/>
        <v>538.84166918869244</v>
      </c>
      <c r="I549" s="13">
        <f t="shared" si="47"/>
        <v>353.87652793796872</v>
      </c>
      <c r="J549" s="13">
        <f t="shared" si="47"/>
        <v>71.023807742668751</v>
      </c>
      <c r="K549" s="13">
        <f t="shared" si="47"/>
        <v>4.1695335245061642</v>
      </c>
      <c r="L549" s="13">
        <f t="shared" si="46"/>
        <v>1729.7547529470489</v>
      </c>
    </row>
    <row r="550" spans="5:12" x14ac:dyDescent="0.3">
      <c r="E550" s="4">
        <f t="shared" si="45"/>
        <v>2294</v>
      </c>
      <c r="F550" s="5">
        <f>F549*SUM(economy!Z340:AB340)/SUM(economy!Z339:AB339)</f>
        <v>35017.653286577362</v>
      </c>
      <c r="G550" s="13">
        <f t="shared" si="47"/>
        <v>488.97920209919283</v>
      </c>
      <c r="H550" s="13">
        <f t="shared" si="47"/>
        <v>540.64543433180756</v>
      </c>
      <c r="I550" s="13">
        <f t="shared" si="47"/>
        <v>354.38439472552574</v>
      </c>
      <c r="J550" s="13">
        <f t="shared" si="47"/>
        <v>71.07410925252853</v>
      </c>
      <c r="K550" s="13">
        <f t="shared" si="47"/>
        <v>4.1720172623743608</v>
      </c>
      <c r="L550" s="13">
        <f t="shared" si="46"/>
        <v>1734.2551576714291</v>
      </c>
    </row>
    <row r="551" spans="5:12" x14ac:dyDescent="0.3">
      <c r="E551" s="4">
        <f t="shared" si="45"/>
        <v>2295</v>
      </c>
      <c r="F551" s="5">
        <f>F550*SUM(economy!Z341:AB341)/SUM(economy!Z340:AB340)</f>
        <v>35037.782085582796</v>
      </c>
      <c r="G551" s="13">
        <f t="shared" ref="G551:K556" si="48">G550*(1-G$5)+G$4*$F550*$L$4/1000</f>
        <v>491.1164297645708</v>
      </c>
      <c r="H551" s="13">
        <f t="shared" si="48"/>
        <v>542.44614513907891</v>
      </c>
      <c r="I551" s="13">
        <f t="shared" si="48"/>
        <v>354.88849721385992</v>
      </c>
      <c r="J551" s="13">
        <f t="shared" si="48"/>
        <v>71.123922040266351</v>
      </c>
      <c r="K551" s="13">
        <f t="shared" si="48"/>
        <v>4.1744776635403866</v>
      </c>
      <c r="L551" s="13">
        <f t="shared" si="46"/>
        <v>1738.7494718213161</v>
      </c>
    </row>
    <row r="552" spans="5:12" x14ac:dyDescent="0.3">
      <c r="E552" s="4">
        <f t="shared" si="45"/>
        <v>2296</v>
      </c>
      <c r="F552" s="5">
        <f>F551*SUM(economy!Z342:AB342)/SUM(economy!Z341:AB341)</f>
        <v>35057.722885588068</v>
      </c>
      <c r="G552" s="13">
        <f t="shared" si="48"/>
        <v>493.25488594819791</v>
      </c>
      <c r="H552" s="13">
        <f t="shared" si="48"/>
        <v>544.24379216515479</v>
      </c>
      <c r="I552" s="13">
        <f t="shared" si="48"/>
        <v>355.38885737304042</v>
      </c>
      <c r="J552" s="13">
        <f t="shared" si="48"/>
        <v>71.173251715139429</v>
      </c>
      <c r="K552" s="13">
        <f t="shared" si="48"/>
        <v>4.1769149863205879</v>
      </c>
      <c r="L552" s="13">
        <f t="shared" si="46"/>
        <v>1743.2377021878531</v>
      </c>
    </row>
    <row r="553" spans="5:12" x14ac:dyDescent="0.3">
      <c r="E553" s="4">
        <f t="shared" si="45"/>
        <v>2297</v>
      </c>
      <c r="F553" s="5">
        <f>F552*SUM(economy!Z343:AB343)/SUM(economy!Z342:AB342)</f>
        <v>35077.477736450899</v>
      </c>
      <c r="G553" s="13">
        <f t="shared" si="48"/>
        <v>495.39455917595683</v>
      </c>
      <c r="H553" s="13">
        <f t="shared" si="48"/>
        <v>546.03836618610069</v>
      </c>
      <c r="I553" s="13">
        <f t="shared" si="48"/>
        <v>355.88549719093271</v>
      </c>
      <c r="J553" s="13">
        <f t="shared" si="48"/>
        <v>71.222103810256542</v>
      </c>
      <c r="K553" s="13">
        <f t="shared" si="48"/>
        <v>4.1793294851080702</v>
      </c>
      <c r="L553" s="13">
        <f t="shared" si="46"/>
        <v>1747.7198558483551</v>
      </c>
    </row>
    <row r="554" spans="5:12" x14ac:dyDescent="0.3">
      <c r="E554" s="4">
        <f t="shared" si="45"/>
        <v>2298</v>
      </c>
      <c r="F554" s="5">
        <f>F553*SUM(economy!Z344:AB344)/SUM(economy!Z343:AB343)</f>
        <v>35097.048657055697</v>
      </c>
      <c r="G554" s="13">
        <f t="shared" si="48"/>
        <v>497.53543809883882</v>
      </c>
      <c r="H554" s="13">
        <f t="shared" si="48"/>
        <v>547.82985819583212</v>
      </c>
      <c r="I554" s="13">
        <f t="shared" si="48"/>
        <v>356.37843866822755</v>
      </c>
      <c r="J554" s="13">
        <f t="shared" si="48"/>
        <v>71.270483783230972</v>
      </c>
      <c r="K554" s="13">
        <f t="shared" si="48"/>
        <v>4.181721410437504</v>
      </c>
      <c r="L554" s="13">
        <f t="shared" si="46"/>
        <v>1752.1959401565671</v>
      </c>
    </row>
    <row r="555" spans="5:12" x14ac:dyDescent="0.3">
      <c r="E555" s="4">
        <f t="shared" si="45"/>
        <v>2299</v>
      </c>
      <c r="F555" s="5">
        <f>F554*SUM(economy!Z345:AB345)/SUM(economy!Z344:AB344)</f>
        <v>35116.437635833092</v>
      </c>
      <c r="G555" s="13">
        <f t="shared" si="48"/>
        <v>499.67751149105351</v>
      </c>
      <c r="H555" s="13">
        <f t="shared" si="48"/>
        <v>549.61825940260746</v>
      </c>
      <c r="I555" s="13">
        <f t="shared" si="48"/>
        <v>356.86770381361549</v>
      </c>
      <c r="J555" s="13">
        <f t="shared" si="48"/>
        <v>71.318397016857986</v>
      </c>
      <c r="K555" s="13">
        <f t="shared" si="48"/>
        <v>4.1840910090491548</v>
      </c>
      <c r="L555" s="13">
        <f t="shared" si="46"/>
        <v>1756.6659627331835</v>
      </c>
    </row>
    <row r="556" spans="5:12" x14ac:dyDescent="0.3">
      <c r="E556" s="4">
        <f t="shared" si="45"/>
        <v>2300</v>
      </c>
      <c r="F556" s="5">
        <f>F555*SUM(economy!Z346:AB346)/SUM(economy!Z345:AB345)</f>
        <v>35135.646631273179</v>
      </c>
      <c r="G556" s="13">
        <f t="shared" si="48"/>
        <v>501.82076824817005</v>
      </c>
      <c r="H556" s="13">
        <f t="shared" si="48"/>
        <v>551.40356122557819</v>
      </c>
      <c r="I556" s="13">
        <f t="shared" si="48"/>
        <v>357.3533146391041</v>
      </c>
      <c r="J556" s="13">
        <f t="shared" si="48"/>
        <v>71.365848819814602</v>
      </c>
      <c r="K556" s="13">
        <f t="shared" si="48"/>
        <v>4.1864385239521074</v>
      </c>
      <c r="L556" s="13">
        <f t="shared" si="46"/>
        <v>1761.129931456619</v>
      </c>
    </row>
    <row r="557" spans="5:12" x14ac:dyDescent="0.3">
      <c r="E557" s="4"/>
      <c r="F557" s="4"/>
      <c r="G557" s="13"/>
      <c r="H557" s="13"/>
      <c r="I557" s="13"/>
      <c r="J557" s="13"/>
      <c r="K557" s="13"/>
      <c r="L557" s="13"/>
    </row>
    <row r="558" spans="5:12" x14ac:dyDescent="0.3">
      <c r="E558" s="4"/>
      <c r="F558" s="4"/>
      <c r="G558" s="13"/>
      <c r="H558" s="13"/>
      <c r="I558" s="13"/>
      <c r="J558" s="13"/>
      <c r="K558" s="13"/>
      <c r="L558" s="13"/>
    </row>
    <row r="559" spans="5:12" x14ac:dyDescent="0.3">
      <c r="E559" s="4"/>
      <c r="F559" s="4"/>
      <c r="G559" s="13"/>
      <c r="H559" s="13"/>
      <c r="I559" s="13"/>
      <c r="J559" s="13"/>
      <c r="K559" s="13"/>
      <c r="L559" s="13"/>
    </row>
    <row r="560" spans="5:12" x14ac:dyDescent="0.3">
      <c r="E560" s="4"/>
      <c r="F560" s="4"/>
      <c r="G560" s="13"/>
      <c r="H560" s="13"/>
      <c r="I560" s="13"/>
      <c r="J560" s="13"/>
      <c r="K560" s="13"/>
      <c r="L560" s="13"/>
    </row>
    <row r="561" spans="5:12" x14ac:dyDescent="0.3">
      <c r="E561" s="4"/>
      <c r="F561" s="4"/>
      <c r="G561" s="13"/>
      <c r="H561" s="13"/>
      <c r="I561" s="13"/>
      <c r="J561" s="13"/>
      <c r="K561" s="13"/>
      <c r="L561" s="13"/>
    </row>
    <row r="562" spans="5:12" x14ac:dyDescent="0.3">
      <c r="E562" s="4"/>
      <c r="F562" s="4"/>
      <c r="G562" s="13"/>
      <c r="H562" s="13"/>
      <c r="I562" s="13"/>
      <c r="J562" s="13"/>
      <c r="K562" s="13"/>
      <c r="L562" s="13"/>
    </row>
    <row r="563" spans="5:12" x14ac:dyDescent="0.3">
      <c r="E563" s="4"/>
      <c r="F563" s="4"/>
      <c r="G563" s="13"/>
      <c r="H563" s="13"/>
      <c r="I563" s="13"/>
      <c r="J563" s="13"/>
      <c r="K563" s="13"/>
      <c r="L563" s="13"/>
    </row>
    <row r="564" spans="5:12" x14ac:dyDescent="0.3">
      <c r="E564" s="4"/>
      <c r="F564" s="4"/>
      <c r="G564" s="13"/>
      <c r="H564" s="13"/>
      <c r="I564" s="13"/>
      <c r="J564" s="13"/>
      <c r="K564" s="13"/>
      <c r="L564" s="13"/>
    </row>
    <row r="565" spans="5:12" x14ac:dyDescent="0.3">
      <c r="E565" s="4"/>
      <c r="F565" s="4"/>
      <c r="G565" s="13"/>
      <c r="H565" s="13"/>
      <c r="I565" s="13"/>
      <c r="J565" s="13"/>
      <c r="K565" s="13"/>
      <c r="L565" s="13"/>
    </row>
    <row r="566" spans="5:12" x14ac:dyDescent="0.3">
      <c r="E566" s="4"/>
      <c r="F566" s="4"/>
      <c r="G566" s="13"/>
      <c r="H566" s="13"/>
      <c r="I566" s="13"/>
      <c r="J566" s="13"/>
      <c r="K566" s="13"/>
      <c r="L566" s="13"/>
    </row>
    <row r="567" spans="5:12" x14ac:dyDescent="0.3">
      <c r="E567" s="4"/>
      <c r="F567" s="4"/>
      <c r="G567" s="13"/>
      <c r="H567" s="13"/>
      <c r="I567" s="13"/>
      <c r="J567" s="13"/>
      <c r="K567" s="13"/>
      <c r="L567" s="13"/>
    </row>
    <row r="568" spans="5:12" x14ac:dyDescent="0.3">
      <c r="E568" s="4"/>
      <c r="F568" s="4"/>
      <c r="G568" s="13"/>
      <c r="H568" s="13"/>
      <c r="I568" s="13"/>
      <c r="J568" s="13"/>
      <c r="K568" s="13"/>
      <c r="L568" s="13"/>
    </row>
    <row r="569" spans="5:12" x14ac:dyDescent="0.3">
      <c r="E569" s="4"/>
      <c r="F569" s="4"/>
      <c r="G569" s="13"/>
      <c r="H569" s="13"/>
      <c r="I569" s="13"/>
      <c r="J569" s="13"/>
      <c r="K569" s="13"/>
      <c r="L569" s="13"/>
    </row>
    <row r="570" spans="5:12" x14ac:dyDescent="0.3">
      <c r="E570" s="4"/>
      <c r="F570" s="4"/>
      <c r="G570" s="13"/>
      <c r="H570" s="13"/>
      <c r="I570" s="13"/>
      <c r="J570" s="13"/>
      <c r="K570" s="13"/>
      <c r="L570" s="13"/>
    </row>
    <row r="571" spans="5:12" x14ac:dyDescent="0.3">
      <c r="E571" s="4"/>
      <c r="F571" s="4"/>
      <c r="G571" s="13"/>
      <c r="H571" s="13"/>
      <c r="I571" s="13"/>
      <c r="J571" s="13"/>
      <c r="K571" s="13"/>
      <c r="L571" s="13"/>
    </row>
    <row r="572" spans="5:12" x14ac:dyDescent="0.3">
      <c r="E572" s="4"/>
      <c r="F572" s="4"/>
      <c r="G572" s="13"/>
      <c r="H572" s="13"/>
      <c r="I572" s="13"/>
      <c r="J572" s="13"/>
      <c r="K572" s="13"/>
      <c r="L572" s="13"/>
    </row>
    <row r="573" spans="5:12" x14ac:dyDescent="0.3">
      <c r="E573" s="4"/>
      <c r="F573" s="4"/>
      <c r="G573" s="13"/>
      <c r="H573" s="13"/>
      <c r="I573" s="13"/>
      <c r="J573" s="13"/>
      <c r="K573" s="13"/>
      <c r="L573" s="13"/>
    </row>
    <row r="574" spans="5:12" x14ac:dyDescent="0.3">
      <c r="E574" s="4"/>
      <c r="F574" s="4"/>
      <c r="G574" s="13"/>
      <c r="H574" s="13"/>
      <c r="I574" s="13"/>
      <c r="J574" s="13"/>
      <c r="K574" s="13"/>
      <c r="L574" s="13"/>
    </row>
    <row r="575" spans="5:12" x14ac:dyDescent="0.3">
      <c r="E575" s="4"/>
      <c r="F575" s="4"/>
      <c r="G575" s="13"/>
      <c r="H575" s="13"/>
      <c r="I575" s="13"/>
      <c r="J575" s="13"/>
      <c r="K575" s="13"/>
      <c r="L575" s="13"/>
    </row>
    <row r="576" spans="5:12" x14ac:dyDescent="0.3">
      <c r="E576" s="4"/>
      <c r="F576" s="4"/>
      <c r="G576" s="13"/>
      <c r="H576" s="13"/>
      <c r="I576" s="13"/>
      <c r="J576" s="13"/>
      <c r="K576" s="13"/>
      <c r="L576" s="13"/>
    </row>
    <row r="577" spans="5:12" x14ac:dyDescent="0.3">
      <c r="E577" s="4"/>
      <c r="F577" s="4"/>
      <c r="G577" s="13"/>
      <c r="H577" s="13"/>
      <c r="I577" s="13"/>
      <c r="J577" s="13"/>
      <c r="K577" s="13"/>
      <c r="L577" s="13"/>
    </row>
    <row r="578" spans="5:12" x14ac:dyDescent="0.3">
      <c r="E578" s="4"/>
      <c r="F578" s="4"/>
      <c r="G578" s="13"/>
      <c r="H578" s="13"/>
      <c r="I578" s="13"/>
      <c r="J578" s="13"/>
      <c r="K578" s="13"/>
      <c r="L578" s="13"/>
    </row>
    <row r="579" spans="5:12" x14ac:dyDescent="0.3">
      <c r="E579" s="4"/>
      <c r="F579" s="4"/>
      <c r="G579" s="13"/>
      <c r="H579" s="13"/>
      <c r="I579" s="13"/>
      <c r="J579" s="13"/>
      <c r="K579" s="13"/>
      <c r="L579" s="13"/>
    </row>
    <row r="580" spans="5:12" x14ac:dyDescent="0.3">
      <c r="E580" s="4"/>
      <c r="F580" s="4"/>
      <c r="G580" s="13"/>
      <c r="H580" s="13"/>
      <c r="I580" s="13"/>
      <c r="J580" s="13"/>
      <c r="K580" s="13"/>
      <c r="L580" s="13"/>
    </row>
    <row r="581" spans="5:12" x14ac:dyDescent="0.3">
      <c r="E581" s="4"/>
      <c r="F581" s="4"/>
      <c r="G581" s="13"/>
      <c r="H581" s="13"/>
      <c r="I581" s="13"/>
      <c r="J581" s="13"/>
      <c r="K581" s="13"/>
      <c r="L581" s="13"/>
    </row>
    <row r="582" spans="5:12" x14ac:dyDescent="0.3">
      <c r="E582" s="4"/>
      <c r="F582" s="4"/>
      <c r="G582" s="13"/>
      <c r="H582" s="13"/>
      <c r="I582" s="13"/>
      <c r="J582" s="13"/>
      <c r="K582" s="13"/>
      <c r="L582" s="13"/>
    </row>
    <row r="583" spans="5:12" x14ac:dyDescent="0.3">
      <c r="E583" s="4"/>
      <c r="F583" s="4"/>
      <c r="G583" s="13"/>
      <c r="H583" s="13"/>
      <c r="I583" s="13"/>
      <c r="J583" s="13"/>
      <c r="K583" s="13"/>
      <c r="L583" s="13"/>
    </row>
    <row r="584" spans="5:12" x14ac:dyDescent="0.3">
      <c r="E584" s="4"/>
      <c r="F584" s="4"/>
      <c r="G584" s="13"/>
      <c r="H584" s="13"/>
      <c r="I584" s="13"/>
      <c r="J584" s="13"/>
      <c r="K584" s="13"/>
      <c r="L584" s="13"/>
    </row>
    <row r="585" spans="5:12" x14ac:dyDescent="0.3">
      <c r="E585" s="4"/>
      <c r="F585" s="4"/>
      <c r="G585" s="13"/>
      <c r="H585" s="13"/>
      <c r="I585" s="13"/>
      <c r="J585" s="13"/>
      <c r="K585" s="13"/>
      <c r="L585" s="13"/>
    </row>
    <row r="586" spans="5:12" x14ac:dyDescent="0.3">
      <c r="E586" s="4"/>
      <c r="F586" s="4"/>
      <c r="G586" s="13"/>
      <c r="H586" s="13"/>
      <c r="I586" s="13"/>
      <c r="J586" s="13"/>
      <c r="K586" s="13"/>
      <c r="L586" s="13"/>
    </row>
    <row r="587" spans="5:12" x14ac:dyDescent="0.3">
      <c r="E587" s="4"/>
      <c r="F587" s="4"/>
      <c r="G587" s="13"/>
      <c r="H587" s="13"/>
      <c r="I587" s="13"/>
      <c r="J587" s="13"/>
      <c r="K587" s="13"/>
      <c r="L587" s="13"/>
    </row>
    <row r="588" spans="5:12" x14ac:dyDescent="0.3">
      <c r="E588" s="4"/>
      <c r="F588" s="4"/>
      <c r="G588" s="13"/>
      <c r="H588" s="13"/>
      <c r="I588" s="13"/>
      <c r="J588" s="13"/>
      <c r="K588" s="13"/>
      <c r="L588" s="13"/>
    </row>
    <row r="589" spans="5:12" x14ac:dyDescent="0.3">
      <c r="E589" s="4"/>
      <c r="F589" s="4"/>
      <c r="G589" s="13"/>
      <c r="H589" s="13"/>
      <c r="I589" s="13"/>
      <c r="J589" s="13"/>
      <c r="K589" s="13"/>
      <c r="L589" s="13"/>
    </row>
    <row r="590" spans="5:12" x14ac:dyDescent="0.3">
      <c r="E590" s="4"/>
      <c r="F590" s="4"/>
      <c r="G590" s="13"/>
      <c r="H590" s="13"/>
      <c r="I590" s="13"/>
      <c r="J590" s="13"/>
      <c r="K590" s="13"/>
      <c r="L590" s="13"/>
    </row>
    <row r="591" spans="5:12" x14ac:dyDescent="0.3">
      <c r="E591" s="4"/>
      <c r="F591" s="4"/>
      <c r="G591" s="13"/>
      <c r="H591" s="13"/>
      <c r="I591" s="13"/>
      <c r="J591" s="13"/>
      <c r="K591" s="13"/>
      <c r="L591" s="13"/>
    </row>
    <row r="592" spans="5:12" x14ac:dyDescent="0.3">
      <c r="E592" s="4"/>
      <c r="F592" s="4"/>
      <c r="G592" s="13"/>
      <c r="H592" s="13"/>
      <c r="I592" s="13"/>
      <c r="J592" s="13"/>
      <c r="K592" s="13"/>
      <c r="L592" s="13"/>
    </row>
    <row r="593" spans="5:12" x14ac:dyDescent="0.3">
      <c r="E593" s="4"/>
      <c r="F593" s="4"/>
      <c r="G593" s="13"/>
      <c r="H593" s="13"/>
      <c r="I593" s="13"/>
      <c r="J593" s="13"/>
      <c r="K593" s="13"/>
      <c r="L593" s="13"/>
    </row>
    <row r="594" spans="5:12" x14ac:dyDescent="0.3">
      <c r="E594" s="4"/>
      <c r="F594" s="4"/>
      <c r="G594" s="13"/>
      <c r="H594" s="13"/>
      <c r="I594" s="13"/>
      <c r="J594" s="13"/>
      <c r="K594" s="13"/>
      <c r="L594" s="13"/>
    </row>
    <row r="595" spans="5:12" x14ac:dyDescent="0.3">
      <c r="E595" s="4"/>
      <c r="F595" s="4"/>
      <c r="G595" s="13"/>
      <c r="H595" s="13"/>
      <c r="I595" s="13"/>
      <c r="J595" s="13"/>
      <c r="K595" s="13"/>
      <c r="L595" s="13"/>
    </row>
    <row r="596" spans="5:12" x14ac:dyDescent="0.3">
      <c r="E596" s="4"/>
      <c r="F596" s="4"/>
      <c r="G596" s="13"/>
      <c r="H596" s="13"/>
      <c r="I596" s="13"/>
      <c r="J596" s="13"/>
      <c r="K596" s="13"/>
      <c r="L596" s="13"/>
    </row>
    <row r="597" spans="5:12" x14ac:dyDescent="0.3">
      <c r="E597" s="4"/>
      <c r="F597" s="4"/>
      <c r="G597" s="13"/>
      <c r="H597" s="13"/>
      <c r="I597" s="13"/>
      <c r="J597" s="13"/>
      <c r="K597" s="13"/>
      <c r="L597" s="13"/>
    </row>
    <row r="598" spans="5:12" x14ac:dyDescent="0.3">
      <c r="E598" s="4"/>
      <c r="F598" s="4"/>
      <c r="G598" s="13"/>
      <c r="H598" s="13"/>
      <c r="I598" s="13"/>
      <c r="J598" s="13"/>
      <c r="K598" s="13"/>
      <c r="L598" s="13"/>
    </row>
    <row r="599" spans="5:12" x14ac:dyDescent="0.3">
      <c r="E599" s="4"/>
      <c r="F599" s="4"/>
      <c r="G599" s="13"/>
      <c r="H599" s="13"/>
      <c r="I599" s="13"/>
      <c r="J599" s="13"/>
      <c r="K599" s="13"/>
      <c r="L599" s="13"/>
    </row>
    <row r="600" spans="5:12" x14ac:dyDescent="0.3">
      <c r="E600" s="4"/>
      <c r="F600" s="4"/>
      <c r="G600" s="13"/>
      <c r="H600" s="13"/>
      <c r="I600" s="13"/>
      <c r="J600" s="13"/>
      <c r="K600" s="13"/>
      <c r="L600" s="13"/>
    </row>
    <row r="601" spans="5:12" x14ac:dyDescent="0.3">
      <c r="E601" s="4"/>
      <c r="F601" s="4"/>
      <c r="G601" s="13"/>
      <c r="H601" s="13"/>
      <c r="I601" s="13"/>
      <c r="J601" s="13"/>
      <c r="K601" s="13"/>
      <c r="L601" s="13"/>
    </row>
    <row r="602" spans="5:12" x14ac:dyDescent="0.3">
      <c r="E602" s="4"/>
      <c r="F602" s="4"/>
      <c r="G602" s="13"/>
      <c r="H602" s="13"/>
      <c r="I602" s="13"/>
      <c r="J602" s="13"/>
      <c r="K602" s="13"/>
      <c r="L602" s="13"/>
    </row>
    <row r="603" spans="5:12" x14ac:dyDescent="0.3">
      <c r="E603" s="4"/>
      <c r="F603" s="4"/>
      <c r="G603" s="13"/>
      <c r="H603" s="13"/>
      <c r="I603" s="13"/>
      <c r="J603" s="13"/>
      <c r="K603" s="13"/>
      <c r="L603" s="13"/>
    </row>
    <row r="604" spans="5:12" x14ac:dyDescent="0.3">
      <c r="E604" s="4"/>
      <c r="F604" s="4"/>
      <c r="G604" s="13"/>
      <c r="H604" s="13"/>
      <c r="I604" s="13"/>
      <c r="J604" s="13"/>
      <c r="K604" s="13"/>
      <c r="L604" s="13"/>
    </row>
    <row r="605" spans="5:12" x14ac:dyDescent="0.3">
      <c r="E605" s="4"/>
      <c r="F605" s="4"/>
      <c r="G605" s="13"/>
      <c r="H605" s="13"/>
      <c r="I605" s="13"/>
      <c r="J605" s="13"/>
      <c r="K605" s="13"/>
      <c r="L605" s="13"/>
    </row>
    <row r="606" spans="5:12" x14ac:dyDescent="0.3">
      <c r="E606" s="4"/>
      <c r="F606" s="4"/>
      <c r="G606" s="13"/>
      <c r="H606" s="13"/>
      <c r="I606" s="13"/>
      <c r="J606" s="13"/>
      <c r="K606" s="13"/>
      <c r="L606" s="13"/>
    </row>
    <row r="607" spans="5:12" x14ac:dyDescent="0.3">
      <c r="E607" s="4"/>
      <c r="F607" s="4"/>
      <c r="G607" s="13"/>
      <c r="H607" s="13"/>
      <c r="I607" s="13"/>
      <c r="J607" s="13"/>
      <c r="K607" s="13"/>
      <c r="L607" s="13"/>
    </row>
    <row r="608" spans="5:12" x14ac:dyDescent="0.3">
      <c r="E608" s="4"/>
      <c r="F608" s="4"/>
      <c r="G608" s="13"/>
      <c r="H608" s="13"/>
      <c r="I608" s="13"/>
      <c r="J608" s="13"/>
      <c r="K608" s="13"/>
      <c r="L608" s="13"/>
    </row>
    <row r="609" spans="5:12" x14ac:dyDescent="0.3">
      <c r="E609" s="4"/>
      <c r="F609" s="4"/>
      <c r="G609" s="13"/>
      <c r="H609" s="13"/>
      <c r="I609" s="13"/>
      <c r="J609" s="13"/>
      <c r="K609" s="13"/>
      <c r="L609" s="13"/>
    </row>
    <row r="610" spans="5:12" x14ac:dyDescent="0.3">
      <c r="E610" s="4"/>
      <c r="F610" s="4"/>
      <c r="G610" s="13"/>
      <c r="H610" s="13"/>
      <c r="I610" s="13"/>
      <c r="J610" s="13"/>
      <c r="K610" s="13"/>
      <c r="L6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7" sqref="I17"/>
    </sheetView>
  </sheetViews>
  <sheetFormatPr defaultColWidth="9.109375" defaultRowHeight="14.4" x14ac:dyDescent="0.3"/>
  <cols>
    <col min="1" max="16384" width="9.109375" style="2"/>
  </cols>
  <sheetData>
    <row r="1" spans="1:10" x14ac:dyDescent="0.3">
      <c r="B1" s="2" t="s">
        <v>10</v>
      </c>
      <c r="G1" s="2" t="s">
        <v>11</v>
      </c>
    </row>
    <row r="2" spans="1:10" x14ac:dyDescent="0.3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</row>
    <row r="3" spans="1:10" x14ac:dyDescent="0.3">
      <c r="B3" s="2" t="s">
        <v>12</v>
      </c>
      <c r="G3" s="2">
        <f>[1]carbondioxide!L5</f>
        <v>275</v>
      </c>
      <c r="H3" s="2">
        <v>5.35</v>
      </c>
      <c r="I3" s="2">
        <v>2.5600000000000001E-2</v>
      </c>
      <c r="J3" s="2">
        <v>5.6800000000000002E-3</v>
      </c>
    </row>
    <row r="4" spans="1:10" x14ac:dyDescent="0.3">
      <c r="C4" s="2">
        <f>AVERAGE(B6:B35)</f>
        <v>-0.29739999999999989</v>
      </c>
      <c r="D4" s="2" t="s">
        <v>15</v>
      </c>
      <c r="E4" s="2" t="s">
        <v>16</v>
      </c>
      <c r="F4" s="2" t="s">
        <v>17</v>
      </c>
      <c r="I4" s="2">
        <v>1.148910335009431</v>
      </c>
    </row>
    <row r="5" spans="1:10" x14ac:dyDescent="0.3">
      <c r="I5" s="2">
        <v>7.3800000000000003E-3</v>
      </c>
    </row>
    <row r="6" spans="1:10" x14ac:dyDescent="0.3">
      <c r="A6" s="9">
        <v>1850</v>
      </c>
      <c r="B6" s="9">
        <v>-0.42299999999999999</v>
      </c>
      <c r="C6" s="9">
        <f>B6-C$4</f>
        <v>-0.1256000000000001</v>
      </c>
      <c r="G6" s="2">
        <f>carbondioxide!L106</f>
        <v>275.39128752345135</v>
      </c>
      <c r="H6" s="2">
        <f>H$3*LN(G6/G$3)</f>
        <v>7.6069103948270171E-3</v>
      </c>
      <c r="I6" s="2">
        <v>0</v>
      </c>
      <c r="J6" s="2">
        <v>0</v>
      </c>
    </row>
    <row r="7" spans="1:10" x14ac:dyDescent="0.3">
      <c r="A7" s="9">
        <v>1851</v>
      </c>
      <c r="B7" s="9">
        <v>-0.03</v>
      </c>
      <c r="C7" s="9">
        <f t="shared" ref="C7:C70" si="0">B7-C$4</f>
        <v>0.26739999999999986</v>
      </c>
      <c r="G7" s="2">
        <f>carbondioxide!L107</f>
        <v>275.40887009348887</v>
      </c>
      <c r="H7" s="2">
        <f t="shared" ref="H7:H70" si="1">H$3*LN(G7/G$3)</f>
        <v>7.9484743847123129E-3</v>
      </c>
      <c r="I7" s="2">
        <f>I6+I$3*(I$4*H7-I6)+I$5*(J6-I6)</f>
        <v>2.3378135982473483E-4</v>
      </c>
      <c r="J7" s="2">
        <f t="shared" ref="J7:J70" si="2">J6+J$3*(I6-J6)</f>
        <v>0</v>
      </c>
    </row>
    <row r="8" spans="1:10" x14ac:dyDescent="0.3">
      <c r="A8" s="9">
        <v>1852</v>
      </c>
      <c r="B8" s="9">
        <v>-0.20799999999999999</v>
      </c>
      <c r="C8" s="9">
        <f t="shared" si="0"/>
        <v>8.9399999999999896E-2</v>
      </c>
      <c r="G8" s="2">
        <f>carbondioxide!L108</f>
        <v>275.42605175662203</v>
      </c>
      <c r="H8" s="2">
        <f t="shared" si="1"/>
        <v>8.2822291781934915E-3</v>
      </c>
      <c r="I8" s="2">
        <f t="shared" ref="I8:I71" si="3">I7+I$3*(I$4*H8-I7)+I$5*(J7-I7)</f>
        <v>4.6966904129114019E-4</v>
      </c>
      <c r="J8" s="2">
        <f t="shared" si="2"/>
        <v>1.3278781238044939E-6</v>
      </c>
    </row>
    <row r="9" spans="1:10" x14ac:dyDescent="0.3">
      <c r="A9" s="9">
        <v>1853</v>
      </c>
      <c r="B9" s="9">
        <v>-0.372</v>
      </c>
      <c r="C9" s="9">
        <f t="shared" si="0"/>
        <v>-7.4600000000000111E-2</v>
      </c>
      <c r="G9" s="2">
        <f>carbondioxide!L109</f>
        <v>275.44430539223896</v>
      </c>
      <c r="H9" s="2">
        <f t="shared" si="1"/>
        <v>8.6367842901863973E-3</v>
      </c>
      <c r="I9" s="2">
        <f t="shared" si="3"/>
        <v>7.0821515879531359E-4</v>
      </c>
      <c r="J9" s="2">
        <f t="shared" si="2"/>
        <v>3.988055930594961E-6</v>
      </c>
    </row>
    <row r="10" spans="1:10" x14ac:dyDescent="0.3">
      <c r="A10" s="9">
        <v>1854</v>
      </c>
      <c r="B10" s="9">
        <v>0.10299999999999999</v>
      </c>
      <c r="C10" s="9">
        <f t="shared" si="0"/>
        <v>0.40039999999999987</v>
      </c>
      <c r="G10" s="2">
        <f>carbondioxide!L110</f>
        <v>275.4631218982143</v>
      </c>
      <c r="H10" s="2">
        <f t="shared" si="1"/>
        <v>9.0022478944896678E-3</v>
      </c>
      <c r="I10" s="2">
        <f t="shared" si="3"/>
        <v>9.4966271120499126E-4</v>
      </c>
      <c r="J10" s="2">
        <f t="shared" si="2"/>
        <v>7.9880658748665633E-6</v>
      </c>
    </row>
    <row r="11" spans="1:10" x14ac:dyDescent="0.3">
      <c r="A11" s="9">
        <v>1855</v>
      </c>
      <c r="B11" s="9">
        <v>-0.13100000000000001</v>
      </c>
      <c r="C11" s="9">
        <f t="shared" si="0"/>
        <v>0.16639999999999988</v>
      </c>
      <c r="G11" s="2">
        <f>carbondioxide!L111</f>
        <v>275.48625466998362</v>
      </c>
      <c r="H11" s="2">
        <f t="shared" si="1"/>
        <v>9.4515099657508806E-3</v>
      </c>
      <c r="I11" s="2">
        <f t="shared" si="3"/>
        <v>1.19639058643166E-3</v>
      </c>
      <c r="J11" s="2">
        <f t="shared" si="2"/>
        <v>1.3336777860341672E-5</v>
      </c>
    </row>
    <row r="12" spans="1:10" x14ac:dyDescent="0.3">
      <c r="A12" s="9">
        <v>1856</v>
      </c>
      <c r="B12" s="9">
        <v>-0.35799999999999998</v>
      </c>
      <c r="C12" s="9">
        <f t="shared" si="0"/>
        <v>-6.0600000000000098E-2</v>
      </c>
      <c r="G12" s="2">
        <f>carbondioxide!L112</f>
        <v>275.50972418366501</v>
      </c>
      <c r="H12" s="2">
        <f t="shared" si="1"/>
        <v>9.9072733581900621E-3</v>
      </c>
      <c r="I12" s="2">
        <f t="shared" si="3"/>
        <v>1.4484258103882499E-3</v>
      </c>
      <c r="J12" s="2">
        <f t="shared" si="2"/>
        <v>2.0056523493026762E-5</v>
      </c>
    </row>
    <row r="13" spans="1:10" x14ac:dyDescent="0.3">
      <c r="A13" s="9">
        <v>1857</v>
      </c>
      <c r="B13" s="9">
        <v>-0.251</v>
      </c>
      <c r="C13" s="9">
        <f t="shared" si="0"/>
        <v>4.6399999999999886E-2</v>
      </c>
      <c r="G13" s="2">
        <f>carbondioxide!L113</f>
        <v>275.53499543000555</v>
      </c>
      <c r="H13" s="2">
        <f t="shared" si="1"/>
        <v>1.0397981873141331E-2</v>
      </c>
      <c r="I13" s="2">
        <f t="shared" si="3"/>
        <v>1.7066312745397196E-3</v>
      </c>
      <c r="J13" s="2">
        <f t="shared" si="2"/>
        <v>2.8169661042591631E-5</v>
      </c>
    </row>
    <row r="14" spans="1:10" x14ac:dyDescent="0.3">
      <c r="A14" s="9">
        <v>1858</v>
      </c>
      <c r="B14" s="9">
        <v>-0.39300000000000002</v>
      </c>
      <c r="C14" s="9">
        <f t="shared" si="0"/>
        <v>-9.5600000000000129E-2</v>
      </c>
      <c r="G14" s="2">
        <f>carbondioxide!L114</f>
        <v>275.56014116094445</v>
      </c>
      <c r="H14" s="2">
        <f t="shared" si="1"/>
        <v>1.0886208502934199E-2</v>
      </c>
      <c r="I14" s="2">
        <f t="shared" si="3"/>
        <v>1.9707407701309632E-3</v>
      </c>
      <c r="J14" s="2">
        <f t="shared" si="2"/>
        <v>3.7703323007255317E-5</v>
      </c>
    </row>
    <row r="15" spans="1:10" x14ac:dyDescent="0.3">
      <c r="A15" s="9">
        <v>1859</v>
      </c>
      <c r="B15" s="9">
        <v>-0.26700000000000002</v>
      </c>
      <c r="C15" s="9">
        <f t="shared" si="0"/>
        <v>3.0399999999999872E-2</v>
      </c>
      <c r="G15" s="2">
        <f>carbondioxide!L115</f>
        <v>275.58523067875387</v>
      </c>
      <c r="H15" s="2">
        <f t="shared" si="1"/>
        <v>1.1373299304132212E-2</v>
      </c>
      <c r="I15" s="2">
        <f t="shared" si="3"/>
        <v>2.2405366585658681E-3</v>
      </c>
      <c r="J15" s="2">
        <f t="shared" si="2"/>
        <v>4.8682975706917976E-5</v>
      </c>
    </row>
    <row r="16" spans="1:10" x14ac:dyDescent="0.3">
      <c r="A16" s="9">
        <v>1860</v>
      </c>
      <c r="B16" s="9">
        <v>-0.35499999999999998</v>
      </c>
      <c r="C16" s="9">
        <f t="shared" si="0"/>
        <v>-5.7600000000000096E-2</v>
      </c>
      <c r="G16" s="2">
        <f>carbondioxide!L116</f>
        <v>275.61218628021436</v>
      </c>
      <c r="H16" s="2">
        <f t="shared" si="1"/>
        <v>1.189656905646303E-2</v>
      </c>
      <c r="I16" s="2">
        <f t="shared" si="3"/>
        <v>2.5169061731142514E-3</v>
      </c>
      <c r="J16" s="2">
        <f t="shared" si="2"/>
        <v>6.1132704625556806E-5</v>
      </c>
    </row>
    <row r="17" spans="1:10" x14ac:dyDescent="0.3">
      <c r="A17" s="9">
        <v>1861</v>
      </c>
      <c r="B17" s="9">
        <v>-0.313</v>
      </c>
      <c r="C17" s="9">
        <f t="shared" si="0"/>
        <v>-1.5600000000000114E-2</v>
      </c>
      <c r="G17" s="2">
        <f>carbondioxide!L117</f>
        <v>275.6423356972532</v>
      </c>
      <c r="H17" s="2">
        <f t="shared" si="1"/>
        <v>1.2481777430771621E-2</v>
      </c>
      <c r="I17" s="2">
        <f t="shared" si="3"/>
        <v>2.8014651099763054E-3</v>
      </c>
      <c r="J17" s="2">
        <f t="shared" si="2"/>
        <v>7.5081497926572595E-5</v>
      </c>
    </row>
    <row r="18" spans="1:10" x14ac:dyDescent="0.3">
      <c r="A18" s="9">
        <v>1862</v>
      </c>
      <c r="B18" s="9">
        <v>-0.58699999999999997</v>
      </c>
      <c r="C18" s="9">
        <f t="shared" si="0"/>
        <v>-0.28960000000000008</v>
      </c>
      <c r="G18" s="2">
        <f>carbondioxide!L118</f>
        <v>275.67365923810985</v>
      </c>
      <c r="H18" s="2">
        <f t="shared" si="1"/>
        <v>1.3089708074188499E-2</v>
      </c>
      <c r="I18" s="2">
        <f t="shared" si="3"/>
        <v>3.0946227548544888E-3</v>
      </c>
      <c r="J18" s="2">
        <f t="shared" si="2"/>
        <v>9.0567356843015073E-5</v>
      </c>
    </row>
    <row r="19" spans="1:10" x14ac:dyDescent="0.3">
      <c r="A19" s="9">
        <v>1863</v>
      </c>
      <c r="B19" s="9">
        <v>-0.33100000000000002</v>
      </c>
      <c r="C19" s="9">
        <f t="shared" si="0"/>
        <v>-3.360000000000013E-2</v>
      </c>
      <c r="G19" s="2">
        <f>carbondioxide!L119</f>
        <v>275.7052223869153</v>
      </c>
      <c r="H19" s="2">
        <f t="shared" si="1"/>
        <v>1.3702219187403443E-2</v>
      </c>
      <c r="I19" s="2">
        <f t="shared" si="3"/>
        <v>3.3962415871593814E-3</v>
      </c>
      <c r="J19" s="2">
        <f t="shared" si="2"/>
        <v>1.0763039150372024E-4</v>
      </c>
    </row>
    <row r="20" spans="1:10" x14ac:dyDescent="0.3">
      <c r="A20" s="9">
        <v>1864</v>
      </c>
      <c r="B20" s="9">
        <v>-0.61799999999999999</v>
      </c>
      <c r="C20" s="9">
        <f t="shared" si="0"/>
        <v>-0.32060000000000011</v>
      </c>
      <c r="G20" s="2">
        <f>carbondioxide!L120</f>
        <v>275.73942410291102</v>
      </c>
      <c r="H20" s="2">
        <f t="shared" si="1"/>
        <v>1.4365854901255661E-2</v>
      </c>
      <c r="I20" s="2">
        <f t="shared" si="3"/>
        <v>3.7075578785870046E-3</v>
      </c>
      <c r="J20" s="2">
        <f t="shared" si="2"/>
        <v>1.2630970309504438E-4</v>
      </c>
    </row>
    <row r="21" spans="1:10" x14ac:dyDescent="0.3">
      <c r="A21" s="9">
        <v>1865</v>
      </c>
      <c r="B21" s="9">
        <v>-0.30599999999999999</v>
      </c>
      <c r="C21" s="9">
        <f t="shared" si="0"/>
        <v>-8.6000000000001076E-3</v>
      </c>
      <c r="G21" s="2">
        <f>carbondioxide!L121</f>
        <v>275.77662827319648</v>
      </c>
      <c r="H21" s="2">
        <f t="shared" si="1"/>
        <v>1.5087655510582082E-2</v>
      </c>
      <c r="I21" s="2">
        <f t="shared" si="3"/>
        <v>4.0299744870475928E-3</v>
      </c>
      <c r="J21" s="2">
        <f t="shared" si="2"/>
        <v>1.4665119273183871E-4</v>
      </c>
    </row>
    <row r="22" spans="1:10" x14ac:dyDescent="0.3">
      <c r="A22" s="9">
        <v>1866</v>
      </c>
      <c r="B22" s="9">
        <v>-0.36199999999999999</v>
      </c>
      <c r="C22" s="9">
        <f t="shared" si="0"/>
        <v>-6.4600000000000102E-2</v>
      </c>
      <c r="G22" s="2">
        <f>carbondioxide!L122</f>
        <v>275.81625864057219</v>
      </c>
      <c r="H22" s="2">
        <f t="shared" si="1"/>
        <v>1.5856419832439451E-2</v>
      </c>
      <c r="I22" s="2">
        <f t="shared" si="3"/>
        <v>4.364518892583622E-3</v>
      </c>
      <c r="J22" s="2">
        <f t="shared" si="2"/>
        <v>1.6870846904355221E-4</v>
      </c>
    </row>
    <row r="23" spans="1:10" x14ac:dyDescent="0.3">
      <c r="A23" s="9">
        <v>1867</v>
      </c>
      <c r="B23" s="9">
        <v>-0.38400000000000001</v>
      </c>
      <c r="C23" s="9">
        <f t="shared" si="0"/>
        <v>-8.6600000000000121E-2</v>
      </c>
      <c r="G23" s="2">
        <f>carbondioxide!L123</f>
        <v>275.85638220089248</v>
      </c>
      <c r="H23" s="2">
        <f t="shared" si="1"/>
        <v>1.6634638769541674E-2</v>
      </c>
      <c r="I23" s="2">
        <f t="shared" si="3"/>
        <v>4.711081863085516E-3</v>
      </c>
      <c r="J23" s="2">
        <f t="shared" si="2"/>
        <v>1.9254067224925981E-4</v>
      </c>
    </row>
    <row r="24" spans="1:10" x14ac:dyDescent="0.3">
      <c r="A24" s="9">
        <v>1868</v>
      </c>
      <c r="B24" s="9">
        <v>-0.32</v>
      </c>
      <c r="C24" s="9">
        <f t="shared" si="0"/>
        <v>-2.260000000000012E-2</v>
      </c>
      <c r="G24" s="2">
        <f>carbondioxide!L124</f>
        <v>275.89940888331068</v>
      </c>
      <c r="H24" s="2">
        <f t="shared" si="1"/>
        <v>1.7469039622685659E-2</v>
      </c>
      <c r="I24" s="2">
        <f t="shared" si="3"/>
        <v>5.0709325536310908E-3</v>
      </c>
      <c r="J24" s="2">
        <f t="shared" si="2"/>
        <v>2.1820598621320975E-4</v>
      </c>
    </row>
    <row r="25" spans="1:10" x14ac:dyDescent="0.3">
      <c r="A25" s="9">
        <v>1869</v>
      </c>
      <c r="B25" s="9">
        <v>-0.28199999999999997</v>
      </c>
      <c r="C25" s="9">
        <f t="shared" si="0"/>
        <v>1.5399999999999914E-2</v>
      </c>
      <c r="G25" s="2">
        <f>carbondioxide!L125</f>
        <v>275.94383004378636</v>
      </c>
      <c r="H25" s="2">
        <f t="shared" si="1"/>
        <v>1.8330346574711675E-2</v>
      </c>
      <c r="I25" s="2">
        <f t="shared" si="3"/>
        <v>5.44443762856476E-3</v>
      </c>
      <c r="J25" s="2">
        <f t="shared" si="2"/>
        <v>2.4576947311614333E-4</v>
      </c>
    </row>
    <row r="26" spans="1:10" x14ac:dyDescent="0.3">
      <c r="A26" s="9">
        <v>1870</v>
      </c>
      <c r="B26" s="9">
        <v>-0.28599999999999998</v>
      </c>
      <c r="C26" s="9">
        <f t="shared" si="0"/>
        <v>1.139999999999991E-2</v>
      </c>
      <c r="G26" s="2">
        <f>carbondioxide!L126</f>
        <v>275.99058975469183</v>
      </c>
      <c r="H26" s="2">
        <f t="shared" si="1"/>
        <v>1.9236847220328326E-2</v>
      </c>
      <c r="I26" s="2">
        <f t="shared" si="3"/>
        <v>5.8324900164477668E-3</v>
      </c>
      <c r="J26" s="2">
        <f t="shared" si="2"/>
        <v>2.752979082390915E-4</v>
      </c>
    </row>
    <row r="27" spans="1:10" x14ac:dyDescent="0.3">
      <c r="A27" s="9">
        <v>1871</v>
      </c>
      <c r="B27" s="9">
        <v>-0.41099999999999998</v>
      </c>
      <c r="C27" s="9">
        <f t="shared" si="0"/>
        <v>-0.11360000000000009</v>
      </c>
      <c r="G27" s="2">
        <f>carbondioxide!L127</f>
        <v>276.0386907999096</v>
      </c>
      <c r="H27" s="2">
        <f t="shared" si="1"/>
        <v>2.0169191215950691E-2</v>
      </c>
      <c r="I27" s="2">
        <f t="shared" si="3"/>
        <v>6.2353845555298756E-3</v>
      </c>
      <c r="J27" s="2">
        <f t="shared" si="2"/>
        <v>3.0686275941371678E-4</v>
      </c>
    </row>
    <row r="28" spans="1:10" x14ac:dyDescent="0.3">
      <c r="A28" s="9">
        <v>1872</v>
      </c>
      <c r="B28" s="9">
        <v>-0.185</v>
      </c>
      <c r="C28" s="9">
        <f t="shared" si="0"/>
        <v>0.11239999999999989</v>
      </c>
      <c r="G28" s="2">
        <f>carbondioxide!L128</f>
        <v>276.09001822498345</v>
      </c>
      <c r="H28" s="2">
        <f t="shared" si="1"/>
        <v>2.1163893068789845E-2</v>
      </c>
      <c r="I28" s="2">
        <f t="shared" si="3"/>
        <v>6.6544808562326117E-3</v>
      </c>
      <c r="J28" s="2">
        <f t="shared" si="2"/>
        <v>3.4053676321565659E-4</v>
      </c>
    </row>
    <row r="29" spans="1:10" x14ac:dyDescent="0.3">
      <c r="A29" s="9">
        <v>1873</v>
      </c>
      <c r="B29" s="9">
        <v>-0.251</v>
      </c>
      <c r="C29" s="9">
        <f t="shared" si="0"/>
        <v>4.6399999999999886E-2</v>
      </c>
      <c r="G29" s="2">
        <f>carbondioxide!L129</f>
        <v>276.14821667084846</v>
      </c>
      <c r="H29" s="2">
        <f t="shared" si="1"/>
        <v>2.229152845096952E-2</v>
      </c>
      <c r="I29" s="2">
        <f t="shared" si="3"/>
        <v>7.0931700048707681E-3</v>
      </c>
      <c r="J29" s="2">
        <f t="shared" si="2"/>
        <v>3.7639996566399291E-4</v>
      </c>
    </row>
    <row r="30" spans="1:10" x14ac:dyDescent="0.3">
      <c r="A30" s="9">
        <v>1874</v>
      </c>
      <c r="B30" s="9">
        <v>-0.374</v>
      </c>
      <c r="C30" s="9">
        <f t="shared" si="0"/>
        <v>-7.6600000000000112E-2</v>
      </c>
      <c r="G30" s="2">
        <f>carbondioxide!L130</f>
        <v>276.21016411661674</v>
      </c>
      <c r="H30" s="2">
        <f t="shared" si="1"/>
        <v>2.3491542238312429E-2</v>
      </c>
      <c r="I30" s="2">
        <f t="shared" si="3"/>
        <v>7.5529507868271686E-3</v>
      </c>
      <c r="J30" s="2">
        <f t="shared" si="2"/>
        <v>4.1455121948668738E-4</v>
      </c>
    </row>
    <row r="31" spans="1:10" x14ac:dyDescent="0.3">
      <c r="A31" s="9">
        <v>1875</v>
      </c>
      <c r="B31" s="9">
        <v>-0.57599999999999996</v>
      </c>
      <c r="C31" s="9">
        <f t="shared" si="0"/>
        <v>-0.27860000000000007</v>
      </c>
      <c r="G31" s="2">
        <f>carbondioxide!L131</f>
        <v>276.26593877674793</v>
      </c>
      <c r="H31" s="2">
        <f t="shared" si="1"/>
        <v>2.4571749802595744E-2</v>
      </c>
      <c r="I31" s="2">
        <f t="shared" si="3"/>
        <v>8.0296207326926057E-3</v>
      </c>
      <c r="J31" s="2">
        <f t="shared" si="2"/>
        <v>4.550973290291813E-4</v>
      </c>
    </row>
    <row r="32" spans="1:10" x14ac:dyDescent="0.3">
      <c r="A32" s="9">
        <v>1876</v>
      </c>
      <c r="B32" s="9">
        <v>-0.25700000000000001</v>
      </c>
      <c r="C32" s="9">
        <f t="shared" si="0"/>
        <v>4.039999999999988E-2</v>
      </c>
      <c r="G32" s="2">
        <f>carbondioxide!L132</f>
        <v>276.32732503773082</v>
      </c>
      <c r="H32" s="2">
        <f t="shared" si="1"/>
        <v>2.5760387157102847E-2</v>
      </c>
      <c r="I32" s="2">
        <f t="shared" si="3"/>
        <v>8.525829660205814E-3</v>
      </c>
      <c r="J32" s="2">
        <f t="shared" si="2"/>
        <v>4.9812062196198951E-4</v>
      </c>
    </row>
    <row r="33" spans="1:10" x14ac:dyDescent="0.3">
      <c r="A33" s="9">
        <v>1877</v>
      </c>
      <c r="B33" s="9">
        <v>-8.6999999999999994E-2</v>
      </c>
      <c r="C33" s="9">
        <f t="shared" si="0"/>
        <v>0.21039999999999989</v>
      </c>
      <c r="G33" s="2">
        <f>carbondioxide!L133</f>
        <v>276.38885787380968</v>
      </c>
      <c r="H33" s="2">
        <f t="shared" si="1"/>
        <v>2.6951597708050813E-2</v>
      </c>
      <c r="I33" s="2">
        <f t="shared" si="3"/>
        <v>9.0410271384882852E-3</v>
      </c>
      <c r="J33" s="2">
        <f t="shared" si="2"/>
        <v>5.4371800929921439E-4</v>
      </c>
    </row>
    <row r="34" spans="1:10" x14ac:dyDescent="0.3">
      <c r="A34" s="9">
        <v>1878</v>
      </c>
      <c r="B34" s="9">
        <v>7.5999999999999998E-2</v>
      </c>
      <c r="C34" s="9">
        <f t="shared" si="0"/>
        <v>0.3733999999999999</v>
      </c>
      <c r="G34" s="2">
        <f>carbondioxide!L134</f>
        <v>276.45062455370487</v>
      </c>
      <c r="H34" s="2">
        <f t="shared" si="1"/>
        <v>2.8147068542959609E-2</v>
      </c>
      <c r="I34" s="2">
        <f t="shared" si="3"/>
        <v>9.5747312258697339E-3</v>
      </c>
      <c r="J34" s="2">
        <f t="shared" si="2"/>
        <v>5.9198272515300829E-4</v>
      </c>
    </row>
    <row r="35" spans="1:10" x14ac:dyDescent="0.3">
      <c r="A35" s="9">
        <v>1879</v>
      </c>
      <c r="B35" s="9">
        <v>-0.38300000000000001</v>
      </c>
      <c r="C35" s="9">
        <f t="shared" si="0"/>
        <v>-8.560000000000012E-2</v>
      </c>
      <c r="G35" s="2">
        <f>carbondioxide!L135</f>
        <v>276.51221191406171</v>
      </c>
      <c r="H35" s="2">
        <f t="shared" si="1"/>
        <v>2.9338802806247569E-2</v>
      </c>
      <c r="I35" s="2">
        <f t="shared" si="3"/>
        <v>1.0126241358831257E-2</v>
      </c>
      <c r="J35" s="2">
        <f t="shared" si="2"/>
        <v>6.4300473663707932E-4</v>
      </c>
    </row>
    <row r="36" spans="1:10" x14ac:dyDescent="0.3">
      <c r="A36" s="9">
        <v>1880</v>
      </c>
      <c r="B36" s="9">
        <v>-0.17100000000000001</v>
      </c>
      <c r="C36" s="9">
        <f t="shared" si="0"/>
        <v>0.12639999999999987</v>
      </c>
      <c r="G36" s="2">
        <f>carbondioxide!L136</f>
        <v>276.57931851777255</v>
      </c>
      <c r="H36" s="2">
        <f t="shared" si="1"/>
        <v>3.0637033973642633E-2</v>
      </c>
      <c r="I36" s="2">
        <f t="shared" si="3"/>
        <v>1.0698122940912023E-2</v>
      </c>
      <c r="J36" s="2">
        <f t="shared" si="2"/>
        <v>6.9686952065114223E-4</v>
      </c>
    </row>
    <row r="37" spans="1:10" x14ac:dyDescent="0.3">
      <c r="A37" s="9">
        <v>1881</v>
      </c>
      <c r="B37" s="9">
        <v>-0.315</v>
      </c>
      <c r="C37" s="9">
        <f t="shared" si="0"/>
        <v>-1.7600000000000116E-2</v>
      </c>
      <c r="G37" s="2">
        <f>carbondioxide!L137</f>
        <v>276.65729405788596</v>
      </c>
      <c r="H37" s="2">
        <f t="shared" si="1"/>
        <v>3.2145137858622434E-2</v>
      </c>
      <c r="I37" s="2">
        <f t="shared" si="3"/>
        <v>1.1295897899698652E-2</v>
      </c>
      <c r="J37" s="2">
        <f t="shared" si="2"/>
        <v>7.5367664007822404E-4</v>
      </c>
    </row>
    <row r="38" spans="1:10" x14ac:dyDescent="0.3">
      <c r="A38" s="9">
        <v>1882</v>
      </c>
      <c r="B38" s="9">
        <v>-0.15</v>
      </c>
      <c r="C38" s="9">
        <f t="shared" si="0"/>
        <v>0.14739999999999989</v>
      </c>
      <c r="G38" s="2">
        <f>carbondioxide!L138</f>
        <v>276.73668481347516</v>
      </c>
      <c r="H38" s="2">
        <f t="shared" si="1"/>
        <v>3.3680176408129578E-2</v>
      </c>
      <c r="I38" s="2">
        <f t="shared" si="3"/>
        <v>1.1919526191232535E-2</v>
      </c>
      <c r="J38" s="2">
        <f t="shared" si="2"/>
        <v>8.1355645683286809E-4</v>
      </c>
    </row>
    <row r="39" spans="1:10" x14ac:dyDescent="0.3">
      <c r="A39" s="9">
        <v>1883</v>
      </c>
      <c r="B39" s="9">
        <v>-0.41699999999999998</v>
      </c>
      <c r="C39" s="9">
        <f t="shared" si="0"/>
        <v>-0.1196000000000001</v>
      </c>
      <c r="G39" s="2">
        <f>carbondioxide!L139</f>
        <v>276.82043777111102</v>
      </c>
      <c r="H39" s="2">
        <f t="shared" si="1"/>
        <v>3.5299081877826287E-2</v>
      </c>
      <c r="I39" s="2">
        <f t="shared" si="3"/>
        <v>1.2570644551733049E-2</v>
      </c>
      <c r="J39" s="2">
        <f t="shared" si="2"/>
        <v>8.7663836492425824E-4</v>
      </c>
    </row>
    <row r="40" spans="1:10" x14ac:dyDescent="0.3">
      <c r="A40" s="9">
        <v>1884</v>
      </c>
      <c r="B40" s="9">
        <v>-0.52400000000000002</v>
      </c>
      <c r="C40" s="9">
        <f t="shared" si="0"/>
        <v>-0.22660000000000013</v>
      </c>
      <c r="G40" s="2">
        <f>carbondioxide!L140</f>
        <v>276.90986992486557</v>
      </c>
      <c r="H40" s="2">
        <f t="shared" si="1"/>
        <v>3.7027222888340809E-2</v>
      </c>
      <c r="I40" s="2">
        <f t="shared" si="3"/>
        <v>1.3251582837309714E-2</v>
      </c>
      <c r="J40" s="2">
        <f t="shared" si="2"/>
        <v>9.4306032006533222E-4</v>
      </c>
    </row>
    <row r="41" spans="1:10" x14ac:dyDescent="0.3">
      <c r="A41" s="9">
        <v>1885</v>
      </c>
      <c r="B41" s="9">
        <v>-0.505</v>
      </c>
      <c r="C41" s="9">
        <f t="shared" si="0"/>
        <v>-0.20760000000000012</v>
      </c>
      <c r="G41" s="2">
        <f>carbondioxide!L141</f>
        <v>276.9987159188538</v>
      </c>
      <c r="H41" s="2">
        <f t="shared" si="1"/>
        <v>3.8743484683377155E-2</v>
      </c>
      <c r="I41" s="2">
        <f t="shared" si="3"/>
        <v>1.3961032843652819E-2</v>
      </c>
      <c r="J41" s="2">
        <f t="shared" si="2"/>
        <v>1.0129727279632804E-3</v>
      </c>
    </row>
    <row r="42" spans="1:10" x14ac:dyDescent="0.3">
      <c r="A42" s="9">
        <v>1886</v>
      </c>
      <c r="B42" s="9">
        <v>-0.42399999999999999</v>
      </c>
      <c r="C42" s="9">
        <f t="shared" si="0"/>
        <v>-0.1266000000000001</v>
      </c>
      <c r="G42" s="2">
        <f>carbondioxide!L142</f>
        <v>277.08673221249552</v>
      </c>
      <c r="H42" s="2">
        <f t="shared" si="1"/>
        <v>4.0443176225655304E-2</v>
      </c>
      <c r="I42" s="2">
        <f t="shared" si="3"/>
        <v>1.4697592647745854E-2</v>
      </c>
      <c r="J42" s="2">
        <f t="shared" si="2"/>
        <v>1.0865177094203969E-3</v>
      </c>
    </row>
    <row r="43" spans="1:10" x14ac:dyDescent="0.3">
      <c r="A43" s="9">
        <v>1887</v>
      </c>
      <c r="B43" s="9">
        <v>-0.51100000000000001</v>
      </c>
      <c r="C43" s="9">
        <f t="shared" si="0"/>
        <v>-0.21360000000000012</v>
      </c>
      <c r="G43" s="2">
        <f>carbondioxide!L143</f>
        <v>277.17503155299886</v>
      </c>
      <c r="H43" s="2">
        <f t="shared" si="1"/>
        <v>4.2147791288688688E-2</v>
      </c>
      <c r="I43" s="2">
        <f t="shared" si="3"/>
        <v>1.5460539787959228E-2</v>
      </c>
      <c r="J43" s="2">
        <f t="shared" si="2"/>
        <v>1.1638286150700856E-3</v>
      </c>
    </row>
    <row r="44" spans="1:10" x14ac:dyDescent="0.3">
      <c r="A44" s="9">
        <v>1888</v>
      </c>
      <c r="B44" s="9">
        <v>-0.48699999999999999</v>
      </c>
      <c r="C44" s="9">
        <f t="shared" si="0"/>
        <v>-0.1896000000000001</v>
      </c>
      <c r="G44" s="2">
        <f>carbondioxide!L144</f>
        <v>277.26837113483089</v>
      </c>
      <c r="H44" s="2">
        <f t="shared" si="1"/>
        <v>4.394911768232275E-2</v>
      </c>
      <c r="I44" s="2">
        <f t="shared" si="3"/>
        <v>1.625187628623757E-2</v>
      </c>
      <c r="J44" s="2">
        <f t="shared" si="2"/>
        <v>1.2450339345320958E-3</v>
      </c>
    </row>
    <row r="45" spans="1:10" x14ac:dyDescent="0.3">
      <c r="A45" s="9">
        <v>1889</v>
      </c>
      <c r="B45" s="9">
        <v>-0.26100000000000001</v>
      </c>
      <c r="C45" s="9">
        <f t="shared" si="0"/>
        <v>3.6399999999999877E-2</v>
      </c>
      <c r="G45" s="2">
        <f>carbondioxide!L145</f>
        <v>277.37496991906568</v>
      </c>
      <c r="H45" s="2">
        <f t="shared" si="1"/>
        <v>4.600558698598263E-2</v>
      </c>
      <c r="I45" s="2">
        <f t="shared" si="3"/>
        <v>1.7078198892277394E-2</v>
      </c>
      <c r="J45" s="2">
        <f t="shared" si="2"/>
        <v>1.3302727990897828E-3</v>
      </c>
    </row>
    <row r="46" spans="1:10" x14ac:dyDescent="0.3">
      <c r="A46" s="9">
        <v>1890</v>
      </c>
      <c r="B46" s="9">
        <v>-0.47299999999999998</v>
      </c>
      <c r="C46" s="9">
        <f t="shared" si="0"/>
        <v>-0.17560000000000009</v>
      </c>
      <c r="G46" s="2">
        <f>carbondioxide!L146</f>
        <v>277.47914312093167</v>
      </c>
      <c r="H46" s="2">
        <f t="shared" si="1"/>
        <v>4.8014499323237536E-2</v>
      </c>
      <c r="I46" s="2">
        <f t="shared" si="3"/>
        <v>1.7936984781338306E-2</v>
      </c>
      <c r="J46" s="2">
        <f t="shared" si="2"/>
        <v>1.4197210192990885E-3</v>
      </c>
    </row>
    <row r="47" spans="1:10" x14ac:dyDescent="0.3">
      <c r="A47" s="9">
        <v>1891</v>
      </c>
      <c r="B47" s="9">
        <v>-0.57799999999999996</v>
      </c>
      <c r="C47" s="9">
        <f t="shared" si="0"/>
        <v>-0.28060000000000007</v>
      </c>
      <c r="G47" s="2">
        <f>carbondioxide!L147</f>
        <v>277.59490140810476</v>
      </c>
      <c r="H47" s="2">
        <f t="shared" si="1"/>
        <v>5.0245937998702382E-2</v>
      </c>
      <c r="I47" s="2">
        <f t="shared" si="3"/>
        <v>1.8833739347321375E-2</v>
      </c>
      <c r="J47" s="2">
        <f t="shared" si="2"/>
        <v>1.5135390774674712E-3</v>
      </c>
    </row>
    <row r="48" spans="1:10" x14ac:dyDescent="0.3">
      <c r="A48" s="9">
        <v>1892</v>
      </c>
      <c r="B48" s="9">
        <v>-0.6</v>
      </c>
      <c r="C48" s="9">
        <f t="shared" si="0"/>
        <v>-0.30260000000000009</v>
      </c>
      <c r="G48" s="2">
        <f>carbondioxide!L148</f>
        <v>277.7156070508355</v>
      </c>
      <c r="H48" s="2">
        <f t="shared" si="1"/>
        <v>5.2571754596598019E-2</v>
      </c>
      <c r="I48" s="2">
        <f t="shared" si="3"/>
        <v>1.9770018485990068E-2</v>
      </c>
      <c r="J48" s="2">
        <f t="shared" si="2"/>
        <v>1.6119178150002414E-3</v>
      </c>
    </row>
    <row r="49" spans="1:10" x14ac:dyDescent="0.3">
      <c r="A49" s="9">
        <v>1893</v>
      </c>
      <c r="B49" s="9">
        <v>-0.68500000000000005</v>
      </c>
      <c r="C49" s="9">
        <f t="shared" si="0"/>
        <v>-0.38760000000000017</v>
      </c>
      <c r="G49" s="2">
        <f>carbondioxide!L149</f>
        <v>277.83465004564499</v>
      </c>
      <c r="H49" s="2">
        <f t="shared" si="1"/>
        <v>5.4864544578577715E-2</v>
      </c>
      <c r="I49" s="2">
        <f t="shared" si="3"/>
        <v>2.0743580952469805E-2</v>
      </c>
      <c r="J49" s="2">
        <f t="shared" si="2"/>
        <v>1.7150558268114635E-3</v>
      </c>
    </row>
    <row r="50" spans="1:10" x14ac:dyDescent="0.3">
      <c r="A50" s="9">
        <v>1894</v>
      </c>
      <c r="B50" s="9">
        <v>-0.54100000000000004</v>
      </c>
      <c r="C50" s="9">
        <f t="shared" si="0"/>
        <v>-0.24360000000000015</v>
      </c>
      <c r="G50" s="2">
        <f>carbondioxide!L150</f>
        <v>277.94954885923289</v>
      </c>
      <c r="H50" s="2">
        <f t="shared" si="1"/>
        <v>5.7076585376656032E-2</v>
      </c>
      <c r="I50" s="2">
        <f t="shared" si="3"/>
        <v>2.1750857262612201E-2</v>
      </c>
      <c r="J50" s="2">
        <f t="shared" si="2"/>
        <v>1.8231378495252029E-3</v>
      </c>
    </row>
    <row r="51" spans="1:10" x14ac:dyDescent="0.3">
      <c r="A51" s="9">
        <v>1895</v>
      </c>
      <c r="B51" s="9">
        <v>-0.55900000000000005</v>
      </c>
      <c r="C51" s="9">
        <f t="shared" si="0"/>
        <v>-0.26160000000000017</v>
      </c>
      <c r="G51" s="2">
        <f>carbondioxide!L151</f>
        <v>278.06867118152894</v>
      </c>
      <c r="H51" s="2">
        <f t="shared" si="1"/>
        <v>5.9368972248395324E-2</v>
      </c>
      <c r="I51" s="2">
        <f t="shared" si="3"/>
        <v>2.2793135167774526E-2</v>
      </c>
      <c r="J51" s="2">
        <f t="shared" si="2"/>
        <v>1.9363272957915369E-3</v>
      </c>
    </row>
    <row r="52" spans="1:10" x14ac:dyDescent="0.3">
      <c r="A52" s="9">
        <v>1896</v>
      </c>
      <c r="B52" s="9">
        <v>-0.38900000000000001</v>
      </c>
      <c r="C52" s="9">
        <f t="shared" si="0"/>
        <v>-9.1600000000000126E-2</v>
      </c>
      <c r="G52" s="2">
        <f>carbondioxide!L152</f>
        <v>278.19651564576901</v>
      </c>
      <c r="H52" s="2">
        <f t="shared" si="1"/>
        <v>6.182811552007051E-2</v>
      </c>
      <c r="I52" s="2">
        <f t="shared" si="3"/>
        <v>2.3874202664812515E-2</v>
      </c>
      <c r="J52" s="2">
        <f t="shared" si="2"/>
        <v>2.0547939645044005E-3</v>
      </c>
    </row>
    <row r="53" spans="1:10" x14ac:dyDescent="0.3">
      <c r="A53" s="9">
        <v>1897</v>
      </c>
      <c r="B53" s="9">
        <v>-0.31</v>
      </c>
      <c r="C53" s="9">
        <f t="shared" si="0"/>
        <v>-1.2600000000000111E-2</v>
      </c>
      <c r="G53" s="2">
        <f>carbondioxide!L153</f>
        <v>278.3279751201917</v>
      </c>
      <c r="H53" s="2">
        <f t="shared" si="1"/>
        <v>6.435561687144549E-2</v>
      </c>
      <c r="I53" s="2">
        <f t="shared" si="3"/>
        <v>2.4994829973876524E-2</v>
      </c>
      <c r="J53" s="2">
        <f t="shared" si="2"/>
        <v>2.1787282059221504E-3</v>
      </c>
    </row>
    <row r="54" spans="1:10" x14ac:dyDescent="0.3">
      <c r="A54" s="9">
        <v>1898</v>
      </c>
      <c r="B54" s="9">
        <v>-0.38700000000000001</v>
      </c>
      <c r="C54" s="9">
        <f t="shared" si="0"/>
        <v>-8.9600000000000124E-2</v>
      </c>
      <c r="G54" s="2">
        <f>carbondioxide!L154</f>
        <v>278.46678063337981</v>
      </c>
      <c r="H54" s="2">
        <f t="shared" si="1"/>
        <v>6.7023061215223945E-2</v>
      </c>
      <c r="I54" s="2">
        <f t="shared" si="3"/>
        <v>2.6157868780979782E-2</v>
      </c>
      <c r="J54" s="2">
        <f t="shared" si="2"/>
        <v>2.3083236639641312E-3</v>
      </c>
    </row>
    <row r="55" spans="1:10" x14ac:dyDescent="0.3">
      <c r="A55" s="9">
        <v>1899</v>
      </c>
      <c r="B55" s="9">
        <v>-0.32800000000000001</v>
      </c>
      <c r="C55" s="9">
        <f t="shared" si="0"/>
        <v>-3.0600000000000127E-2</v>
      </c>
      <c r="G55" s="2">
        <f>carbondioxide!L155</f>
        <v>278.61455941588378</v>
      </c>
      <c r="H55" s="2">
        <f t="shared" si="1"/>
        <v>6.986148515120312E-2</v>
      </c>
      <c r="I55" s="2">
        <f t="shared" si="3"/>
        <v>2.7366991004341847E-2</v>
      </c>
      <c r="J55" s="2">
        <f t="shared" si="2"/>
        <v>2.4437890802287802E-3</v>
      </c>
    </row>
    <row r="56" spans="1:10" x14ac:dyDescent="0.3">
      <c r="A56" s="9">
        <v>1900</v>
      </c>
      <c r="B56" s="9">
        <v>-0.182</v>
      </c>
      <c r="C56" s="9">
        <f t="shared" si="0"/>
        <v>0.11539999999999989</v>
      </c>
      <c r="G56" s="2">
        <f>carbondioxide!L156</f>
        <v>278.77899037401664</v>
      </c>
      <c r="H56" s="2">
        <f t="shared" si="1"/>
        <v>7.3017982573396104E-2</v>
      </c>
      <c r="I56" s="2">
        <f t="shared" si="3"/>
        <v>2.8630075343825643E-2</v>
      </c>
      <c r="J56" s="2">
        <f t="shared" si="2"/>
        <v>2.5853528671577423E-3</v>
      </c>
    </row>
    <row r="57" spans="1:10" x14ac:dyDescent="0.3">
      <c r="A57" s="9">
        <v>1901</v>
      </c>
      <c r="B57" s="9">
        <v>-0.19500000000000001</v>
      </c>
      <c r="C57" s="9">
        <f t="shared" si="0"/>
        <v>0.10239999999999988</v>
      </c>
      <c r="G57" s="2">
        <f>carbondioxide!L157</f>
        <v>278.95232990231432</v>
      </c>
      <c r="H57" s="2">
        <f t="shared" si="1"/>
        <v>7.634347810336678E-2</v>
      </c>
      <c r="I57" s="2">
        <f t="shared" si="3"/>
        <v>2.9950357724836119E-2</v>
      </c>
      <c r="J57" s="2">
        <f t="shared" si="2"/>
        <v>2.7332868908252158E-3</v>
      </c>
    </row>
    <row r="58" spans="1:10" x14ac:dyDescent="0.3">
      <c r="A58" s="9">
        <v>1902</v>
      </c>
      <c r="B58" s="9">
        <v>-0.35599999999999998</v>
      </c>
      <c r="C58" s="9">
        <f t="shared" si="0"/>
        <v>-5.8600000000000096E-2</v>
      </c>
      <c r="G58" s="2">
        <f>carbondioxide!L158</f>
        <v>279.13023678143645</v>
      </c>
      <c r="H58" s="2">
        <f t="shared" si="1"/>
        <v>7.975444949851522E-2</v>
      </c>
      <c r="I58" s="2">
        <f t="shared" si="3"/>
        <v>3.1328512793396213E-2</v>
      </c>
      <c r="J58" s="2">
        <f t="shared" si="2"/>
        <v>2.8878798531623978E-3</v>
      </c>
    </row>
    <row r="59" spans="1:10" x14ac:dyDescent="0.3">
      <c r="A59" s="9">
        <v>1903</v>
      </c>
      <c r="B59" s="9">
        <v>-0.42199999999999999</v>
      </c>
      <c r="C59" s="9">
        <f t="shared" si="0"/>
        <v>-0.1246000000000001</v>
      </c>
      <c r="G59" s="2">
        <f>carbondioxide!L159</f>
        <v>279.31095881633962</v>
      </c>
      <c r="H59" s="2">
        <f t="shared" si="1"/>
        <v>8.3217170114782857E-2</v>
      </c>
      <c r="I59" s="2">
        <f t="shared" si="3"/>
        <v>3.2764203104741207E-2</v>
      </c>
      <c r="J59" s="2">
        <f t="shared" si="2"/>
        <v>3.049422648262926E-3</v>
      </c>
    </row>
    <row r="60" spans="1:10" x14ac:dyDescent="0.3">
      <c r="A60" s="9">
        <v>1904</v>
      </c>
      <c r="B60" s="9">
        <v>-0.55400000000000005</v>
      </c>
      <c r="C60" s="9">
        <f t="shared" si="0"/>
        <v>-0.25660000000000016</v>
      </c>
      <c r="G60" s="2">
        <f>carbondioxide!L160</f>
        <v>279.51203206643555</v>
      </c>
      <c r="H60" s="2">
        <f t="shared" si="1"/>
        <v>8.7067197590347326E-2</v>
      </c>
      <c r="I60" s="2">
        <f t="shared" si="3"/>
        <v>3.4266973946178593E-2</v>
      </c>
      <c r="J60" s="2">
        <f t="shared" si="2"/>
        <v>3.2182026012557226E-3</v>
      </c>
    </row>
    <row r="61" spans="1:10" x14ac:dyDescent="0.3">
      <c r="A61" s="9">
        <v>1905</v>
      </c>
      <c r="B61" s="9">
        <v>-0.44500000000000001</v>
      </c>
      <c r="C61" s="9">
        <f t="shared" si="0"/>
        <v>-0.14760000000000012</v>
      </c>
      <c r="G61" s="2">
        <f>carbondioxide!L161</f>
        <v>279.71187595463942</v>
      </c>
      <c r="H61" s="2">
        <f t="shared" si="1"/>
        <v>9.0890942720225007E-2</v>
      </c>
      <c r="I61" s="2">
        <f t="shared" si="3"/>
        <v>3.5833893392951316E-2</v>
      </c>
      <c r="J61" s="2">
        <f t="shared" si="2"/>
        <v>3.3945596224948843E-3</v>
      </c>
    </row>
    <row r="62" spans="1:10" x14ac:dyDescent="0.3">
      <c r="A62" s="9">
        <v>1906</v>
      </c>
      <c r="B62" s="9">
        <v>-0.246</v>
      </c>
      <c r="C62" s="9">
        <f t="shared" si="0"/>
        <v>5.139999999999989E-2</v>
      </c>
      <c r="G62" s="2">
        <f>carbondioxide!L162</f>
        <v>279.92603869132455</v>
      </c>
      <c r="H62" s="2">
        <f t="shared" si="1"/>
        <v>9.4985628470460007E-2</v>
      </c>
      <c r="I62" s="2">
        <f t="shared" si="3"/>
        <v>3.747087067667898E-2</v>
      </c>
      <c r="J62" s="2">
        <f t="shared" si="2"/>
        <v>3.5788150383110769E-3</v>
      </c>
    </row>
    <row r="63" spans="1:10" x14ac:dyDescent="0.3">
      <c r="A63" s="9">
        <v>1907</v>
      </c>
      <c r="B63" s="9">
        <v>-0.6</v>
      </c>
      <c r="C63" s="9">
        <f t="shared" si="0"/>
        <v>-0.30260000000000009</v>
      </c>
      <c r="G63" s="2">
        <f>carbondioxide!L163</f>
        <v>280.1563269502202</v>
      </c>
      <c r="H63" s="2">
        <f t="shared" si="1"/>
        <v>9.9385132293830836E-2</v>
      </c>
      <c r="I63" s="2">
        <f t="shared" si="3"/>
        <v>3.918461892109458E-2</v>
      </c>
      <c r="J63" s="2">
        <f t="shared" si="2"/>
        <v>3.7713219143370065E-3</v>
      </c>
    </row>
    <row r="64" spans="1:10" x14ac:dyDescent="0.3">
      <c r="A64" s="9">
        <v>1908</v>
      </c>
      <c r="B64" s="9">
        <v>-0.48599999999999999</v>
      </c>
      <c r="C64" s="9">
        <f t="shared" si="0"/>
        <v>-0.1886000000000001</v>
      </c>
      <c r="G64" s="2">
        <f>carbondioxide!L164</f>
        <v>280.41768683821363</v>
      </c>
      <c r="H64" s="2">
        <f t="shared" si="1"/>
        <v>0.10437385980416397</v>
      </c>
      <c r="I64" s="2">
        <f t="shared" si="3"/>
        <v>4.0989997424390717E-2</v>
      </c>
      <c r="J64" s="2">
        <f t="shared" si="2"/>
        <v>3.9724694413353894E-3</v>
      </c>
    </row>
    <row r="65" spans="1:10" x14ac:dyDescent="0.3">
      <c r="A65" s="9">
        <v>1909</v>
      </c>
      <c r="B65" s="9">
        <v>-0.46600000000000003</v>
      </c>
      <c r="C65" s="9">
        <f t="shared" si="0"/>
        <v>-0.16860000000000014</v>
      </c>
      <c r="G65" s="2">
        <f>carbondioxide!L165</f>
        <v>280.65667420452883</v>
      </c>
      <c r="H65" s="2">
        <f t="shared" si="1"/>
        <v>0.10893148202284685</v>
      </c>
      <c r="I65" s="2">
        <f t="shared" si="3"/>
        <v>4.2871368274712301E-2</v>
      </c>
      <c r="J65" s="2">
        <f t="shared" si="2"/>
        <v>4.1827290002791435E-3</v>
      </c>
    </row>
    <row r="66" spans="1:10" x14ac:dyDescent="0.3">
      <c r="A66" s="9">
        <v>1910</v>
      </c>
      <c r="B66" s="9">
        <v>-0.34499999999999997</v>
      </c>
      <c r="C66" s="9">
        <f t="shared" si="0"/>
        <v>-4.7600000000000087E-2</v>
      </c>
      <c r="G66" s="2">
        <f>carbondioxide!L166</f>
        <v>280.90773006382392</v>
      </c>
      <c r="H66" s="2">
        <f t="shared" si="1"/>
        <v>0.11371507915437259</v>
      </c>
      <c r="I66" s="2">
        <f t="shared" si="3"/>
        <v>4.4832938889018327E-2</v>
      </c>
      <c r="J66" s="2">
        <f t="shared" si="2"/>
        <v>4.4024804713579235E-3</v>
      </c>
    </row>
    <row r="67" spans="1:10" x14ac:dyDescent="0.3">
      <c r="A67" s="9">
        <v>1911</v>
      </c>
      <c r="B67" s="9">
        <v>-0.45400000000000001</v>
      </c>
      <c r="C67" s="9">
        <f t="shared" si="0"/>
        <v>-0.15660000000000013</v>
      </c>
      <c r="G67" s="2">
        <f>carbondioxide!L167</f>
        <v>281.16989392203794</v>
      </c>
      <c r="H67" s="2">
        <f t="shared" si="1"/>
        <v>0.11870576614599419</v>
      </c>
      <c r="I67" s="2">
        <f t="shared" si="3"/>
        <v>4.6878225278025966E-2</v>
      </c>
      <c r="J67" s="2">
        <f t="shared" si="2"/>
        <v>4.6321254751702347E-3</v>
      </c>
    </row>
    <row r="68" spans="1:10" x14ac:dyDescent="0.3">
      <c r="A68" s="9">
        <v>1912</v>
      </c>
      <c r="B68" s="9">
        <v>-0.38600000000000001</v>
      </c>
      <c r="C68" s="9">
        <f t="shared" si="0"/>
        <v>-8.8600000000000123E-2</v>
      </c>
      <c r="G68" s="2">
        <f>carbondioxide!L168</f>
        <v>281.43485297940884</v>
      </c>
      <c r="H68" s="2">
        <f t="shared" si="1"/>
        <v>0.12374493820965522</v>
      </c>
      <c r="I68" s="2">
        <f t="shared" si="3"/>
        <v>4.9005965557766346E-2</v>
      </c>
      <c r="J68" s="2">
        <f t="shared" si="2"/>
        <v>4.872083322050455E-3</v>
      </c>
    </row>
    <row r="69" spans="1:10" x14ac:dyDescent="0.3">
      <c r="A69" s="9">
        <v>1913</v>
      </c>
      <c r="B69" s="9">
        <v>-0.32600000000000001</v>
      </c>
      <c r="C69" s="9">
        <f t="shared" si="0"/>
        <v>-2.8600000000000125E-2</v>
      </c>
      <c r="G69" s="2">
        <f>carbondioxide!L169</f>
        <v>281.71502369663347</v>
      </c>
      <c r="H69" s="2">
        <f t="shared" si="1"/>
        <v>0.12906825806782743</v>
      </c>
      <c r="I69" s="2">
        <f t="shared" si="3"/>
        <v>5.12218738923522E-2</v>
      </c>
      <c r="J69" s="2">
        <f t="shared" si="2"/>
        <v>5.1227637731493213E-3</v>
      </c>
    </row>
    <row r="70" spans="1:10" x14ac:dyDescent="0.3">
      <c r="A70" s="9">
        <v>1914</v>
      </c>
      <c r="B70" s="9">
        <v>-8.1000000000000003E-2</v>
      </c>
      <c r="C70" s="9">
        <f t="shared" si="0"/>
        <v>0.21639999999999987</v>
      </c>
      <c r="G70" s="2">
        <f>carbondioxide!L170</f>
        <v>282.01967829108679</v>
      </c>
      <c r="H70" s="2">
        <f t="shared" si="1"/>
        <v>0.13485077325893641</v>
      </c>
      <c r="I70" s="2">
        <f t="shared" si="3"/>
        <v>5.3536627533307124E-2</v>
      </c>
      <c r="J70" s="2">
        <f t="shared" si="2"/>
        <v>5.3846067186263937E-3</v>
      </c>
    </row>
    <row r="71" spans="1:10" x14ac:dyDescent="0.3">
      <c r="A71" s="9">
        <v>1915</v>
      </c>
      <c r="B71" s="9">
        <v>-9.6000000000000002E-2</v>
      </c>
      <c r="C71" s="9">
        <f t="shared" ref="C71:C134" si="4">B71-C$4</f>
        <v>0.20139999999999988</v>
      </c>
      <c r="G71" s="2">
        <f>carbondioxide!L171</f>
        <v>282.27409334305258</v>
      </c>
      <c r="H71" s="2">
        <f t="shared" ref="H71:H134" si="5">H$3*LN(G71/G$3)</f>
        <v>0.1396749293586953</v>
      </c>
      <c r="I71" s="2">
        <f t="shared" si="3"/>
        <v>5.5918861583819202E-2</v>
      </c>
      <c r="J71" s="2">
        <f t="shared" ref="J71:J134" si="6">J70+J$3*(I70-J70)</f>
        <v>5.6581101968537807E-3</v>
      </c>
    </row>
    <row r="72" spans="1:10" x14ac:dyDescent="0.3">
      <c r="A72" s="9">
        <v>1916</v>
      </c>
      <c r="B72" s="9">
        <v>-0.35699999999999998</v>
      </c>
      <c r="C72" s="9">
        <f t="shared" si="4"/>
        <v>-5.9600000000000097E-2</v>
      </c>
      <c r="G72" s="2">
        <f>carbondioxide!L172</f>
        <v>282.51984749413043</v>
      </c>
      <c r="H72" s="2">
        <f t="shared" si="5"/>
        <v>0.1443307328161258</v>
      </c>
      <c r="I72" s="2">
        <f t="shared" ref="I72:I135" si="7">I71+I$3*(I$4*H72-I71)+I$5*(J71-I71)</f>
        <v>5.8361484989191074E-2</v>
      </c>
      <c r="J72" s="2">
        <f t="shared" si="6"/>
        <v>5.9435912647317441E-3</v>
      </c>
    </row>
    <row r="73" spans="1:10" x14ac:dyDescent="0.3">
      <c r="A73" s="9">
        <v>1917</v>
      </c>
      <c r="B73" s="9">
        <v>-0.66800000000000004</v>
      </c>
      <c r="C73" s="9">
        <f t="shared" si="4"/>
        <v>-0.37060000000000015</v>
      </c>
      <c r="G73" s="2">
        <f>carbondioxide!L173</f>
        <v>282.79243384820057</v>
      </c>
      <c r="H73" s="2">
        <f t="shared" si="5"/>
        <v>0.14949013640748537</v>
      </c>
      <c r="I73" s="2">
        <f t="shared" si="7"/>
        <v>6.0877406442914832E-2</v>
      </c>
      <c r="J73" s="2">
        <f t="shared" si="6"/>
        <v>6.2413249010866735E-3</v>
      </c>
    </row>
    <row r="74" spans="1:10" x14ac:dyDescent="0.3">
      <c r="A74" s="9">
        <v>1918</v>
      </c>
      <c r="B74" s="9">
        <v>-0.46400000000000002</v>
      </c>
      <c r="C74" s="9">
        <f t="shared" si="4"/>
        <v>-0.16660000000000014</v>
      </c>
      <c r="G74" s="2">
        <f>carbondioxide!L174</f>
        <v>283.08582201038428</v>
      </c>
      <c r="H74" s="2">
        <f t="shared" si="5"/>
        <v>0.15503771414907191</v>
      </c>
      <c r="I74" s="2">
        <f t="shared" si="7"/>
        <v>6.3475716018011441E-2</v>
      </c>
      <c r="J74" s="2">
        <f t="shared" si="6"/>
        <v>6.5516578442442576E-3</v>
      </c>
    </row>
    <row r="75" spans="1:10" x14ac:dyDescent="0.3">
      <c r="A75" s="9">
        <v>1919</v>
      </c>
      <c r="B75" s="9">
        <v>-0.26700000000000002</v>
      </c>
      <c r="C75" s="9">
        <f t="shared" si="4"/>
        <v>3.0399999999999872E-2</v>
      </c>
      <c r="G75" s="2">
        <f>carbondioxide!L175</f>
        <v>283.36473673587744</v>
      </c>
      <c r="H75" s="2">
        <f t="shared" si="5"/>
        <v>0.16030629012253247</v>
      </c>
      <c r="I75" s="2">
        <f t="shared" si="7"/>
        <v>6.6145583507941169E-2</v>
      </c>
      <c r="J75" s="2">
        <f t="shared" si="6"/>
        <v>6.8749864946712549E-3</v>
      </c>
    </row>
    <row r="76" spans="1:10" x14ac:dyDescent="0.3">
      <c r="A76" s="9">
        <v>1920</v>
      </c>
      <c r="B76" s="9">
        <v>-0.307</v>
      </c>
      <c r="C76" s="9">
        <f t="shared" si="4"/>
        <v>-9.6000000000001084E-3</v>
      </c>
      <c r="G76" s="2">
        <f>carbondioxide!L176</f>
        <v>283.57834066581739</v>
      </c>
      <c r="H76" s="2">
        <f t="shared" si="5"/>
        <v>0.16433766866758526</v>
      </c>
      <c r="I76" s="2">
        <f t="shared" si="7"/>
        <v>6.8848356260846663E-2</v>
      </c>
      <c r="J76" s="2">
        <f t="shared" si="6"/>
        <v>7.2116434857066279E-3</v>
      </c>
    </row>
    <row r="77" spans="1:10" x14ac:dyDescent="0.3">
      <c r="A77" s="9">
        <v>1921</v>
      </c>
      <c r="B77" s="9">
        <v>-0.16</v>
      </c>
      <c r="C77" s="9">
        <f t="shared" si="4"/>
        <v>0.13739999999999988</v>
      </c>
      <c r="G77" s="2">
        <f>carbondioxide!L177</f>
        <v>283.85075497057267</v>
      </c>
      <c r="H77" s="2">
        <f t="shared" si="5"/>
        <v>0.16947458058704029</v>
      </c>
      <c r="I77" s="2">
        <f t="shared" si="7"/>
        <v>7.1615563487529135E-2</v>
      </c>
      <c r="J77" s="2">
        <f t="shared" si="6"/>
        <v>7.5617400142694233E-3</v>
      </c>
    </row>
    <row r="78" spans="1:10" x14ac:dyDescent="0.3">
      <c r="A78" s="9">
        <v>1922</v>
      </c>
      <c r="B78" s="9">
        <v>-0.26500000000000001</v>
      </c>
      <c r="C78" s="9">
        <f t="shared" si="4"/>
        <v>3.2399999999999873E-2</v>
      </c>
      <c r="G78" s="2">
        <f>carbondioxide!L178</f>
        <v>284.05807303274543</v>
      </c>
      <c r="H78" s="2">
        <f t="shared" si="5"/>
        <v>0.17338067123822554</v>
      </c>
      <c r="I78" s="2">
        <f t="shared" si="7"/>
        <v>7.4408978278973359E-2</v>
      </c>
      <c r="J78" s="2">
        <f t="shared" si="6"/>
        <v>7.9255657315975385E-3</v>
      </c>
    </row>
    <row r="79" spans="1:10" x14ac:dyDescent="0.3">
      <c r="A79" s="9">
        <v>1923</v>
      </c>
      <c r="B79" s="9">
        <v>-0.28799999999999998</v>
      </c>
      <c r="C79" s="9">
        <f t="shared" si="4"/>
        <v>9.3999999999999084E-3</v>
      </c>
      <c r="G79" s="2">
        <f>carbondioxide!L179</f>
        <v>284.28467057452542</v>
      </c>
      <c r="H79" s="2">
        <f t="shared" si="5"/>
        <v>0.17764674809552605</v>
      </c>
      <c r="I79" s="2">
        <f t="shared" si="7"/>
        <v>7.7238425583046846E-2</v>
      </c>
      <c r="J79" s="2">
        <f t="shared" si="6"/>
        <v>8.3031915148666334E-3</v>
      </c>
    </row>
    <row r="80" spans="1:10" x14ac:dyDescent="0.3">
      <c r="A80" s="9">
        <v>1924</v>
      </c>
      <c r="B80" s="9">
        <v>-0.37</v>
      </c>
      <c r="C80" s="9">
        <f t="shared" si="4"/>
        <v>-7.2600000000000109E-2</v>
      </c>
      <c r="G80" s="2">
        <f>carbondioxide!L180</f>
        <v>284.56774992684393</v>
      </c>
      <c r="H80" s="2">
        <f t="shared" si="5"/>
        <v>0.18297141440733752</v>
      </c>
      <c r="I80" s="2">
        <f t="shared" si="7"/>
        <v>8.0133954235709098E-2</v>
      </c>
      <c r="J80" s="2">
        <f t="shared" si="6"/>
        <v>8.6947436443738976E-3</v>
      </c>
    </row>
    <row r="81" spans="1:10" x14ac:dyDescent="0.3">
      <c r="A81" s="9">
        <v>1925</v>
      </c>
      <c r="B81" s="9">
        <v>-0.28000000000000003</v>
      </c>
      <c r="C81" s="9">
        <f t="shared" si="4"/>
        <v>1.739999999999986E-2</v>
      </c>
      <c r="G81" s="2">
        <f>carbondioxide!L181</f>
        <v>284.84188260624722</v>
      </c>
      <c r="H81" s="2">
        <f t="shared" si="5"/>
        <v>0.18812274963007458</v>
      </c>
      <c r="I81" s="2">
        <f t="shared" si="7"/>
        <v>8.3088389618400732E-2</v>
      </c>
      <c r="J81" s="2">
        <f t="shared" si="6"/>
        <v>9.100518360532682E-3</v>
      </c>
    </row>
    <row r="82" spans="1:10" x14ac:dyDescent="0.3">
      <c r="A82" s="9">
        <v>1926</v>
      </c>
      <c r="B82" s="9">
        <v>-6.7000000000000004E-2</v>
      </c>
      <c r="C82" s="9">
        <f t="shared" si="4"/>
        <v>0.23039999999999988</v>
      </c>
      <c r="G82" s="2">
        <f>carbondioxide!L182</f>
        <v>285.11715389581775</v>
      </c>
      <c r="H82" s="2">
        <f t="shared" si="5"/>
        <v>0.19329049474644777</v>
      </c>
      <c r="I82" s="2">
        <f t="shared" si="7"/>
        <v>8.610037659936258E-2</v>
      </c>
      <c r="J82" s="2">
        <f t="shared" si="6"/>
        <v>9.5207694692773723E-3</v>
      </c>
    </row>
    <row r="83" spans="1:10" x14ac:dyDescent="0.3">
      <c r="A83" s="9">
        <v>1927</v>
      </c>
      <c r="B83" s="9">
        <v>-0.23899999999999999</v>
      </c>
      <c r="C83" s="9">
        <f t="shared" si="4"/>
        <v>5.8399999999999896E-2</v>
      </c>
      <c r="G83" s="2">
        <f>carbondioxide!L183</f>
        <v>285.39193708333994</v>
      </c>
      <c r="H83" s="2">
        <f t="shared" si="5"/>
        <v>0.1984441029541594</v>
      </c>
      <c r="I83" s="2">
        <f t="shared" si="7"/>
        <v>8.9167708166425025E-2</v>
      </c>
      <c r="J83" s="2">
        <f t="shared" si="6"/>
        <v>9.955741637776256E-3</v>
      </c>
    </row>
    <row r="84" spans="1:10" x14ac:dyDescent="0.3">
      <c r="A84" s="9">
        <v>1928</v>
      </c>
      <c r="B84" s="9">
        <v>-0.161</v>
      </c>
      <c r="C84" s="9">
        <f t="shared" si="4"/>
        <v>0.13639999999999988</v>
      </c>
      <c r="G84" s="2">
        <f>carbondioxide!L184</f>
        <v>285.69983132344504</v>
      </c>
      <c r="H84" s="2">
        <f t="shared" si="5"/>
        <v>0.20421282327297943</v>
      </c>
      <c r="I84" s="2">
        <f t="shared" si="7"/>
        <v>9.2306759438297498E-2</v>
      </c>
      <c r="J84" s="2">
        <f t="shared" si="6"/>
        <v>1.0405665607658982E-2</v>
      </c>
    </row>
    <row r="85" spans="1:10" x14ac:dyDescent="0.3">
      <c r="A85" s="9">
        <v>1929</v>
      </c>
      <c r="B85" s="9">
        <v>-0.42699999999999999</v>
      </c>
      <c r="C85" s="9">
        <f t="shared" si="4"/>
        <v>-0.1296000000000001</v>
      </c>
      <c r="G85" s="2">
        <f>carbondioxide!L185</f>
        <v>286.00338371617079</v>
      </c>
      <c r="H85" s="2">
        <f t="shared" si="5"/>
        <v>0.20989411178412948</v>
      </c>
      <c r="I85" s="2">
        <f t="shared" si="7"/>
        <v>9.5512703889939085E-2</v>
      </c>
      <c r="J85" s="2">
        <f t="shared" si="6"/>
        <v>1.0870863820617008E-2</v>
      </c>
    </row>
    <row r="86" spans="1:10" x14ac:dyDescent="0.3">
      <c r="A86" s="9">
        <v>1930</v>
      </c>
      <c r="B86" s="9">
        <v>-0.14099999999999999</v>
      </c>
      <c r="C86" s="9">
        <f t="shared" si="4"/>
        <v>0.1563999999999999</v>
      </c>
      <c r="G86" s="2">
        <f>carbondioxide!L186</f>
        <v>286.3395491918323</v>
      </c>
      <c r="H86" s="2">
        <f t="shared" si="5"/>
        <v>0.21617875477767559</v>
      </c>
      <c r="I86" s="2">
        <f t="shared" si="7"/>
        <v>9.8801194033327683E-2</v>
      </c>
      <c r="J86" s="2">
        <f t="shared" si="6"/>
        <v>1.1351629472210757E-2</v>
      </c>
    </row>
    <row r="87" spans="1:10" x14ac:dyDescent="0.3">
      <c r="A87" s="9">
        <v>1931</v>
      </c>
      <c r="B87" s="9">
        <v>-0.13500000000000001</v>
      </c>
      <c r="C87" s="9">
        <f t="shared" si="4"/>
        <v>0.16239999999999988</v>
      </c>
      <c r="G87" s="2">
        <f>carbondioxide!L187</f>
        <v>286.62599031076252</v>
      </c>
      <c r="H87" s="2">
        <f t="shared" si="5"/>
        <v>0.22152797740378574</v>
      </c>
      <c r="I87" s="2">
        <f t="shared" si="7"/>
        <v>0.10214210971757685</v>
      </c>
      <c r="J87" s="2">
        <f t="shared" si="6"/>
        <v>1.1848342998917901E-2</v>
      </c>
    </row>
    <row r="88" spans="1:10" x14ac:dyDescent="0.3">
      <c r="A88" s="9">
        <v>1932</v>
      </c>
      <c r="B88" s="9">
        <v>-0.08</v>
      </c>
      <c r="C88" s="9">
        <f t="shared" si="4"/>
        <v>0.21739999999999987</v>
      </c>
      <c r="G88" s="2">
        <f>carbondioxide!L188</f>
        <v>286.85640469937374</v>
      </c>
      <c r="H88" s="2">
        <f t="shared" si="5"/>
        <v>0.22582703542588944</v>
      </c>
      <c r="I88" s="2">
        <f t="shared" si="7"/>
        <v>0.10550295209251202</v>
      </c>
      <c r="J88" s="2">
        <f t="shared" si="6"/>
        <v>1.2361211593879883E-2</v>
      </c>
    </row>
    <row r="89" spans="1:10" x14ac:dyDescent="0.3">
      <c r="A89" s="9">
        <v>1933</v>
      </c>
      <c r="B89" s="9">
        <v>-0.28100000000000003</v>
      </c>
      <c r="C89" s="9">
        <f t="shared" si="4"/>
        <v>1.6399999999999859E-2</v>
      </c>
      <c r="G89" s="2">
        <f>carbondioxide!L189</f>
        <v>287.04325876279489</v>
      </c>
      <c r="H89" s="2">
        <f t="shared" si="5"/>
        <v>0.22931081260253522</v>
      </c>
      <c r="I89" s="2">
        <f t="shared" si="7"/>
        <v>0.10885920407479248</v>
      </c>
      <c r="J89" s="2">
        <f t="shared" si="6"/>
        <v>1.2890256679912114E-2</v>
      </c>
    </row>
    <row r="90" spans="1:10" x14ac:dyDescent="0.3">
      <c r="A90" s="9">
        <v>1934</v>
      </c>
      <c r="B90" s="9">
        <v>-7.0000000000000007E-2</v>
      </c>
      <c r="C90" s="9">
        <f t="shared" si="4"/>
        <v>0.22739999999999988</v>
      </c>
      <c r="G90" s="2">
        <f>carbondioxide!L190</f>
        <v>287.25352066893055</v>
      </c>
      <c r="H90" s="2">
        <f t="shared" si="5"/>
        <v>0.23322830365725103</v>
      </c>
      <c r="I90" s="2">
        <f t="shared" si="7"/>
        <v>0.11222389287601003</v>
      </c>
      <c r="J90" s="2">
        <f t="shared" si="6"/>
        <v>1.3435360301115034E-2</v>
      </c>
    </row>
    <row r="91" spans="1:10" x14ac:dyDescent="0.3">
      <c r="A91" s="9">
        <v>1935</v>
      </c>
      <c r="B91" s="9">
        <v>-0.16800000000000001</v>
      </c>
      <c r="C91" s="9">
        <f t="shared" si="4"/>
        <v>0.12939999999999988</v>
      </c>
      <c r="G91" s="2">
        <f>carbondioxide!L191</f>
        <v>287.50068678885862</v>
      </c>
      <c r="H91" s="2">
        <f t="shared" si="5"/>
        <v>0.23782970998354333</v>
      </c>
      <c r="I91" s="2">
        <f t="shared" si="7"/>
        <v>0.1156169741493546</v>
      </c>
      <c r="J91" s="2">
        <f t="shared" si="6"/>
        <v>1.3996479166140437E-2</v>
      </c>
    </row>
    <row r="92" spans="1:10" x14ac:dyDescent="0.3">
      <c r="A92" s="9">
        <v>1936</v>
      </c>
      <c r="B92" s="9">
        <v>-0.115</v>
      </c>
      <c r="C92" s="9">
        <f t="shared" si="4"/>
        <v>0.1823999999999999</v>
      </c>
      <c r="G92" s="2">
        <f>carbondioxide!L192</f>
        <v>287.76998612133667</v>
      </c>
      <c r="H92" s="2">
        <f t="shared" si="5"/>
        <v>0.24283866177561847</v>
      </c>
      <c r="I92" s="2">
        <f t="shared" si="7"/>
        <v>0.11904961647345401</v>
      </c>
      <c r="J92" s="2">
        <f t="shared" si="6"/>
        <v>1.4573683577645094E-2</v>
      </c>
    </row>
    <row r="93" spans="1:10" x14ac:dyDescent="0.3">
      <c r="A93" s="9">
        <v>1937</v>
      </c>
      <c r="B93" s="9">
        <v>-7.1999999999999995E-2</v>
      </c>
      <c r="C93" s="9">
        <f t="shared" si="4"/>
        <v>0.22539999999999988</v>
      </c>
      <c r="G93" s="2">
        <f>carbondioxide!L193</f>
        <v>288.08334642406845</v>
      </c>
      <c r="H93" s="2">
        <f t="shared" si="5"/>
        <v>0.24866124780697024</v>
      </c>
      <c r="I93" s="2">
        <f t="shared" si="7"/>
        <v>0.12254456453151981</v>
      </c>
      <c r="J93" s="2">
        <f t="shared" si="6"/>
        <v>1.5167106876493289E-2</v>
      </c>
    </row>
    <row r="94" spans="1:10" x14ac:dyDescent="0.3">
      <c r="A94" s="9">
        <v>1938</v>
      </c>
      <c r="B94" s="9">
        <v>0.10199999999999999</v>
      </c>
      <c r="C94" s="9">
        <f t="shared" si="4"/>
        <v>0.39939999999999987</v>
      </c>
      <c r="G94" s="2">
        <f>carbondioxide!L194</f>
        <v>288.42735816366667</v>
      </c>
      <c r="H94" s="2">
        <f t="shared" si="5"/>
        <v>0.25504608337254531</v>
      </c>
      <c r="I94" s="2">
        <f t="shared" si="7"/>
        <v>0.12611642011793292</v>
      </c>
      <c r="J94" s="2">
        <f t="shared" si="6"/>
        <v>1.577701083597384E-2</v>
      </c>
    </row>
    <row r="95" spans="1:10" x14ac:dyDescent="0.3">
      <c r="A95" s="9">
        <v>1939</v>
      </c>
      <c r="B95" s="9">
        <v>-5.2999999999999999E-2</v>
      </c>
      <c r="C95" s="9">
        <f t="shared" si="4"/>
        <v>0.2443999999999999</v>
      </c>
      <c r="G95" s="2">
        <f>carbondioxide!L195</f>
        <v>288.73254627004951</v>
      </c>
      <c r="H95" s="2">
        <f t="shared" si="5"/>
        <v>0.26070398340607281</v>
      </c>
      <c r="I95" s="2">
        <f t="shared" si="7"/>
        <v>0.12974138774579511</v>
      </c>
      <c r="J95" s="2">
        <f t="shared" si="6"/>
        <v>1.6403738680695369E-2</v>
      </c>
    </row>
    <row r="96" spans="1:10" x14ac:dyDescent="0.3">
      <c r="A96" s="9">
        <v>1940</v>
      </c>
      <c r="B96" s="9">
        <v>-3.6999999999999998E-2</v>
      </c>
      <c r="C96" s="9">
        <f t="shared" si="4"/>
        <v>0.26039999999999991</v>
      </c>
      <c r="G96" s="2">
        <f>carbondioxide!L196</f>
        <v>289.05708165529205</v>
      </c>
      <c r="H96" s="2">
        <f t="shared" si="5"/>
        <v>0.26671400646541016</v>
      </c>
      <c r="I96" s="2">
        <f t="shared" si="7"/>
        <v>0.1334281966195113</v>
      </c>
      <c r="J96" s="2">
        <f t="shared" si="6"/>
        <v>1.7047496527385134E-2</v>
      </c>
    </row>
    <row r="97" spans="1:10" x14ac:dyDescent="0.3">
      <c r="A97" s="9">
        <v>1941</v>
      </c>
      <c r="B97" s="9">
        <v>-1.7999999999999999E-2</v>
      </c>
      <c r="C97" s="9">
        <f t="shared" si="4"/>
        <v>0.27939999999999987</v>
      </c>
      <c r="G97" s="2">
        <f>carbondioxide!L197</f>
        <v>289.42674120904542</v>
      </c>
      <c r="H97" s="2">
        <f t="shared" si="5"/>
        <v>0.27355146260022906</v>
      </c>
      <c r="I97" s="2">
        <f t="shared" si="7"/>
        <v>0.13719926944435365</v>
      </c>
      <c r="J97" s="2">
        <f t="shared" si="6"/>
        <v>1.7708538903908409E-2</v>
      </c>
    </row>
    <row r="98" spans="1:10" x14ac:dyDescent="0.3">
      <c r="A98" s="9">
        <v>1942</v>
      </c>
      <c r="B98" s="9">
        <v>-3.2000000000000001E-2</v>
      </c>
      <c r="C98" s="9">
        <f t="shared" si="4"/>
        <v>0.26539999999999986</v>
      </c>
      <c r="G98" s="2">
        <f>carbondioxide!L198</f>
        <v>289.80544566670903</v>
      </c>
      <c r="H98" s="2">
        <f t="shared" si="5"/>
        <v>0.28054716892696563</v>
      </c>
      <c r="I98" s="2">
        <f t="shared" si="7"/>
        <v>0.14105660922623808</v>
      </c>
      <c r="J98" s="2">
        <f t="shared" si="6"/>
        <v>1.8387246253378137E-2</v>
      </c>
    </row>
    <row r="99" spans="1:10" x14ac:dyDescent="0.3">
      <c r="A99" s="9">
        <v>1943</v>
      </c>
      <c r="B99" s="9">
        <v>-6.8000000000000005E-2</v>
      </c>
      <c r="C99" s="9">
        <f t="shared" si="4"/>
        <v>0.22939999999999988</v>
      </c>
      <c r="G99" s="2">
        <f>carbondioxide!L199</f>
        <v>290.18082678020602</v>
      </c>
      <c r="H99" s="2">
        <f t="shared" si="5"/>
        <v>0.28747246813847915</v>
      </c>
      <c r="I99" s="2">
        <f t="shared" si="7"/>
        <v>0.14499543042698584</v>
      </c>
      <c r="J99" s="2">
        <f t="shared" si="6"/>
        <v>1.9084008235063982E-2</v>
      </c>
    </row>
    <row r="100" spans="1:10" x14ac:dyDescent="0.3">
      <c r="A100" s="9">
        <v>1944</v>
      </c>
      <c r="B100" s="9">
        <v>7.3999999999999996E-2</v>
      </c>
      <c r="C100" s="9">
        <f t="shared" si="4"/>
        <v>0.3713999999999999</v>
      </c>
      <c r="G100" s="2">
        <f>carbondioxide!L200</f>
        <v>290.5730107039663</v>
      </c>
      <c r="H100" s="2">
        <f t="shared" si="5"/>
        <v>0.29469819503217703</v>
      </c>
      <c r="I100" s="2">
        <f t="shared" si="7"/>
        <v>0.1490220152429946</v>
      </c>
      <c r="J100" s="2">
        <f t="shared" si="6"/>
        <v>1.9799185113114098E-2</v>
      </c>
    </row>
    <row r="101" spans="1:10" x14ac:dyDescent="0.3">
      <c r="A101" s="9">
        <v>1945</v>
      </c>
      <c r="B101" s="9">
        <v>-0.109</v>
      </c>
      <c r="C101" s="9">
        <f t="shared" si="4"/>
        <v>0.1883999999999999</v>
      </c>
      <c r="G101" s="2">
        <f>carbondioxide!L201</f>
        <v>290.9546790874428</v>
      </c>
      <c r="H101" s="2">
        <f t="shared" si="5"/>
        <v>0.30172082243457093</v>
      </c>
      <c r="I101" s="2">
        <f t="shared" si="7"/>
        <v>0.15312763154869058</v>
      </c>
      <c r="J101" s="2">
        <f t="shared" si="6"/>
        <v>2.0533170788251821E-2</v>
      </c>
    </row>
    <row r="102" spans="1:10" x14ac:dyDescent="0.3">
      <c r="A102" s="9">
        <v>1946</v>
      </c>
      <c r="B102" s="9">
        <v>-7.9000000000000001E-2</v>
      </c>
      <c r="C102" s="9">
        <f t="shared" si="4"/>
        <v>0.21839999999999987</v>
      </c>
      <c r="G102" s="2">
        <f>carbondioxide!L202</f>
        <v>291.2260251318898</v>
      </c>
      <c r="H102" s="2">
        <f t="shared" si="5"/>
        <v>0.30670793874533481</v>
      </c>
      <c r="I102" s="2">
        <f t="shared" si="7"/>
        <v>0.15724994302937331</v>
      </c>
      <c r="J102" s="2">
        <f t="shared" si="6"/>
        <v>2.1286307325371113E-2</v>
      </c>
    </row>
    <row r="103" spans="1:10" x14ac:dyDescent="0.3">
      <c r="A103" s="9">
        <v>1947</v>
      </c>
      <c r="B103" s="9">
        <v>-3.4000000000000002E-2</v>
      </c>
      <c r="C103" s="9">
        <f t="shared" si="4"/>
        <v>0.26339999999999986</v>
      </c>
      <c r="G103" s="2">
        <f>carbondioxide!L203</f>
        <v>291.53503995286815</v>
      </c>
      <c r="H103" s="2">
        <f t="shared" si="5"/>
        <v>0.3123817201498732</v>
      </c>
      <c r="I103" s="2">
        <f t="shared" si="7"/>
        <v>0.16140873667708008</v>
      </c>
      <c r="J103" s="2">
        <f t="shared" si="6"/>
        <v>2.2058580776169845E-2</v>
      </c>
    </row>
    <row r="104" spans="1:10" x14ac:dyDescent="0.3">
      <c r="A104" s="9">
        <v>1948</v>
      </c>
      <c r="B104" s="9">
        <v>-6.2E-2</v>
      </c>
      <c r="C104" s="9">
        <f t="shared" si="4"/>
        <v>0.23539999999999989</v>
      </c>
      <c r="G104" s="2">
        <f>carbondioxide!L204</f>
        <v>291.9139452257117</v>
      </c>
      <c r="H104" s="2">
        <f t="shared" si="5"/>
        <v>0.31933054874051797</v>
      </c>
      <c r="I104" s="2">
        <f t="shared" si="7"/>
        <v>0.16564045236154279</v>
      </c>
      <c r="J104" s="2">
        <f t="shared" si="6"/>
        <v>2.2850089661687015E-2</v>
      </c>
    </row>
    <row r="105" spans="1:10" x14ac:dyDescent="0.3">
      <c r="A105" s="9">
        <v>1949</v>
      </c>
      <c r="B105" s="9">
        <v>-0.14499999999999999</v>
      </c>
      <c r="C105" s="9">
        <f t="shared" si="4"/>
        <v>0.1523999999999999</v>
      </c>
      <c r="G105" s="2">
        <f>carbondioxide!L205</f>
        <v>292.32218703515588</v>
      </c>
      <c r="H105" s="2">
        <f t="shared" si="5"/>
        <v>0.32680729971635664</v>
      </c>
      <c r="I105" s="2">
        <f t="shared" si="7"/>
        <v>0.16995835437989892</v>
      </c>
      <c r="J105" s="2">
        <f t="shared" si="6"/>
        <v>2.3661138921822197E-2</v>
      </c>
    </row>
    <row r="106" spans="1:10" x14ac:dyDescent="0.3">
      <c r="A106" s="9">
        <v>1950</v>
      </c>
      <c r="B106" s="9">
        <v>-0.30499999999999999</v>
      </c>
      <c r="C106" s="9">
        <f t="shared" si="4"/>
        <v>-7.6000000000001067E-3</v>
      </c>
      <c r="G106" s="2">
        <f>carbondioxide!L206</f>
        <v>292.69913708981255</v>
      </c>
      <c r="H106" s="2">
        <f t="shared" si="5"/>
        <v>0.3337016913849582</v>
      </c>
      <c r="I106" s="2">
        <f t="shared" si="7"/>
        <v>0.17434261610197593</v>
      </c>
      <c r="J106" s="2">
        <f t="shared" si="6"/>
        <v>2.4492107105624071E-2</v>
      </c>
    </row>
    <row r="107" spans="1:10" x14ac:dyDescent="0.3">
      <c r="A107" s="9">
        <v>1951</v>
      </c>
      <c r="B107" s="9">
        <v>-0.13</v>
      </c>
      <c r="C107" s="9">
        <f t="shared" si="4"/>
        <v>0.16739999999999988</v>
      </c>
      <c r="G107" s="2">
        <f>carbondioxide!L207</f>
        <v>293.17002172932069</v>
      </c>
      <c r="H107" s="2">
        <f t="shared" si="5"/>
        <v>0.34230167766488251</v>
      </c>
      <c r="I107" s="2">
        <f t="shared" si="7"/>
        <v>0.17884136111347468</v>
      </c>
      <c r="J107" s="2">
        <f t="shared" si="6"/>
        <v>2.5343257996723351E-2</v>
      </c>
    </row>
    <row r="108" spans="1:10" x14ac:dyDescent="0.3">
      <c r="A108" s="9">
        <v>1952</v>
      </c>
      <c r="B108" s="9">
        <v>-4.8000000000000001E-2</v>
      </c>
      <c r="C108" s="9">
        <f t="shared" si="4"/>
        <v>0.2493999999999999</v>
      </c>
      <c r="G108" s="2">
        <f>carbondioxide!L208</f>
        <v>293.69478442929693</v>
      </c>
      <c r="H108" s="2">
        <f t="shared" si="5"/>
        <v>0.35186940489493213</v>
      </c>
      <c r="I108" s="2">
        <f t="shared" si="7"/>
        <v>0.18347942600191769</v>
      </c>
      <c r="J108" s="2">
        <f t="shared" si="6"/>
        <v>2.6215127222426499E-2</v>
      </c>
    </row>
    <row r="109" spans="1:10" x14ac:dyDescent="0.3">
      <c r="A109" s="9">
        <v>1953</v>
      </c>
      <c r="B109" s="9">
        <v>4.5999999999999999E-2</v>
      </c>
      <c r="C109" s="9">
        <f t="shared" si="4"/>
        <v>0.34339999999999987</v>
      </c>
      <c r="G109" s="2">
        <f>carbondioxide!L209</f>
        <v>294.22045251891308</v>
      </c>
      <c r="H109" s="2">
        <f t="shared" si="5"/>
        <v>0.3614365154310934</v>
      </c>
      <c r="I109" s="2">
        <f t="shared" si="7"/>
        <v>0.18825235076080757</v>
      </c>
      <c r="J109" s="2">
        <f t="shared" si="6"/>
        <v>2.7108388439494008E-2</v>
      </c>
    </row>
    <row r="110" spans="1:10" x14ac:dyDescent="0.3">
      <c r="A110" s="9">
        <v>1954</v>
      </c>
      <c r="B110" s="9">
        <v>-0.185</v>
      </c>
      <c r="C110" s="9">
        <f t="shared" si="4"/>
        <v>0.11239999999999989</v>
      </c>
      <c r="G110" s="2">
        <f>carbondioxide!L210</f>
        <v>294.75702892844942</v>
      </c>
      <c r="H110" s="2">
        <f t="shared" si="5"/>
        <v>0.37118454375355259</v>
      </c>
      <c r="I110" s="2">
        <f t="shared" si="7"/>
        <v>0.19316116675736356</v>
      </c>
      <c r="J110" s="2">
        <f t="shared" si="6"/>
        <v>2.8023686145479069E-2</v>
      </c>
    </row>
    <row r="111" spans="1:10" x14ac:dyDescent="0.3">
      <c r="A111" s="9">
        <v>1955</v>
      </c>
      <c r="B111" s="9">
        <v>-0.20499999999999999</v>
      </c>
      <c r="C111" s="9">
        <f t="shared" si="4"/>
        <v>9.2399999999999899E-2</v>
      </c>
      <c r="D111" s="2">
        <v>-0.13300000000000001</v>
      </c>
      <c r="E111" s="2">
        <v>-3.4000000000000002E-2</v>
      </c>
      <c r="F111" s="2">
        <v>-1.2999999999999999E-2</v>
      </c>
      <c r="G111" s="2">
        <f>carbondioxide!L211</f>
        <v>295.29463880968268</v>
      </c>
      <c r="H111" s="2">
        <f t="shared" si="5"/>
        <v>0.38093356682306151</v>
      </c>
      <c r="I111" s="2">
        <f t="shared" si="7"/>
        <v>0.19820158418545988</v>
      </c>
      <c r="J111" s="2">
        <f t="shared" si="6"/>
        <v>2.8961667035354573E-2</v>
      </c>
    </row>
    <row r="112" spans="1:10" x14ac:dyDescent="0.3">
      <c r="A112" s="9">
        <v>1956</v>
      </c>
      <c r="B112" s="9">
        <v>-0.41699999999999998</v>
      </c>
      <c r="C112" s="9">
        <f t="shared" si="4"/>
        <v>-0.1196000000000001</v>
      </c>
      <c r="D112" s="2">
        <v>-0.123</v>
      </c>
      <c r="E112" s="2">
        <v>-2.8000000000000001E-2</v>
      </c>
      <c r="F112" s="2">
        <v>-1.0999999999999999E-2</v>
      </c>
      <c r="G112" s="2">
        <f>carbondioxide!L212</f>
        <v>295.90641118542766</v>
      </c>
      <c r="H112" s="2">
        <f t="shared" si="5"/>
        <v>0.39200588605694109</v>
      </c>
      <c r="I112" s="2">
        <f t="shared" si="7"/>
        <v>0.20340835115695327</v>
      </c>
      <c r="J112" s="2">
        <f t="shared" si="6"/>
        <v>2.992294976476717E-2</v>
      </c>
    </row>
    <row r="113" spans="1:10" x14ac:dyDescent="0.3">
      <c r="A113" s="9">
        <v>1957</v>
      </c>
      <c r="B113" s="9">
        <v>-0.06</v>
      </c>
      <c r="C113" s="9">
        <f t="shared" si="4"/>
        <v>0.23739999999999989</v>
      </c>
      <c r="D113" s="2">
        <v>-0.09</v>
      </c>
      <c r="E113" s="2">
        <v>-4.9000000000000002E-2</v>
      </c>
      <c r="F113" s="2">
        <v>-2.4E-2</v>
      </c>
      <c r="G113" s="2">
        <f>carbondioxide!L213</f>
        <v>296.56798333456965</v>
      </c>
      <c r="H113" s="2">
        <f t="shared" si="5"/>
        <v>0.40395378625883893</v>
      </c>
      <c r="I113" s="2">
        <f t="shared" si="7"/>
        <v>0.20880190611047458</v>
      </c>
      <c r="J113" s="2">
        <f t="shared" si="6"/>
        <v>3.0908346844674788E-2</v>
      </c>
    </row>
    <row r="114" spans="1:10" x14ac:dyDescent="0.3">
      <c r="A114" s="9">
        <v>1958</v>
      </c>
      <c r="B114" s="9">
        <v>7.0000000000000007E-2</v>
      </c>
      <c r="C114" s="9">
        <f t="shared" si="4"/>
        <v>0.36739999999999989</v>
      </c>
      <c r="D114" s="2">
        <v>-2.7E-2</v>
      </c>
      <c r="E114" s="2">
        <v>-1.6E-2</v>
      </c>
      <c r="F114" s="2">
        <v>-0.01</v>
      </c>
      <c r="G114" s="2">
        <f>carbondioxide!L214</f>
        <v>297.25860425044135</v>
      </c>
      <c r="H114" s="2">
        <f t="shared" si="5"/>
        <v>0.41639790258168025</v>
      </c>
      <c r="I114" s="2">
        <f t="shared" si="7"/>
        <v>0.21439086150272479</v>
      </c>
      <c r="J114" s="2">
        <f t="shared" si="6"/>
        <v>3.1918782261304533E-2</v>
      </c>
    </row>
    <row r="115" spans="1:10" x14ac:dyDescent="0.3">
      <c r="A115" s="9">
        <v>1959</v>
      </c>
      <c r="B115" s="9">
        <v>-1.2999999999999999E-2</v>
      </c>
      <c r="C115" s="9">
        <f t="shared" si="4"/>
        <v>0.28439999999999988</v>
      </c>
      <c r="D115" s="2">
        <v>-7.0999999999999994E-2</v>
      </c>
      <c r="E115" s="2">
        <v>-2.3E-2</v>
      </c>
      <c r="F115" s="2">
        <v>-1.2999999999999999E-2</v>
      </c>
      <c r="G115" s="2">
        <f>carbondioxide!L215</f>
        <v>297.96269024586809</v>
      </c>
      <c r="H115" s="2">
        <f t="shared" si="5"/>
        <v>0.4290549155860453</v>
      </c>
      <c r="I115" s="2">
        <f t="shared" si="7"/>
        <v>0.22017521954962055</v>
      </c>
      <c r="J115" s="2">
        <f t="shared" si="6"/>
        <v>3.2955223671395799E-2</v>
      </c>
    </row>
    <row r="116" spans="1:10" x14ac:dyDescent="0.3">
      <c r="A116" s="9">
        <v>1960</v>
      </c>
      <c r="B116" s="9">
        <v>-9.0999999999999998E-2</v>
      </c>
      <c r="C116" s="9">
        <f t="shared" si="4"/>
        <v>0.20639999999999989</v>
      </c>
      <c r="D116" s="2">
        <v>-4.7E-2</v>
      </c>
      <c r="E116" s="2">
        <v>-1.4999999999999999E-2</v>
      </c>
      <c r="F116" s="2">
        <v>-1.0999999999999999E-2</v>
      </c>
      <c r="G116" s="2">
        <f>carbondioxide!L216</f>
        <v>298.71097489646547</v>
      </c>
      <c r="H116" s="2">
        <f t="shared" si="5"/>
        <v>0.44247372460449386</v>
      </c>
      <c r="I116" s="2">
        <f t="shared" si="7"/>
        <v>0.22617113381987539</v>
      </c>
      <c r="J116" s="2">
        <f t="shared" si="6"/>
        <v>3.4018633247984112E-2</v>
      </c>
    </row>
    <row r="117" spans="1:10" x14ac:dyDescent="0.3">
      <c r="A117" s="9">
        <v>1961</v>
      </c>
      <c r="B117" s="9">
        <v>3.7999999999999999E-2</v>
      </c>
      <c r="C117" s="9">
        <f t="shared" si="4"/>
        <v>0.33539999999999986</v>
      </c>
      <c r="D117" s="2">
        <v>-5.5E-2</v>
      </c>
      <c r="E117" s="2">
        <v>-2.1999999999999999E-2</v>
      </c>
      <c r="F117" s="2">
        <v>-1.2999999999999999E-2</v>
      </c>
      <c r="G117" s="2">
        <f>carbondioxide!L217</f>
        <v>299.49783757631923</v>
      </c>
      <c r="H117" s="2">
        <f t="shared" si="5"/>
        <v>0.4565481336646986</v>
      </c>
      <c r="I117" s="2">
        <f t="shared" si="7"/>
        <v>0.23239110879129998</v>
      </c>
      <c r="J117" s="2">
        <f t="shared" si="6"/>
        <v>3.5110059451232453E-2</v>
      </c>
    </row>
    <row r="118" spans="1:10" x14ac:dyDescent="0.3">
      <c r="A118" s="9">
        <v>1962</v>
      </c>
      <c r="B118" s="9">
        <v>-2E-3</v>
      </c>
      <c r="C118" s="9">
        <f t="shared" si="4"/>
        <v>0.29539999999999988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carbondioxide!L218</f>
        <v>300.27359972053625</v>
      </c>
      <c r="H118" s="2">
        <f t="shared" si="5"/>
        <v>0.47038783835191411</v>
      </c>
      <c r="I118" s="2">
        <f t="shared" si="7"/>
        <v>0.23882105855511165</v>
      </c>
      <c r="J118" s="2">
        <f t="shared" si="6"/>
        <v>3.6230615811484033E-2</v>
      </c>
    </row>
    <row r="119" spans="1:10" x14ac:dyDescent="0.3">
      <c r="A119" s="9">
        <v>1963</v>
      </c>
      <c r="B119" s="9">
        <v>-4.0000000000000001E-3</v>
      </c>
      <c r="C119" s="9">
        <f t="shared" si="4"/>
        <v>0.29339999999999988</v>
      </c>
      <c r="D119" s="2">
        <v>-1.9E-2</v>
      </c>
      <c r="E119" s="2">
        <v>-2.4E-2</v>
      </c>
      <c r="F119" s="2">
        <v>-1.4999999999999999E-2</v>
      </c>
      <c r="G119" s="2">
        <f>carbondioxide!L219</f>
        <v>301.08498582896891</v>
      </c>
      <c r="H119" s="2">
        <f t="shared" si="5"/>
        <v>0.48482487614808284</v>
      </c>
      <c r="I119" s="2">
        <f t="shared" si="7"/>
        <v>0.24547184194708355</v>
      </c>
      <c r="J119" s="2">
        <f t="shared" si="6"/>
        <v>3.738132952626784E-2</v>
      </c>
    </row>
    <row r="120" spans="1:10" x14ac:dyDescent="0.3">
      <c r="A120" s="9">
        <v>1964</v>
      </c>
      <c r="B120" s="9">
        <v>-0.27100000000000002</v>
      </c>
      <c r="C120" s="9">
        <f t="shared" si="4"/>
        <v>2.6399999999999868E-2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carbondioxide!L220</f>
        <v>301.95004347737819</v>
      </c>
      <c r="H120" s="2">
        <f t="shared" si="5"/>
        <v>0.50017410585657951</v>
      </c>
      <c r="I120" s="2">
        <f t="shared" si="7"/>
        <v>0.25236322791935434</v>
      </c>
      <c r="J120" s="2">
        <f t="shared" si="6"/>
        <v>3.8563283636818074E-2</v>
      </c>
    </row>
    <row r="121" spans="1:10" x14ac:dyDescent="0.3">
      <c r="A121" s="9">
        <v>1965</v>
      </c>
      <c r="B121" s="9">
        <v>-0.19500000000000001</v>
      </c>
      <c r="C121" s="9">
        <f t="shared" si="4"/>
        <v>0.10239999999999988</v>
      </c>
      <c r="D121" s="2">
        <v>-0.115</v>
      </c>
      <c r="E121" s="2">
        <v>-3.2000000000000001E-2</v>
      </c>
      <c r="F121" s="2">
        <v>-1.4E-2</v>
      </c>
      <c r="G121" s="2">
        <f>carbondioxide!L221</f>
        <v>302.87377651516817</v>
      </c>
      <c r="H121" s="2">
        <f t="shared" si="5"/>
        <v>0.51651597412078054</v>
      </c>
      <c r="I121" s="2">
        <f t="shared" si="7"/>
        <v>0.25951670754195333</v>
      </c>
      <c r="J121" s="2">
        <f t="shared" si="6"/>
        <v>3.977766732034288E-2</v>
      </c>
    </row>
    <row r="122" spans="1:10" x14ac:dyDescent="0.3">
      <c r="A122" s="9">
        <v>1966</v>
      </c>
      <c r="B122" s="9">
        <v>-0.123</v>
      </c>
      <c r="C122" s="9">
        <f t="shared" si="4"/>
        <v>0.17439999999999989</v>
      </c>
      <c r="D122" s="2">
        <v>-9.4E-2</v>
      </c>
      <c r="E122" s="2">
        <v>-4.2000000000000003E-2</v>
      </c>
      <c r="F122" s="2">
        <v>-1.7000000000000001E-2</v>
      </c>
      <c r="G122" s="2">
        <f>carbondioxide!L222</f>
        <v>303.84155571014884</v>
      </c>
      <c r="H122" s="2">
        <f t="shared" si="5"/>
        <v>0.53358369207491796</v>
      </c>
      <c r="I122" s="2">
        <f t="shared" si="7"/>
        <v>0.2669452250635283</v>
      </c>
      <c r="J122" s="2">
        <f t="shared" si="6"/>
        <v>4.1025785068801626E-2</v>
      </c>
    </row>
    <row r="123" spans="1:10" x14ac:dyDescent="0.3">
      <c r="A123" s="9">
        <v>1967</v>
      </c>
      <c r="B123" s="9">
        <v>-0.121</v>
      </c>
      <c r="C123" s="9">
        <f t="shared" si="4"/>
        <v>0.17639999999999989</v>
      </c>
      <c r="D123" s="2">
        <v>-0.16200000000000001</v>
      </c>
      <c r="E123" s="2">
        <v>-4.5999999999999999E-2</v>
      </c>
      <c r="F123" s="2">
        <v>-2.1000000000000001E-2</v>
      </c>
      <c r="G123" s="2">
        <f>carbondioxide!L223</f>
        <v>304.86339645633899</v>
      </c>
      <c r="H123" s="2">
        <f t="shared" si="5"/>
        <v>0.55154593505651406</v>
      </c>
      <c r="I123" s="2">
        <f t="shared" si="7"/>
        <v>0.27466626855522391</v>
      </c>
      <c r="J123" s="2">
        <f t="shared" si="6"/>
        <v>4.2309007487971673E-2</v>
      </c>
    </row>
    <row r="124" spans="1:10" x14ac:dyDescent="0.3">
      <c r="A124" s="9">
        <v>1968</v>
      </c>
      <c r="B124" s="9">
        <v>-0.20599999999999999</v>
      </c>
      <c r="C124" s="9">
        <f t="shared" si="4"/>
        <v>9.1399999999999898E-2</v>
      </c>
      <c r="D124" s="2">
        <v>-0.13700000000000001</v>
      </c>
      <c r="E124" s="2">
        <v>-6.0999999999999999E-2</v>
      </c>
      <c r="F124" s="2">
        <v>-2.8000000000000001E-2</v>
      </c>
      <c r="G124" s="2">
        <f>carbondioxide!L224</f>
        <v>305.91306899560601</v>
      </c>
      <c r="H124" s="2">
        <f t="shared" si="5"/>
        <v>0.56993483486363039</v>
      </c>
      <c r="I124" s="2">
        <f t="shared" si="7"/>
        <v>0.28268299845818584</v>
      </c>
      <c r="J124" s="2">
        <f t="shared" si="6"/>
        <v>4.3628796730833669E-2</v>
      </c>
    </row>
    <row r="125" spans="1:10" x14ac:dyDescent="0.3">
      <c r="A125" s="9">
        <v>1969</v>
      </c>
      <c r="B125" s="9">
        <v>-6.8000000000000005E-2</v>
      </c>
      <c r="C125" s="9">
        <f t="shared" si="4"/>
        <v>0.22939999999999988</v>
      </c>
      <c r="D125" s="2">
        <v>-6.9000000000000006E-2</v>
      </c>
      <c r="E125" s="2">
        <v>-4.7E-2</v>
      </c>
      <c r="F125" s="2">
        <v>-2.1999999999999999E-2</v>
      </c>
      <c r="G125" s="2">
        <f>carbondioxide!L225</f>
        <v>307.02283284658216</v>
      </c>
      <c r="H125" s="2">
        <f t="shared" si="5"/>
        <v>0.58930796367739735</v>
      </c>
      <c r="I125" s="2">
        <f t="shared" si="7"/>
        <v>0.29101488114419993</v>
      </c>
      <c r="J125" s="2">
        <f t="shared" si="6"/>
        <v>4.4986624596645028E-2</v>
      </c>
    </row>
    <row r="126" spans="1:10" x14ac:dyDescent="0.3">
      <c r="A126" s="9">
        <v>1970</v>
      </c>
      <c r="B126" s="9">
        <v>-2.5000000000000001E-2</v>
      </c>
      <c r="C126" s="9">
        <f t="shared" si="4"/>
        <v>0.27239999999999986</v>
      </c>
      <c r="D126" s="2">
        <v>-0.14299999999999999</v>
      </c>
      <c r="E126" s="2">
        <v>-5.6000000000000001E-2</v>
      </c>
      <c r="F126" s="2">
        <v>-2.5000000000000001E-2</v>
      </c>
      <c r="G126" s="2">
        <f>carbondioxide!L226</f>
        <v>308.21014746015669</v>
      </c>
      <c r="H126" s="2">
        <f t="shared" si="5"/>
        <v>0.60995751034300372</v>
      </c>
      <c r="I126" s="2">
        <f t="shared" si="7"/>
        <v>0.29968934573485972</v>
      </c>
      <c r="J126" s="2">
        <f t="shared" si="6"/>
        <v>4.6384065093835136E-2</v>
      </c>
    </row>
    <row r="127" spans="1:10" x14ac:dyDescent="0.3">
      <c r="A127" s="9">
        <v>1971</v>
      </c>
      <c r="B127" s="9">
        <v>-0.19900000000000001</v>
      </c>
      <c r="C127" s="9">
        <f t="shared" si="4"/>
        <v>9.8399999999999876E-2</v>
      </c>
      <c r="D127" s="2">
        <v>-0.25900000000000001</v>
      </c>
      <c r="E127" s="2">
        <v>-0.04</v>
      </c>
      <c r="F127" s="2">
        <v>-1.6E-2</v>
      </c>
      <c r="G127" s="2">
        <f>carbondioxide!L227</f>
        <v>309.50016780010583</v>
      </c>
      <c r="H127" s="2">
        <f t="shared" si="5"/>
        <v>0.63230332093335151</v>
      </c>
      <c r="I127" s="2">
        <f t="shared" si="7"/>
        <v>0.30874527691211306</v>
      </c>
      <c r="J127" s="2">
        <f t="shared" si="6"/>
        <v>4.7822839087876157E-2</v>
      </c>
    </row>
    <row r="128" spans="1:10" x14ac:dyDescent="0.3">
      <c r="A128" s="9">
        <v>1972</v>
      </c>
      <c r="B128" s="9">
        <v>-0.17199999999999999</v>
      </c>
      <c r="C128" s="9">
        <f t="shared" si="4"/>
        <v>0.1253999999999999</v>
      </c>
      <c r="D128" s="2">
        <v>-0.13400000000000001</v>
      </c>
      <c r="E128" s="2">
        <v>-5.5E-2</v>
      </c>
      <c r="F128" s="2">
        <v>-2.5000000000000001E-2</v>
      </c>
      <c r="G128" s="2">
        <f>carbondioxide!L228</f>
        <v>310.83388349146423</v>
      </c>
      <c r="H128" s="2">
        <f t="shared" si="5"/>
        <v>0.65530831293187208</v>
      </c>
      <c r="I128" s="2">
        <f t="shared" si="7"/>
        <v>0.31818978686165267</v>
      </c>
      <c r="J128" s="2">
        <f t="shared" si="6"/>
        <v>4.9304878534717822E-2</v>
      </c>
    </row>
    <row r="129" spans="1:10" x14ac:dyDescent="0.3">
      <c r="A129" s="9">
        <v>1973</v>
      </c>
      <c r="B129" s="9">
        <v>0.13100000000000001</v>
      </c>
      <c r="C129" s="9">
        <f t="shared" si="4"/>
        <v>0.42839999999999989</v>
      </c>
      <c r="D129" s="2">
        <v>-0.09</v>
      </c>
      <c r="E129" s="2">
        <v>-3.6999999999999998E-2</v>
      </c>
      <c r="F129" s="2">
        <v>-1.6E-2</v>
      </c>
      <c r="G129" s="2">
        <f>carbondioxide!L229</f>
        <v>312.2178328595374</v>
      </c>
      <c r="H129" s="2">
        <f t="shared" si="5"/>
        <v>0.67907565391512381</v>
      </c>
      <c r="I129" s="2">
        <f t="shared" si="7"/>
        <v>0.32803280184267269</v>
      </c>
      <c r="J129" s="2">
        <f t="shared" si="6"/>
        <v>5.083214481401481E-2</v>
      </c>
    </row>
    <row r="130" spans="1:10" x14ac:dyDescent="0.3">
      <c r="A130" s="9">
        <v>1974</v>
      </c>
      <c r="B130" s="9">
        <v>-0.29499999999999998</v>
      </c>
      <c r="C130" s="9">
        <f t="shared" si="4"/>
        <v>2.3999999999999022E-3</v>
      </c>
      <c r="D130" s="2">
        <v>-0.14299999999999999</v>
      </c>
      <c r="E130" s="2">
        <v>-2.9000000000000001E-2</v>
      </c>
      <c r="F130" s="2">
        <v>-1.2E-2</v>
      </c>
      <c r="G130" s="2">
        <f>carbondioxide!L230</f>
        <v>313.68503640675294</v>
      </c>
      <c r="H130" s="2">
        <f t="shared" si="5"/>
        <v>0.70415799093832032</v>
      </c>
      <c r="I130" s="2">
        <f t="shared" si="7"/>
        <v>0.3383001897343027</v>
      </c>
      <c r="J130" s="2">
        <f t="shared" si="6"/>
        <v>5.2406644545937589E-2</v>
      </c>
    </row>
    <row r="131" spans="1:10" x14ac:dyDescent="0.3">
      <c r="A131" s="9">
        <v>1975</v>
      </c>
      <c r="B131" s="9">
        <v>-0.109</v>
      </c>
      <c r="C131" s="9">
        <f t="shared" si="4"/>
        <v>0.1883999999999999</v>
      </c>
      <c r="D131" s="2">
        <v>-0.156</v>
      </c>
      <c r="E131" s="2">
        <v>-1.6E-2</v>
      </c>
      <c r="F131" s="2">
        <v>-5.0000000000000001E-3</v>
      </c>
      <c r="G131" s="2">
        <f>carbondioxide!L231</f>
        <v>315.12465207114838</v>
      </c>
      <c r="H131" s="2">
        <f t="shared" si="5"/>
        <v>0.72865493302505169</v>
      </c>
      <c r="I131" s="2">
        <f t="shared" si="7"/>
        <v>0.34896108560374145</v>
      </c>
      <c r="J131" s="2">
        <f t="shared" si="6"/>
        <v>5.40305198826075E-2</v>
      </c>
    </row>
    <row r="132" spans="1:10" x14ac:dyDescent="0.3">
      <c r="A132" s="9">
        <v>1976</v>
      </c>
      <c r="B132" s="9">
        <v>-0.34899999999999998</v>
      </c>
      <c r="C132" s="9">
        <f t="shared" si="4"/>
        <v>-5.160000000000009E-2</v>
      </c>
      <c r="D132" s="2">
        <v>-0.13900000000000001</v>
      </c>
      <c r="E132" s="2">
        <v>-2.7E-2</v>
      </c>
      <c r="F132" s="2">
        <v>-8.9999999999999993E-3</v>
      </c>
      <c r="G132" s="2">
        <f>carbondioxide!L232</f>
        <v>316.52467421250219</v>
      </c>
      <c r="H132" s="2">
        <f t="shared" si="5"/>
        <v>0.75237103754730339</v>
      </c>
      <c r="I132" s="2">
        <f t="shared" si="7"/>
        <v>0.35997990987374023</v>
      </c>
      <c r="J132" s="2">
        <f t="shared" si="6"/>
        <v>5.5705725495903538E-2</v>
      </c>
    </row>
    <row r="133" spans="1:10" x14ac:dyDescent="0.3">
      <c r="A133" s="9">
        <v>1977</v>
      </c>
      <c r="B133" s="9">
        <v>6.5000000000000002E-2</v>
      </c>
      <c r="C133" s="9">
        <f t="shared" si="4"/>
        <v>0.36239999999999989</v>
      </c>
      <c r="D133" s="2">
        <v>2.7E-2</v>
      </c>
      <c r="E133" s="2">
        <v>0</v>
      </c>
      <c r="F133" s="2">
        <v>1E-3</v>
      </c>
      <c r="G133" s="2">
        <f>carbondioxide!L233</f>
        <v>318.02752121879541</v>
      </c>
      <c r="H133" s="2">
        <f t="shared" si="5"/>
        <v>0.77771251953881215</v>
      </c>
      <c r="I133" s="2">
        <f t="shared" si="7"/>
        <v>0.3713930426551918</v>
      </c>
      <c r="J133" s="2">
        <f t="shared" si="6"/>
        <v>5.7434002863169652E-2</v>
      </c>
    </row>
    <row r="134" spans="1:10" x14ac:dyDescent="0.3">
      <c r="A134" s="9">
        <v>1978</v>
      </c>
      <c r="B134" s="9">
        <v>-4.7E-2</v>
      </c>
      <c r="C134" s="9">
        <f t="shared" si="4"/>
        <v>0.2503999999999999</v>
      </c>
      <c r="D134" s="2">
        <v>0.02</v>
      </c>
      <c r="E134" s="2">
        <v>1E-3</v>
      </c>
      <c r="F134" s="2">
        <v>2E-3</v>
      </c>
      <c r="G134" s="2">
        <f>carbondioxide!L234</f>
        <v>319.5780774360698</v>
      </c>
      <c r="H134" s="2">
        <f t="shared" si="5"/>
        <v>0.80373328263351618</v>
      </c>
      <c r="I134" s="2">
        <f t="shared" si="7"/>
        <v>0.38320785040977656</v>
      </c>
      <c r="J134" s="2">
        <f t="shared" si="6"/>
        <v>5.9217290209188339E-2</v>
      </c>
    </row>
    <row r="135" spans="1:10" x14ac:dyDescent="0.3">
      <c r="A135" s="9">
        <v>1979</v>
      </c>
      <c r="B135" s="9">
        <v>6.8000000000000005E-2</v>
      </c>
      <c r="C135" s="9">
        <f t="shared" ref="C135:C168" si="8">B135-C$4</f>
        <v>0.36539999999999989</v>
      </c>
      <c r="D135" s="2">
        <v>3.2000000000000001E-2</v>
      </c>
      <c r="E135" s="2">
        <v>-0.01</v>
      </c>
      <c r="F135" s="2">
        <v>-4.0000000000000001E-3</v>
      </c>
      <c r="G135" s="2">
        <f>carbondioxide!L235</f>
        <v>321.12802027624508</v>
      </c>
      <c r="H135" s="2">
        <f t="shared" ref="H135:H198" si="9">H$3*LN(G135/G$3)</f>
        <v>0.82961788214101762</v>
      </c>
      <c r="I135" s="2">
        <f t="shared" si="7"/>
        <v>0.39540748701285749</v>
      </c>
      <c r="J135" s="2">
        <f t="shared" ref="J135:J198" si="10">J134+J$3*(I134-J134)</f>
        <v>6.105755659112768E-2</v>
      </c>
    </row>
    <row r="136" spans="1:10" x14ac:dyDescent="0.3">
      <c r="A136" s="9">
        <v>1980</v>
      </c>
      <c r="B136" s="9">
        <v>0.128</v>
      </c>
      <c r="C136" s="9">
        <f t="shared" si="8"/>
        <v>0.42539999999999989</v>
      </c>
      <c r="D136" s="2">
        <v>7.5999999999999998E-2</v>
      </c>
      <c r="E136" s="2">
        <v>1.2E-2</v>
      </c>
      <c r="F136" s="2">
        <v>6.0000000000000001E-3</v>
      </c>
      <c r="G136" s="2">
        <f>carbondioxide!L236</f>
        <v>322.78311465500713</v>
      </c>
      <c r="H136" s="2">
        <f t="shared" si="9"/>
        <v>0.85712097673509802</v>
      </c>
      <c r="I136" s="2">
        <f t="shared" ref="I136:I199" si="11">I135+I$3*(I$4*H136-I135)+I$5*(J135-I135)</f>
        <v>0.40802728466103888</v>
      </c>
      <c r="J136" s="2">
        <f t="shared" si="10"/>
        <v>6.2956664195923107E-2</v>
      </c>
    </row>
    <row r="137" spans="1:10" x14ac:dyDescent="0.3">
      <c r="A137" s="9">
        <v>1981</v>
      </c>
      <c r="B137" s="9">
        <v>0.23100000000000001</v>
      </c>
      <c r="C137" s="9">
        <f t="shared" si="8"/>
        <v>0.52839999999999987</v>
      </c>
      <c r="D137" s="2">
        <v>2.7E-2</v>
      </c>
      <c r="E137" s="2">
        <v>1E-3</v>
      </c>
      <c r="F137" s="2">
        <v>-1E-3</v>
      </c>
      <c r="G137" s="2">
        <f>carbondioxide!L237</f>
        <v>324.38134318563186</v>
      </c>
      <c r="H137" s="2">
        <f t="shared" si="9"/>
        <v>0.88354560471989507</v>
      </c>
      <c r="I137" s="2">
        <f t="shared" si="11"/>
        <v>0.42102210071858376</v>
      </c>
      <c r="J137" s="2">
        <f t="shared" si="10"/>
        <v>6.4916665320164962E-2</v>
      </c>
    </row>
    <row r="138" spans="1:10" x14ac:dyDescent="0.3">
      <c r="A138" s="9">
        <v>1982</v>
      </c>
      <c r="B138" s="9">
        <v>3.1E-2</v>
      </c>
      <c r="C138" s="9">
        <f t="shared" si="8"/>
        <v>0.32839999999999991</v>
      </c>
      <c r="D138" s="2">
        <v>-2E-3</v>
      </c>
      <c r="E138" s="2">
        <v>-2.4E-2</v>
      </c>
      <c r="F138" s="2">
        <v>-1.2E-2</v>
      </c>
      <c r="G138" s="2">
        <f>carbondioxide!L238</f>
        <v>325.87632581499628</v>
      </c>
      <c r="H138" s="2">
        <f t="shared" si="9"/>
        <v>0.90814561034951224</v>
      </c>
      <c r="I138" s="2">
        <f t="shared" si="11"/>
        <v>0.43432635048900214</v>
      </c>
      <c r="J138" s="2">
        <f t="shared" si="10"/>
        <v>6.6939344193227987E-2</v>
      </c>
    </row>
    <row r="139" spans="1:10" x14ac:dyDescent="0.3">
      <c r="A139" s="9">
        <v>1983</v>
      </c>
      <c r="B139" s="9">
        <v>0.30499999999999999</v>
      </c>
      <c r="C139" s="9">
        <f t="shared" si="8"/>
        <v>0.60239999999999982</v>
      </c>
      <c r="D139" s="2">
        <v>6.4000000000000001E-2</v>
      </c>
      <c r="E139" s="2">
        <v>-2.9000000000000001E-2</v>
      </c>
      <c r="F139" s="2">
        <v>-0.01</v>
      </c>
      <c r="G139" s="2">
        <f>carbondioxide!L239</f>
        <v>327.3337538345445</v>
      </c>
      <c r="H139" s="2">
        <f t="shared" si="9"/>
        <v>0.93201925555544629</v>
      </c>
      <c r="I139" s="2">
        <f t="shared" si="11"/>
        <v>0.44790892762148837</v>
      </c>
      <c r="J139" s="2">
        <f t="shared" si="10"/>
        <v>6.9026102388987987E-2</v>
      </c>
    </row>
    <row r="140" spans="1:10" x14ac:dyDescent="0.3">
      <c r="A140" s="9">
        <v>1984</v>
      </c>
      <c r="B140" s="9">
        <v>-4.8000000000000001E-2</v>
      </c>
      <c r="C140" s="9">
        <f t="shared" si="8"/>
        <v>0.2493999999999999</v>
      </c>
      <c r="D140" s="2">
        <v>-3.5999999999999997E-2</v>
      </c>
      <c r="E140" s="2">
        <v>-5.0000000000000001E-3</v>
      </c>
      <c r="F140" s="2">
        <v>-2E-3</v>
      </c>
      <c r="G140" s="2">
        <f>carbondioxide!L240</f>
        <v>328.76510865971892</v>
      </c>
      <c r="H140" s="2">
        <f t="shared" si="9"/>
        <v>0.95536256828266342</v>
      </c>
      <c r="I140" s="2">
        <f t="shared" si="11"/>
        <v>0.46174552759071869</v>
      </c>
      <c r="J140" s="2">
        <f t="shared" si="10"/>
        <v>7.1178156836308584E-2</v>
      </c>
    </row>
    <row r="141" spans="1:10" x14ac:dyDescent="0.3">
      <c r="A141" s="9">
        <v>1985</v>
      </c>
      <c r="B141" s="9">
        <v>-2E-3</v>
      </c>
      <c r="C141" s="9">
        <f t="shared" si="8"/>
        <v>0.29539999999999988</v>
      </c>
      <c r="D141" s="2">
        <v>-4.2000000000000003E-2</v>
      </c>
      <c r="E141" s="2">
        <v>1E-3</v>
      </c>
      <c r="F141" s="2">
        <v>3.0000000000000001E-3</v>
      </c>
      <c r="G141" s="2">
        <f>carbondioxide!L241</f>
        <v>330.26788783446779</v>
      </c>
      <c r="H141" s="2">
        <f t="shared" si="9"/>
        <v>0.97976159704940036</v>
      </c>
      <c r="I141" s="2">
        <f t="shared" si="11"/>
        <v>0.47585930544043098</v>
      </c>
      <c r="J141" s="2">
        <f t="shared" si="10"/>
        <v>7.3396579502193637E-2</v>
      </c>
    </row>
    <row r="142" spans="1:10" x14ac:dyDescent="0.3">
      <c r="A142" s="9">
        <v>1986</v>
      </c>
      <c r="B142" s="9">
        <v>0.124</v>
      </c>
      <c r="C142" s="9">
        <f t="shared" si="8"/>
        <v>0.42139999999999989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carbondioxide!L242</f>
        <v>331.82311969899791</v>
      </c>
      <c r="H142" s="2">
        <f t="shared" si="9"/>
        <v>1.0048956214775397</v>
      </c>
      <c r="I142" s="2">
        <f t="shared" si="11"/>
        <v>0.49026322741083628</v>
      </c>
      <c r="J142" s="2">
        <f t="shared" si="10"/>
        <v>7.568256778552282E-2</v>
      </c>
    </row>
    <row r="143" spans="1:10" x14ac:dyDescent="0.3">
      <c r="A143" s="9">
        <v>1987</v>
      </c>
      <c r="B143" s="9">
        <v>0.28399999999999997</v>
      </c>
      <c r="C143" s="9">
        <f t="shared" si="8"/>
        <v>0.58139999999999992</v>
      </c>
      <c r="D143" s="2">
        <v>0.13200000000000001</v>
      </c>
      <c r="E143" s="2">
        <v>-8.9999999999999993E-3</v>
      </c>
      <c r="F143" s="2">
        <v>-4.0000000000000001E-3</v>
      </c>
      <c r="G143" s="2">
        <f>carbondioxide!L243</f>
        <v>333.43299346979262</v>
      </c>
      <c r="H143" s="2">
        <f t="shared" si="9"/>
        <v>1.0307889317853733</v>
      </c>
      <c r="I143" s="2">
        <f t="shared" si="11"/>
        <v>0.50497055537878766</v>
      </c>
      <c r="J143" s="2">
        <f t="shared" si="10"/>
        <v>7.80373859321946E-2</v>
      </c>
    </row>
    <row r="144" spans="1:10" x14ac:dyDescent="0.3">
      <c r="A144" s="9">
        <v>1988</v>
      </c>
      <c r="B144" s="9">
        <v>0.33800000000000002</v>
      </c>
      <c r="C144" s="9">
        <f t="shared" si="8"/>
        <v>0.63539999999999996</v>
      </c>
      <c r="D144" s="2">
        <v>5.8000000000000003E-2</v>
      </c>
      <c r="E144" s="2">
        <v>1.2E-2</v>
      </c>
      <c r="F144" s="2">
        <v>4.0000000000000001E-3</v>
      </c>
      <c r="G144" s="2">
        <f>carbondioxide!L244</f>
        <v>335.08513007162856</v>
      </c>
      <c r="H144" s="2">
        <f t="shared" si="9"/>
        <v>1.0572323399842118</v>
      </c>
      <c r="I144" s="2">
        <f t="shared" si="11"/>
        <v>0.51998797051557488</v>
      </c>
      <c r="J144" s="2">
        <f t="shared" si="10"/>
        <v>8.0462366334651245E-2</v>
      </c>
    </row>
    <row r="145" spans="1:10" x14ac:dyDescent="0.3">
      <c r="A145" s="9">
        <v>1989</v>
      </c>
      <c r="B145" s="9">
        <v>0.21</v>
      </c>
      <c r="C145" s="9">
        <f t="shared" si="8"/>
        <v>0.50739999999999985</v>
      </c>
      <c r="D145" s="2">
        <v>4.2000000000000003E-2</v>
      </c>
      <c r="E145" s="2">
        <v>0.01</v>
      </c>
      <c r="F145" s="2">
        <v>3.0000000000000001E-3</v>
      </c>
      <c r="G145" s="2">
        <f>carbondioxide!L245</f>
        <v>336.8100679671719</v>
      </c>
      <c r="H145" s="2">
        <f t="shared" si="9"/>
        <v>1.0847022133890509</v>
      </c>
      <c r="I145" s="2">
        <f t="shared" si="11"/>
        <v>0.53533595444580029</v>
      </c>
      <c r="J145" s="2">
        <f t="shared" si="10"/>
        <v>8.2958871766398892E-2</v>
      </c>
    </row>
    <row r="146" spans="1:10" x14ac:dyDescent="0.3">
      <c r="A146" s="9">
        <v>1990</v>
      </c>
      <c r="B146" s="9">
        <v>0.42499999999999999</v>
      </c>
      <c r="C146" s="9">
        <f t="shared" si="8"/>
        <v>0.72239999999999993</v>
      </c>
      <c r="D146" s="2">
        <v>0.13300000000000001</v>
      </c>
      <c r="E146" s="2">
        <v>2E-3</v>
      </c>
      <c r="F146" s="2">
        <v>1E-3</v>
      </c>
      <c r="G146" s="2">
        <f>carbondioxide!L246</f>
        <v>338.56155218651242</v>
      </c>
      <c r="H146" s="2">
        <f t="shared" si="9"/>
        <v>1.1124512668020434</v>
      </c>
      <c r="I146" s="2">
        <f t="shared" si="11"/>
        <v>0.55101234413696776</v>
      </c>
      <c r="J146" s="2">
        <f t="shared" si="10"/>
        <v>8.5528373596017893E-2</v>
      </c>
    </row>
    <row r="147" spans="1:10" x14ac:dyDescent="0.3">
      <c r="A147" s="9">
        <v>1991</v>
      </c>
      <c r="B147" s="9">
        <v>0.33100000000000002</v>
      </c>
      <c r="C147" s="9">
        <f t="shared" si="8"/>
        <v>0.62839999999999985</v>
      </c>
      <c r="D147" s="2">
        <v>0.14000000000000001</v>
      </c>
      <c r="E147" s="2">
        <v>2.8000000000000001E-2</v>
      </c>
      <c r="F147" s="2">
        <v>8.0000000000000002E-3</v>
      </c>
      <c r="G147" s="2">
        <f>carbondioxide!L247</f>
        <v>340.31340318166463</v>
      </c>
      <c r="H147" s="2">
        <f t="shared" si="9"/>
        <v>1.1400629014747341</v>
      </c>
      <c r="I147" s="2">
        <f t="shared" si="11"/>
        <v>0.56700280570613737</v>
      </c>
      <c r="J147" s="2">
        <f t="shared" si="10"/>
        <v>8.8172322548690493E-2</v>
      </c>
    </row>
    <row r="148" spans="1:10" x14ac:dyDescent="0.3">
      <c r="A148" s="9">
        <v>1992</v>
      </c>
      <c r="B148" s="9">
        <v>0.11600000000000001</v>
      </c>
      <c r="C148" s="9">
        <f t="shared" si="8"/>
        <v>0.41339999999999988</v>
      </c>
      <c r="D148" s="2">
        <v>0.13500000000000001</v>
      </c>
      <c r="E148" s="2">
        <v>6.0000000000000001E-3</v>
      </c>
      <c r="F148" s="2">
        <v>0</v>
      </c>
      <c r="G148" s="2">
        <f>carbondioxide!L248</f>
        <v>342.07918263701623</v>
      </c>
      <c r="H148" s="2">
        <f t="shared" si="9"/>
        <v>1.1677506031512332</v>
      </c>
      <c r="I148" s="2">
        <f t="shared" si="11"/>
        <v>0.58329976777321135</v>
      </c>
      <c r="J148" s="2">
        <f t="shared" si="10"/>
        <v>9.0892079693024791E-2</v>
      </c>
    </row>
    <row r="149" spans="1:10" x14ac:dyDescent="0.3">
      <c r="A149" s="9">
        <v>1993</v>
      </c>
      <c r="B149" s="9">
        <v>0.19600000000000001</v>
      </c>
      <c r="C149" s="9">
        <f t="shared" si="8"/>
        <v>0.49339999999999989</v>
      </c>
      <c r="D149" s="2">
        <v>0.128</v>
      </c>
      <c r="E149" s="2">
        <v>7.0000000000000001E-3</v>
      </c>
      <c r="F149" s="2">
        <v>4.0000000000000001E-3</v>
      </c>
      <c r="G149" s="2">
        <f>carbondioxide!L249</f>
        <v>343.78944575568528</v>
      </c>
      <c r="H149" s="2">
        <f t="shared" si="9"/>
        <v>1.19443188370727</v>
      </c>
      <c r="I149" s="2">
        <f t="shared" si="11"/>
        <v>0.59986408045298067</v>
      </c>
      <c r="J149" s="2">
        <f t="shared" si="10"/>
        <v>9.3688955361320256E-2</v>
      </c>
    </row>
    <row r="150" spans="1:10" x14ac:dyDescent="0.3">
      <c r="A150" s="9">
        <v>1994</v>
      </c>
      <c r="B150" s="9">
        <v>0.33</v>
      </c>
      <c r="C150" s="9">
        <f t="shared" si="8"/>
        <v>0.62739999999999996</v>
      </c>
      <c r="D150" s="2">
        <v>7.8E-2</v>
      </c>
      <c r="E150" s="2">
        <v>1.6E-2</v>
      </c>
      <c r="F150" s="2">
        <v>7.0000000000000001E-3</v>
      </c>
      <c r="G150" s="2">
        <f>carbondioxide!L250</f>
        <v>345.47441714684123</v>
      </c>
      <c r="H150" s="2">
        <f t="shared" si="9"/>
        <v>1.2205891084949083</v>
      </c>
      <c r="I150" s="2">
        <f t="shared" si="11"/>
        <v>0.61667208207388147</v>
      </c>
      <c r="J150" s="2">
        <f t="shared" si="10"/>
        <v>9.6564030071840889E-2</v>
      </c>
    </row>
    <row r="151" spans="1:10" x14ac:dyDescent="0.3">
      <c r="A151" s="9">
        <v>1995</v>
      </c>
      <c r="B151" s="9">
        <v>0.46</v>
      </c>
      <c r="C151" s="9">
        <f t="shared" si="8"/>
        <v>0.75739999999999985</v>
      </c>
      <c r="D151" s="2">
        <v>0.115</v>
      </c>
      <c r="E151" s="2">
        <v>2.3E-2</v>
      </c>
      <c r="F151" s="2">
        <v>0.01</v>
      </c>
      <c r="G151" s="2">
        <f>carbondioxide!L251</f>
        <v>347.19112436073488</v>
      </c>
      <c r="H151" s="2">
        <f t="shared" si="9"/>
        <v>1.2471081190391364</v>
      </c>
      <c r="I151" s="2">
        <f t="shared" si="11"/>
        <v>0.63372695376407395</v>
      </c>
      <c r="J151" s="2">
        <f t="shared" si="10"/>
        <v>9.9518243807212484E-2</v>
      </c>
    </row>
    <row r="152" spans="1:10" x14ac:dyDescent="0.3">
      <c r="A152" s="9">
        <v>1996</v>
      </c>
      <c r="B152" s="9">
        <v>0.20699999999999999</v>
      </c>
      <c r="C152" s="9">
        <f t="shared" si="8"/>
        <v>0.50439999999999985</v>
      </c>
      <c r="D152" s="2">
        <v>9.2999999999999999E-2</v>
      </c>
      <c r="E152" s="2">
        <v>4.3999999999999997E-2</v>
      </c>
      <c r="F152" s="2">
        <v>1.9E-2</v>
      </c>
      <c r="G152" s="2">
        <f>carbondioxide!L252</f>
        <v>348.94979598741145</v>
      </c>
      <c r="H152" s="2">
        <f t="shared" si="9"/>
        <v>1.2741397528491138</v>
      </c>
      <c r="I152" s="2">
        <f t="shared" si="11"/>
        <v>0.65103621512377652</v>
      </c>
      <c r="J152" s="2">
        <f t="shared" si="10"/>
        <v>0.10255254927976745</v>
      </c>
    </row>
    <row r="153" spans="1:10" x14ac:dyDescent="0.3">
      <c r="A153" s="9">
        <v>1997</v>
      </c>
      <c r="B153" s="9">
        <v>0.47199999999999998</v>
      </c>
      <c r="C153" s="9">
        <f t="shared" si="8"/>
        <v>0.76939999999999986</v>
      </c>
      <c r="D153" s="2">
        <v>0.13800000000000001</v>
      </c>
      <c r="E153" s="2">
        <v>1.9E-2</v>
      </c>
      <c r="F153" s="2">
        <v>8.9999999999999993E-3</v>
      </c>
      <c r="G153" s="2">
        <f>carbondioxide!L253</f>
        <v>350.74371546597212</v>
      </c>
      <c r="H153" s="2">
        <f t="shared" si="9"/>
        <v>1.3015731650006379</v>
      </c>
      <c r="I153" s="2">
        <f t="shared" si="11"/>
        <v>0.6686038846053074</v>
      </c>
      <c r="J153" s="2">
        <f t="shared" si="10"/>
        <v>0.10566793650176143</v>
      </c>
    </row>
    <row r="154" spans="1:10" x14ac:dyDescent="0.3">
      <c r="A154" s="9">
        <v>1998</v>
      </c>
      <c r="B154" s="9">
        <v>0.79800000000000004</v>
      </c>
      <c r="C154" s="9">
        <f t="shared" si="8"/>
        <v>1.0953999999999999</v>
      </c>
      <c r="D154" s="2">
        <v>0.215</v>
      </c>
      <c r="E154" s="2">
        <v>0.03</v>
      </c>
      <c r="F154" s="2">
        <v>1.2E-2</v>
      </c>
      <c r="G154" s="2">
        <f>carbondioxide!L254</f>
        <v>352.56470309445297</v>
      </c>
      <c r="H154" s="2">
        <f t="shared" si="9"/>
        <v>1.3292773850143107</v>
      </c>
      <c r="I154" s="2">
        <f t="shared" si="11"/>
        <v>0.68643000332128101</v>
      </c>
      <c r="J154" s="2">
        <f t="shared" si="10"/>
        <v>0.10886541268698957</v>
      </c>
    </row>
    <row r="155" spans="1:10" x14ac:dyDescent="0.3">
      <c r="A155" s="9">
        <v>1999</v>
      </c>
      <c r="B155" s="9">
        <v>0.502</v>
      </c>
      <c r="C155" s="9">
        <f t="shared" si="8"/>
        <v>0.79939999999999989</v>
      </c>
      <c r="D155" s="2">
        <v>4.2999999999999997E-2</v>
      </c>
      <c r="E155" s="2">
        <v>4.1000000000000002E-2</v>
      </c>
      <c r="F155" s="2">
        <v>1.4999999999999999E-2</v>
      </c>
      <c r="G155" s="2">
        <f>carbondioxide!L255</f>
        <v>354.34754466009747</v>
      </c>
      <c r="H155" s="2">
        <f t="shared" si="9"/>
        <v>1.3562629765903571</v>
      </c>
      <c r="I155" s="2">
        <f t="shared" si="11"/>
        <v>0.70448551705773521</v>
      </c>
      <c r="J155" s="2">
        <f t="shared" si="10"/>
        <v>0.11214597956179234</v>
      </c>
    </row>
    <row r="156" spans="1:10" x14ac:dyDescent="0.3">
      <c r="A156" s="9">
        <v>2000</v>
      </c>
      <c r="B156" s="9">
        <v>0.379</v>
      </c>
      <c r="C156" s="9">
        <f t="shared" si="8"/>
        <v>0.67639999999999989</v>
      </c>
      <c r="D156" s="2">
        <v>7.4999999999999997E-2</v>
      </c>
      <c r="E156" s="2">
        <v>4.2999999999999997E-2</v>
      </c>
      <c r="F156" s="2">
        <v>1.7999999999999999E-2</v>
      </c>
      <c r="G156" s="2">
        <f>carbondioxide!L256</f>
        <v>356.08206037649791</v>
      </c>
      <c r="H156" s="2">
        <f t="shared" si="9"/>
        <v>1.3823871061466175</v>
      </c>
      <c r="I156" s="2">
        <f t="shared" si="11"/>
        <v>0.72273813616516913</v>
      </c>
      <c r="J156" s="2">
        <f t="shared" si="10"/>
        <v>0.1155104681347693</v>
      </c>
    </row>
    <row r="157" spans="1:10" x14ac:dyDescent="0.3">
      <c r="A157" s="9">
        <v>2001</v>
      </c>
      <c r="B157" s="9">
        <v>0.55900000000000005</v>
      </c>
      <c r="C157" s="9">
        <f t="shared" si="8"/>
        <v>0.85639999999999994</v>
      </c>
      <c r="D157" s="2">
        <v>0.14000000000000001</v>
      </c>
      <c r="E157" s="2">
        <v>3.4000000000000002E-2</v>
      </c>
      <c r="F157" s="2">
        <v>1.2999999999999999E-2</v>
      </c>
      <c r="G157" s="2">
        <f>carbondioxide!L257</f>
        <v>357.87475509017264</v>
      </c>
      <c r="H157" s="2">
        <f t="shared" si="9"/>
        <v>1.4092541005267196</v>
      </c>
      <c r="I157" s="2">
        <f t="shared" si="11"/>
        <v>0.74120382866846546</v>
      </c>
      <c r="J157" s="2">
        <f t="shared" si="10"/>
        <v>0.11895952128918197</v>
      </c>
    </row>
    <row r="158" spans="1:10" x14ac:dyDescent="0.3">
      <c r="A158" s="9">
        <v>2002</v>
      </c>
      <c r="B158" s="9">
        <v>0.65200000000000002</v>
      </c>
      <c r="C158" s="9">
        <f t="shared" si="8"/>
        <v>0.94939999999999991</v>
      </c>
      <c r="D158" s="2">
        <v>0.20599999999999999</v>
      </c>
      <c r="E158" s="2">
        <v>6.8000000000000005E-2</v>
      </c>
      <c r="F158" s="2">
        <v>2.7E-2</v>
      </c>
      <c r="G158" s="2">
        <f>carbondioxide!L258</f>
        <v>359.72195426131492</v>
      </c>
      <c r="H158" s="2">
        <f t="shared" si="9"/>
        <v>1.4367975306034066</v>
      </c>
      <c r="I158" s="2">
        <f t="shared" si="11"/>
        <v>0.75989608689108645</v>
      </c>
      <c r="J158" s="2">
        <f t="shared" si="10"/>
        <v>0.1224938689550963</v>
      </c>
    </row>
    <row r="159" spans="1:10" x14ac:dyDescent="0.3">
      <c r="A159" s="9">
        <v>2003</v>
      </c>
      <c r="B159" s="9">
        <v>0.64600000000000002</v>
      </c>
      <c r="C159" s="9">
        <f t="shared" si="8"/>
        <v>0.94339999999999991</v>
      </c>
      <c r="D159" s="2">
        <v>0.22700000000000001</v>
      </c>
      <c r="E159" s="2">
        <v>9.0999999999999998E-2</v>
      </c>
      <c r="F159" s="2">
        <v>4.1000000000000002E-2</v>
      </c>
      <c r="G159" s="2">
        <f>carbondioxide!L259</f>
        <v>361.57371780769779</v>
      </c>
      <c r="H159" s="2">
        <f t="shared" si="9"/>
        <v>1.4642674215844711</v>
      </c>
      <c r="I159" s="2">
        <f t="shared" si="11"/>
        <v>0.77880590522953297</v>
      </c>
      <c r="J159" s="2">
        <f t="shared" si="10"/>
        <v>0.12611431355297273</v>
      </c>
    </row>
    <row r="160" spans="1:10" x14ac:dyDescent="0.3">
      <c r="A160" s="9">
        <v>2004</v>
      </c>
      <c r="B160" s="9">
        <v>0.621</v>
      </c>
      <c r="C160" s="9">
        <f t="shared" si="8"/>
        <v>0.91839999999999988</v>
      </c>
      <c r="D160" s="2">
        <v>0.25900000000000001</v>
      </c>
      <c r="E160" s="2">
        <v>0.105</v>
      </c>
      <c r="F160" s="2">
        <v>4.9000000000000002E-2</v>
      </c>
      <c r="G160" s="2">
        <f>carbondioxide!L260</f>
        <v>363.59579605631433</v>
      </c>
      <c r="H160" s="2">
        <f t="shared" si="9"/>
        <v>1.4941036087418835</v>
      </c>
      <c r="I160" s="2">
        <f t="shared" si="11"/>
        <v>0.79799634169713995</v>
      </c>
      <c r="J160" s="2">
        <f t="shared" si="10"/>
        <v>0.12982160179369559</v>
      </c>
    </row>
    <row r="161" spans="1:10" x14ac:dyDescent="0.3">
      <c r="A161" s="9">
        <v>2005</v>
      </c>
      <c r="B161" s="9">
        <v>0.73899999999999999</v>
      </c>
      <c r="C161" s="9">
        <f t="shared" si="8"/>
        <v>1.0364</v>
      </c>
      <c r="D161" s="2">
        <v>0.247</v>
      </c>
      <c r="E161" s="2">
        <v>8.6999999999999994E-2</v>
      </c>
      <c r="F161" s="2">
        <v>3.9E-2</v>
      </c>
      <c r="G161" s="2">
        <f>carbondioxide!L261</f>
        <v>365.76462802191975</v>
      </c>
      <c r="H161" s="2">
        <f t="shared" si="9"/>
        <v>1.5259213077370404</v>
      </c>
      <c r="I161" s="2">
        <f t="shared" si="11"/>
        <v>0.8175170628474826</v>
      </c>
      <c r="J161" s="2">
        <f t="shared" si="10"/>
        <v>0.13361683431634716</v>
      </c>
    </row>
    <row r="162" spans="1:10" x14ac:dyDescent="0.3">
      <c r="A162" s="9">
        <v>2006</v>
      </c>
      <c r="B162" s="9">
        <v>0.67</v>
      </c>
      <c r="C162" s="9">
        <f t="shared" si="8"/>
        <v>0.96739999999999993</v>
      </c>
      <c r="D162" s="2">
        <v>0.23699999999999999</v>
      </c>
      <c r="E162" s="2">
        <v>0.10199999999999999</v>
      </c>
      <c r="F162" s="2">
        <v>4.8000000000000001E-2</v>
      </c>
      <c r="G162" s="2">
        <f>carbondioxide!L262</f>
        <v>368.03652007621258</v>
      </c>
      <c r="H162" s="2">
        <f t="shared" si="9"/>
        <v>1.5590492508005818</v>
      </c>
      <c r="I162" s="2">
        <f t="shared" si="11"/>
        <v>0.8373963619560848</v>
      </c>
      <c r="J162" s="2">
        <f t="shared" si="10"/>
        <v>0.137501387614404</v>
      </c>
    </row>
    <row r="163" spans="1:10" x14ac:dyDescent="0.3">
      <c r="A163" s="9">
        <v>2007</v>
      </c>
      <c r="B163" s="9">
        <v>0.66800000000000004</v>
      </c>
      <c r="C163" s="9">
        <f t="shared" si="8"/>
        <v>0.96539999999999992</v>
      </c>
      <c r="D163" s="2">
        <v>0.19</v>
      </c>
      <c r="E163" s="2">
        <v>9.6000000000000002E-2</v>
      </c>
      <c r="F163" s="2">
        <v>4.7E-2</v>
      </c>
      <c r="G163" s="2">
        <f>carbondioxide!L263</f>
        <v>370.39056958277882</v>
      </c>
      <c r="H163" s="2">
        <f t="shared" si="9"/>
        <v>1.593160154100324</v>
      </c>
      <c r="I163" s="2">
        <f t="shared" si="11"/>
        <v>0.85765198323846703</v>
      </c>
      <c r="J163" s="2">
        <f t="shared" si="10"/>
        <v>0.14147679106866476</v>
      </c>
    </row>
    <row r="164" spans="1:10" x14ac:dyDescent="0.3">
      <c r="A164" s="9">
        <v>2008</v>
      </c>
      <c r="B164" s="9">
        <v>0.54</v>
      </c>
      <c r="C164" s="9">
        <f t="shared" si="8"/>
        <v>0.83739999999999992</v>
      </c>
      <c r="D164" s="2">
        <v>0.14899999999999999</v>
      </c>
      <c r="E164" s="2">
        <v>0.10299999999999999</v>
      </c>
      <c r="F164" s="2">
        <v>0.05</v>
      </c>
      <c r="G164" s="2">
        <f>carbondioxide!L264</f>
        <v>372.79263492279495</v>
      </c>
      <c r="H164" s="2">
        <f t="shared" si="9"/>
        <v>1.6277440743011036</v>
      </c>
      <c r="I164" s="2">
        <f t="shared" si="11"/>
        <v>0.87828609848605044</v>
      </c>
      <c r="J164" s="2">
        <f t="shared" si="10"/>
        <v>0.14554466616018924</v>
      </c>
    </row>
    <row r="165" spans="1:10" x14ac:dyDescent="0.3">
      <c r="A165" s="9">
        <v>2009</v>
      </c>
      <c r="B165" s="9">
        <v>0.63300000000000001</v>
      </c>
      <c r="C165" s="9">
        <f t="shared" si="8"/>
        <v>0.93039999999999989</v>
      </c>
      <c r="D165" s="2">
        <v>0.255</v>
      </c>
      <c r="E165" s="2">
        <v>0.105</v>
      </c>
      <c r="F165" s="2">
        <v>5.0999999999999997E-2</v>
      </c>
      <c r="G165" s="4">
        <f>carbondioxide!L265</f>
        <v>375.2498104521967</v>
      </c>
      <c r="H165" s="4">
        <f t="shared" si="9"/>
        <v>1.6628916423170492</v>
      </c>
      <c r="I165" s="4">
        <f t="shared" si="11"/>
        <v>0.89930348547702965</v>
      </c>
      <c r="J165" s="4">
        <f t="shared" si="10"/>
        <v>0.14970663749580013</v>
      </c>
    </row>
    <row r="166" spans="1:10" x14ac:dyDescent="0.3">
      <c r="A166" s="9">
        <v>2010</v>
      </c>
      <c r="B166" s="9">
        <v>0.70599999999999996</v>
      </c>
      <c r="C166" s="9">
        <f t="shared" si="8"/>
        <v>1.0033999999999998</v>
      </c>
      <c r="D166" s="2">
        <v>0.26700000000000002</v>
      </c>
      <c r="E166" s="2">
        <v>0.11</v>
      </c>
      <c r="F166" s="2">
        <v>5.5E-2</v>
      </c>
      <c r="G166" s="4">
        <f>carbondioxide!L266</f>
        <v>377.66488722913277</v>
      </c>
      <c r="H166" s="4">
        <f t="shared" si="9"/>
        <v>1.6972134721603038</v>
      </c>
      <c r="I166" s="4">
        <f t="shared" si="11"/>
        <v>0.92066791164210093</v>
      </c>
      <c r="J166" s="4">
        <f t="shared" si="10"/>
        <v>0.15396434759233352</v>
      </c>
    </row>
    <row r="167" spans="1:10" x14ac:dyDescent="0.3">
      <c r="A167" s="9">
        <v>2011</v>
      </c>
      <c r="B167" s="9">
        <v>0.54200000000000004</v>
      </c>
      <c r="C167" s="9">
        <f t="shared" si="8"/>
        <v>0.83939999999999992</v>
      </c>
      <c r="D167" s="2">
        <v>0.19700000000000001</v>
      </c>
      <c r="E167" s="2">
        <v>0.115</v>
      </c>
      <c r="F167" s="2">
        <v>5.8000000000000003E-2</v>
      </c>
      <c r="G167" s="4">
        <f>carbondioxide!L267</f>
        <v>380.01331910607092</v>
      </c>
      <c r="H167" s="4">
        <f t="shared" si="9"/>
        <v>1.7303783452452985</v>
      </c>
      <c r="I167" s="4">
        <f t="shared" si="11"/>
        <v>0.94233460964819415</v>
      </c>
      <c r="J167" s="4">
        <f t="shared" si="10"/>
        <v>0.1583192238361362</v>
      </c>
    </row>
    <row r="168" spans="1:10" x14ac:dyDescent="0.3">
      <c r="A168" s="9">
        <v>2012</v>
      </c>
      <c r="B168" s="9">
        <v>0.623</v>
      </c>
      <c r="C168" s="9">
        <f t="shared" si="8"/>
        <v>0.92039999999999988</v>
      </c>
      <c r="D168" s="2">
        <v>0.215</v>
      </c>
      <c r="E168" s="2">
        <v>0.11600000000000001</v>
      </c>
      <c r="F168" s="2">
        <v>6.0999999999999999E-2</v>
      </c>
      <c r="G168" s="4">
        <f>carbondioxide!L268</f>
        <v>382.4322730970452</v>
      </c>
      <c r="H168" s="4">
        <f t="shared" si="9"/>
        <v>1.7643255472623276</v>
      </c>
      <c r="I168" s="4">
        <f t="shared" si="11"/>
        <v>0.96431733759652138</v>
      </c>
      <c r="J168" s="4">
        <f t="shared" si="10"/>
        <v>0.1627724312275487</v>
      </c>
    </row>
    <row r="169" spans="1:10" x14ac:dyDescent="0.3">
      <c r="A169" s="4">
        <f>1+A168</f>
        <v>2013</v>
      </c>
      <c r="G169" s="4">
        <f>carbondioxide!L269</f>
        <v>384.92454799073164</v>
      </c>
      <c r="H169" s="4">
        <f t="shared" si="9"/>
        <v>1.7990778742090634</v>
      </c>
      <c r="I169" s="4">
        <f t="shared" si="11"/>
        <v>0.98663007892208654</v>
      </c>
      <c r="J169" s="4">
        <f t="shared" si="10"/>
        <v>0.16732520629572445</v>
      </c>
    </row>
    <row r="170" spans="1:10" x14ac:dyDescent="0.3">
      <c r="A170" s="4">
        <f t="shared" ref="A170:A233" si="12">1+A169</f>
        <v>2014</v>
      </c>
      <c r="G170" s="4">
        <f>carbondioxide!L270</f>
        <v>387.48785163786459</v>
      </c>
      <c r="H170" s="4">
        <f t="shared" si="9"/>
        <v>1.8345866901253363</v>
      </c>
      <c r="I170" s="4">
        <f t="shared" si="11"/>
        <v>1.0092849345258457</v>
      </c>
      <c r="J170" s="4">
        <f t="shared" si="10"/>
        <v>0.17197885797224219</v>
      </c>
    </row>
    <row r="171" spans="1:10" x14ac:dyDescent="0.3">
      <c r="A171" s="4">
        <f t="shared" si="12"/>
        <v>2015</v>
      </c>
      <c r="G171" s="4">
        <f>carbondioxide!L271</f>
        <v>390.12061313352865</v>
      </c>
      <c r="H171" s="4">
        <f t="shared" si="9"/>
        <v>1.8708139907797623</v>
      </c>
      <c r="I171" s="4">
        <f t="shared" si="11"/>
        <v>1.0322924980965282</v>
      </c>
      <c r="J171" s="4">
        <f t="shared" si="10"/>
        <v>0.17673475648706666</v>
      </c>
    </row>
    <row r="172" spans="1:10" x14ac:dyDescent="0.3">
      <c r="A172" s="4">
        <f t="shared" si="12"/>
        <v>2016</v>
      </c>
      <c r="G172" s="4">
        <f>carbondioxide!L272</f>
        <v>392.82168754394274</v>
      </c>
      <c r="H172" s="4">
        <f t="shared" si="9"/>
        <v>1.9077280913813393</v>
      </c>
      <c r="I172" s="4">
        <f t="shared" si="11"/>
        <v>1.0556620921389206</v>
      </c>
      <c r="J172" s="4">
        <f t="shared" si="10"/>
        <v>0.1815943244594084</v>
      </c>
    </row>
    <row r="173" spans="1:10" x14ac:dyDescent="0.3">
      <c r="A173" s="4">
        <f t="shared" si="12"/>
        <v>2017</v>
      </c>
      <c r="G173" s="4">
        <f>carbondioxide!L273</f>
        <v>395.35399225290519</v>
      </c>
      <c r="H173" s="4">
        <f t="shared" si="9"/>
        <v>1.9421059011931316</v>
      </c>
      <c r="I173" s="4">
        <f t="shared" si="11"/>
        <v>1.0793079443187175</v>
      </c>
      <c r="J173" s="4">
        <f t="shared" si="10"/>
        <v>0.18655902937982805</v>
      </c>
    </row>
    <row r="174" spans="1:10" x14ac:dyDescent="0.3">
      <c r="A174" s="4">
        <f t="shared" si="12"/>
        <v>2018</v>
      </c>
      <c r="G174" s="4">
        <f>carbondioxide!L274</f>
        <v>397.96042835857639</v>
      </c>
      <c r="H174" s="4">
        <f t="shared" si="9"/>
        <v>1.9772608989540963</v>
      </c>
      <c r="I174" s="4">
        <f t="shared" si="11"/>
        <v>1.1032445782864604</v>
      </c>
      <c r="J174" s="4">
        <f t="shared" si="10"/>
        <v>0.19162984321668095</v>
      </c>
    </row>
    <row r="175" spans="1:10" x14ac:dyDescent="0.3">
      <c r="A175" s="4">
        <f t="shared" si="12"/>
        <v>2019</v>
      </c>
      <c r="G175" s="4">
        <f>carbondioxide!L275</f>
        <v>400.63873629434647</v>
      </c>
      <c r="H175" s="4">
        <f t="shared" si="9"/>
        <v>2.013146238717697</v>
      </c>
      <c r="I175" s="4">
        <f t="shared" si="11"/>
        <v>1.127484668037944</v>
      </c>
      <c r="J175" s="4">
        <f t="shared" si="10"/>
        <v>0.19680781491187729</v>
      </c>
    </row>
    <row r="176" spans="1:10" x14ac:dyDescent="0.3">
      <c r="A176" s="4">
        <f t="shared" si="12"/>
        <v>2020</v>
      </c>
      <c r="G176" s="4">
        <f>carbondioxide!L276</f>
        <v>403.38180427667629</v>
      </c>
      <c r="H176" s="4">
        <f t="shared" si="9"/>
        <v>2.0496514519655893</v>
      </c>
      <c r="I176" s="4">
        <f t="shared" si="11"/>
        <v>1.1520372282101592</v>
      </c>
      <c r="J176" s="4">
        <f t="shared" si="10"/>
        <v>0.20209405943763337</v>
      </c>
    </row>
    <row r="177" spans="1:10" x14ac:dyDescent="0.3">
      <c r="A177" s="4">
        <f t="shared" si="12"/>
        <v>2021</v>
      </c>
      <c r="G177" s="4">
        <f>carbondioxide!L277</f>
        <v>406.1906008959603</v>
      </c>
      <c r="H177" s="4">
        <f t="shared" si="9"/>
        <v>2.0867750547778661</v>
      </c>
      <c r="I177" s="4">
        <f t="shared" si="11"/>
        <v>1.1769109407206566</v>
      </c>
      <c r="J177" s="4">
        <f t="shared" si="10"/>
        <v>0.2074897366362613</v>
      </c>
    </row>
    <row r="178" spans="1:10" x14ac:dyDescent="0.3">
      <c r="A178" s="4">
        <f t="shared" si="12"/>
        <v>2022</v>
      </c>
      <c r="G178" s="4">
        <f>carbondioxide!L278</f>
        <v>409.06371938213283</v>
      </c>
      <c r="H178" s="4">
        <f t="shared" si="9"/>
        <v>2.1244841405336992</v>
      </c>
      <c r="I178" s="4">
        <f t="shared" si="11"/>
        <v>1.2021132418640086</v>
      </c>
      <c r="J178" s="4">
        <f t="shared" si="10"/>
        <v>0.21299604907546066</v>
      </c>
    </row>
    <row r="179" spans="1:10" x14ac:dyDescent="0.3">
      <c r="A179" s="4">
        <f t="shared" si="12"/>
        <v>2023</v>
      </c>
      <c r="G179" s="4">
        <f>carbondioxide!L279</f>
        <v>411.99995592147474</v>
      </c>
      <c r="H179" s="4">
        <f t="shared" si="9"/>
        <v>2.1627489741248707</v>
      </c>
      <c r="I179" s="4">
        <f t="shared" si="11"/>
        <v>1.22765045698863</v>
      </c>
      <c r="J179" s="4">
        <f t="shared" si="10"/>
        <v>0.21861423473049962</v>
      </c>
    </row>
    <row r="180" spans="1:10" x14ac:dyDescent="0.3">
      <c r="A180" s="4">
        <f t="shared" si="12"/>
        <v>2024</v>
      </c>
      <c r="G180" s="4">
        <f>carbondioxide!L280</f>
        <v>414.9982916479704</v>
      </c>
      <c r="H180" s="4">
        <f t="shared" si="9"/>
        <v>2.201542687339356</v>
      </c>
      <c r="I180" s="4">
        <f t="shared" si="11"/>
        <v>1.2535279217185409</v>
      </c>
      <c r="J180" s="4">
        <f t="shared" si="10"/>
        <v>0.22434556047292581</v>
      </c>
    </row>
    <row r="181" spans="1:10" x14ac:dyDescent="0.3">
      <c r="A181" s="4">
        <f t="shared" si="12"/>
        <v>2025</v>
      </c>
      <c r="G181" s="4">
        <f>carbondioxide!L281</f>
        <v>418.05781990408758</v>
      </c>
      <c r="H181" s="4">
        <f t="shared" si="9"/>
        <v>2.2408402797552527</v>
      </c>
      <c r="I181" s="4">
        <f t="shared" si="11"/>
        <v>1.2797500697433692</v>
      </c>
      <c r="J181" s="4">
        <f t="shared" si="10"/>
        <v>0.23019131628480091</v>
      </c>
    </row>
    <row r="182" spans="1:10" x14ac:dyDescent="0.3">
      <c r="A182" s="4">
        <f t="shared" si="12"/>
        <v>2026</v>
      </c>
      <c r="G182" s="4">
        <f>carbondioxide!L282</f>
        <v>421.17769939954246</v>
      </c>
      <c r="H182" s="4">
        <f t="shared" si="9"/>
        <v>2.2806179865107068</v>
      </c>
      <c r="I182" s="4">
        <f t="shared" si="11"/>
        <v>1.3063204990751249</v>
      </c>
      <c r="J182" s="4">
        <f t="shared" si="10"/>
        <v>0.23615281000444557</v>
      </c>
    </row>
    <row r="183" spans="1:10" x14ac:dyDescent="0.3">
      <c r="A183" s="4">
        <f t="shared" si="12"/>
        <v>2027</v>
      </c>
      <c r="G183" s="4">
        <f>carbondioxide!L283</f>
        <v>424.35712602700778</v>
      </c>
      <c r="H183" s="4">
        <f t="shared" si="9"/>
        <v>2.3208529055627736</v>
      </c>
      <c r="I183" s="4">
        <f t="shared" si="11"/>
        <v>1.3332420251179462</v>
      </c>
      <c r="J183" s="4">
        <f t="shared" si="10"/>
        <v>0.24223136247836702</v>
      </c>
    </row>
    <row r="184" spans="1:10" x14ac:dyDescent="0.3">
      <c r="A184" s="4">
        <f t="shared" si="12"/>
        <v>2028</v>
      </c>
      <c r="G184" s="4">
        <f>carbondioxide!L284</f>
        <v>427.59531605116581</v>
      </c>
      <c r="H184" s="4">
        <f t="shared" si="9"/>
        <v>2.3615227814894841</v>
      </c>
      <c r="I184" s="4">
        <f t="shared" si="11"/>
        <v>1.360516725592992</v>
      </c>
      <c r="J184" s="4">
        <f t="shared" si="10"/>
        <v>0.24842830304215982</v>
      </c>
    </row>
    <row r="185" spans="1:10" x14ac:dyDescent="0.3">
      <c r="A185" s="4">
        <f t="shared" si="12"/>
        <v>2029</v>
      </c>
      <c r="G185" s="4">
        <f>carbondioxide!L285</f>
        <v>430.89149617847681</v>
      </c>
      <c r="H185" s="4">
        <f t="shared" si="9"/>
        <v>2.4026058827941368</v>
      </c>
      <c r="I185" s="4">
        <f t="shared" si="11"/>
        <v>1.3881459803396203</v>
      </c>
      <c r="J185" s="4">
        <f t="shared" si="10"/>
        <v>0.25474496528224855</v>
      </c>
    </row>
    <row r="186" spans="1:10" x14ac:dyDescent="0.3">
      <c r="A186" s="4">
        <f t="shared" si="12"/>
        <v>2030</v>
      </c>
      <c r="G186" s="4">
        <f>carbondioxide!L286</f>
        <v>434.24489778111456</v>
      </c>
      <c r="H186" s="4">
        <f t="shared" si="9"/>
        <v>2.444080934706403</v>
      </c>
      <c r="I186" s="4">
        <f t="shared" si="11"/>
        <v>1.4161305077961852</v>
      </c>
      <c r="J186" s="4">
        <f t="shared" si="10"/>
        <v>0.26118268304777442</v>
      </c>
    </row>
    <row r="187" spans="1:10" x14ac:dyDescent="0.3">
      <c r="A187" s="4">
        <f t="shared" si="12"/>
        <v>2031</v>
      </c>
      <c r="G187" s="4">
        <f>carbondioxide!L287</f>
        <v>437.65475362253505</v>
      </c>
      <c r="H187" s="4">
        <f t="shared" si="9"/>
        <v>2.4859270846122055</v>
      </c>
      <c r="I187" s="4">
        <f t="shared" si="11"/>
        <v>1.4444703992314849</v>
      </c>
      <c r="J187" s="4">
        <f t="shared" si="10"/>
        <v>0.26774278669234541</v>
      </c>
    </row>
    <row r="188" spans="1:10" x14ac:dyDescent="0.3">
      <c r="A188" s="4">
        <f t="shared" si="12"/>
        <v>2032</v>
      </c>
      <c r="G188" s="4">
        <f>carbondioxide!L288</f>
        <v>441.120296083602</v>
      </c>
      <c r="H188" s="4">
        <f t="shared" si="9"/>
        <v>2.5281238863732822</v>
      </c>
      <c r="I188" s="4">
        <f t="shared" si="11"/>
        <v>1.473165151358325</v>
      </c>
      <c r="J188" s="4">
        <f t="shared" si="10"/>
        <v>0.27442659953156773</v>
      </c>
    </row>
    <row r="189" spans="1:10" x14ac:dyDescent="0.3">
      <c r="A189" s="4">
        <f t="shared" si="12"/>
        <v>2033</v>
      </c>
      <c r="G189" s="4">
        <f>carbondioxide!L289</f>
        <v>444.64075628327981</v>
      </c>
      <c r="H189" s="4">
        <f t="shared" si="9"/>
        <v>2.5706512953011287</v>
      </c>
      <c r="I189" s="4">
        <f t="shared" si="11"/>
        <v>1.5022136976975178</v>
      </c>
      <c r="J189" s="4">
        <f t="shared" si="10"/>
        <v>0.28123543450594368</v>
      </c>
    </row>
    <row r="190" spans="1:10" x14ac:dyDescent="0.3">
      <c r="A190" s="4">
        <f t="shared" si="12"/>
        <v>2034</v>
      </c>
      <c r="G190" s="4">
        <f>carbondioxide!L290</f>
        <v>448.21536372749017</v>
      </c>
      <c r="H190" s="4">
        <f t="shared" si="9"/>
        <v>2.6134896688671341</v>
      </c>
      <c r="I190" s="4">
        <f t="shared" si="11"/>
        <v>1.5316144389037543</v>
      </c>
      <c r="J190" s="4">
        <f t="shared" si="10"/>
        <v>0.28817059104087184</v>
      </c>
    </row>
    <row r="191" spans="1:10" x14ac:dyDescent="0.3">
      <c r="A191" s="4">
        <f t="shared" si="12"/>
        <v>2035</v>
      </c>
      <c r="G191" s="4">
        <f>carbondioxide!L291</f>
        <v>451.84334626498872</v>
      </c>
      <c r="H191" s="4">
        <f t="shared" si="9"/>
        <v>2.6566197702292134</v>
      </c>
      <c r="I191" s="4">
        <f t="shared" si="11"/>
        <v>1.561365272171882</v>
      </c>
      <c r="J191" s="4">
        <f t="shared" si="10"/>
        <v>0.29523335209673301</v>
      </c>
    </row>
    <row r="192" spans="1:10" x14ac:dyDescent="0.3">
      <c r="A192" s="4">
        <f t="shared" si="12"/>
        <v>2036</v>
      </c>
      <c r="G192" s="4">
        <f>carbondioxide!L292</f>
        <v>455.52393021717222</v>
      </c>
      <c r="H192" s="4">
        <f t="shared" si="9"/>
        <v>2.700022772858496</v>
      </c>
      <c r="I192" s="4">
        <f t="shared" si="11"/>
        <v>1.5914636197876748</v>
      </c>
      <c r="J192" s="4">
        <f t="shared" si="10"/>
        <v>0.30242498140275986</v>
      </c>
    </row>
    <row r="193" spans="1:10" x14ac:dyDescent="0.3">
      <c r="A193" s="4">
        <f t="shared" si="12"/>
        <v>2037</v>
      </c>
      <c r="G193" s="4">
        <f>carbondioxide!L293</f>
        <v>459.25634060207193</v>
      </c>
      <c r="H193" s="4">
        <f t="shared" si="9"/>
        <v>2.7436802652734045</v>
      </c>
      <c r="I193" s="4">
        <f t="shared" si="11"/>
        <v>1.6219064568558208</v>
      </c>
      <c r="J193" s="4">
        <f t="shared" si="10"/>
        <v>0.30974672086878619</v>
      </c>
    </row>
    <row r="194" spans="1:10" x14ac:dyDescent="0.3">
      <c r="A194" s="4">
        <f t="shared" si="12"/>
        <v>2038</v>
      </c>
      <c r="G194" s="4">
        <f>carbondioxide!L294</f>
        <v>463.03980140509316</v>
      </c>
      <c r="H194" s="4">
        <f t="shared" si="9"/>
        <v>2.7875742553231135</v>
      </c>
      <c r="I194" s="4">
        <f t="shared" si="11"/>
        <v>1.6526903382203293</v>
      </c>
      <c r="J194" s="4">
        <f t="shared" si="10"/>
        <v>0.31719978816919253</v>
      </c>
    </row>
    <row r="195" spans="1:10" x14ac:dyDescent="0.3">
      <c r="A195" s="4">
        <f t="shared" si="12"/>
        <v>2039</v>
      </c>
      <c r="G195" s="4">
        <f>carbondioxide!L295</f>
        <v>466.8735358685924</v>
      </c>
      <c r="H195" s="4">
        <f t="shared" si="9"/>
        <v>2.8316871737227012</v>
      </c>
      <c r="I195" s="4">
        <f t="shared" si="11"/>
        <v>1.6838114245832452</v>
      </c>
      <c r="J195" s="4">
        <f t="shared" si="10"/>
        <v>0.32478537449348299</v>
      </c>
    </row>
    <row r="196" spans="1:10" x14ac:dyDescent="0.3">
      <c r="A196" s="4">
        <f t="shared" si="12"/>
        <v>2040</v>
      </c>
      <c r="G196" s="4">
        <f>carbondioxide!L296</f>
        <v>470.75676678417869</v>
      </c>
      <c r="H196" s="4">
        <f t="shared" si="9"/>
        <v>2.8760018766975488</v>
      </c>
      <c r="I196" s="4">
        <f t="shared" si="11"/>
        <v>1.7152655078231467</v>
      </c>
      <c r="J196" s="4">
        <f t="shared" si="10"/>
        <v>0.33250464245799283</v>
      </c>
    </row>
    <row r="197" spans="1:10" x14ac:dyDescent="0.3">
      <c r="A197" s="4">
        <f t="shared" si="12"/>
        <v>2041</v>
      </c>
      <c r="G197" s="4">
        <f>carbondioxide!L297</f>
        <v>474.68871677872136</v>
      </c>
      <c r="H197" s="4">
        <f t="shared" si="9"/>
        <v>2.9205016476863528</v>
      </c>
      <c r="I197" s="4">
        <f t="shared" si="11"/>
        <v>1.7470480355133158</v>
      </c>
      <c r="J197" s="4">
        <f t="shared" si="10"/>
        <v>0.3403587241732669</v>
      </c>
    </row>
    <row r="198" spans="1:10" x14ac:dyDescent="0.3">
      <c r="A198" s="4">
        <f t="shared" si="12"/>
        <v>2042</v>
      </c>
      <c r="G198" s="4">
        <f>carbondioxide!L298</f>
        <v>478.66860858930073</v>
      </c>
      <c r="H198" s="4">
        <f t="shared" si="9"/>
        <v>2.9651701981058189</v>
      </c>
      <c r="I198" s="4">
        <f t="shared" si="11"/>
        <v>1.7791541346395283</v>
      </c>
      <c r="J198" s="4">
        <f t="shared" si="10"/>
        <v>0.34834871946167839</v>
      </c>
    </row>
    <row r="199" spans="1:10" x14ac:dyDescent="0.3">
      <c r="A199" s="4">
        <f t="shared" si="12"/>
        <v>2043</v>
      </c>
      <c r="G199" s="4">
        <f>carbondioxide!L299</f>
        <v>482.69566532486567</v>
      </c>
      <c r="H199" s="4">
        <f t="shared" ref="H199:H262" si="13">H$3*LN(G199/G$3)</f>
        <v>3.0099916672107092</v>
      </c>
      <c r="I199" s="4">
        <f t="shared" si="11"/>
        <v>1.8115786345183604</v>
      </c>
      <c r="J199" s="4">
        <f t="shared" ref="J199:J262" si="14">J198+J$3*(I198-J198)</f>
        <v>0.35647569421988856</v>
      </c>
    </row>
    <row r="200" spans="1:10" x14ac:dyDescent="0.3">
      <c r="A200" s="4">
        <f t="shared" si="12"/>
        <v>2044</v>
      </c>
      <c r="G200" s="4">
        <f>carbondioxide!L300</f>
        <v>486.76911071384632</v>
      </c>
      <c r="H200" s="4">
        <f t="shared" si="13"/>
        <v>3.0549506210996822</v>
      </c>
      <c r="I200" s="4">
        <f t="shared" ref="I200:I263" si="15">I199+I$3*(I$4*H200-I199)+I$5*(J199-I199)</f>
        <v>1.8443160889183252</v>
      </c>
      <c r="J200" s="4">
        <f t="shared" si="14"/>
        <v>0.36474067892078388</v>
      </c>
    </row>
    <row r="201" spans="1:10" x14ac:dyDescent="0.3">
      <c r="A201" s="4">
        <f t="shared" si="12"/>
        <v>2045</v>
      </c>
      <c r="G201" s="4">
        <f>carbondioxide!L301</f>
        <v>490.88816933782351</v>
      </c>
      <c r="H201" s="4">
        <f t="shared" si="13"/>
        <v>3.1000320509258259</v>
      </c>
      <c r="I201" s="4">
        <f t="shared" si="15"/>
        <v>1.8773607973877648</v>
      </c>
      <c r="J201" s="4">
        <f t="shared" si="14"/>
        <v>0.37314466724956991</v>
      </c>
    </row>
    <row r="202" spans="1:10" x14ac:dyDescent="0.3">
      <c r="A202" s="4">
        <f t="shared" si="12"/>
        <v>2046</v>
      </c>
      <c r="G202" s="4">
        <f>carbondioxide!L302</f>
        <v>495.05206685183174</v>
      </c>
      <c r="H202" s="4">
        <f t="shared" si="13"/>
        <v>3.1452213703742262</v>
      </c>
      <c r="I202" s="4">
        <f t="shared" si="15"/>
        <v>1.9107068257950943</v>
      </c>
      <c r="J202" s="4">
        <f t="shared" si="14"/>
        <v>0.38168861486875483</v>
      </c>
    </row>
    <row r="203" spans="1:10" x14ac:dyDescent="0.3">
      <c r="A203" s="4">
        <f t="shared" si="12"/>
        <v>2047</v>
      </c>
      <c r="G203" s="4">
        <f>carbondioxide!L303</f>
        <v>499.26003019211339</v>
      </c>
      <c r="H203" s="4">
        <f t="shared" si="13"/>
        <v>3.1905044124693829</v>
      </c>
      <c r="I203" s="4">
        <f t="shared" si="15"/>
        <v>1.9443480260886128</v>
      </c>
      <c r="J203" s="4">
        <f t="shared" si="14"/>
        <v>0.39037343830681642</v>
      </c>
    </row>
    <row r="204" spans="1:10" x14ac:dyDescent="0.3">
      <c r="A204" s="4">
        <f t="shared" si="12"/>
        <v>2048</v>
      </c>
      <c r="G204" s="4">
        <f>carbondioxide!L304</f>
        <v>503.51128777225449</v>
      </c>
      <c r="H204" s="4">
        <f t="shared" si="13"/>
        <v>3.2358674257740456</v>
      </c>
      <c r="I204" s="4">
        <f t="shared" si="15"/>
        <v>1.978278055284634</v>
      </c>
      <c r="J204" s="4">
        <f t="shared" si="14"/>
        <v>0.39920001396541704</v>
      </c>
    </row>
    <row r="205" spans="1:10" x14ac:dyDescent="0.3">
      <c r="A205" s="4">
        <f t="shared" si="12"/>
        <v>2049</v>
      </c>
      <c r="G205" s="4">
        <f>carbondioxide!L305</f>
        <v>507.80506966865653</v>
      </c>
      <c r="H205" s="4">
        <f t="shared" si="13"/>
        <v>3.2812970700387463</v>
      </c>
      <c r="I205" s="4">
        <f t="shared" si="15"/>
        <v>2.0124903936941054</v>
      </c>
      <c r="J205" s="4">
        <f t="shared" si="14"/>
        <v>0.4081691772401102</v>
      </c>
    </row>
    <row r="206" spans="1:10" x14ac:dyDescent="0.3">
      <c r="A206" s="4">
        <f t="shared" si="12"/>
        <v>2050</v>
      </c>
      <c r="G206" s="4">
        <f>carbondioxide!L306</f>
        <v>512.14060779628153</v>
      </c>
      <c r="H206" s="4">
        <f t="shared" si="13"/>
        <v>3.3267804113584916</v>
      </c>
      <c r="I206" s="4">
        <f t="shared" si="15"/>
        <v>2.0469783623991731</v>
      </c>
      <c r="J206" s="4">
        <f t="shared" si="14"/>
        <v>0.4172817217495689</v>
      </c>
    </row>
    <row r="207" spans="1:10" x14ac:dyDescent="0.3">
      <c r="A207" s="4">
        <f t="shared" si="12"/>
        <v>2051</v>
      </c>
      <c r="G207" s="4">
        <f>carbondioxide!L307</f>
        <v>516.51713607556212</v>
      </c>
      <c r="H207" s="4">
        <f t="shared" si="13"/>
        <v>3.3723049168899673</v>
      </c>
      <c r="I207" s="4">
        <f t="shared" si="15"/>
        <v>2.081735139992301</v>
      </c>
      <c r="J207" s="4">
        <f t="shared" si="14"/>
        <v>0.42653839866845866</v>
      </c>
    </row>
    <row r="208" spans="1:10" x14ac:dyDescent="0.3">
      <c r="A208" s="4">
        <f t="shared" si="12"/>
        <v>2052</v>
      </c>
      <c r="G208" s="4">
        <f>carbondioxide!L308</f>
        <v>520.93389059130948</v>
      </c>
      <c r="H208" s="4">
        <f t="shared" si="13"/>
        <v>3.4178584491793975</v>
      </c>
      <c r="I208" s="4">
        <f t="shared" si="15"/>
        <v>2.1167537785915829</v>
      </c>
      <c r="J208" s="4">
        <f t="shared" si="14"/>
        <v>0.4359399161591781</v>
      </c>
    </row>
    <row r="209" spans="1:10" x14ac:dyDescent="0.3">
      <c r="A209" s="4">
        <f t="shared" si="12"/>
        <v>2053</v>
      </c>
      <c r="G209" s="4">
        <f>carbondioxide!L309</f>
        <v>525.39010974438634</v>
      </c>
      <c r="H209" s="4">
        <f t="shared" si="13"/>
        <v>3.4634292601479797</v>
      </c>
      <c r="I209" s="4">
        <f t="shared" si="15"/>
        <v>2.152027219146774</v>
      </c>
      <c r="J209" s="4">
        <f t="shared" si="14"/>
        <v>0.44548693889779417</v>
      </c>
    </row>
    <row r="210" spans="1:10" x14ac:dyDescent="0.3">
      <c r="A210" s="4">
        <f t="shared" si="12"/>
        <v>2054</v>
      </c>
      <c r="G210" s="4">
        <f>carbondioxide!L310</f>
        <v>529.88503439684439</v>
      </c>
      <c r="H210" s="4">
        <f t="shared" si="13"/>
        <v>3.5090059847786166</v>
      </c>
      <c r="I210" s="4">
        <f t="shared" si="15"/>
        <v>2.1875483060513448</v>
      </c>
      <c r="J210" s="4">
        <f t="shared" si="14"/>
        <v>0.45518008768960838</v>
      </c>
    </row>
    <row r="211" spans="1:10" x14ac:dyDescent="0.3">
      <c r="A211" s="4">
        <f t="shared" si="12"/>
        <v>2055</v>
      </c>
      <c r="G211" s="4">
        <f>carbondioxide!L311</f>
        <v>534.41790801115985</v>
      </c>
      <c r="H211" s="4">
        <f t="shared" si="13"/>
        <v>3.55457763454464</v>
      </c>
      <c r="I211" s="4">
        <f t="shared" si="15"/>
        <v>2.2233098010765167</v>
      </c>
      <c r="J211" s="4">
        <f t="shared" si="14"/>
        <v>0.46501993916990303</v>
      </c>
    </row>
    <row r="212" spans="1:10" x14ac:dyDescent="0.3">
      <c r="A212" s="4">
        <f t="shared" si="12"/>
        <v>2056</v>
      </c>
      <c r="G212" s="4">
        <f>carbondioxide!L312</f>
        <v>538.98797678413439</v>
      </c>
      <c r="H212" s="4">
        <f t="shared" si="13"/>
        <v>3.6001335906181908</v>
      </c>
      <c r="I212" s="4">
        <f t="shared" si="15"/>
        <v>2.2593043966437891</v>
      </c>
      <c r="J212" s="4">
        <f t="shared" si="14"/>
        <v>0.47500702558553259</v>
      </c>
    </row>
    <row r="213" spans="1:10" x14ac:dyDescent="0.3">
      <c r="A213" s="4">
        <f t="shared" si="12"/>
        <v>2057</v>
      </c>
      <c r="G213" s="4">
        <f>carbondioxide!L313</f>
        <v>543.59448977596912</v>
      </c>
      <c r="H213" s="4">
        <f t="shared" si="13"/>
        <v>3.6456635968931472</v>
      </c>
      <c r="I213" s="4">
        <f t="shared" si="15"/>
        <v>2.2955247284529161</v>
      </c>
      <c r="J213" s="4">
        <f t="shared" si="14"/>
        <v>0.48514183465314348</v>
      </c>
    </row>
    <row r="214" spans="1:10" x14ac:dyDescent="0.3">
      <c r="A214" s="4">
        <f t="shared" si="12"/>
        <v>2058</v>
      </c>
      <c r="G214" s="4">
        <f>carbondioxide!L314</f>
        <v>548.23669903495795</v>
      </c>
      <c r="H214" s="4">
        <f t="shared" si="13"/>
        <v>3.691157752854735</v>
      </c>
      <c r="I214" s="4">
        <f t="shared" si="15"/>
        <v>2.3319633874826469</v>
      </c>
      <c r="J214" s="4">
        <f t="shared" si="14"/>
        <v>0.49542480948992618</v>
      </c>
    </row>
    <row r="215" spans="1:10" x14ac:dyDescent="0.3">
      <c r="A215" s="4">
        <f t="shared" si="12"/>
        <v>2059</v>
      </c>
      <c r="G215" s="4">
        <f>carbondioxide!L315</f>
        <v>552.91385971819523</v>
      </c>
      <c r="H215" s="4">
        <f t="shared" si="13"/>
        <v>3.7366065063254323</v>
      </c>
      <c r="I215" s="4">
        <f t="shared" si="15"/>
        <v>2.3686129313818127</v>
      </c>
      <c r="J215" s="4">
        <f t="shared" si="14"/>
        <v>0.50585634861292483</v>
      </c>
    </row>
    <row r="216" spans="1:10" x14ac:dyDescent="0.3">
      <c r="A216" s="4">
        <f t="shared" si="12"/>
        <v>2060</v>
      </c>
      <c r="G216" s="4">
        <f>carbondioxide!L316</f>
        <v>557.62523020863841</v>
      </c>
      <c r="H216" s="4">
        <f t="shared" si="13"/>
        <v>3.7820006461143296</v>
      </c>
      <c r="I216" s="4">
        <f t="shared" si="15"/>
        <v>2.4054658952685313</v>
      </c>
      <c r="J216" s="4">
        <f t="shared" si="14"/>
        <v>0.51643680600305208</v>
      </c>
    </row>
    <row r="217" spans="1:10" x14ac:dyDescent="0.3">
      <c r="A217" s="4">
        <f t="shared" si="12"/>
        <v>2061</v>
      </c>
      <c r="G217" s="4">
        <f>carbondioxide!L317</f>
        <v>562.37007222881982</v>
      </c>
      <c r="H217" s="4">
        <f t="shared" si="13"/>
        <v>3.8273312945948255</v>
      </c>
      <c r="I217" s="4">
        <f t="shared" si="15"/>
        <v>2.4425148019554221</v>
      </c>
      <c r="J217" s="4">
        <f t="shared" si="14"/>
        <v>0.52716649123007997</v>
      </c>
    </row>
    <row r="218" spans="1:10" x14ac:dyDescent="0.3">
      <c r="A218" s="4">
        <f t="shared" si="12"/>
        <v>2062</v>
      </c>
      <c r="G218" s="4">
        <f>carbondioxide!L318</f>
        <v>567.14765095145651</v>
      </c>
      <c r="H218" s="4">
        <f t="shared" si="13"/>
        <v>3.8725899002333652</v>
      </c>
      <c r="I218" s="4">
        <f t="shared" si="15"/>
        <v>2.4797521716187703</v>
      </c>
      <c r="J218" s="4">
        <f t="shared" si="14"/>
        <v>0.53804566963499989</v>
      </c>
    </row>
    <row r="219" spans="1:10" x14ac:dyDescent="0.3">
      <c r="A219" s="4">
        <f t="shared" si="12"/>
        <v>2063</v>
      </c>
      <c r="G219" s="4">
        <f>carbondioxide!L319</f>
        <v>571.95723510716789</v>
      </c>
      <c r="H219" s="4">
        <f t="shared" si="13"/>
        <v>3.9177682300899508</v>
      </c>
      <c r="I219" s="4">
        <f t="shared" si="15"/>
        <v>2.5171705309295715</v>
      </c>
      <c r="J219" s="4">
        <f t="shared" si="14"/>
        <v>0.54907456256626774</v>
      </c>
    </row>
    <row r="220" spans="1:10" x14ac:dyDescent="0.3">
      <c r="A220" s="4">
        <f t="shared" si="12"/>
        <v>2064</v>
      </c>
      <c r="G220" s="4">
        <f>carbondioxide!L320</f>
        <v>576.79809708946982</v>
      </c>
      <c r="H220" s="4">
        <f t="shared" si="13"/>
        <v>3.9628583623091824</v>
      </c>
      <c r="I220" s="4">
        <f t="shared" si="15"/>
        <v>2.5547624216643237</v>
      </c>
      <c r="J220" s="4">
        <f t="shared" si="14"/>
        <v>0.56025334766657131</v>
      </c>
    </row>
    <row r="221" spans="1:10" x14ac:dyDescent="0.3">
      <c r="A221" s="4">
        <f t="shared" si="12"/>
        <v>2065</v>
      </c>
      <c r="G221" s="4">
        <f>carbondioxide!L321</f>
        <v>581.66951305717964</v>
      </c>
      <c r="H221" s="4">
        <f t="shared" si="13"/>
        <v>4.007852678618864</v>
      </c>
      <c r="I221" s="4">
        <f t="shared" si="15"/>
        <v>2.5925204088133209</v>
      </c>
      <c r="J221" s="4">
        <f t="shared" si="14"/>
        <v>0.57158215920687849</v>
      </c>
    </row>
    <row r="222" spans="1:10" x14ac:dyDescent="0.3">
      <c r="A222" s="4">
        <f t="shared" si="12"/>
        <v>2066</v>
      </c>
      <c r="G222" s="4">
        <f>carbondioxide!L322</f>
        <v>586.5707630343361</v>
      </c>
      <c r="H222" s="4">
        <f t="shared" si="13"/>
        <v>4.0527438568515404</v>
      </c>
      <c r="I222" s="4">
        <f t="shared" si="15"/>
        <v>2.630437088204042</v>
      </c>
      <c r="J222" s="4">
        <f t="shared" si="14"/>
        <v>0.58306108846464311</v>
      </c>
    </row>
    <row r="223" spans="1:10" x14ac:dyDescent="0.3">
      <c r="A223" s="4">
        <f t="shared" si="12"/>
        <v>2067</v>
      </c>
      <c r="G223" s="4">
        <f>carbondioxide!L323</f>
        <v>591.50113100770307</v>
      </c>
      <c r="H223" s="4">
        <f t="shared" si="13"/>
        <v>4.097524863502727</v>
      </c>
      <c r="I223" s="4">
        <f t="shared" si="15"/>
        <v>2.6685050936570334</v>
      </c>
      <c r="J223" s="4">
        <f t="shared" si="14"/>
        <v>0.59469018414316288</v>
      </c>
    </row>
    <row r="224" spans="1:10" x14ac:dyDescent="0.3">
      <c r="A224" s="4">
        <f t="shared" si="12"/>
        <v>2068</v>
      </c>
      <c r="G224" s="4">
        <f>carbondioxide!L324</f>
        <v>596.45990502190512</v>
      </c>
      <c r="H224" s="4">
        <f t="shared" si="13"/>
        <v>4.1421889463382504</v>
      </c>
      <c r="I224" s="4">
        <f t="shared" si="15"/>
        <v>2.706717103691453</v>
      </c>
      <c r="J224" s="4">
        <f t="shared" si="14"/>
        <v>0.60646945282920162</v>
      </c>
    </row>
    <row r="225" spans="1:10" x14ac:dyDescent="0.3">
      <c r="A225" s="4">
        <f t="shared" si="12"/>
        <v>2069</v>
      </c>
      <c r="G225" s="4">
        <f>carbondioxide!L325</f>
        <v>601.44637727220902</v>
      </c>
      <c r="H225" s="4">
        <f t="shared" si="13"/>
        <v>4.1867296270616432</v>
      </c>
      <c r="I225" s="4">
        <f t="shared" si="15"/>
        <v>2.7450658477971737</v>
      </c>
      <c r="J225" s="4">
        <f t="shared" si="14"/>
        <v>0.61839885948609918</v>
      </c>
    </row>
    <row r="226" spans="1:10" x14ac:dyDescent="0.3">
      <c r="A226" s="4">
        <f t="shared" si="12"/>
        <v>2070</v>
      </c>
      <c r="G226" s="4">
        <f>carbondioxide!L326</f>
        <v>606.45984419495016</v>
      </c>
      <c r="H226" s="4">
        <f t="shared" si="13"/>
        <v>4.2311406940514233</v>
      </c>
      <c r="I226" s="4">
        <f t="shared" si="15"/>
        <v>2.7835441122900613</v>
      </c>
      <c r="J226" s="4">
        <f t="shared" si="14"/>
        <v>0.63047832797970604</v>
      </c>
    </row>
    <row r="227" spans="1:10" x14ac:dyDescent="0.3">
      <c r="A227" s="4">
        <f t="shared" si="12"/>
        <v>2071</v>
      </c>
      <c r="G227" s="4">
        <f>carbondioxide!L327</f>
        <v>611.49960655557447</v>
      </c>
      <c r="H227" s="4">
        <f t="shared" si="13"/>
        <v>4.2754161951768079</v>
      </c>
      <c r="I227" s="4">
        <f t="shared" si="15"/>
        <v>2.8221447457667215</v>
      </c>
      <c r="J227" s="4">
        <f t="shared" si="14"/>
        <v>0.64270774163458888</v>
      </c>
    </row>
    <row r="228" spans="1:10" x14ac:dyDescent="0.3">
      <c r="A228" s="4">
        <f t="shared" si="12"/>
        <v>2072</v>
      </c>
      <c r="G228" s="4">
        <f>carbondioxide!L328</f>
        <v>616.5649695342488</v>
      </c>
      <c r="H228" s="4">
        <f t="shared" si="13"/>
        <v>4.3195504306994197</v>
      </c>
      <c r="I228" s="4">
        <f t="shared" si="15"/>
        <v>2.8608606641746781</v>
      </c>
      <c r="J228" s="4">
        <f t="shared" si="14"/>
        <v>0.65508694381805943</v>
      </c>
    </row>
    <row r="229" spans="1:10" x14ac:dyDescent="0.3">
      <c r="A229" s="4">
        <f t="shared" si="12"/>
        <v>2073</v>
      </c>
      <c r="G229" s="4">
        <f>carbondioxide!L329</f>
        <v>621.65524280897466</v>
      </c>
      <c r="H229" s="4">
        <f t="shared" si="13"/>
        <v>4.3635379462675177</v>
      </c>
      <c r="I229" s="4">
        <f t="shared" si="15"/>
        <v>2.8996848555135926</v>
      </c>
      <c r="J229" s="4">
        <f t="shared" si="14"/>
        <v>0.66761573854968503</v>
      </c>
    </row>
    <row r="230" spans="1:10" x14ac:dyDescent="0.3">
      <c r="A230" s="4">
        <f t="shared" si="12"/>
        <v>2074</v>
      </c>
      <c r="G230" s="4">
        <f>carbondioxide!L330</f>
        <v>626.76974063612113</v>
      </c>
      <c r="H230" s="4">
        <f t="shared" si="13"/>
        <v>4.4073735260083531</v>
      </c>
      <c r="I230" s="4">
        <f t="shared" si="15"/>
        <v>2.9386103841827667</v>
      </c>
      <c r="J230" s="4">
        <f t="shared" si="14"/>
        <v>0.68029389113404004</v>
      </c>
    </row>
    <row r="231" spans="1:10" x14ac:dyDescent="0.3">
      <c r="A231" s="4">
        <f t="shared" si="12"/>
        <v>2075</v>
      </c>
      <c r="G231" s="4">
        <f>carbondioxide!L331</f>
        <v>631.90778192827781</v>
      </c>
      <c r="H231" s="4">
        <f t="shared" si="13"/>
        <v>4.4510521857234329</v>
      </c>
      <c r="I231" s="4">
        <f t="shared" si="15"/>
        <v>2.9776303949897938</v>
      </c>
      <c r="J231" s="4">
        <f t="shared" si="14"/>
        <v>0.69312112881455679</v>
      </c>
    </row>
    <row r="232" spans="1:10" x14ac:dyDescent="0.3">
      <c r="A232" s="4">
        <f t="shared" si="12"/>
        <v>2076</v>
      </c>
      <c r="G232" s="4">
        <f>carbondioxide!L332</f>
        <v>637.06869032931081</v>
      </c>
      <c r="H232" s="4">
        <f t="shared" si="13"/>
        <v>4.4945691661906508</v>
      </c>
      <c r="I232" s="4">
        <f t="shared" si="15"/>
        <v>3.0167381168348313</v>
      </c>
      <c r="J232" s="4">
        <f t="shared" si="14"/>
        <v>0.7060971414464321</v>
      </c>
    </row>
    <row r="233" spans="1:10" x14ac:dyDescent="0.3">
      <c r="A233" s="4">
        <f t="shared" si="12"/>
        <v>2077</v>
      </c>
      <c r="G233" s="4">
        <f>carbondioxide!L333</f>
        <v>642.2517942864938</v>
      </c>
      <c r="H233" s="4">
        <f t="shared" si="13"/>
        <v>4.5379199265765608</v>
      </c>
      <c r="I233" s="4">
        <f t="shared" si="15"/>
        <v>3.0559268660845729</v>
      </c>
      <c r="J233" s="4">
        <f t="shared" si="14"/>
        <v>0.71922158218663823</v>
      </c>
    </row>
    <row r="234" spans="1:10" x14ac:dyDescent="0.3">
      <c r="A234" s="4">
        <f t="shared" ref="A234:A297" si="16">1+A233</f>
        <v>2078</v>
      </c>
      <c r="G234" s="4">
        <f>carbondioxide!L334</f>
        <v>647.45642711956953</v>
      </c>
      <c r="H234" s="4">
        <f t="shared" si="13"/>
        <v>4.5811001379613625</v>
      </c>
      <c r="I234" s="4">
        <f t="shared" si="15"/>
        <v>3.0951900496495948</v>
      </c>
      <c r="J234" s="4">
        <f t="shared" si="14"/>
        <v>0.73249406819917851</v>
      </c>
    </row>
    <row r="235" spans="1:10" x14ac:dyDescent="0.3">
      <c r="A235" s="4">
        <f t="shared" si="16"/>
        <v>2079</v>
      </c>
      <c r="G235" s="4">
        <f>carbondioxide!L335</f>
        <v>652.68192708658125</v>
      </c>
      <c r="H235" s="4">
        <f t="shared" si="13"/>
        <v>4.6241056769785551</v>
      </c>
      <c r="I235" s="4">
        <f t="shared" si="15"/>
        <v>3.1345211677783462</v>
      </c>
      <c r="J235" s="4">
        <f t="shared" si="14"/>
        <v>0.74591418137381682</v>
      </c>
    </row>
    <row r="236" spans="1:10" x14ac:dyDescent="0.3">
      <c r="A236" s="4">
        <f t="shared" si="16"/>
        <v>2080</v>
      </c>
      <c r="G236" s="4">
        <f>carbondioxide!L336</f>
        <v>657.92763744630929</v>
      </c>
      <c r="H236" s="4">
        <f t="shared" si="13"/>
        <v>4.6669326195707113</v>
      </c>
      <c r="I236" s="4">
        <f t="shared" si="15"/>
        <v>3.1739138165806415</v>
      </c>
      <c r="J236" s="4">
        <f t="shared" si="14"/>
        <v>0.75948146905659453</v>
      </c>
    </row>
    <row r="237" spans="1:10" x14ac:dyDescent="0.3">
      <c r="A237" s="4">
        <f t="shared" si="16"/>
        <v>2081</v>
      </c>
      <c r="G237" s="4">
        <f>carbondioxide!L337</f>
        <v>663.19290651712049</v>
      </c>
      <c r="H237" s="4">
        <f t="shared" si="13"/>
        <v>4.7095772348621727</v>
      </c>
      <c r="I237" s="4">
        <f t="shared" si="15"/>
        <v>3.2133616902931017</v>
      </c>
      <c r="J237" s="4">
        <f t="shared" si="14"/>
        <v>0.77319544479053115</v>
      </c>
    </row>
    <row r="238" spans="1:10" x14ac:dyDescent="0.3">
      <c r="A238" s="4">
        <f t="shared" si="16"/>
        <v>2082</v>
      </c>
      <c r="G238" s="4">
        <f>carbondioxide!L338</f>
        <v>668.47708773203817</v>
      </c>
      <c r="H238" s="4">
        <f t="shared" si="13"/>
        <v>4.7520359791490998</v>
      </c>
      <c r="I238" s="4">
        <f t="shared" si="15"/>
        <v>3.2528585832985843</v>
      </c>
      <c r="J238" s="4">
        <f t="shared" si="14"/>
        <v>0.78705558906498574</v>
      </c>
    </row>
    <row r="239" spans="1:10" x14ac:dyDescent="0.3">
      <c r="A239" s="4">
        <f t="shared" si="16"/>
        <v>2083</v>
      </c>
      <c r="G239" s="4">
        <f>carbondioxide!L339</f>
        <v>673.77953968981819</v>
      </c>
      <c r="H239" s="4">
        <f t="shared" si="13"/>
        <v>4.7943054900068063</v>
      </c>
      <c r="I239" s="4">
        <f t="shared" si="15"/>
        <v>3.2923983919112252</v>
      </c>
      <c r="J239" s="4">
        <f t="shared" si="14"/>
        <v>0.80106135007223256</v>
      </c>
    </row>
    <row r="240" spans="1:10" x14ac:dyDescent="0.3">
      <c r="A240" s="4">
        <f t="shared" si="16"/>
        <v>2084</v>
      </c>
      <c r="G240" s="4">
        <f>carbondioxide!L340</f>
        <v>679.0996262018042</v>
      </c>
      <c r="H240" s="4">
        <f t="shared" si="13"/>
        <v>4.8363825805138543</v>
      </c>
      <c r="I240" s="4">
        <f t="shared" si="15"/>
        <v>3.3319751159383117</v>
      </c>
      <c r="J240" s="4">
        <f t="shared" si="14"/>
        <v>0.815212144469878</v>
      </c>
    </row>
    <row r="241" spans="1:10" x14ac:dyDescent="0.3">
      <c r="A241" s="4">
        <f t="shared" si="16"/>
        <v>2085</v>
      </c>
      <c r="G241" s="4">
        <f>carbondioxide!L341</f>
        <v>684.43671633432189</v>
      </c>
      <c r="H241" s="4">
        <f t="shared" si="13"/>
        <v>4.8782642335920947</v>
      </c>
      <c r="I241" s="4">
        <f t="shared" si="15"/>
        <v>3.371582860029803</v>
      </c>
      <c r="J241" s="4">
        <f t="shared" si="14"/>
        <v>0.82950735814781873</v>
      </c>
    </row>
    <row r="242" spans="1:10" x14ac:dyDescent="0.3">
      <c r="A242" s="4">
        <f t="shared" si="16"/>
        <v>2086</v>
      </c>
      <c r="G242" s="4">
        <f>carbondioxide!L342</f>
        <v>689.79018444635039</v>
      </c>
      <c r="H242" s="4">
        <f t="shared" si="13"/>
        <v>4.9199475964613431</v>
      </c>
      <c r="I242" s="4">
        <f t="shared" si="15"/>
        <v>3.4112158348258999</v>
      </c>
      <c r="J242" s="4">
        <f t="shared" si="14"/>
        <v>0.84394634699850846</v>
      </c>
    </row>
    <row r="243" spans="1:10" x14ac:dyDescent="0.3">
      <c r="A243" s="4">
        <f t="shared" si="16"/>
        <v>2087</v>
      </c>
      <c r="G243" s="4">
        <f>carbondioxide!L343</f>
        <v>695.15941022219886</v>
      </c>
      <c r="H243" s="4">
        <f t="shared" si="13"/>
        <v>4.961429975207146</v>
      </c>
      <c r="I243" s="4">
        <f t="shared" si="15"/>
        <v>3.4508683579126824</v>
      </c>
      <c r="J243" s="4">
        <f t="shared" si="14"/>
        <v>0.85852843768936804</v>
      </c>
    </row>
    <row r="244" spans="1:10" x14ac:dyDescent="0.3">
      <c r="A244" s="4">
        <f t="shared" si="16"/>
        <v>2088</v>
      </c>
      <c r="G244" s="4">
        <f>carbondioxide!L344</f>
        <v>700.54377869888708</v>
      </c>
      <c r="H244" s="4">
        <f t="shared" si="13"/>
        <v>5.0027088294596833</v>
      </c>
      <c r="I244" s="4">
        <f t="shared" si="15"/>
        <v>3.490534854595424</v>
      </c>
      <c r="J244" s="4">
        <f t="shared" si="14"/>
        <v>0.87325292843623648</v>
      </c>
    </row>
    <row r="245" spans="1:10" x14ac:dyDescent="0.3">
      <c r="A245" s="4">
        <f t="shared" si="16"/>
        <v>2089</v>
      </c>
      <c r="G245" s="4">
        <f>carbondioxide!L345</f>
        <v>705.94268028791589</v>
      </c>
      <c r="H245" s="4">
        <f t="shared" si="13"/>
        <v>5.0437817671815948</v>
      </c>
      <c r="I245" s="4">
        <f t="shared" si="15"/>
        <v>3.5302098584988113</v>
      </c>
      <c r="J245" s="4">
        <f t="shared" si="14"/>
        <v>0.88811908977682064</v>
      </c>
    </row>
    <row r="246" spans="1:10" x14ac:dyDescent="0.3">
      <c r="A246" s="4">
        <f t="shared" si="16"/>
        <v>2090</v>
      </c>
      <c r="G246" s="4">
        <f>carbondioxide!L346</f>
        <v>711.355510791082</v>
      </c>
      <c r="H246" s="4">
        <f t="shared" si="13"/>
        <v>5.0846465395621534</v>
      </c>
      <c r="I246" s="4">
        <f t="shared" si="15"/>
        <v>3.5698880120028997</v>
      </c>
      <c r="J246" s="4">
        <f t="shared" si="14"/>
        <v>0.90312616534316159</v>
      </c>
    </row>
    <row r="247" spans="1:10" x14ac:dyDescent="0.3">
      <c r="A247" s="4">
        <f t="shared" si="16"/>
        <v>2091</v>
      </c>
      <c r="G247" s="4">
        <f>carbondioxide!L347</f>
        <v>716.78167140996993</v>
      </c>
      <c r="H247" s="4">
        <f t="shared" si="13"/>
        <v>5.1253010360149682</v>
      </c>
      <c r="I247" s="4">
        <f t="shared" si="15"/>
        <v>3.6095640665232676</v>
      </c>
      <c r="J247" s="4">
        <f t="shared" si="14"/>
        <v>0.91827337263218889</v>
      </c>
    </row>
    <row r="248" spans="1:10" x14ac:dyDescent="0.3">
      <c r="A248" s="4">
        <f t="shared" si="16"/>
        <v>2092</v>
      </c>
      <c r="G248" s="4">
        <f>carbondioxide!L348</f>
        <v>722.220568748716</v>
      </c>
      <c r="H248" s="4">
        <f t="shared" si="13"/>
        <v>5.1657432792760227</v>
      </c>
      <c r="I248" s="4">
        <f t="shared" si="15"/>
        <v>3.6492328826434384</v>
      </c>
      <c r="J248" s="4">
        <f t="shared" si="14"/>
        <v>0.93355990377349019</v>
      </c>
    </row>
    <row r="249" spans="1:10" x14ac:dyDescent="0.3">
      <c r="A249" s="4">
        <f t="shared" si="16"/>
        <v>2093</v>
      </c>
      <c r="G249" s="4">
        <f>carbondioxide!L349</f>
        <v>727.67161480961431</v>
      </c>
      <c r="H249" s="4">
        <f t="shared" si="13"/>
        <v>5.2059714205986518</v>
      </c>
      <c r="I249" s="4">
        <f t="shared" si="15"/>
        <v>3.6888894301072779</v>
      </c>
      <c r="J249" s="4">
        <f t="shared" si="14"/>
        <v>0.94898492629347153</v>
      </c>
    </row>
    <row r="250" spans="1:10" x14ac:dyDescent="0.3">
      <c r="A250" s="4">
        <f t="shared" si="16"/>
        <v>2094</v>
      </c>
      <c r="G250" s="4">
        <f>carbondioxide!L350</f>
        <v>733.13422698108184</v>
      </c>
      <c r="H250" s="4">
        <f t="shared" si="13"/>
        <v>5.2459837350416212</v>
      </c>
      <c r="I250" s="4">
        <f t="shared" si="15"/>
        <v>3.7285287876786914</v>
      </c>
      <c r="J250" s="4">
        <f t="shared" si="14"/>
        <v>0.96454758387513395</v>
      </c>
    </row>
    <row r="251" spans="1:10" x14ac:dyDescent="0.3">
      <c r="A251" s="4">
        <f t="shared" si="16"/>
        <v>2095</v>
      </c>
      <c r="G251" s="4">
        <f>carbondioxide!L351</f>
        <v>738.6078280174662</v>
      </c>
      <c r="H251" s="4">
        <f t="shared" si="13"/>
        <v>5.2857786168462786</v>
      </c>
      <c r="I251" s="4">
        <f t="shared" si="15"/>
        <v>3.7681461428755902</v>
      </c>
      <c r="J251" s="4">
        <f t="shared" si="14"/>
        <v>0.98024699711273811</v>
      </c>
    </row>
    <row r="252" spans="1:10" x14ac:dyDescent="0.3">
      <c r="A252" s="4">
        <f t="shared" si="16"/>
        <v>2096</v>
      </c>
      <c r="G252" s="4">
        <f>carbondioxide!L352</f>
        <v>744.09184601011793</v>
      </c>
      <c r="H252" s="4">
        <f t="shared" si="13"/>
        <v>5.3253545748982702</v>
      </c>
      <c r="I252" s="4">
        <f t="shared" si="15"/>
        <v>3.8077367915847189</v>
      </c>
      <c r="J252" s="4">
        <f t="shared" si="14"/>
        <v>0.99608226426067115</v>
      </c>
    </row>
    <row r="253" spans="1:10" x14ac:dyDescent="0.3">
      <c r="A253" s="4">
        <f t="shared" si="16"/>
        <v>2097</v>
      </c>
      <c r="G253" s="4">
        <f>carbondioxide!L353</f>
        <v>749.58571434909527</v>
      </c>
      <c r="H253" s="4">
        <f t="shared" si="13"/>
        <v>5.3647102282690646</v>
      </c>
      <c r="I253" s="4">
        <f t="shared" si="15"/>
        <v>3.8472961375635801</v>
      </c>
      <c r="J253" s="4">
        <f t="shared" si="14"/>
        <v>1.0120524619758717</v>
      </c>
    </row>
    <row r="254" spans="1:10" x14ac:dyDescent="0.3">
      <c r="A254" s="4">
        <f t="shared" si="16"/>
        <v>2098</v>
      </c>
      <c r="G254" s="4">
        <f>carbondioxide!L354</f>
        <v>755.08887167479577</v>
      </c>
      <c r="H254" s="4">
        <f t="shared" si="13"/>
        <v>5.4038443018320255</v>
      </c>
      <c r="I254" s="4">
        <f t="shared" si="15"/>
        <v>3.8868196918353251</v>
      </c>
      <c r="J254" s="4">
        <f t="shared" si="14"/>
        <v>1.0281566460532099</v>
      </c>
    </row>
    <row r="255" spans="1:10" x14ac:dyDescent="0.3">
      <c r="A255" s="4">
        <f t="shared" si="16"/>
        <v>2099</v>
      </c>
      <c r="G255" s="4">
        <f>carbondioxide!L355</f>
        <v>760.60076181873137</v>
      </c>
      <c r="H255" s="4">
        <f t="shared" si="13"/>
        <v>5.4427556219473718</v>
      </c>
      <c r="I255" s="4">
        <f t="shared" si="15"/>
        <v>3.9263030719821108</v>
      </c>
      <c r="J255" s="4">
        <f t="shared" si="14"/>
        <v>1.0443938521532523</v>
      </c>
    </row>
    <row r="256" spans="1:10" x14ac:dyDescent="0.3">
      <c r="A256" s="4">
        <f t="shared" si="16"/>
        <v>2100</v>
      </c>
      <c r="G256" s="4">
        <f>carbondioxide!L356</f>
        <v>766.12083373257076</v>
      </c>
      <c r="H256" s="4">
        <f t="shared" si="13"/>
        <v>5.4814431122098624</v>
      </c>
      <c r="I256" s="4">
        <f t="shared" si="15"/>
        <v>3.9657420013420666</v>
      </c>
      <c r="J256" s="4">
        <f t="shared" si="14"/>
        <v>1.0607630965218802</v>
      </c>
    </row>
    <row r="257" spans="1:10" x14ac:dyDescent="0.3">
      <c r="A257" s="4">
        <f t="shared" si="16"/>
        <v>2101</v>
      </c>
      <c r="G257" s="4">
        <f>carbondioxide!L357</f>
        <v>771.64854140446278</v>
      </c>
      <c r="H257" s="4">
        <f t="shared" si="13"/>
        <v>5.5199057892524488</v>
      </c>
      <c r="I257" s="4">
        <f t="shared" si="15"/>
        <v>4.0051323081146304</v>
      </c>
      <c r="J257" s="4">
        <f t="shared" si="14"/>
        <v>1.0772633767012589</v>
      </c>
    </row>
    <row r="258" spans="1:10" x14ac:dyDescent="0.3">
      <c r="A258" s="4">
        <f t="shared" si="16"/>
        <v>2102</v>
      </c>
      <c r="G258" s="4">
        <f>carbondioxide!L358</f>
        <v>777.18334376153416</v>
      </c>
      <c r="H258" s="4">
        <f t="shared" si="13"/>
        <v>5.5581427585985264</v>
      </c>
      <c r="I258" s="4">
        <f t="shared" si="15"/>
        <v>4.0444699243786442</v>
      </c>
      <c r="J258" s="4">
        <f t="shared" si="14"/>
        <v>1.093893672231687</v>
      </c>
    </row>
    <row r="259" spans="1:10" x14ac:dyDescent="0.3">
      <c r="A259" s="4">
        <f t="shared" si="16"/>
        <v>2103</v>
      </c>
      <c r="G259" s="4">
        <f>carbondioxide!L359</f>
        <v>782.72470455730513</v>
      </c>
      <c r="H259" s="4">
        <f t="shared" si="13"/>
        <v>5.5961532105546592</v>
      </c>
      <c r="I259" s="4">
        <f t="shared" si="15"/>
        <v>4.08375088502721</v>
      </c>
      <c r="J259" s="4">
        <f t="shared" si="14"/>
        <v>1.1106529453438818</v>
      </c>
    </row>
    <row r="260" spans="1:10" x14ac:dyDescent="0.3">
      <c r="A260" s="4">
        <f t="shared" si="16"/>
        <v>2104</v>
      </c>
      <c r="G260" s="4">
        <f>carbondioxide!L360</f>
        <v>788.27209224259684</v>
      </c>
      <c r="H260" s="4">
        <f t="shared" si="13"/>
        <v>5.6339364161347767</v>
      </c>
      <c r="I260" s="4">
        <f t="shared" si="15"/>
        <v>4.1229713266229018</v>
      </c>
      <c r="J260" s="4">
        <f t="shared" si="14"/>
        <v>1.1275401416412831</v>
      </c>
    </row>
    <row r="261" spans="1:10" x14ac:dyDescent="0.3">
      <c r="A261" s="4">
        <f t="shared" si="16"/>
        <v>2105</v>
      </c>
      <c r="G261" s="4">
        <f>carbondioxide!L361</f>
        <v>793.82497981830795</v>
      </c>
      <c r="H261" s="4">
        <f t="shared" si="13"/>
        <v>5.6714917230059134</v>
      </c>
      <c r="I261" s="4">
        <f t="shared" si="15"/>
        <v>4.1621274861765292</v>
      </c>
      <c r="J261" s="4">
        <f t="shared" si="14"/>
        <v>1.1445541907719787</v>
      </c>
    </row>
    <row r="262" spans="1:10" x14ac:dyDescent="0.3">
      <c r="A262" s="4">
        <f t="shared" si="16"/>
        <v>2106</v>
      </c>
      <c r="G262" s="4">
        <f>carbondioxide!L362</f>
        <v>799.38284466819971</v>
      </c>
      <c r="H262" s="4">
        <f t="shared" si="13"/>
        <v>5.7088185514443097</v>
      </c>
      <c r="I262" s="4">
        <f t="shared" si="15"/>
        <v>4.2012156998521917</v>
      </c>
      <c r="J262" s="4">
        <f t="shared" si="14"/>
        <v>1.1616940070898765</v>
      </c>
    </row>
    <row r="263" spans="1:10" x14ac:dyDescent="0.3">
      <c r="A263" s="4">
        <f t="shared" si="16"/>
        <v>2107</v>
      </c>
      <c r="G263" s="4">
        <f>carbondioxide!L363</f>
        <v>804.94516836955222</v>
      </c>
      <c r="H263" s="4">
        <f t="shared" ref="H263:H326" si="17">H$3*LN(G263/G$3)</f>
        <v>5.7459163902894081</v>
      </c>
      <c r="I263" s="4">
        <f t="shared" si="15"/>
        <v>4.2402324016009212</v>
      </c>
      <c r="J263" s="4">
        <f t="shared" ref="J263:J326" si="18">J262+J$3*(I262-J262)</f>
        <v>1.1789584903047665</v>
      </c>
    </row>
    <row r="264" spans="1:10" x14ac:dyDescent="0.3">
      <c r="A264" s="4">
        <f t="shared" si="16"/>
        <v>2108</v>
      </c>
      <c r="G264" s="4">
        <f>carbondioxide!L364</f>
        <v>810.51143647923061</v>
      </c>
      <c r="H264" s="4">
        <f t="shared" si="17"/>
        <v>5.7827847928816087</v>
      </c>
      <c r="I264" s="4">
        <f t="shared" ref="I264:I327" si="19">I263+I$3*(I$4*H264-I263)+I$5*(J263-I263)</f>
        <v>4.2791741217247043</v>
      </c>
      <c r="J264" s="4">
        <f t="shared" si="18"/>
        <v>1.1963465261209287</v>
      </c>
    </row>
    <row r="265" spans="1:10" x14ac:dyDescent="0.3">
      <c r="A265" s="4">
        <f t="shared" si="16"/>
        <v>2109</v>
      </c>
      <c r="G265" s="4">
        <f>carbondioxide!L365</f>
        <v>816.08113829230683</v>
      </c>
      <c r="H265" s="4">
        <f t="shared" si="17"/>
        <v>5.8194233729677807</v>
      </c>
      <c r="I265" s="4">
        <f t="shared" si="19"/>
        <v>4.3180374853721482</v>
      </c>
      <c r="J265" s="4">
        <f t="shared" si="18"/>
        <v>1.2138569868639582</v>
      </c>
    </row>
    <row r="266" spans="1:10" x14ac:dyDescent="0.3">
      <c r="A266" s="4">
        <f t="shared" si="16"/>
        <v>2110</v>
      </c>
      <c r="G266" s="4">
        <f>carbondioxide!L366</f>
        <v>821.65376656992078</v>
      </c>
      <c r="H266" s="4">
        <f t="shared" si="17"/>
        <v>5.8558318005561896</v>
      </c>
      <c r="I266" s="4">
        <f t="shared" si="19"/>
        <v>4.356819210966469</v>
      </c>
      <c r="J266" s="4">
        <f t="shared" si="18"/>
        <v>1.2314887320954846</v>
      </c>
    </row>
    <row r="267" spans="1:10" x14ac:dyDescent="0.3">
      <c r="A267" s="4">
        <f t="shared" si="16"/>
        <v>2111</v>
      </c>
      <c r="G267" s="4">
        <f>carbondioxide!L367</f>
        <v>827.22881723251055</v>
      </c>
      <c r="H267" s="4">
        <f t="shared" si="17"/>
        <v>5.8920097976998376</v>
      </c>
      <c r="I267" s="4">
        <f t="shared" si="19"/>
        <v>4.3955161085658458</v>
      </c>
      <c r="J267" s="4">
        <f t="shared" si="18"/>
        <v>1.2492406092154718</v>
      </c>
    </row>
    <row r="268" spans="1:10" x14ac:dyDescent="0.3">
      <c r="A268" s="4">
        <f t="shared" si="16"/>
        <v>2112</v>
      </c>
      <c r="G268" s="4">
        <f>carbondioxide!L368</f>
        <v>832.80578901387196</v>
      </c>
      <c r="H268" s="4">
        <f t="shared" si="17"/>
        <v>5.9279571341838402</v>
      </c>
      <c r="I268" s="4">
        <f t="shared" si="19"/>
        <v>4.4341250781554464</v>
      </c>
      <c r="J268" s="4">
        <f t="shared" si="18"/>
        <v>1.2671114540517818</v>
      </c>
    </row>
    <row r="269" spans="1:10" x14ac:dyDescent="0.3">
      <c r="A269" s="4">
        <f t="shared" si="16"/>
        <v>2113</v>
      </c>
      <c r="G269" s="4">
        <f>carbondioxide!L369</f>
        <v>838.38418307070276</v>
      </c>
      <c r="H269" s="4">
        <f t="shared" si="17"/>
        <v>5.9636736230885763</v>
      </c>
      <c r="I269" s="4">
        <f t="shared" si="19"/>
        <v>4.4726431078696356</v>
      </c>
      <c r="J269" s="4">
        <f t="shared" si="18"/>
        <v>1.2851000914366906</v>
      </c>
    </row>
    <row r="270" spans="1:10" x14ac:dyDescent="0.3">
      <c r="A270" s="4">
        <f t="shared" si="16"/>
        <v>2114</v>
      </c>
      <c r="G270" s="4">
        <f>carbondioxide!L370</f>
        <v>843.96350254131016</v>
      </c>
      <c r="H270" s="4">
        <f t="shared" si="17"/>
        <v>5.999159116195437</v>
      </c>
      <c r="I270" s="4">
        <f t="shared" si="19"/>
        <v>4.5110672721419505</v>
      </c>
      <c r="J270" s="4">
        <f t="shared" si="18"/>
        <v>1.3032053357700297</v>
      </c>
    </row>
    <row r="271" spans="1:10" x14ac:dyDescent="0.3">
      <c r="A271" s="4">
        <f t="shared" si="16"/>
        <v>2115</v>
      </c>
      <c r="G271" s="4">
        <f>carbondioxide!L371</f>
        <v>849.54325204595989</v>
      </c>
      <c r="H271" s="4">
        <f t="shared" si="17"/>
        <v>6.0344134991961189</v>
      </c>
      <c r="I271" s="4">
        <f t="shared" si="19"/>
        <v>4.5493947297793307</v>
      </c>
      <c r="J271" s="4">
        <f t="shared" si="18"/>
        <v>1.3214259915686222</v>
      </c>
    </row>
    <row r="272" spans="1:10" x14ac:dyDescent="0.3">
      <c r="A272" s="4">
        <f t="shared" si="16"/>
        <v>2116</v>
      </c>
      <c r="G272" s="4">
        <f>carbondioxide!L372</f>
        <v>855.12293711989025</v>
      </c>
      <c r="H272" s="4">
        <f t="shared" si="17"/>
        <v>6.0694366866591443</v>
      </c>
      <c r="I272" s="4">
        <f t="shared" si="19"/>
        <v>4.5876227219558805</v>
      </c>
      <c r="J272" s="4">
        <f t="shared" si="18"/>
        <v>1.339760854001659</v>
      </c>
    </row>
    <row r="273" spans="1:10" x14ac:dyDescent="0.3">
      <c r="A273" s="4">
        <f t="shared" si="16"/>
        <v>2117</v>
      </c>
      <c r="G273" s="4">
        <f>carbondioxide!L373</f>
        <v>860.70206356819722</v>
      </c>
      <c r="H273" s="4">
        <f t="shared" si="17"/>
        <v>6.1042286166983182</v>
      </c>
      <c r="I273" s="4">
        <f t="shared" si="19"/>
        <v>4.6257485701199244</v>
      </c>
      <c r="J273" s="4">
        <f t="shared" si="18"/>
        <v>1.3582087094116391</v>
      </c>
    </row>
    <row r="274" spans="1:10" x14ac:dyDescent="0.3">
      <c r="A274" s="4">
        <f t="shared" si="16"/>
        <v>2118</v>
      </c>
      <c r="G274" s="4">
        <f>carbondioxide!L374</f>
        <v>866.28013672955649</v>
      </c>
      <c r="H274" s="4">
        <f t="shared" si="17"/>
        <v>6.1387892452766115</v>
      </c>
      <c r="I274" s="4">
        <f t="shared" si="19"/>
        <v>4.6637696738064092</v>
      </c>
      <c r="J274" s="4">
        <f t="shared" si="18"/>
        <v>1.3767683358204621</v>
      </c>
    </row>
    <row r="275" spans="1:10" x14ac:dyDescent="0.3">
      <c r="A275" s="4">
        <f t="shared" si="16"/>
        <v>2119</v>
      </c>
      <c r="G275" s="4">
        <f>carbondioxide!L375</f>
        <v>871.8566606329407</v>
      </c>
      <c r="H275" s="4">
        <f t="shared" si="17"/>
        <v>6.1731185400650466</v>
      </c>
      <c r="I275" s="4">
        <f t="shared" si="19"/>
        <v>4.7016835083445567</v>
      </c>
      <c r="J275" s="4">
        <f t="shared" si="18"/>
        <v>1.3954385034202224</v>
      </c>
    </row>
    <row r="276" spans="1:10" x14ac:dyDescent="0.3">
      <c r="A276" s="4">
        <f t="shared" si="16"/>
        <v>2120</v>
      </c>
      <c r="G276" s="4">
        <f>carbondioxide!L376</f>
        <v>877.43113702795392</v>
      </c>
      <c r="H276" s="4">
        <f t="shared" si="17"/>
        <v>6.207216473758419</v>
      </c>
      <c r="I276" s="4">
        <f t="shared" si="19"/>
        <v>4.7394876224481459</v>
      </c>
      <c r="J276" s="4">
        <f t="shared" si="18"/>
        <v>1.4142179750481925</v>
      </c>
    </row>
    <row r="277" spans="1:10" x14ac:dyDescent="0.3">
      <c r="A277" s="4">
        <f t="shared" si="16"/>
        <v>2121</v>
      </c>
      <c r="G277" s="4">
        <f>carbondioxide!L377</f>
        <v>883.00306426492079</v>
      </c>
      <c r="H277" s="4">
        <f t="shared" si="17"/>
        <v>6.2410830167273508</v>
      </c>
      <c r="I277" s="4">
        <f t="shared" si="19"/>
        <v>4.7771796356726517</v>
      </c>
      <c r="J277" s="4">
        <f t="shared" si="18"/>
        <v>1.4331055066454241</v>
      </c>
    </row>
    <row r="278" spans="1:10" x14ac:dyDescent="0.3">
      <c r="A278" s="4">
        <f t="shared" si="16"/>
        <v>2122</v>
      </c>
      <c r="G278" s="4">
        <f>carbondioxide!L378</f>
        <v>888.57193599513596</v>
      </c>
      <c r="H278" s="4">
        <f t="shared" si="17"/>
        <v>6.2747181288573621</v>
      </c>
      <c r="I278" s="4">
        <f t="shared" si="19"/>
        <v>4.8147572357196013</v>
      </c>
      <c r="J278" s="4">
        <f t="shared" si="18"/>
        <v>1.4520998476982987</v>
      </c>
    </row>
    <row r="279" spans="1:10" x14ac:dyDescent="0.3">
      <c r="A279" s="4">
        <f t="shared" si="16"/>
        <v>2123</v>
      </c>
      <c r="G279" s="4">
        <f>carbondioxide!L379</f>
        <v>894.13723965427096</v>
      </c>
      <c r="H279" s="4">
        <f t="shared" si="17"/>
        <v>6.308121750388568</v>
      </c>
      <c r="I279" s="4">
        <f t="shared" si="19"/>
        <v>4.8522181755636744</v>
      </c>
      <c r="J279" s="4">
        <f t="shared" si="18"/>
        <v>1.4711997416622598</v>
      </c>
    </row>
    <row r="280" spans="1:10" x14ac:dyDescent="0.3">
      <c r="A280" s="4">
        <f t="shared" si="16"/>
        <v>2124</v>
      </c>
      <c r="G280" s="4">
        <f>carbondioxide!L380</f>
        <v>899.69845468230665</v>
      </c>
      <c r="H280" s="4">
        <f t="shared" si="17"/>
        <v>6.3412937915211769</v>
      </c>
      <c r="I280" s="4">
        <f t="shared" si="19"/>
        <v>4.8895602703719439</v>
      </c>
      <c r="J280" s="4">
        <f t="shared" si="18"/>
        <v>1.4904039263668198</v>
      </c>
    </row>
    <row r="281" spans="1:10" x14ac:dyDescent="0.3">
      <c r="A281" s="4">
        <f t="shared" si="16"/>
        <v>2125</v>
      </c>
      <c r="G281" s="4">
        <f>carbondioxide!L381</f>
        <v>905.2550504206805</v>
      </c>
      <c r="H281" s="4">
        <f t="shared" si="17"/>
        <v>6.3742341204881461</v>
      </c>
      <c r="I281" s="4">
        <f t="shared" si="19"/>
        <v>4.9267813941769072</v>
      </c>
      <c r="J281" s="4">
        <f t="shared" si="18"/>
        <v>1.509711134400769</v>
      </c>
    </row>
    <row r="282" spans="1:10" x14ac:dyDescent="0.3">
      <c r="A282" s="4">
        <f t="shared" si="16"/>
        <v>2126</v>
      </c>
      <c r="G282" s="4">
        <f>carbondioxide!L382</f>
        <v>910.80648361047952</v>
      </c>
      <c r="H282" s="4">
        <f t="shared" si="17"/>
        <v>6.4069425497114763</v>
      </c>
      <c r="I282" s="4">
        <f t="shared" si="19"/>
        <v>4.9638794762549159</v>
      </c>
      <c r="J282" s="4">
        <f t="shared" si="18"/>
        <v>1.5291200934762974</v>
      </c>
    </row>
    <row r="283" spans="1:10" x14ac:dyDescent="0.3">
      <c r="A283" s="4">
        <f t="shared" si="16"/>
        <v>2127</v>
      </c>
      <c r="G283" s="4">
        <f>carbondioxide!L383</f>
        <v>916.35219539285265</v>
      </c>
      <c r="H283" s="4">
        <f t="shared" si="17"/>
        <v>6.4394188195441675</v>
      </c>
      <c r="I283" s="4">
        <f t="shared" si="19"/>
        <v>5.000852497148534</v>
      </c>
      <c r="J283" s="4">
        <f t="shared" si="18"/>
        <v>1.5486295267704799</v>
      </c>
    </row>
    <row r="284" spans="1:10" x14ac:dyDescent="0.3">
      <c r="A284" s="4">
        <f t="shared" si="16"/>
        <v>2128</v>
      </c>
      <c r="G284" s="4">
        <f>carbondioxide!L384</f>
        <v>921.89160768192528</v>
      </c>
      <c r="H284" s="4">
        <f t="shared" si="17"/>
        <v>6.4716625789438798</v>
      </c>
      <c r="I284" s="4">
        <f t="shared" si="19"/>
        <v>5.0376984842541868</v>
      </c>
      <c r="J284" s="4">
        <f t="shared" si="18"/>
        <v>1.5682381532422274</v>
      </c>
    </row>
    <row r="285" spans="1:10" x14ac:dyDescent="0.3">
      <c r="A285" s="4">
        <f t="shared" si="16"/>
        <v>2129</v>
      </c>
      <c r="G285" s="4">
        <f>carbondioxide!L385</f>
        <v>927.42411873787034</v>
      </c>
      <c r="H285" s="4">
        <f t="shared" si="17"/>
        <v>6.5036733622085103</v>
      </c>
      <c r="I285" s="4">
        <f t="shared" si="19"/>
        <v>5.0744155068734038</v>
      </c>
      <c r="J285" s="4">
        <f t="shared" si="18"/>
        <v>1.5879446879223753</v>
      </c>
    </row>
    <row r="286" spans="1:10" x14ac:dyDescent="0.3">
      <c r="A286" s="4">
        <f t="shared" si="16"/>
        <v>2130</v>
      </c>
      <c r="G286" s="4">
        <f>carbondioxide!L386</f>
        <v>932.94909770802474</v>
      </c>
      <c r="H286" s="4">
        <f t="shared" si="17"/>
        <v>6.5354505606011566</v>
      </c>
      <c r="I286" s="4">
        <f t="shared" si="19"/>
        <v>5.1110016705948427</v>
      </c>
      <c r="J286" s="4">
        <f t="shared" si="18"/>
        <v>1.6077478421740172</v>
      </c>
    </row>
    <row r="287" spans="1:10" x14ac:dyDescent="0.3">
      <c r="A287" s="4">
        <f t="shared" si="16"/>
        <v>2131</v>
      </c>
      <c r="G287" s="4">
        <f>carbondioxide!L387</f>
        <v>938.46587781880578</v>
      </c>
      <c r="H287" s="4">
        <f t="shared" si="17"/>
        <v>6.566993387259914</v>
      </c>
      <c r="I287" s="4">
        <f t="shared" si="19"/>
        <v>5.1474551108314435</v>
      </c>
      <c r="J287" s="4">
        <f t="shared" si="18"/>
        <v>1.6276463239194474</v>
      </c>
    </row>
    <row r="288" spans="1:10" x14ac:dyDescent="0.3">
      <c r="A288" s="4">
        <f t="shared" si="16"/>
        <v>2132</v>
      </c>
      <c r="G288" s="4">
        <f>carbondioxide!L388</f>
        <v>943.97374777770585</v>
      </c>
      <c r="H288" s="4">
        <f t="shared" si="17"/>
        <v>6.5983008331607591</v>
      </c>
      <c r="I288" s="4">
        <f t="shared" si="19"/>
        <v>5.1837739852771731</v>
      </c>
      <c r="J288" s="4">
        <f t="shared" si="18"/>
        <v>1.6476388378291076</v>
      </c>
    </row>
    <row r="289" spans="1:10" x14ac:dyDescent="0.3">
      <c r="A289" s="4">
        <f t="shared" si="16"/>
        <v>2133</v>
      </c>
      <c r="G289" s="4">
        <f>carbondioxide!L389</f>
        <v>949.47194076199685</v>
      </c>
      <c r="H289" s="4">
        <f t="shared" si="17"/>
        <v>6.629371610972667</v>
      </c>
      <c r="I289" s="4">
        <f t="shared" si="19"/>
        <v>5.2199564649626051</v>
      </c>
      <c r="J289" s="4">
        <f t="shared" si="18"/>
        <v>1.6677240854666127</v>
      </c>
    </row>
    <row r="290" spans="1:10" x14ac:dyDescent="0.3">
      <c r="A290" s="4">
        <f t="shared" si="16"/>
        <v>2134</v>
      </c>
      <c r="G290" s="4">
        <f>carbondioxide!L390</f>
        <v>954.95962009461311</v>
      </c>
      <c r="H290" s="4">
        <f t="shared" si="17"/>
        <v>6.660204082237783</v>
      </c>
      <c r="I290" s="4">
        <f t="shared" si="19"/>
        <v>5.2560007234647701</v>
      </c>
      <c r="J290" s="4">
        <f t="shared" si="18"/>
        <v>1.6879007653821498</v>
      </c>
    </row>
    <row r="291" spans="1:10" x14ac:dyDescent="0.3">
      <c r="A291" s="4">
        <f t="shared" si="16"/>
        <v>2135</v>
      </c>
      <c r="G291" s="4">
        <f>carbondioxide!L391</f>
        <v>960.43586027983406</v>
      </c>
      <c r="H291" s="4">
        <f t="shared" si="17"/>
        <v>6.6907961611279694</v>
      </c>
      <c r="I291" s="4">
        <f t="shared" si="19"/>
        <v>5.2919049236428322</v>
      </c>
      <c r="J291" s="4">
        <f t="shared" si="18"/>
        <v>1.7081675731440591</v>
      </c>
    </row>
    <row r="292" spans="1:10" x14ac:dyDescent="0.3">
      <c r="A292" s="4">
        <f t="shared" si="16"/>
        <v>2136</v>
      </c>
      <c r="G292" s="4">
        <f>carbondioxide!L392</f>
        <v>965.89962139011186</v>
      </c>
      <c r="H292" s="4">
        <f t="shared" si="17"/>
        <v>6.7211451845514274</v>
      </c>
      <c r="I292" s="4">
        <f t="shared" si="19"/>
        <v>5.327667200991022</v>
      </c>
      <c r="J292" s="4">
        <f t="shared" si="18"/>
        <v>1.7285232012948921</v>
      </c>
    </row>
    <row r="293" spans="1:10" x14ac:dyDescent="0.3">
      <c r="A293" s="4">
        <f t="shared" si="16"/>
        <v>2137</v>
      </c>
      <c r="G293" s="4">
        <f>carbondioxide!L393</f>
        <v>971.34971367657192</v>
      </c>
      <c r="H293" s="4">
        <f t="shared" si="17"/>
        <v>6.7512477326655089</v>
      </c>
      <c r="I293" s="4">
        <f t="shared" si="19"/>
        <v>5.3632856422611654</v>
      </c>
      <c r="J293" s="4">
        <f t="shared" si="18"/>
        <v>1.7489663392131662</v>
      </c>
    </row>
    <row r="294" spans="1:10" x14ac:dyDescent="0.3">
      <c r="A294" s="4">
        <f t="shared" si="16"/>
        <v>2138</v>
      </c>
      <c r="G294" s="4">
        <f>carbondioxide!L394</f>
        <v>976.78474737239173</v>
      </c>
      <c r="H294" s="4">
        <f t="shared" si="17"/>
        <v>6.7810993741146133</v>
      </c>
      <c r="I294" s="4">
        <f t="shared" si="19"/>
        <v>5.3987582572961301</v>
      </c>
      <c r="J294" s="4">
        <f t="shared" si="18"/>
        <v>1.7694956728544788</v>
      </c>
    </row>
    <row r="295" spans="1:10" x14ac:dyDescent="0.3">
      <c r="A295" s="4">
        <f t="shared" si="16"/>
        <v>2139</v>
      </c>
      <c r="G295" s="4">
        <f>carbondioxide!L395</f>
        <v>982.20305928663765</v>
      </c>
      <c r="H295" s="4">
        <f t="shared" si="17"/>
        <v>6.8106942930445502</v>
      </c>
      <c r="I295" s="4">
        <f t="shared" si="19"/>
        <v>5.4340829408200069</v>
      </c>
      <c r="J295" s="4">
        <f t="shared" si="18"/>
        <v>1.7901098843341074</v>
      </c>
    </row>
    <row r="296" spans="1:10" x14ac:dyDescent="0.3">
      <c r="A296" s="4">
        <f t="shared" si="16"/>
        <v>2140</v>
      </c>
      <c r="G296" s="4">
        <f>carbondioxide!L396</f>
        <v>987.6026015253334</v>
      </c>
      <c r="H296" s="4">
        <f t="shared" si="17"/>
        <v>6.8400247228479119</v>
      </c>
      <c r="I296" s="4">
        <f t="shared" si="19"/>
        <v>5.4692574188306278</v>
      </c>
      <c r="J296" s="4">
        <f t="shared" si="18"/>
        <v>1.8108076512949474</v>
      </c>
    </row>
    <row r="297" spans="1:10" x14ac:dyDescent="0.3">
      <c r="A297" s="4">
        <f t="shared" si="16"/>
        <v>2141</v>
      </c>
      <c r="G297" s="4">
        <f>carbondioxide!L397</f>
        <v>992.98076538731186</v>
      </c>
      <c r="H297" s="4">
        <f t="shared" si="17"/>
        <v>6.8690800485298045</v>
      </c>
      <c r="I297" s="4">
        <f t="shared" si="19"/>
        <v>5.5042791703540832</v>
      </c>
      <c r="J297" s="4">
        <f t="shared" si="18"/>
        <v>1.8315876459745499</v>
      </c>
    </row>
    <row r="298" spans="1:10" x14ac:dyDescent="0.3">
      <c r="A298" s="4">
        <f t="shared" ref="A298:A361" si="20">1+A297</f>
        <v>2142</v>
      </c>
      <c r="G298" s="4">
        <f>carbondioxide!L398</f>
        <v>998.33408770100516</v>
      </c>
      <c r="H298" s="4">
        <f t="shared" si="17"/>
        <v>6.8978453071527381</v>
      </c>
      <c r="I298" s="4">
        <f t="shared" si="19"/>
        <v>5.5391453076678108</v>
      </c>
      <c r="J298" s="4">
        <f t="shared" si="18"/>
        <v>1.8524485338330257</v>
      </c>
    </row>
    <row r="299" spans="1:10" x14ac:dyDescent="0.3">
      <c r="A299" s="4">
        <f t="shared" si="20"/>
        <v>2143</v>
      </c>
      <c r="G299" s="4">
        <f>carbondioxide!L399</f>
        <v>1003.6577281982863</v>
      </c>
      <c r="H299" s="4">
        <f t="shared" si="17"/>
        <v>6.926298514171112</v>
      </c>
      <c r="I299" s="4">
        <f t="shared" si="19"/>
        <v>5.57385238182568</v>
      </c>
      <c r="J299" s="4">
        <f t="shared" si="18"/>
        <v>1.8733889715084073</v>
      </c>
    </row>
    <row r="300" spans="1:10" x14ac:dyDescent="0.3">
      <c r="A300" s="4">
        <f t="shared" si="20"/>
        <v>2144</v>
      </c>
      <c r="G300" s="4">
        <f>carbondioxide!L400</f>
        <v>1008.9444586424232</v>
      </c>
      <c r="H300" s="4">
        <f t="shared" si="17"/>
        <v>6.9544054824691264</v>
      </c>
      <c r="I300" s="4">
        <f t="shared" si="19"/>
        <v>5.6083960421987697</v>
      </c>
      <c r="J300" s="4">
        <f t="shared" si="18"/>
        <v>1.8944076036790094</v>
      </c>
    </row>
    <row r="301" spans="1:10" x14ac:dyDescent="0.3">
      <c r="A301" s="4">
        <f t="shared" si="20"/>
        <v>2145</v>
      </c>
      <c r="G301" s="4">
        <f>carbondioxide!L401</f>
        <v>1014.1824786314826</v>
      </c>
      <c r="H301" s="4">
        <f t="shared" si="17"/>
        <v>6.98210860780621</v>
      </c>
      <c r="I301" s="4">
        <f t="shared" si="19"/>
        <v>5.6427703773776772</v>
      </c>
      <c r="J301" s="4">
        <f t="shared" si="18"/>
        <v>1.9155030580098016</v>
      </c>
    </row>
    <row r="302" spans="1:10" x14ac:dyDescent="0.3">
      <c r="A302" s="4">
        <f t="shared" si="20"/>
        <v>2146</v>
      </c>
      <c r="G302" s="4">
        <f>carbondioxide!L402</f>
        <v>1019.3499012765697</v>
      </c>
      <c r="H302" s="4">
        <f t="shared" si="17"/>
        <v>7.0092985074403993</v>
      </c>
      <c r="I302" s="4">
        <f t="shared" si="19"/>
        <v>5.6769664436068039</v>
      </c>
      <c r="J302" s="4">
        <f t="shared" si="18"/>
        <v>1.936673936383811</v>
      </c>
    </row>
    <row r="303" spans="1:10" x14ac:dyDescent="0.3">
      <c r="A303" s="4">
        <f t="shared" si="20"/>
        <v>2147</v>
      </c>
      <c r="G303" s="4">
        <f>carbondioxide!L403</f>
        <v>1024.3970716311637</v>
      </c>
      <c r="H303" s="4">
        <f t="shared" si="17"/>
        <v>7.0357229294935042</v>
      </c>
      <c r="I303" s="4">
        <f t="shared" si="19"/>
        <v>5.7109681625188875</v>
      </c>
      <c r="J303" s="4">
        <f t="shared" si="18"/>
        <v>1.9579187978248376</v>
      </c>
    </row>
    <row r="304" spans="1:10" x14ac:dyDescent="0.3">
      <c r="A304" s="4">
        <f t="shared" si="20"/>
        <v>2148</v>
      </c>
      <c r="G304" s="4">
        <f>carbondioxide!L404</f>
        <v>1029.1590070361785</v>
      </c>
      <c r="H304" s="4">
        <f t="shared" si="17"/>
        <v>7.0605349132958493</v>
      </c>
      <c r="I304" s="4">
        <f t="shared" si="19"/>
        <v>5.7447350644810227</v>
      </c>
      <c r="J304" s="4">
        <f t="shared" si="18"/>
        <v>1.9792361182162999</v>
      </c>
    </row>
    <row r="305" spans="1:10" x14ac:dyDescent="0.3">
      <c r="A305" s="4">
        <f t="shared" si="20"/>
        <v>2149</v>
      </c>
      <c r="G305" s="4">
        <f>carbondioxide!L405</f>
        <v>1033.7928023485747</v>
      </c>
      <c r="H305" s="4">
        <f t="shared" si="17"/>
        <v>7.0845692571926246</v>
      </c>
      <c r="I305" s="4">
        <f t="shared" si="19"/>
        <v>5.7782525564770495</v>
      </c>
      <c r="J305" s="4">
        <f t="shared" si="18"/>
        <v>2.0006241522310835</v>
      </c>
    </row>
    <row r="306" spans="1:10" x14ac:dyDescent="0.3">
      <c r="A306" s="4">
        <f t="shared" si="20"/>
        <v>2150</v>
      </c>
      <c r="G306" s="4">
        <f>carbondioxide!L406</f>
        <v>1038.4641163294423</v>
      </c>
      <c r="H306" s="4">
        <f t="shared" si="17"/>
        <v>7.1086894055235579</v>
      </c>
      <c r="I306" s="4">
        <f t="shared" si="19"/>
        <v>5.8115319096031808</v>
      </c>
      <c r="J306" s="4">
        <f t="shared" si="18"/>
        <v>2.0220810815672006</v>
      </c>
    </row>
    <row r="307" spans="1:10" x14ac:dyDescent="0.3">
      <c r="A307" s="4">
        <f t="shared" si="20"/>
        <v>2151</v>
      </c>
      <c r="G307" s="4">
        <f>carbondioxide!L407</f>
        <v>1043.1665847304184</v>
      </c>
      <c r="H307" s="4">
        <f t="shared" si="17"/>
        <v>7.1328610789414304</v>
      </c>
      <c r="I307" s="4">
        <f t="shared" si="19"/>
        <v>5.8445830015880613</v>
      </c>
      <c r="J307" s="4">
        <f t="shared" si="18"/>
        <v>2.043605162270445</v>
      </c>
    </row>
    <row r="308" spans="1:10" x14ac:dyDescent="0.3">
      <c r="A308" s="4">
        <f t="shared" si="20"/>
        <v>2152</v>
      </c>
      <c r="G308" s="4">
        <f>carbondioxide!L408</f>
        <v>1047.8958449660881</v>
      </c>
      <c r="H308" s="4">
        <f t="shared" si="17"/>
        <v>7.1570608207008775</v>
      </c>
      <c r="I308" s="4">
        <f t="shared" si="19"/>
        <v>5.8774146816102171</v>
      </c>
      <c r="J308" s="4">
        <f t="shared" si="18"/>
        <v>2.0651947163977691</v>
      </c>
    </row>
    <row r="309" spans="1:10" x14ac:dyDescent="0.3">
      <c r="A309" s="4">
        <f t="shared" si="20"/>
        <v>2153</v>
      </c>
      <c r="G309" s="4">
        <f>carbondioxide!L409</f>
        <v>1052.6482581116238</v>
      </c>
      <c r="H309" s="4">
        <f t="shared" si="17"/>
        <v>7.1812692661923929</v>
      </c>
      <c r="I309" s="4">
        <f t="shared" si="19"/>
        <v>5.9100349250651263</v>
      </c>
      <c r="J309" s="4">
        <f t="shared" si="18"/>
        <v>2.0868481258001759</v>
      </c>
    </row>
    <row r="310" spans="1:10" x14ac:dyDescent="0.3">
      <c r="A310" s="4">
        <f t="shared" si="20"/>
        <v>2154</v>
      </c>
      <c r="G310" s="4">
        <f>carbondioxide!L410</f>
        <v>1057.4212431309732</v>
      </c>
      <c r="H310" s="4">
        <f t="shared" si="17"/>
        <v>7.2054727470642108</v>
      </c>
      <c r="I310" s="4">
        <f t="shared" si="19"/>
        <v>5.9424510303627933</v>
      </c>
      <c r="J310" s="4">
        <f t="shared" si="18"/>
        <v>2.1085638268200007</v>
      </c>
    </row>
    <row r="311" spans="1:10" x14ac:dyDescent="0.3">
      <c r="A311" s="4">
        <f t="shared" si="20"/>
        <v>2155</v>
      </c>
      <c r="G311" s="4">
        <f>carbondioxide!L411</f>
        <v>1062.2128772588562</v>
      </c>
      <c r="H311" s="4">
        <f t="shared" si="17"/>
        <v>7.2296611539270224</v>
      </c>
      <c r="I311" s="4">
        <f t="shared" si="19"/>
        <v>5.9746697463334515</v>
      </c>
      <c r="J311" s="4">
        <f t="shared" si="18"/>
        <v>2.1303403061361239</v>
      </c>
    </row>
    <row r="312" spans="1:10" x14ac:dyDescent="0.3">
      <c r="A312" s="4">
        <f t="shared" si="20"/>
        <v>2156</v>
      </c>
      <c r="G312" s="4">
        <f>carbondioxide!L412</f>
        <v>1067.021652684844</v>
      </c>
      <c r="H312" s="4">
        <f t="shared" si="17"/>
        <v>7.253826638666629</v>
      </c>
      <c r="I312" s="4">
        <f t="shared" si="19"/>
        <v>6.0066973572330475</v>
      </c>
      <c r="J312" s="4">
        <f t="shared" si="18"/>
        <v>2.1521760973564446</v>
      </c>
    </row>
    <row r="313" spans="1:10" x14ac:dyDescent="0.3">
      <c r="A313" s="4">
        <f t="shared" si="20"/>
        <v>2157</v>
      </c>
      <c r="G313" s="4">
        <f>carbondioxide!L413</f>
        <v>1071.8463282378207</v>
      </c>
      <c r="H313" s="4">
        <f t="shared" si="17"/>
        <v>7.2779628249278625</v>
      </c>
      <c r="I313" s="4">
        <f t="shared" si="19"/>
        <v>6.0385397416987674</v>
      </c>
      <c r="J313" s="4">
        <f t="shared" si="18"/>
        <v>2.1740697781125435</v>
      </c>
    </row>
    <row r="314" spans="1:10" x14ac:dyDescent="0.3">
      <c r="A314" s="4">
        <f t="shared" si="20"/>
        <v>2158</v>
      </c>
      <c r="G314" s="4">
        <f>carbondioxide!L414</f>
        <v>1076.6858386771296</v>
      </c>
      <c r="H314" s="4">
        <f t="shared" si="17"/>
        <v>7.3020643255122453</v>
      </c>
      <c r="I314" s="4">
        <f t="shared" si="19"/>
        <v>6.0702024155444203</v>
      </c>
      <c r="J314" s="4">
        <f t="shared" si="18"/>
        <v>2.1960199675057135</v>
      </c>
    </row>
    <row r="315" spans="1:10" x14ac:dyDescent="0.3">
      <c r="A315" s="4">
        <f t="shared" si="20"/>
        <v>2159</v>
      </c>
      <c r="G315" s="4">
        <f>carbondioxide!L415</f>
        <v>1081.5392389651047</v>
      </c>
      <c r="H315" s="4">
        <f t="shared" si="17"/>
        <v>7.3261264454272368</v>
      </c>
      <c r="I315" s="4">
        <f t="shared" si="19"/>
        <v>6.1016905643916317</v>
      </c>
      <c r="J315" s="4">
        <f t="shared" si="18"/>
        <v>2.2180253238105734</v>
      </c>
    </row>
    <row r="316" spans="1:10" x14ac:dyDescent="0.3">
      <c r="A316" s="4">
        <f t="shared" si="20"/>
        <v>2160</v>
      </c>
      <c r="G316" s="4">
        <f>carbondioxide!L416</f>
        <v>1086.4056697957774</v>
      </c>
      <c r="H316" s="4">
        <f t="shared" si="17"/>
        <v>7.3501449973450788</v>
      </c>
      <c r="I316" s="4">
        <f t="shared" si="19"/>
        <v>6.1330090697801687</v>
      </c>
      <c r="J316" s="4">
        <f t="shared" si="18"/>
        <v>2.2400845423770739</v>
      </c>
    </row>
    <row r="317" spans="1:10" x14ac:dyDescent="0.3">
      <c r="A317" s="4">
        <f t="shared" si="20"/>
        <v>2161</v>
      </c>
      <c r="G317" s="4">
        <f>carbondioxide!L417</f>
        <v>1091.28433605277</v>
      </c>
      <c r="H317" s="4">
        <f t="shared" si="17"/>
        <v>7.3741161852285488</v>
      </c>
      <c r="I317" s="4">
        <f t="shared" si="19"/>
        <v>6.1641625309788584</v>
      </c>
      <c r="J317" s="4">
        <f t="shared" si="18"/>
        <v>2.2621963536927234</v>
      </c>
    </row>
    <row r="318" spans="1:10" x14ac:dyDescent="0.3">
      <c r="A318" s="4">
        <f t="shared" si="20"/>
        <v>2162</v>
      </c>
      <c r="G318" s="4">
        <f>carbondioxide!L418</f>
        <v>1096.1744931437431</v>
      </c>
      <c r="H318" s="4">
        <f t="shared" si="17"/>
        <v>7.3980365293932469</v>
      </c>
      <c r="I318" s="4">
        <f t="shared" si="19"/>
        <v>6.1951552838587967</v>
      </c>
      <c r="J318" s="4">
        <f t="shared" si="18"/>
        <v>2.2843595215797086</v>
      </c>
    </row>
    <row r="319" spans="1:10" x14ac:dyDescent="0.3">
      <c r="A319" s="4">
        <f t="shared" si="20"/>
        <v>2163</v>
      </c>
      <c r="G319" s="4">
        <f>carbondioxide!L419</f>
        <v>1101.0754381448528</v>
      </c>
      <c r="H319" s="4">
        <f t="shared" si="17"/>
        <v>7.4219028168510848</v>
      </c>
      <c r="I319" s="4">
        <f t="shared" si="19"/>
        <v>6.2259914176703175</v>
      </c>
      <c r="J319" s="4">
        <f t="shared" si="18"/>
        <v>2.3065728415094537</v>
      </c>
    </row>
    <row r="320" spans="1:10" x14ac:dyDescent="0.3">
      <c r="A320" s="4">
        <f t="shared" si="20"/>
        <v>2164</v>
      </c>
      <c r="G320" s="4">
        <f>carbondioxide!L420</f>
        <v>1105.9865038934208</v>
      </c>
      <c r="H320" s="4">
        <f t="shared" si="17"/>
        <v>7.445712067165867</v>
      </c>
      <c r="I320" s="4">
        <f t="shared" si="19"/>
        <v>6.2566747902499547</v>
      </c>
      <c r="J320" s="4">
        <f t="shared" si="18"/>
        <v>2.3288351390220474</v>
      </c>
    </row>
    <row r="321" spans="1:10" x14ac:dyDescent="0.3">
      <c r="A321" s="4">
        <f t="shared" si="20"/>
        <v>2165</v>
      </c>
      <c r="G321" s="4">
        <f>carbondioxide!L421</f>
        <v>1110.907054897847</v>
      </c>
      <c r="H321" s="4">
        <f t="shared" si="17"/>
        <v>7.469461507908564</v>
      </c>
      <c r="I321" s="4">
        <f t="shared" si="19"/>
        <v>6.2872090419923108</v>
      </c>
      <c r="J321" s="4">
        <f t="shared" si="18"/>
        <v>2.3511452682410221</v>
      </c>
    </row>
    <row r="322" spans="1:10" x14ac:dyDescent="0.3">
      <c r="A322" s="4">
        <f t="shared" si="20"/>
        <v>2166</v>
      </c>
      <c r="G322" s="4">
        <f>carbondioxide!L422</f>
        <v>1115.8364843771428</v>
      </c>
      <c r="H322" s="4">
        <f t="shared" si="17"/>
        <v>7.4931485561292863</v>
      </c>
      <c r="I322" s="4">
        <f t="shared" si="19"/>
        <v>6.3175976088052099</v>
      </c>
      <c r="J322" s="4">
        <f t="shared" si="18"/>
        <v>2.3735021104759295</v>
      </c>
    </row>
    <row r="323" spans="1:10" x14ac:dyDescent="0.3">
      <c r="A323" s="4">
        <f t="shared" si="20"/>
        <v>2167</v>
      </c>
      <c r="G323" s="4">
        <f>carbondioxide!L423</f>
        <v>1120.7742120114858</v>
      </c>
      <c r="H323" s="4">
        <f t="shared" si="17"/>
        <v>7.5167708036700738</v>
      </c>
      <c r="I323" s="4">
        <f t="shared" si="19"/>
        <v>6.3478437341953091</v>
      </c>
      <c r="J323" s="4">
        <f t="shared" si="18"/>
        <v>2.3959045729064399</v>
      </c>
    </row>
    <row r="324" spans="1:10" x14ac:dyDescent="0.3">
      <c r="A324" s="4">
        <f t="shared" si="20"/>
        <v>2168</v>
      </c>
      <c r="G324" s="4">
        <f>carbondioxide!L424</f>
        <v>1125.7196821484281</v>
      </c>
      <c r="H324" s="4">
        <f t="shared" si="17"/>
        <v>7.5403260049929512</v>
      </c>
      <c r="I324" s="4">
        <f t="shared" si="19"/>
        <v>6.377950480587403</v>
      </c>
      <c r="J324" s="4">
        <f t="shared" si="18"/>
        <v>2.4183515873425607</v>
      </c>
    </row>
    <row r="325" spans="1:10" x14ac:dyDescent="0.3">
      <c r="A325" s="4">
        <f t="shared" si="20"/>
        <v>2169</v>
      </c>
      <c r="G325" s="4">
        <f>carbondioxide!L425</f>
        <v>1130.6723623085111</v>
      </c>
      <c r="H325" s="4">
        <f t="shared" si="17"/>
        <v>7.5638120667117734</v>
      </c>
      <c r="I325" s="4">
        <f t="shared" si="19"/>
        <v>6.407920739953382</v>
      </c>
      <c r="J325" s="4">
        <f t="shared" si="18"/>
        <v>2.4408421090561916</v>
      </c>
    </row>
    <row r="326" spans="1:10" x14ac:dyDescent="0.3">
      <c r="A326" s="4">
        <f t="shared" si="20"/>
        <v>2170</v>
      </c>
      <c r="G326" s="4">
        <f>carbondioxide!L426</f>
        <v>1135.631741894199</v>
      </c>
      <c r="H326" s="4">
        <f t="shared" si="17"/>
        <v>7.5872270383272467</v>
      </c>
      <c r="I326" s="4">
        <f t="shared" si="19"/>
        <v>6.4377572438095214</v>
      </c>
      <c r="J326" s="4">
        <f t="shared" si="18"/>
        <v>2.4633751156796877</v>
      </c>
    </row>
    <row r="327" spans="1:10" x14ac:dyDescent="0.3">
      <c r="A327" s="4">
        <f t="shared" si="20"/>
        <v>2171</v>
      </c>
      <c r="G327" s="4">
        <f>carbondioxide!L427</f>
        <v>1140.597331042643</v>
      </c>
      <c r="H327" s="4">
        <f t="shared" ref="H327:H390" si="21">H$3*LN(G327/G$3)</f>
        <v>7.6105691038530212</v>
      </c>
      <c r="I327" s="4">
        <f t="shared" si="19"/>
        <v>6.4674625726296364</v>
      </c>
      <c r="J327" s="4">
        <f t="shared" ref="J327:J390" si="22">J326+J$3*(I326-J326)</f>
        <v>2.4859496061674653</v>
      </c>
    </row>
    <row r="328" spans="1:10" x14ac:dyDescent="0.3">
      <c r="A328" s="4">
        <f t="shared" si="20"/>
        <v>2172</v>
      </c>
      <c r="G328" s="4">
        <f>carbondioxide!L428</f>
        <v>1145.5686595850298</v>
      </c>
      <c r="H328" s="4">
        <f t="shared" si="21"/>
        <v>7.6338365741348735</v>
      </c>
      <c r="I328" s="4">
        <f t="shared" ref="I328:I391" si="23">I327+I$3*(I$4*H328-I327)+I$5*(J327-I327)</f>
        <v>6.4970391647142183</v>
      </c>
      <c r="J328" s="4">
        <f t="shared" si="22"/>
        <v>2.5085645998169706</v>
      </c>
    </row>
    <row r="329" spans="1:10" x14ac:dyDescent="0.3">
      <c r="A329" s="4">
        <f t="shared" si="20"/>
        <v>2173</v>
      </c>
      <c r="G329" s="4">
        <f>carbondioxide!L429</f>
        <v>1150.5452760888375</v>
      </c>
      <c r="H329" s="4">
        <f t="shared" si="21"/>
        <v>7.6570278797346445</v>
      </c>
      <c r="I329" s="4">
        <f t="shared" si="23"/>
        <v>6.5264893245505444</v>
      </c>
      <c r="J329" s="4">
        <f t="shared" si="22"/>
        <v>2.5312191353455868</v>
      </c>
    </row>
    <row r="330" spans="1:10" x14ac:dyDescent="0.3">
      <c r="A330" s="4">
        <f t="shared" si="20"/>
        <v>2174</v>
      </c>
      <c r="G330" s="4">
        <f>carbondioxide!L430</f>
        <v>1155.5267469676123</v>
      </c>
      <c r="H330" s="4">
        <f t="shared" si="21"/>
        <v>7.6801415642930166</v>
      </c>
      <c r="I330" s="4">
        <f t="shared" si="23"/>
        <v>6.5558152306950426</v>
      </c>
      <c r="J330" s="4">
        <f t="shared" si="22"/>
        <v>2.553912270020271</v>
      </c>
    </row>
    <row r="331" spans="1:10" x14ac:dyDescent="0.3">
      <c r="A331" s="4">
        <f t="shared" si="20"/>
        <v>2175</v>
      </c>
      <c r="G331" s="4">
        <f>carbondioxide!L431</f>
        <v>1160.5126556479643</v>
      </c>
      <c r="H331" s="4">
        <f t="shared" si="21"/>
        <v>7.7031762783113704</v>
      </c>
      <c r="I331" s="4">
        <f t="shared" si="23"/>
        <v>6.5850189432063857</v>
      </c>
      <c r="J331" s="4">
        <f t="shared" si="22"/>
        <v>2.5766430788369039</v>
      </c>
    </row>
    <row r="332" spans="1:10" x14ac:dyDescent="0.3">
      <c r="A332" s="4">
        <f t="shared" si="20"/>
        <v>2176</v>
      </c>
      <c r="G332" s="4">
        <f>carbondioxide!L432</f>
        <v>1165.5026017866162</v>
      </c>
      <c r="H332" s="4">
        <f t="shared" si="21"/>
        <v>7.7261307733091531</v>
      </c>
      <c r="I332" s="4">
        <f t="shared" si="23"/>
        <v>6.6141024106555406</v>
      </c>
      <c r="J332" s="4">
        <f t="shared" si="22"/>
        <v>2.5994106537465225</v>
      </c>
    </row>
    <row r="333" spans="1:10" x14ac:dyDescent="0.3">
      <c r="A333" s="4">
        <f t="shared" si="20"/>
        <v>2177</v>
      </c>
      <c r="G333" s="4">
        <f>carbondioxide!L433</f>
        <v>1170.4962005323068</v>
      </c>
      <c r="H333" s="4">
        <f t="shared" si="21"/>
        <v>7.7490038963234573</v>
      </c>
      <c r="I333" s="4">
        <f t="shared" si="23"/>
        <v>6.643067476737138</v>
      </c>
      <c r="J333" s="4">
        <f t="shared" si="22"/>
        <v>2.6222141029257657</v>
      </c>
    </row>
    <row r="334" spans="1:10" x14ac:dyDescent="0.3">
      <c r="A334" s="4">
        <f t="shared" si="20"/>
        <v>2178</v>
      </c>
      <c r="G334" s="4">
        <f>carbondioxide!L434</f>
        <v>1175.4930818285743</v>
      </c>
      <c r="H334" s="4">
        <f t="shared" si="21"/>
        <v>7.7717945847240477</v>
      </c>
      <c r="I334" s="4">
        <f t="shared" si="23"/>
        <v>6.6719158865049106</v>
      </c>
      <c r="J334" s="4">
        <f t="shared" si="22"/>
        <v>2.6450525500890145</v>
      </c>
    </row>
    <row r="335" spans="1:10" x14ac:dyDescent="0.3">
      <c r="A335" s="4">
        <f t="shared" si="20"/>
        <v>2179</v>
      </c>
      <c r="G335" s="4">
        <f>carbondioxide!L435</f>
        <v>1180.4928897542504</v>
      </c>
      <c r="H335" s="4">
        <f t="shared" si="21"/>
        <v>7.7945018613214501</v>
      </c>
      <c r="I335" s="4">
        <f t="shared" si="23"/>
        <v>6.7006492922525309</v>
      </c>
      <c r="J335" s="4">
        <f t="shared" si="22"/>
        <v>2.6679251338398569</v>
      </c>
    </row>
    <row r="336" spans="1:10" x14ac:dyDescent="0.3">
      <c r="A336" s="4">
        <f t="shared" si="20"/>
        <v>2180</v>
      </c>
      <c r="G336" s="4">
        <f>carbondioxide!L436</f>
        <v>1185.495281899015</v>
      </c>
      <c r="H336" s="4">
        <f t="shared" si="21"/>
        <v>7.8171248297486846</v>
      </c>
      <c r="I336" s="4">
        <f t="shared" si="23"/>
        <v>6.7292692590598824</v>
      </c>
      <c r="J336" s="4">
        <f t="shared" si="22"/>
        <v>2.6908310070596411</v>
      </c>
    </row>
    <row r="337" spans="1:10" x14ac:dyDescent="0.3">
      <c r="A337" s="4">
        <f t="shared" si="20"/>
        <v>2181</v>
      </c>
      <c r="G337" s="4">
        <f>carbondioxide!L437</f>
        <v>1190.4999287717287</v>
      </c>
      <c r="H337" s="4">
        <f t="shared" si="21"/>
        <v>7.8396626700993925</v>
      </c>
      <c r="I337" s="4">
        <f t="shared" si="23"/>
        <v>6.757777270023607</v>
      </c>
      <c r="J337" s="4">
        <f t="shared" si="22"/>
        <v>2.7137693363310023</v>
      </c>
    </row>
    <row r="338" spans="1:10" x14ac:dyDescent="0.3">
      <c r="A338" s="4">
        <f t="shared" si="20"/>
        <v>2182</v>
      </c>
      <c r="G338" s="4">
        <f>carbondioxide!L438</f>
        <v>1195.5065132395132</v>
      </c>
      <c r="H338" s="4">
        <f t="shared" si="21"/>
        <v>7.862114634806713</v>
      </c>
      <c r="I338" s="4">
        <f t="shared" si="23"/>
        <v>6.7861747311896847</v>
      </c>
      <c r="J338" s="4">
        <f t="shared" si="22"/>
        <v>2.7367393013943762</v>
      </c>
    </row>
    <row r="339" spans="1:10" x14ac:dyDescent="0.3">
      <c r="A339" s="4">
        <f t="shared" si="20"/>
        <v>2183</v>
      </c>
      <c r="G339" s="4">
        <f>carbondioxide!L439</f>
        <v>1200.5147299957432</v>
      </c>
      <c r="H339" s="4">
        <f t="shared" si="21"/>
        <v>7.8844800447485275</v>
      </c>
      <c r="I339" s="4">
        <f t="shared" si="23"/>
        <v>6.814462976204771</v>
      </c>
      <c r="J339" s="4">
        <f t="shared" si="22"/>
        <v>2.7597400946356134</v>
      </c>
    </row>
    <row r="340" spans="1:10" x14ac:dyDescent="0.3">
      <c r="A340" s="4">
        <f t="shared" si="20"/>
        <v>2184</v>
      </c>
      <c r="G340" s="4">
        <f>carbondioxide!L440</f>
        <v>1205.5242850552668</v>
      </c>
      <c r="H340" s="4">
        <f t="shared" si="21"/>
        <v>7.9067582855657887</v>
      </c>
      <c r="I340" s="4">
        <f t="shared" si="23"/>
        <v>6.8426432707020721</v>
      </c>
      <c r="J340" s="4">
        <f t="shared" si="22"/>
        <v>2.7827709206029261</v>
      </c>
    </row>
    <row r="341" spans="1:10" x14ac:dyDescent="0.3">
      <c r="A341" s="4">
        <f t="shared" si="20"/>
        <v>2185</v>
      </c>
      <c r="G341" s="4">
        <f>carbondioxide!L441</f>
        <v>1210.5348952752934</v>
      </c>
      <c r="H341" s="4">
        <f t="shared" si="21"/>
        <v>7.9289488041815135</v>
      </c>
      <c r="I341" s="4">
        <f t="shared" si="23"/>
        <v>6.8707168164366186</v>
      </c>
      <c r="J341" s="4">
        <f t="shared" si="22"/>
        <v>2.8058309955514891</v>
      </c>
    </row>
    <row r="342" spans="1:10" x14ac:dyDescent="0.3">
      <c r="A342" s="4">
        <f t="shared" si="20"/>
        <v>2186</v>
      </c>
      <c r="G342" s="4">
        <f>carbondioxide!L442</f>
        <v>1215.5462879004986</v>
      </c>
      <c r="H342" s="4">
        <f t="shared" si="21"/>
        <v>7.9510511055088875</v>
      </c>
      <c r="I342" s="4">
        <f t="shared" si="23"/>
        <v>6.8986847551839769</v>
      </c>
      <c r="J342" s="4">
        <f t="shared" si="22"/>
        <v>2.8289195470141166</v>
      </c>
    </row>
    <row r="343" spans="1:10" x14ac:dyDescent="0.3">
      <c r="A343" s="4">
        <f t="shared" si="20"/>
        <v>2187</v>
      </c>
      <c r="G343" s="4">
        <f>carbondioxide!L443</f>
        <v>1220.5582001309822</v>
      </c>
      <c r="H343" s="4">
        <f t="shared" si="21"/>
        <v>7.973064749337551</v>
      </c>
      <c r="I343" s="4">
        <f t="shared" si="23"/>
        <v>6.9265481724156333</v>
      </c>
      <c r="J343" s="4">
        <f t="shared" si="22"/>
        <v>2.8520358133965216</v>
      </c>
    </row>
    <row r="344" spans="1:10" x14ac:dyDescent="0.3">
      <c r="A344" s="4">
        <f t="shared" si="20"/>
        <v>2188</v>
      </c>
      <c r="G344" s="4">
        <f>carbondioxide!L444</f>
        <v>1225.5703787118059</v>
      </c>
      <c r="H344" s="4">
        <f t="shared" si="21"/>
        <v>7.9949893473879339</v>
      </c>
      <c r="I344" s="4">
        <f t="shared" si="23"/>
        <v>6.9543081007635417</v>
      </c>
      <c r="J344" s="4">
        <f t="shared" si="22"/>
        <v>2.8751790435957503</v>
      </c>
    </row>
    <row r="345" spans="1:10" x14ac:dyDescent="0.3">
      <c r="A345" s="4">
        <f t="shared" si="20"/>
        <v>2189</v>
      </c>
      <c r="G345" s="4">
        <f>carbondioxide!L445</f>
        <v>1230.5825795429116</v>
      </c>
      <c r="H345" s="4">
        <f t="shared" si="21"/>
        <v>8.0168245605240056</v>
      </c>
      <c r="I345" s="4">
        <f t="shared" si="23"/>
        <v>6.9819655232856102</v>
      </c>
      <c r="J345" s="4">
        <f t="shared" si="22"/>
        <v>2.8983484966404633</v>
      </c>
    </row>
    <row r="346" spans="1:10" x14ac:dyDescent="0.3">
      <c r="A346" s="4">
        <f t="shared" si="20"/>
        <v>2190</v>
      </c>
      <c r="G346" s="4">
        <f>carbondioxide!L446</f>
        <v>1235.5945673082886</v>
      </c>
      <c r="H346" s="4">
        <f t="shared" si="21"/>
        <v>8.0385700961154303</v>
      </c>
      <c r="I346" s="4">
        <f t="shared" si="23"/>
        <v>7.0095213765432511</v>
      </c>
      <c r="J346" s="4">
        <f t="shared" si="22"/>
        <v>2.9215434413518078</v>
      </c>
    </row>
    <row r="347" spans="1:10" x14ac:dyDescent="0.3">
      <c r="A347" s="4">
        <f t="shared" si="20"/>
        <v>2191</v>
      </c>
      <c r="G347" s="4">
        <f>carbondioxide!L447</f>
        <v>1240.6061151233321</v>
      </c>
      <c r="H347" s="4">
        <f t="shared" si="21"/>
        <v>8.0602257055406596</v>
      </c>
      <c r="I347" s="4">
        <f t="shared" si="23"/>
        <v>7.0369765535015025</v>
      </c>
      <c r="J347" s="4">
        <f t="shared" si="22"/>
        <v>2.9447631560236953</v>
      </c>
    </row>
    <row r="348" spans="1:10" x14ac:dyDescent="0.3">
      <c r="A348" s="4">
        <f t="shared" si="20"/>
        <v>2192</v>
      </c>
      <c r="G348" s="4">
        <f>carbondioxide!L448</f>
        <v>1245.6170041993887</v>
      </c>
      <c r="H348" s="4">
        <f t="shared" si="21"/>
        <v>8.0817911818229842</v>
      </c>
      <c r="I348" s="4">
        <f t="shared" si="23"/>
        <v>7.064331906261601</v>
      </c>
      <c r="J348" s="4">
        <f t="shared" si="22"/>
        <v>2.9680069281213695</v>
      </c>
    </row>
    <row r="349" spans="1:10" x14ac:dyDescent="0.3">
      <c r="A349" s="4">
        <f t="shared" si="20"/>
        <v>2193</v>
      </c>
      <c r="G349" s="4">
        <f>carbondioxide!L449</f>
        <v>1250.6270235245429</v>
      </c>
      <c r="H349" s="4">
        <f t="shared" si="21"/>
        <v>8.1032663573919947</v>
      </c>
      <c r="I349" s="4">
        <f t="shared" si="23"/>
        <v>7.0915882486353814</v>
      </c>
      <c r="J349" s="4">
        <f t="shared" si="22"/>
        <v>2.991274053997206</v>
      </c>
    </row>
    <row r="350" spans="1:10" x14ac:dyDescent="0.3">
      <c r="A350" s="4">
        <f t="shared" si="20"/>
        <v>2194</v>
      </c>
      <c r="G350" s="4">
        <f>carbondioxide!L450</f>
        <v>1255.635969559763</v>
      </c>
      <c r="H350" s="4">
        <f t="shared" si="21"/>
        <v>8.1246511019634315</v>
      </c>
      <c r="I350" s="4">
        <f t="shared" si="23"/>
        <v>7.1187463585703101</v>
      </c>
      <c r="J350" s="4">
        <f t="shared" si="22"/>
        <v>3.0145638386227507</v>
      </c>
    </row>
    <row r="351" spans="1:10" x14ac:dyDescent="0.3">
      <c r="A351" s="4">
        <f t="shared" si="20"/>
        <v>2195</v>
      </c>
      <c r="G351" s="4">
        <f>carbondioxide!L451</f>
        <v>1260.6436459495587</v>
      </c>
      <c r="H351" s="4">
        <f t="shared" si="21"/>
        <v>8.1459453205307319</v>
      </c>
      <c r="I351" s="4">
        <f t="shared" si="23"/>
        <v>7.1458069804334912</v>
      </c>
      <c r="J351" s="4">
        <f t="shared" si="22"/>
        <v>3.037875595336053</v>
      </c>
    </row>
    <row r="352" spans="1:10" x14ac:dyDescent="0.3">
      <c r="A352" s="4">
        <f t="shared" si="20"/>
        <v>2196</v>
      </c>
      <c r="G352" s="4">
        <f>carbondioxide!L452</f>
        <v>1265.649863246369</v>
      </c>
      <c r="H352" s="4">
        <f t="shared" si="21"/>
        <v>8.1671489514620372</v>
      </c>
      <c r="I352" s="4">
        <f t="shared" si="23"/>
        <v>7.1727708271625161</v>
      </c>
      <c r="J352" s="4">
        <f t="shared" si="22"/>
        <v>3.0612086456034064</v>
      </c>
    </row>
    <row r="353" spans="1:10" x14ac:dyDescent="0.3">
      <c r="A353" s="4">
        <f t="shared" si="20"/>
        <v>2197</v>
      </c>
      <c r="G353" s="4">
        <f>carbondioxide!L453</f>
        <v>1270.6544386479272</v>
      </c>
      <c r="H353" s="4">
        <f t="shared" si="21"/>
        <v>8.1882619646967303</v>
      </c>
      <c r="I353" s="4">
        <f t="shared" si="23"/>
        <v>7.1996385822905697</v>
      </c>
      <c r="J353" s="4">
        <f t="shared" si="22"/>
        <v>3.0845623187946623</v>
      </c>
    </row>
    <row r="354" spans="1:10" x14ac:dyDescent="0.3">
      <c r="A354" s="4">
        <f t="shared" si="20"/>
        <v>2198</v>
      </c>
      <c r="G354" s="4">
        <f>carbondioxide!L454</f>
        <v>1275.6571957469055</v>
      </c>
      <c r="H354" s="4">
        <f t="shared" si="21"/>
        <v>8.2092843600359835</v>
      </c>
      <c r="I354" s="4">
        <f t="shared" si="23"/>
        <v>7.2264109018528133</v>
      </c>
      <c r="J354" s="4">
        <f t="shared" si="22"/>
        <v>3.107935951971319</v>
      </c>
    </row>
    <row r="355" spans="1:10" x14ac:dyDescent="0.3">
      <c r="A355" s="4">
        <f t="shared" si="20"/>
        <v>2199</v>
      </c>
      <c r="G355" s="4">
        <f>carbondioxide!L455</f>
        <v>1280.6579642921752</v>
      </c>
      <c r="H355" s="4">
        <f t="shared" si="21"/>
        <v>8.2302161655220587</v>
      </c>
      <c r="I355" s="4">
        <f t="shared" si="23"/>
        <v>7.2530884161806632</v>
      </c>
      <c r="J355" s="4">
        <f t="shared" si="22"/>
        <v>3.131328889686646</v>
      </c>
    </row>
    <row r="356" spans="1:10" x14ac:dyDescent="0.3">
      <c r="A356" s="4">
        <f t="shared" si="20"/>
        <v>2200</v>
      </c>
      <c r="G356" s="4">
        <f>carbondioxide!L456</f>
        <v>1285.6565799610562</v>
      </c>
      <c r="H356" s="4">
        <f t="shared" si="21"/>
        <v>8.2510574359014601</v>
      </c>
      <c r="I356" s="4">
        <f t="shared" si="23"/>
        <v>7.2796717315902209</v>
      </c>
      <c r="J356" s="4">
        <f t="shared" si="22"/>
        <v>3.154740483797132</v>
      </c>
    </row>
    <row r="357" spans="1:10" x14ac:dyDescent="0.3">
      <c r="A357" s="4">
        <f t="shared" si="20"/>
        <v>2201</v>
      </c>
      <c r="G357" s="4">
        <f>carbondioxide!L457</f>
        <v>1290.652884141969</v>
      </c>
      <c r="H357" s="4">
        <f t="shared" si="21"/>
        <v>8.2718082511673057</v>
      </c>
      <c r="I357" s="4">
        <f t="shared" si="23"/>
        <v>7.3061614319707475</v>
      </c>
      <c r="J357" s="4">
        <f t="shared" si="22"/>
        <v>3.1781700932845967</v>
      </c>
    </row>
    <row r="358" spans="1:10" x14ac:dyDescent="0.3">
      <c r="A358" s="4">
        <f t="shared" si="20"/>
        <v>2202</v>
      </c>
      <c r="G358" s="4">
        <f>carbondioxide!L458</f>
        <v>1295.6467237269312</v>
      </c>
      <c r="H358" s="4">
        <f t="shared" si="21"/>
        <v>8.2924687151765291</v>
      </c>
      <c r="I358" s="4">
        <f t="shared" si="23"/>
        <v>7.3325580802787753</v>
      </c>
      <c r="J358" s="4">
        <f t="shared" si="22"/>
        <v>3.2016170840883338</v>
      </c>
    </row>
    <row r="359" spans="1:10" x14ac:dyDescent="0.3">
      <c r="A359" s="4">
        <f t="shared" si="20"/>
        <v>2203</v>
      </c>
      <c r="G359" s="4">
        <f>carbondioxide!L459</f>
        <v>1300.6379509133753</v>
      </c>
      <c r="H359" s="4">
        <f t="shared" si="21"/>
        <v>8.3130389543378147</v>
      </c>
      <c r="I359" s="4">
        <f t="shared" si="23"/>
        <v>7.3588622199431057</v>
      </c>
      <c r="J359" s="4">
        <f t="shared" si="22"/>
        <v>3.2250808289466955</v>
      </c>
    </row>
    <row r="360" spans="1:10" x14ac:dyDescent="0.3">
      <c r="A360" s="4">
        <f t="shared" si="20"/>
        <v>2204</v>
      </c>
      <c r="G360" s="4">
        <f>carbondioxide!L460</f>
        <v>1305.6264230147945</v>
      </c>
      <c r="H360" s="4">
        <f t="shared" si="21"/>
        <v>8.3335191163664124</v>
      </c>
      <c r="I360" s="4">
        <f t="shared" si="23"/>
        <v>7.3850743761856847</v>
      </c>
      <c r="J360" s="4">
        <f t="shared" si="22"/>
        <v>3.2485607072475551</v>
      </c>
    </row>
    <row r="361" spans="1:10" x14ac:dyDescent="0.3">
      <c r="A361" s="4">
        <f t="shared" si="20"/>
        <v>2205</v>
      </c>
      <c r="G361" s="4">
        <f>carbondioxide!L461</f>
        <v>1310.6120022797472</v>
      </c>
      <c r="H361" s="4">
        <f t="shared" si="21"/>
        <v>8.3539093691021478</v>
      </c>
      <c r="I361" s="4">
        <f t="shared" si="23"/>
        <v>7.4111950572630434</v>
      </c>
      <c r="J361" s="4">
        <f t="shared" si="22"/>
        <v>3.2720561048871235</v>
      </c>
    </row>
    <row r="362" spans="1:10" x14ac:dyDescent="0.3">
      <c r="A362" s="4">
        <f t="shared" ref="A362:A425" si="24">1+A361</f>
        <v>2206</v>
      </c>
      <c r="G362" s="4">
        <f>carbondioxide!L462</f>
        <v>1315.5945557187863</v>
      </c>
      <c r="H362" s="4">
        <f t="shared" si="21"/>
        <v>8.3742098993872354</v>
      </c>
      <c r="I362" s="4">
        <f t="shared" si="23"/>
        <v>7.4372247556327489</v>
      </c>
      <c r="J362" s="4">
        <f t="shared" si="22"/>
        <v>3.2955664141366188</v>
      </c>
    </row>
    <row r="363" spans="1:10" x14ac:dyDescent="0.3">
      <c r="A363" s="4">
        <f t="shared" si="24"/>
        <v>2207</v>
      </c>
      <c r="G363" s="4">
        <f>carbondioxide!L463</f>
        <v>1320.5739549388904</v>
      </c>
      <c r="H363" s="4">
        <f t="shared" si="21"/>
        <v>8.3944209120006175</v>
      </c>
      <c r="I363" s="4">
        <f t="shared" si="23"/>
        <v>7.4631639490490587</v>
      </c>
      <c r="J363" s="4">
        <f t="shared" si="22"/>
        <v>3.3190910335163166</v>
      </c>
    </row>
    <row r="364" spans="1:10" x14ac:dyDescent="0.3">
      <c r="A364" s="4">
        <f t="shared" si="24"/>
        <v>2208</v>
      </c>
      <c r="G364" s="4">
        <f>carbondioxide!L464</f>
        <v>1325.5500759850127</v>
      </c>
      <c r="H364" s="4">
        <f t="shared" si="21"/>
        <v>8.4145426286458029</v>
      </c>
      <c r="I364" s="4">
        <f t="shared" si="23"/>
        <v>7.4890131015917438</v>
      </c>
      <c r="J364" s="4">
        <f t="shared" si="22"/>
        <v>3.3426293676765426</v>
      </c>
    </row>
    <row r="365" spans="1:10" x14ac:dyDescent="0.3">
      <c r="A365" s="4">
        <f t="shared" si="24"/>
        <v>2209</v>
      </c>
      <c r="G365" s="4">
        <f>carbondioxide!L465</f>
        <v>1330.5227991883753</v>
      </c>
      <c r="H365" s="4">
        <f t="shared" si="21"/>
        <v>8.4345752869893431</v>
      </c>
      <c r="I365" s="4">
        <f t="shared" si="23"/>
        <v>7.5147726646318134</v>
      </c>
      <c r="J365" s="4">
        <f t="shared" si="22"/>
        <v>3.3661808272851808</v>
      </c>
    </row>
    <row r="366" spans="1:10" x14ac:dyDescent="0.3">
      <c r="A366" s="4">
        <f t="shared" si="24"/>
        <v>2210</v>
      </c>
      <c r="G366" s="4">
        <f>carbondioxide!L466</f>
        <v>1335.4920090211592</v>
      </c>
      <c r="H366" s="4">
        <f t="shared" si="21"/>
        <v>8.4545191397472035</v>
      </c>
      <c r="I366" s="4">
        <f t="shared" si="23"/>
        <v>7.5404430777377005</v>
      </c>
      <c r="J366" s="4">
        <f t="shared" si="22"/>
        <v>3.3897448289213097</v>
      </c>
    </row>
    <row r="367" spans="1:10" x14ac:dyDescent="0.3">
      <c r="A367" s="4">
        <f t="shared" si="24"/>
        <v>2211</v>
      </c>
      <c r="G367" s="4">
        <f>carbondioxide!L467</f>
        <v>1340.4575939572671</v>
      </c>
      <c r="H367" s="4">
        <f t="shared" si="21"/>
        <v>8.4743744538165053</v>
      </c>
      <c r="I367" s="4">
        <f t="shared" si="23"/>
        <v>7.5660247695252298</v>
      </c>
      <c r="J367" s="4">
        <f t="shared" si="22"/>
        <v>3.4133207949745867</v>
      </c>
    </row>
    <row r="368" spans="1:10" x14ac:dyDescent="0.3">
      <c r="A368" s="4">
        <f t="shared" si="24"/>
        <v>2212</v>
      </c>
      <c r="G368" s="4">
        <f>carbondioxide!L468</f>
        <v>1345.4194463388394</v>
      </c>
      <c r="H368" s="4">
        <f t="shared" si="21"/>
        <v>8.4941415094502162</v>
      </c>
      <c r="I368" s="4">
        <f t="shared" si="23"/>
        <v>7.5915181584545426</v>
      </c>
      <c r="J368" s="4">
        <f t="shared" si="22"/>
        <v>3.4369081535500343</v>
      </c>
    </row>
    <row r="369" spans="1:10" x14ac:dyDescent="0.3">
      <c r="A369" s="4">
        <f t="shared" si="24"/>
        <v>2213</v>
      </c>
      <c r="G369" s="4">
        <f>carbondioxide!L469</f>
        <v>1350.3774622482424</v>
      </c>
      <c r="H369" s="4">
        <f t="shared" si="21"/>
        <v>8.51382059947254</v>
      </c>
      <c r="I369" s="4">
        <f t="shared" si="23"/>
        <v>7.616923653576956</v>
      </c>
      <c r="J369" s="4">
        <f t="shared" si="22"/>
        <v>3.460506338377892</v>
      </c>
    </row>
    <row r="370" spans="1:10" x14ac:dyDescent="0.3">
      <c r="A370" s="4">
        <f t="shared" si="24"/>
        <v>2214</v>
      </c>
      <c r="G370" s="4">
        <f>carbondioxide!L470</f>
        <v>1355.3315413852424</v>
      </c>
      <c r="H370" s="4">
        <f t="shared" si="21"/>
        <v>8.533412028532835</v>
      </c>
      <c r="I370" s="4">
        <f t="shared" si="23"/>
        <v>7.6422416552345807</v>
      </c>
      <c r="J370" s="4">
        <f t="shared" si="22"/>
        <v>3.4841147887282227</v>
      </c>
    </row>
    <row r="371" spans="1:10" x14ac:dyDescent="0.3">
      <c r="A371" s="4">
        <f t="shared" si="24"/>
        <v>2215</v>
      </c>
      <c r="G371" s="4">
        <f>carbondioxide!L471</f>
        <v>1360.2815869491114</v>
      </c>
      <c r="H371" s="4">
        <f t="shared" si="21"/>
        <v>8.5529161123960833</v>
      </c>
      <c r="I371" s="4">
        <f t="shared" si="23"/>
        <v>7.6674725557153725</v>
      </c>
      <c r="J371" s="4">
        <f t="shared" si="22"/>
        <v>3.5077329493299789</v>
      </c>
    </row>
    <row r="372" spans="1:10" x14ac:dyDescent="0.3">
      <c r="A372" s="4">
        <f t="shared" si="24"/>
        <v>2216</v>
      </c>
      <c r="G372" s="4">
        <f>carbondioxide!L472</f>
        <v>1365.2275055254154</v>
      </c>
      <c r="H372" s="4">
        <f t="shared" si="21"/>
        <v>8.5723331772679625</v>
      </c>
      <c r="I372" s="4">
        <f t="shared" si="23"/>
        <v>7.692616739866124</v>
      </c>
      <c r="J372" s="4">
        <f t="shared" si="22"/>
        <v>3.5313602702942481</v>
      </c>
    </row>
    <row r="373" spans="1:10" x14ac:dyDescent="0.3">
      <c r="A373" s="4">
        <f t="shared" si="24"/>
        <v>2217</v>
      </c>
      <c r="G373" s="4">
        <f>carbondioxide!L473</f>
        <v>1370.1692069772548</v>
      </c>
      <c r="H373" s="4">
        <f t="shared" si="21"/>
        <v>8.5916635591527619</v>
      </c>
      <c r="I373" s="4">
        <f t="shared" si="23"/>
        <v>7.7176745856657938</v>
      </c>
      <c r="J373" s="4">
        <f t="shared" si="22"/>
        <v>3.5549962070414165</v>
      </c>
    </row>
    <row r="374" spans="1:10" x14ac:dyDescent="0.3">
      <c r="A374" s="4">
        <f t="shared" si="24"/>
        <v>2218</v>
      </c>
      <c r="G374" s="4">
        <f>carbondioxide!L474</f>
        <v>1375.1066043407357</v>
      </c>
      <c r="H374" s="4">
        <f t="shared" si="21"/>
        <v>8.6109076032424277</v>
      </c>
      <c r="I374" s="4">
        <f t="shared" si="23"/>
        <v>7.742646464761421</v>
      </c>
      <c r="J374" s="4">
        <f t="shared" si="22"/>
        <v>3.5786402202320029</v>
      </c>
    </row>
    <row r="375" spans="1:10" x14ac:dyDescent="0.3">
      <c r="A375" s="4">
        <f t="shared" si="24"/>
        <v>2219</v>
      </c>
      <c r="G375" s="4">
        <f>carbondioxide!L475</f>
        <v>1380.0396137244677</v>
      </c>
      <c r="H375" s="4">
        <f t="shared" si="21"/>
        <v>8.6300656633351505</v>
      </c>
      <c r="I375" s="4">
        <f t="shared" si="23"/>
        <v>7.7675327429687453</v>
      </c>
      <c r="J375" s="4">
        <f t="shared" si="22"/>
        <v>3.6022917757009298</v>
      </c>
    </row>
    <row r="376" spans="1:10" x14ac:dyDescent="0.3">
      <c r="A376" s="4">
        <f t="shared" si="24"/>
        <v>2220</v>
      </c>
      <c r="G376" s="4">
        <f>carbondioxide!L476</f>
        <v>1384.9681542128908</v>
      </c>
      <c r="H376" s="4">
        <f t="shared" si="21"/>
        <v>8.6491381012819648</v>
      </c>
      <c r="I376" s="4">
        <f t="shared" si="23"/>
        <v>7.7923337807395692</v>
      </c>
      <c r="J376" s="4">
        <f t="shared" si="22"/>
        <v>3.6259503443950112</v>
      </c>
    </row>
    <row r="377" spans="1:10" x14ac:dyDescent="0.3">
      <c r="A377" s="4">
        <f t="shared" si="24"/>
        <v>2221</v>
      </c>
      <c r="G377" s="4">
        <f>carbondioxide!L477</f>
        <v>1389.8921477732465</v>
      </c>
      <c r="H377" s="4">
        <f t="shared" si="21"/>
        <v>8.6681252864599578</v>
      </c>
      <c r="I377" s="4">
        <f t="shared" si="23"/>
        <v>7.8170499335977368</v>
      </c>
      <c r="J377" s="4">
        <f t="shared" si="22"/>
        <v>3.6496154023134482</v>
      </c>
    </row>
    <row r="378" spans="1:10" x14ac:dyDescent="0.3">
      <c r="A378" s="4">
        <f t="shared" si="24"/>
        <v>2222</v>
      </c>
      <c r="G378" s="4">
        <f>carbondioxide!L478</f>
        <v>1394.8115191660195</v>
      </c>
      <c r="H378" s="4">
        <f t="shared" si="21"/>
        <v>8.687027595270731</v>
      </c>
      <c r="I378" s="4">
        <f t="shared" si="23"/>
        <v>7.8416815525455545</v>
      </c>
      <c r="J378" s="4">
        <f t="shared" si="22"/>
        <v>3.6732864304511428</v>
      </c>
    </row>
    <row r="379" spans="1:10" x14ac:dyDescent="0.3">
      <c r="A379" s="4">
        <f t="shared" si="24"/>
        <v>2223</v>
      </c>
      <c r="G379" s="4">
        <f>carbondioxide!L479</f>
        <v>1399.7261958586871</v>
      </c>
      <c r="H379" s="4">
        <f t="shared" si="21"/>
        <v>8.7058454106628478</v>
      </c>
      <c r="I379" s="4">
        <f t="shared" si="23"/>
        <v>7.8662289844423388</v>
      </c>
      <c r="J379" s="4">
        <f t="shared" si="22"/>
        <v>3.6969629147446392</v>
      </c>
    </row>
    <row r="380" spans="1:10" x14ac:dyDescent="0.3">
      <c r="A380" s="4">
        <f t="shared" si="24"/>
        <v>2224</v>
      </c>
      <c r="G380" s="4">
        <f>carbondioxide!L480</f>
        <v>1404.6361079426169</v>
      </c>
      <c r="H380" s="4">
        <f t="shared" si="21"/>
        <v>8.7245791216770403</v>
      </c>
      <c r="I380" s="4">
        <f t="shared" si="23"/>
        <v>7.890692572356703</v>
      </c>
      <c r="J380" s="4">
        <f t="shared" si="22"/>
        <v>3.7206443460205221</v>
      </c>
    </row>
    <row r="381" spans="1:10" x14ac:dyDescent="0.3">
      <c r="A381" s="4">
        <f t="shared" si="24"/>
        <v>2225</v>
      </c>
      <c r="G381" s="4">
        <f>carbondioxide!L481</f>
        <v>1409.5411880529671</v>
      </c>
      <c r="H381" s="4">
        <f t="shared" si="21"/>
        <v>8.7432291230130872</v>
      </c>
      <c r="I381" s="4">
        <f t="shared" si="23"/>
        <v>7.9150726558941109</v>
      </c>
      <c r="J381" s="4">
        <f t="shared" si="22"/>
        <v>3.7443302199461117</v>
      </c>
    </row>
    <row r="382" spans="1:10" x14ac:dyDescent="0.3">
      <c r="A382" s="4">
        <f t="shared" si="24"/>
        <v>2226</v>
      </c>
      <c r="G382" s="4">
        <f>carbondioxide!L482</f>
        <v>1414.4413712914518</v>
      </c>
      <c r="H382" s="4">
        <f t="shared" si="21"/>
        <v>8.7617958146172441</v>
      </c>
      <c r="I382" s="4">
        <f t="shared" si="23"/>
        <v>7.939369571501123</v>
      </c>
      <c r="J382" s="4">
        <f t="shared" si="22"/>
        <v>3.7680200369822963</v>
      </c>
    </row>
    <row r="383" spans="1:10" x14ac:dyDescent="0.3">
      <c r="A383" s="4">
        <f t="shared" si="24"/>
        <v>2227</v>
      </c>
      <c r="G383" s="4">
        <f>carbondioxide!L483</f>
        <v>1419.3365951518394</v>
      </c>
      <c r="H383" s="4">
        <f t="shared" si="21"/>
        <v>8.7802796012892408</v>
      </c>
      <c r="I383" s="4">
        <f t="shared" si="23"/>
        <v>7.9635836527477037</v>
      </c>
      <c r="J383" s="4">
        <f t="shared" si="22"/>
        <v>3.7917133023383633</v>
      </c>
    </row>
    <row r="384" spans="1:10" x14ac:dyDescent="0.3">
      <c r="A384" s="4">
        <f t="shared" si="24"/>
        <v>2228</v>
      </c>
      <c r="G384" s="4">
        <f>carbondioxide!L484</f>
        <v>1424.2267994480576</v>
      </c>
      <c r="H384" s="4">
        <f t="shared" si="21"/>
        <v>8.7986808923078659</v>
      </c>
      <c r="I384" s="4">
        <f t="shared" si="23"/>
        <v>7.9877152305888774</v>
      </c>
      <c r="J384" s="4">
        <f t="shared" si="22"/>
        <v>3.8154095259286884</v>
      </c>
    </row>
    <row r="385" spans="1:10" x14ac:dyDescent="0.3">
      <c r="A385" s="4">
        <f t="shared" si="24"/>
        <v>2229</v>
      </c>
      <c r="G385" s="4">
        <f>carbondioxide!L485</f>
        <v>1429.1119262447896</v>
      </c>
      <c r="H385" s="4">
        <f t="shared" si="21"/>
        <v>8.8170001010742531</v>
      </c>
      <c r="I385" s="4">
        <f t="shared" si="23"/>
        <v>8.011764633606937</v>
      </c>
      <c r="J385" s="4">
        <f t="shared" si="22"/>
        <v>3.8391082223311583</v>
      </c>
    </row>
    <row r="386" spans="1:10" x14ac:dyDescent="0.3">
      <c r="A386" s="4">
        <f t="shared" si="24"/>
        <v>2230</v>
      </c>
      <c r="G386" s="4">
        <f>carbondioxide!L486</f>
        <v>1433.9919197904494</v>
      </c>
      <c r="H386" s="4">
        <f t="shared" si="21"/>
        <v>8.8352376447719774</v>
      </c>
      <c r="I386" s="4">
        <f t="shared" si="23"/>
        <v>8.0357321882353627</v>
      </c>
      <c r="J386" s="4">
        <f t="shared" si="22"/>
        <v>3.8628089107472046</v>
      </c>
    </row>
    <row r="387" spans="1:10" x14ac:dyDescent="0.3">
      <c r="A387" s="4">
        <f t="shared" si="24"/>
        <v>2231</v>
      </c>
      <c r="G387" s="4">
        <f>carbondioxide!L487</f>
        <v>1438.8667264524327</v>
      </c>
      <c r="H387" s="4">
        <f t="shared" si="21"/>
        <v>8.853393944043189</v>
      </c>
      <c r="I387" s="4">
        <f t="shared" si="23"/>
        <v>8.0596182189655359</v>
      </c>
      <c r="J387" s="4">
        <f t="shared" si="22"/>
        <v>3.8865111149633371</v>
      </c>
    </row>
    <row r="388" spans="1:10" x14ac:dyDescent="0.3">
      <c r="A388" s="4">
        <f t="shared" si="24"/>
        <v>2232</v>
      </c>
      <c r="G388" s="4">
        <f>carbondioxide!L488</f>
        <v>1443.73629465454</v>
      </c>
      <c r="H388" s="4">
        <f t="shared" si="21"/>
        <v>8.8714694226799864</v>
      </c>
      <c r="I388" s="4">
        <f t="shared" si="23"/>
        <v>8.0834230485372736</v>
      </c>
      <c r="J388" s="4">
        <f t="shared" si="22"/>
        <v>3.9102143633140698</v>
      </c>
    </row>
    <row r="389" spans="1:10" x14ac:dyDescent="0.3">
      <c r="A389" s="4">
        <f t="shared" si="24"/>
        <v>2233</v>
      </c>
      <c r="G389" s="4">
        <f>carbondioxide!L489</f>
        <v>1448.600574816483</v>
      </c>
      <c r="H389" s="4">
        <f t="shared" si="21"/>
        <v>8.8894645073303096</v>
      </c>
      <c r="I389" s="4">
        <f t="shared" si="23"/>
        <v>8.1071469981141568</v>
      </c>
      <c r="J389" s="4">
        <f t="shared" si="22"/>
        <v>3.9339181886461376</v>
      </c>
    </row>
    <row r="390" spans="1:10" x14ac:dyDescent="0.3">
      <c r="A390" s="4">
        <f t="shared" si="24"/>
        <v>2234</v>
      </c>
      <c r="G390" s="4">
        <f>carbondioxide!L490</f>
        <v>1453.4595192953796</v>
      </c>
      <c r="H390" s="4">
        <f t="shared" si="21"/>
        <v>8.9073796272176526</v>
      </c>
      <c r="I390" s="4">
        <f t="shared" si="23"/>
        <v>8.1307903874445682</v>
      </c>
      <c r="J390" s="4">
        <f t="shared" si="22"/>
        <v>3.9576221282839161</v>
      </c>
    </row>
    <row r="391" spans="1:10" x14ac:dyDescent="0.3">
      <c r="A391" s="4">
        <f t="shared" si="24"/>
        <v>2235</v>
      </c>
      <c r="G391" s="4">
        <f>carbondioxide!L491</f>
        <v>1458.3130823291553</v>
      </c>
      <c r="H391" s="4">
        <f t="shared" ref="H391:H454" si="25">H$3*LN(G391/G$3)</f>
        <v>8.9252152138739724</v>
      </c>
      <c r="I391" s="4">
        <f t="shared" si="23"/>
        <v>8.154353535009303</v>
      </c>
      <c r="J391" s="4">
        <f t="shared" ref="J391:J454" si="26">J390+J$3*(I390-J390)</f>
        <v>3.9813257239959485</v>
      </c>
    </row>
    <row r="392" spans="1:10" x14ac:dyDescent="0.3">
      <c r="A392" s="4">
        <f t="shared" si="24"/>
        <v>2236</v>
      </c>
      <c r="G392" s="4">
        <f>carbondioxide!L492</f>
        <v>1463.161219981775</v>
      </c>
      <c r="H392" s="4">
        <f t="shared" si="25"/>
        <v>8.9429717008851348</v>
      </c>
      <c r="I392" s="4">
        <f t="shared" ref="I392:I455" si="27">I391+I$3*(I$4*H392-I391)+I$5*(J391-I391)</f>
        <v>8.1778367581565874</v>
      </c>
      <c r="J392" s="4">
        <f t="shared" si="26"/>
        <v>4.0050285219625046</v>
      </c>
    </row>
    <row r="393" spans="1:10" x14ac:dyDescent="0.3">
      <c r="A393" s="4">
        <f t="shared" si="24"/>
        <v>2237</v>
      </c>
      <c r="G393" s="4">
        <f>carbondioxide!L493</f>
        <v>1468.0038900902191</v>
      </c>
      <c r="H393" s="4">
        <f t="shared" si="25"/>
        <v>8.960649523648339</v>
      </c>
      <c r="I393" s="4">
        <f t="shared" si="27"/>
        <v>8.201240373225259</v>
      </c>
      <c r="J393" s="4">
        <f t="shared" si="26"/>
        <v>4.0287300727440867</v>
      </c>
    </row>
    <row r="394" spans="1:10" x14ac:dyDescent="0.3">
      <c r="A394" s="4">
        <f t="shared" si="24"/>
        <v>2238</v>
      </c>
      <c r="G394" s="4">
        <f>carbondioxide!L494</f>
        <v>1472.8410522131455</v>
      </c>
      <c r="H394" s="4">
        <f t="shared" si="25"/>
        <v>8.9782491191409441</v>
      </c>
      <c r="I394" s="4">
        <f t="shared" si="27"/>
        <v>8.2245646956568628</v>
      </c>
      <c r="J394" s="4">
        <f t="shared" si="26"/>
        <v>4.0524299312508196</v>
      </c>
    </row>
    <row r="395" spans="1:10" x14ac:dyDescent="0.3">
      <c r="A395" s="4">
        <f t="shared" si="24"/>
        <v>2239</v>
      </c>
      <c r="G395" s="4">
        <f>carbondioxide!L495</f>
        <v>1477.6726675811562</v>
      </c>
      <c r="H395" s="4">
        <f t="shared" si="25"/>
        <v>8.9957709257002048</v>
      </c>
      <c r="I395" s="4">
        <f t="shared" si="27"/>
        <v>8.2478100400973364</v>
      </c>
      <c r="J395" s="4">
        <f t="shared" si="26"/>
        <v>4.0761276567126457</v>
      </c>
    </row>
    <row r="396" spans="1:10" x14ac:dyDescent="0.3">
      <c r="A396" s="4">
        <f t="shared" si="24"/>
        <v>2240</v>
      </c>
      <c r="G396" s="4">
        <f>carbondioxide!L496</f>
        <v>1482.4986990486125</v>
      </c>
      <c r="H396" s="4">
        <f t="shared" si="25"/>
        <v>9.0132153828133426</v>
      </c>
      <c r="I396" s="4">
        <f t="shared" si="27"/>
        <v>8.2709767204889602</v>
      </c>
      <c r="J396" s="4">
        <f t="shared" si="26"/>
        <v>4.0998228126502703</v>
      </c>
    </row>
    <row r="397" spans="1:10" x14ac:dyDescent="0.3">
      <c r="A397" s="4">
        <f t="shared" si="24"/>
        <v>2241</v>
      </c>
      <c r="G397" s="4">
        <f>carbondioxide!L497</f>
        <v>1487.3191110469338</v>
      </c>
      <c r="H397" s="4">
        <f t="shared" si="25"/>
        <v>9.0305829309175767</v>
      </c>
      <c r="I397" s="4">
        <f t="shared" si="27"/>
        <v>8.2940650501531614</v>
      </c>
      <c r="J397" s="4">
        <f t="shared" si="26"/>
        <v>4.1235149668467939</v>
      </c>
    </row>
    <row r="398" spans="1:10" x14ac:dyDescent="0.3">
      <c r="A398" s="4">
        <f t="shared" si="24"/>
        <v>2242</v>
      </c>
      <c r="G398" s="4">
        <f>carbondioxide!L498</f>
        <v>1492.1338695393247</v>
      </c>
      <c r="H398" s="4">
        <f t="shared" si="25"/>
        <v>9.0478740112095721</v>
      </c>
      <c r="I398" s="4">
        <f t="shared" si="27"/>
        <v>8.3170753418647916</v>
      </c>
      <c r="J398" s="4">
        <f t="shared" si="26"/>
        <v>4.1472036913199739</v>
      </c>
    </row>
    <row r="399" spans="1:10" x14ac:dyDescent="0.3">
      <c r="A399" s="4">
        <f t="shared" si="24"/>
        <v>2243</v>
      </c>
      <c r="G399" s="4">
        <f>carbondioxide!L499</f>
        <v>1496.9429419768696</v>
      </c>
      <c r="H399" s="4">
        <f t="shared" si="25"/>
        <v>9.0650890654639369</v>
      </c>
      <c r="I399" s="4">
        <f t="shared" si="27"/>
        <v>8.3400079079184</v>
      </c>
      <c r="J399" s="4">
        <f t="shared" si="26"/>
        <v>4.1708885622950689</v>
      </c>
    </row>
    <row r="400" spans="1:10" x14ac:dyDescent="0.3">
      <c r="A400" s="4">
        <f t="shared" si="24"/>
        <v>2244</v>
      </c>
      <c r="G400" s="4">
        <f>carbondioxide!L500</f>
        <v>1501.7462972559481</v>
      </c>
      <c r="H400" s="4">
        <f t="shared" si="25"/>
        <v>9.0822285358603203</v>
      </c>
      <c r="I400" s="4">
        <f t="shared" si="27"/>
        <v>8.3628630601870366</v>
      </c>
      <c r="J400" s="4">
        <f t="shared" si="26"/>
        <v>4.1945691601782098</v>
      </c>
    </row>
    <row r="401" spans="1:10" x14ac:dyDescent="0.3">
      <c r="A401" s="4">
        <f t="shared" si="24"/>
        <v>2245</v>
      </c>
      <c r="G401" s="4">
        <f>carbondioxide!L501</f>
        <v>1506.543905676918</v>
      </c>
      <c r="H401" s="4">
        <f t="shared" si="25"/>
        <v>9.0992928648187608</v>
      </c>
      <c r="I401" s="4">
        <f t="shared" si="27"/>
        <v>8.3856411101740793</v>
      </c>
      <c r="J401" s="4">
        <f t="shared" si="26"/>
        <v>4.2182450695302602</v>
      </c>
    </row>
    <row r="402" spans="1:10" x14ac:dyDescent="0.3">
      <c r="A402" s="4">
        <f t="shared" si="24"/>
        <v>2246</v>
      </c>
      <c r="G402" s="4">
        <f>carbondioxide!L502</f>
        <v>1511.3357389040198</v>
      </c>
      <c r="H402" s="4">
        <f t="shared" si="25"/>
        <v>9.1162824948428938</v>
      </c>
      <c r="I402" s="4">
        <f t="shared" si="27"/>
        <v>8.4083423690585501</v>
      </c>
      <c r="J402" s="4">
        <f t="shared" si="26"/>
        <v>4.2419158790411169</v>
      </c>
    </row>
    <row r="403" spans="1:10" x14ac:dyDescent="0.3">
      <c r="A403" s="4">
        <f t="shared" si="24"/>
        <v>2247</v>
      </c>
      <c r="G403" s="4">
        <f>carbondioxide!L503</f>
        <v>1516.1217699264564</v>
      </c>
      <c r="H403" s="4">
        <f t="shared" si="25"/>
        <v>9.1331978683706652</v>
      </c>
      <c r="I403" s="4">
        <f t="shared" si="27"/>
        <v>8.4309671477343464</v>
      </c>
      <c r="J403" s="4">
        <f t="shared" si="26"/>
        <v>4.265581181504416</v>
      </c>
    </row>
    <row r="404" spans="1:10" x14ac:dyDescent="0.3">
      <c r="A404" s="4">
        <f t="shared" si="24"/>
        <v>2248</v>
      </c>
      <c r="G404" s="4">
        <f>carbondioxide!L504</f>
        <v>1520.9019730206071</v>
      </c>
      <c r="H404" s="4">
        <f t="shared" si="25"/>
        <v>9.1500394276322403</v>
      </c>
      <c r="I404" s="4">
        <f t="shared" si="27"/>
        <v>8.4535157568438226</v>
      </c>
      <c r="J404" s="4">
        <f t="shared" si="26"/>
        <v>4.2892405737926023</v>
      </c>
    </row>
    <row r="405" spans="1:10" x14ac:dyDescent="0.3">
      <c r="A405" s="4">
        <f t="shared" si="24"/>
        <v>2249</v>
      </c>
      <c r="G405" s="4">
        <f>carbondioxide!L505</f>
        <v>1525.6763237133312</v>
      </c>
      <c r="H405" s="4">
        <f t="shared" si="25"/>
        <v>9.1668076145147719</v>
      </c>
      <c r="I405" s="4">
        <f t="shared" si="27"/>
        <v>8.4759885068060967</v>
      </c>
      <c r="J405" s="4">
        <f t="shared" si="26"/>
        <v>4.3128936568323333</v>
      </c>
    </row>
    <row r="406" spans="1:10" x14ac:dyDescent="0.3">
      <c r="A406" s="4">
        <f t="shared" si="24"/>
        <v>2250</v>
      </c>
      <c r="G406" s="4">
        <f>carbondioxide!L506</f>
        <v>1530.4447987463286</v>
      </c>
      <c r="H406" s="4">
        <f t="shared" si="25"/>
        <v>9.1835028704337347</v>
      </c>
      <c r="I406" s="4">
        <f t="shared" si="27"/>
        <v>8.4983857078404643</v>
      </c>
      <c r="J406" s="4">
        <f t="shared" si="26"/>
        <v>4.3365400355801844</v>
      </c>
    </row>
    <row r="407" spans="1:10" x14ac:dyDescent="0.3">
      <c r="A407" s="4">
        <f t="shared" si="24"/>
        <v>2251</v>
      </c>
      <c r="G407" s="4">
        <f>carbondioxide!L507</f>
        <v>1535.2073760415124</v>
      </c>
      <c r="H407" s="4">
        <f t="shared" si="25"/>
        <v>9.2001256362105437</v>
      </c>
      <c r="I407" s="4">
        <f t="shared" si="27"/>
        <v>8.5207076699852511</v>
      </c>
      <c r="J407" s="4">
        <f t="shared" si="26"/>
        <v>4.3601793189986227</v>
      </c>
    </row>
    <row r="408" spans="1:10" x14ac:dyDescent="0.3">
      <c r="A408" s="4">
        <f t="shared" si="24"/>
        <v>2252</v>
      </c>
      <c r="G408" s="4">
        <f>carbondioxide!L508</f>
        <v>1539.9640346673655</v>
      </c>
      <c r="H408" s="4">
        <f t="shared" si="25"/>
        <v>9.2166763519561599</v>
      </c>
      <c r="I408" s="4">
        <f t="shared" si="27"/>
        <v>8.5429547031124535</v>
      </c>
      <c r="J408" s="4">
        <f t="shared" si="26"/>
        <v>4.3838111200322265</v>
      </c>
    </row>
    <row r="409" spans="1:10" x14ac:dyDescent="0.3">
      <c r="A409" s="4">
        <f t="shared" si="24"/>
        <v>2253</v>
      </c>
      <c r="G409" s="4">
        <f>carbondioxide!L509</f>
        <v>1544.714754806243</v>
      </c>
      <c r="H409" s="4">
        <f t="shared" si="25"/>
        <v>9.2331554569604766</v>
      </c>
      <c r="I409" s="4">
        <f t="shared" si="27"/>
        <v>8.5651271169384575</v>
      </c>
      <c r="J409" s="4">
        <f t="shared" si="26"/>
        <v>4.4074350555841226</v>
      </c>
    </row>
    <row r="410" spans="1:10" x14ac:dyDescent="0.3">
      <c r="A410" s="4">
        <f t="shared" si="24"/>
        <v>2254</v>
      </c>
      <c r="G410" s="4">
        <f>carbondioxide!L510</f>
        <v>1549.4595177225901</v>
      </c>
      <c r="H410" s="4">
        <f t="shared" si="25"/>
        <v>9.2495633895871592</v>
      </c>
      <c r="I410" s="4">
        <f t="shared" si="27"/>
        <v>8.5872252210311508</v>
      </c>
      <c r="J410" s="4">
        <f t="shared" si="26"/>
        <v>4.4310507464926152</v>
      </c>
    </row>
    <row r="411" spans="1:10" x14ac:dyDescent="0.3">
      <c r="A411" s="4">
        <f t="shared" si="24"/>
        <v>2255</v>
      </c>
      <c r="G411" s="4">
        <f>carbondioxide!L511</f>
        <v>1554.1983057320442</v>
      </c>
      <c r="H411" s="4">
        <f t="shared" si="25"/>
        <v>9.2659005871737907</v>
      </c>
      <c r="I411" s="4">
        <f t="shared" si="27"/>
        <v>8.6092493248136712</v>
      </c>
      <c r="J411" s="4">
        <f t="shared" si="26"/>
        <v>4.4546578175079938</v>
      </c>
    </row>
    <row r="412" spans="1:10" x14ac:dyDescent="0.3">
      <c r="A412" s="4">
        <f t="shared" si="24"/>
        <v>2256</v>
      </c>
      <c r="G412" s="4">
        <f>carbondioxide!L512</f>
        <v>1558.9311021713936</v>
      </c>
      <c r="H412" s="4">
        <f t="shared" si="25"/>
        <v>9.2821674859370216</v>
      </c>
      <c r="I412" s="4">
        <f t="shared" si="27"/>
        <v>8.6311997375650922</v>
      </c>
      <c r="J412" s="4">
        <f t="shared" si="26"/>
        <v>4.4782558972694897</v>
      </c>
    </row>
    <row r="413" spans="1:10" x14ac:dyDescent="0.3">
      <c r="A413" s="4">
        <f t="shared" si="24"/>
        <v>2257</v>
      </c>
      <c r="G413" s="4">
        <f>carbondioxide!L513</f>
        <v>1563.6578913693588</v>
      </c>
      <c r="H413" s="4">
        <f t="shared" si="25"/>
        <v>9.2983645208825454</v>
      </c>
      <c r="I413" s="4">
        <f t="shared" si="27"/>
        <v>8.6530767684182557</v>
      </c>
      <c r="J413" s="4">
        <f t="shared" si="26"/>
        <v>4.5018446182823686</v>
      </c>
    </row>
    <row r="414" spans="1:10" x14ac:dyDescent="0.3">
      <c r="A414" s="4">
        <f t="shared" si="24"/>
        <v>2258</v>
      </c>
      <c r="G414" s="4">
        <f>carbondioxide!L514</f>
        <v>1568.3786586181807</v>
      </c>
      <c r="H414" s="4">
        <f t="shared" si="25"/>
        <v>9.3144921257197204</v>
      </c>
      <c r="I414" s="4">
        <f t="shared" si="27"/>
        <v>8.6748807263549921</v>
      </c>
      <c r="J414" s="4">
        <f t="shared" si="26"/>
        <v>4.5254236168951403</v>
      </c>
    </row>
    <row r="415" spans="1:10" x14ac:dyDescent="0.3">
      <c r="A415" s="4">
        <f t="shared" si="24"/>
        <v>2259</v>
      </c>
      <c r="G415" s="4">
        <f>carbondioxide!L515</f>
        <v>1573.09339014598</v>
      </c>
      <c r="H415" s="4">
        <f t="shared" si="25"/>
        <v>9.3305507327805728</v>
      </c>
      <c r="I415" s="4">
        <f t="shared" si="27"/>
        <v>8.6966119201989596</v>
      </c>
      <c r="J415" s="4">
        <f t="shared" si="26"/>
        <v>4.5489925332768726</v>
      </c>
    </row>
    <row r="416" spans="1:10" x14ac:dyDescent="0.3">
      <c r="A416" s="4">
        <f t="shared" si="24"/>
        <v>2260</v>
      </c>
      <c r="G416" s="4">
        <f>carbondioxide!L516</f>
        <v>1577.8020730898672</v>
      </c>
      <c r="H416" s="4">
        <f t="shared" si="25"/>
        <v>9.346540772943067</v>
      </c>
      <c r="I416" s="4">
        <f t="shared" si="27"/>
        <v>8.7182706586062881</v>
      </c>
      <c r="J416" s="4">
        <f t="shared" si="26"/>
        <v>4.57255101139459</v>
      </c>
    </row>
    <row r="417" spans="1:10" x14ac:dyDescent="0.3">
      <c r="A417" s="4">
        <f t="shared" si="24"/>
        <v>2261</v>
      </c>
      <c r="G417" s="4">
        <f>carbondioxide!L517</f>
        <v>1582.5046954697793</v>
      </c>
      <c r="H417" s="4">
        <f t="shared" si="25"/>
        <v>9.3624626755584082</v>
      </c>
      <c r="I417" s="4">
        <f t="shared" si="27"/>
        <v>8.7398572500542251</v>
      </c>
      <c r="J417" s="4">
        <f t="shared" si="26"/>
        <v>4.5960986989907529</v>
      </c>
    </row>
    <row r="418" spans="1:10" x14ac:dyDescent="0.3">
      <c r="A418" s="4">
        <f t="shared" si="24"/>
        <v>2262</v>
      </c>
      <c r="G418" s="4">
        <f>carbondioxide!L518</f>
        <v>1587.2012461630241</v>
      </c>
      <c r="H418" s="4">
        <f t="shared" si="25"/>
        <v>9.3783168683822495</v>
      </c>
      <c r="I418" s="4">
        <f t="shared" si="27"/>
        <v>8.7613720028279776</v>
      </c>
      <c r="J418" s="4">
        <f t="shared" si="26"/>
        <v>4.6196352475607938</v>
      </c>
    </row>
    <row r="419" spans="1:10" x14ac:dyDescent="0.3">
      <c r="A419" s="4">
        <f t="shared" si="24"/>
        <v>2263</v>
      </c>
      <c r="G419" s="4">
        <f>carbondioxide!L519</f>
        <v>1591.8917148795035</v>
      </c>
      <c r="H419" s="4">
        <f t="shared" si="25"/>
        <v>9.3941037775096188</v>
      </c>
      <c r="I419" s="4">
        <f t="shared" si="27"/>
        <v>8.7828152250058871</v>
      </c>
      <c r="J419" s="4">
        <f t="shared" si="26"/>
        <v>4.6431603123307115</v>
      </c>
    </row>
    <row r="420" spans="1:10" x14ac:dyDescent="0.3">
      <c r="A420" s="4">
        <f t="shared" si="24"/>
        <v>2264</v>
      </c>
      <c r="G420" s="4">
        <f>carbondioxide!L520</f>
        <v>1596.5760921376029</v>
      </c>
      <c r="H420" s="4">
        <f t="shared" si="25"/>
        <v>9.4098238273133994</v>
      </c>
      <c r="I420" s="4">
        <f t="shared" si="27"/>
        <v>8.8041872244431438</v>
      </c>
      <c r="J420" s="4">
        <f t="shared" si="26"/>
        <v>4.6666735522347063</v>
      </c>
    </row>
    <row r="421" spans="1:10" x14ac:dyDescent="0.3">
      <c r="A421" s="4">
        <f t="shared" si="24"/>
        <v>2265</v>
      </c>
      <c r="G421" s="4">
        <f>carbondioxide!L521</f>
        <v>1601.2543692407207</v>
      </c>
      <c r="H421" s="4">
        <f t="shared" si="25"/>
        <v>9.425477440386258</v>
      </c>
      <c r="I421" s="4">
        <f t="shared" si="27"/>
        <v>8.8254883087541476</v>
      </c>
      <c r="J421" s="4">
        <f t="shared" si="26"/>
        <v>4.6901746298928506</v>
      </c>
    </row>
    <row r="422" spans="1:10" x14ac:dyDescent="0.3">
      <c r="A422" s="4">
        <f t="shared" si="24"/>
        <v>2266</v>
      </c>
      <c r="G422" s="4">
        <f>carbondioxide!L522</f>
        <v>1605.9265382544233</v>
      </c>
      <c r="H422" s="4">
        <f t="shared" si="25"/>
        <v>9.4410650374858278</v>
      </c>
      <c r="I422" s="4">
        <f t="shared" si="27"/>
        <v>8.8467187852936764</v>
      </c>
      <c r="J422" s="4">
        <f t="shared" si="26"/>
        <v>4.7136632115887824</v>
      </c>
    </row>
    <row r="423" spans="1:10" x14ac:dyDescent="0.3">
      <c r="A423" s="4">
        <f t="shared" si="24"/>
        <v>2267</v>
      </c>
      <c r="G423" s="4">
        <f>carbondioxide!L523</f>
        <v>1610.5925919842052</v>
      </c>
      <c r="H423" s="4">
        <f t="shared" si="25"/>
        <v>9.4565870374830379</v>
      </c>
      <c r="I423" s="4">
        <f t="shared" si="27"/>
        <v>8.8678789611369968</v>
      </c>
      <c r="J423" s="4">
        <f t="shared" si="26"/>
        <v>4.737138967247426</v>
      </c>
    </row>
    <row r="424" spans="1:10" x14ac:dyDescent="0.3">
      <c r="A424" s="4">
        <f t="shared" si="24"/>
        <v>2268</v>
      </c>
      <c r="G424" s="4">
        <f>carbondioxide!L524</f>
        <v>1615.2525239538372</v>
      </c>
      <c r="H424" s="4">
        <f t="shared" si="25"/>
        <v>9.472043857313464</v>
      </c>
      <c r="I424" s="4">
        <f t="shared" si="27"/>
        <v>8.8889691430590343</v>
      </c>
      <c r="J424" s="4">
        <f t="shared" si="26"/>
        <v>4.7606015704127191</v>
      </c>
    </row>
    <row r="425" spans="1:10" x14ac:dyDescent="0.3">
      <c r="A425" s="4">
        <f t="shared" si="24"/>
        <v>2269</v>
      </c>
      <c r="G425" s="4">
        <f>carbondioxide!L525</f>
        <v>1619.9063283842852</v>
      </c>
      <c r="H425" s="4">
        <f t="shared" si="25"/>
        <v>9.4874359119315521</v>
      </c>
      <c r="I425" s="4">
        <f t="shared" si="27"/>
        <v>8.9099896375127141</v>
      </c>
      <c r="J425" s="4">
        <f t="shared" si="26"/>
        <v>4.7840506982253501</v>
      </c>
    </row>
    <row r="426" spans="1:10" x14ac:dyDescent="0.3">
      <c r="A426" s="4">
        <f t="shared" ref="A426:A456" si="28">1+A425</f>
        <v>2270</v>
      </c>
      <c r="G426" s="4">
        <f>carbondioxide!L526</f>
        <v>1624.554000173184</v>
      </c>
      <c r="H426" s="4">
        <f t="shared" si="25"/>
        <v>9.5027636142676215</v>
      </c>
      <c r="I426" s="4">
        <f t="shared" si="27"/>
        <v>8.9309407506065881</v>
      </c>
      <c r="J426" s="4">
        <f t="shared" si="26"/>
        <v>4.8074860314005026</v>
      </c>
    </row>
    <row r="427" spans="1:10" x14ac:dyDescent="0.3">
      <c r="A427" s="4">
        <f t="shared" si="28"/>
        <v>2271</v>
      </c>
      <c r="G427" s="4">
        <f>carbondioxide!L527</f>
        <v>1629.1955348748531</v>
      </c>
      <c r="H427" s="4">
        <f t="shared" si="25"/>
        <v>9.5180273751875184</v>
      </c>
      <c r="I427" s="4">
        <f t="shared" si="27"/>
        <v>8.9518227880818628</v>
      </c>
      <c r="J427" s="4">
        <f t="shared" si="26"/>
        <v>4.8309072542055933</v>
      </c>
    </row>
    <row r="428" spans="1:10" x14ac:dyDescent="0.3">
      <c r="A428" s="4">
        <f t="shared" si="28"/>
        <v>2272</v>
      </c>
      <c r="G428" s="4">
        <f>carbondioxide!L528</f>
        <v>1633.8309286808333</v>
      </c>
      <c r="H428" s="4">
        <f t="shared" si="25"/>
        <v>9.5332276034548133</v>
      </c>
      <c r="I428" s="4">
        <f t="shared" si="27"/>
        <v>8.972636055288886</v>
      </c>
      <c r="J428" s="4">
        <f t="shared" si="26"/>
        <v>4.8543140544380101</v>
      </c>
    </row>
    <row r="429" spans="1:10" x14ac:dyDescent="0.3">
      <c r="A429" s="4">
        <f t="shared" si="28"/>
        <v>2273</v>
      </c>
      <c r="G429" s="4">
        <f>carbondioxide!L529</f>
        <v>1638.4601784009335</v>
      </c>
      <c r="H429" s="4">
        <f t="shared" si="25"/>
        <v>9.5483647056954268</v>
      </c>
      <c r="I429" s="4">
        <f t="shared" si="27"/>
        <v>8.993380857163217</v>
      </c>
      <c r="J429" s="4">
        <f t="shared" si="26"/>
        <v>4.8777061234028434</v>
      </c>
    </row>
    <row r="430" spans="1:10" x14ac:dyDescent="0.3">
      <c r="A430" s="4">
        <f t="shared" si="28"/>
        <v>2274</v>
      </c>
      <c r="G430" s="4">
        <f>carbondioxide!L530</f>
        <v>1643.0832814447776</v>
      </c>
      <c r="H430" s="4">
        <f t="shared" si="25"/>
        <v>9.5634390863646228</v>
      </c>
      <c r="I430" s="4">
        <f t="shared" si="27"/>
        <v>9.0140574982013586</v>
      </c>
      <c r="J430" s="4">
        <f t="shared" si="26"/>
        <v>4.9010831558906025</v>
      </c>
    </row>
    <row r="431" spans="1:10" x14ac:dyDescent="0.3">
      <c r="A431" s="4">
        <f t="shared" si="28"/>
        <v>2275</v>
      </c>
      <c r="G431" s="4">
        <f>carbondioxide!L531</f>
        <v>1647.7002358038292</v>
      </c>
      <c r="H431" s="4">
        <f t="shared" si="25"/>
        <v>9.5784511477162138</v>
      </c>
      <c r="I431" s="4">
        <f t="shared" si="27"/>
        <v>9.0346662824362003</v>
      </c>
      <c r="J431" s="4">
        <f t="shared" si="26"/>
        <v>4.9244448501549272</v>
      </c>
    </row>
    <row r="432" spans="1:10" x14ac:dyDescent="0.3">
      <c r="A432" s="4">
        <f t="shared" si="28"/>
        <v>2276</v>
      </c>
      <c r="G432" s="4">
        <f>carbondioxide!L532</f>
        <v>1652.3110400338871</v>
      </c>
      <c r="H432" s="4">
        <f t="shared" si="25"/>
        <v>9.5934012897739329</v>
      </c>
      <c r="I432" s="4">
        <f t="shared" si="27"/>
        <v>9.0552075134122774</v>
      </c>
      <c r="J432" s="4">
        <f t="shared" si="26"/>
        <v>4.9477909078902851</v>
      </c>
    </row>
    <row r="433" spans="1:10" x14ac:dyDescent="0.3">
      <c r="A433" s="4">
        <f t="shared" si="28"/>
        <v>2277</v>
      </c>
      <c r="G433" s="4">
        <f>carbondioxide!L533</f>
        <v>1656.9156932380401</v>
      </c>
      <c r="H433" s="4">
        <f t="shared" si="25"/>
        <v>9.6082899103048671</v>
      </c>
      <c r="I433" s="4">
        <f t="shared" si="27"/>
        <v>9.0756814941609019</v>
      </c>
      <c r="J433" s="4">
        <f t="shared" si="26"/>
        <v>4.9711210342096503</v>
      </c>
    </row>
    <row r="434" spans="1:10" x14ac:dyDescent="0.3">
      <c r="A434" s="4">
        <f t="shared" si="28"/>
        <v>2278</v>
      </c>
      <c r="G434" s="4">
        <f>carbondioxide!L534</f>
        <v>1661.5141950500633</v>
      </c>
      <c r="H434" s="4">
        <f t="shared" si="25"/>
        <v>9.6231174047948613</v>
      </c>
      <c r="I434" s="4">
        <f t="shared" si="27"/>
        <v>9.0960885271752172</v>
      </c>
      <c r="J434" s="4">
        <f t="shared" si="26"/>
        <v>4.9944349376221737</v>
      </c>
    </row>
    <row r="435" spans="1:10" x14ac:dyDescent="0.3">
      <c r="A435" s="4">
        <f t="shared" si="28"/>
        <v>2279</v>
      </c>
      <c r="G435" s="4">
        <f>carbondioxide!L535</f>
        <v>1666.10654561825</v>
      </c>
      <c r="H435" s="4">
        <f t="shared" si="25"/>
        <v>9.6378841664258292</v>
      </c>
      <c r="I435" s="4">
        <f t="shared" si="27"/>
        <v>9.1164289143852475</v>
      </c>
      <c r="J435" s="4">
        <f t="shared" si="26"/>
        <v>5.0177323300108352</v>
      </c>
    </row>
    <row r="436" spans="1:10" x14ac:dyDescent="0.3">
      <c r="A436" s="4">
        <f t="shared" si="28"/>
        <v>2280</v>
      </c>
      <c r="G436" s="4">
        <f>carbondioxide!L536</f>
        <v>1670.6927455896639</v>
      </c>
      <c r="H436" s="4">
        <f t="shared" si="25"/>
        <v>9.6525905860548615</v>
      </c>
      <c r="I436" s="4">
        <f t="shared" si="27"/>
        <v>9.1367029571329912</v>
      </c>
      <c r="J436" s="4">
        <f t="shared" si="26"/>
        <v>5.0410129266100823</v>
      </c>
    </row>
    <row r="437" spans="1:10" x14ac:dyDescent="0.3">
      <c r="A437" s="4">
        <f t="shared" si="28"/>
        <v>2281</v>
      </c>
      <c r="G437" s="4">
        <f>carbondioxide!L537</f>
        <v>1675.2727960948021</v>
      </c>
      <c r="H437" s="4">
        <f t="shared" si="25"/>
        <v>9.6672370521951034</v>
      </c>
      <c r="I437" s="4">
        <f t="shared" si="27"/>
        <v>9.1569109561476054</v>
      </c>
      <c r="J437" s="4">
        <f t="shared" si="26"/>
        <v>5.0642764459834524</v>
      </c>
    </row>
    <row r="438" spans="1:10" x14ac:dyDescent="0.3">
      <c r="A438" s="4">
        <f t="shared" si="28"/>
        <v>2282</v>
      </c>
      <c r="G438" s="4">
        <f>carbondioxide!L538</f>
        <v>1679.8466987326608</v>
      </c>
      <c r="H438" s="4">
        <f t="shared" si="25"/>
        <v>9.6818239509982718</v>
      </c>
      <c r="I438" s="4">
        <f t="shared" si="27"/>
        <v>9.1770532115207359</v>
      </c>
      <c r="J438" s="4">
        <f t="shared" si="26"/>
        <v>5.0875226100011846</v>
      </c>
    </row>
    <row r="439" spans="1:10" x14ac:dyDescent="0.3">
      <c r="A439" s="4">
        <f t="shared" si="28"/>
        <v>2283</v>
      </c>
      <c r="G439" s="4">
        <f>carbondioxide!L539</f>
        <v>1684.4144555561875</v>
      </c>
      <c r="H439" s="4">
        <f t="shared" si="25"/>
        <v>9.6963516662388081</v>
      </c>
      <c r="I439" s="4">
        <f t="shared" si="27"/>
        <v>9.1971300226820194</v>
      </c>
      <c r="J439" s="4">
        <f t="shared" si="26"/>
        <v>5.1107511438178159</v>
      </c>
    </row>
    <row r="440" spans="1:10" x14ac:dyDescent="0.3">
      <c r="A440" s="4">
        <f t="shared" si="28"/>
        <v>2284</v>
      </c>
      <c r="G440" s="4">
        <f>carbondioxide!L540</f>
        <v>1688.9760690581152</v>
      </c>
      <c r="H440" s="4">
        <f t="shared" si="25"/>
        <v>9.710820579299531</v>
      </c>
      <c r="I440" s="4">
        <f t="shared" si="27"/>
        <v>9.2171416883748165</v>
      </c>
      <c r="J440" s="4">
        <f t="shared" si="26"/>
        <v>5.1339617758497642</v>
      </c>
    </row>
    <row r="441" spans="1:10" x14ac:dyDescent="0.3">
      <c r="A441" s="4">
        <f t="shared" si="28"/>
        <v>2285</v>
      </c>
      <c r="G441" s="4">
        <f>carbondioxide!L541</f>
        <v>1693.5315421571659</v>
      </c>
      <c r="H441" s="4">
        <f t="shared" si="25"/>
        <v>9.7252310691587756</v>
      </c>
      <c r="I441" s="4">
        <f t="shared" si="27"/>
        <v>9.2370885066321975</v>
      </c>
      <c r="J441" s="4">
        <f t="shared" si="26"/>
        <v>5.1571542377529065</v>
      </c>
    </row>
    <row r="442" spans="1:10" x14ac:dyDescent="0.3">
      <c r="A442" s="4">
        <f t="shared" si="28"/>
        <v>2286</v>
      </c>
      <c r="G442" s="4">
        <f>carbondioxide!L542</f>
        <v>1698.0808781846169</v>
      </c>
      <c r="H442" s="4">
        <f t="shared" si="25"/>
        <v>9.7395835123789496</v>
      </c>
      <c r="I442" s="4">
        <f t="shared" si="27"/>
        <v>9.25697077475321</v>
      </c>
      <c r="J442" s="4">
        <f t="shared" si="26"/>
        <v>5.1803282644001412</v>
      </c>
    </row>
    <row r="443" spans="1:10" x14ac:dyDescent="0.3">
      <c r="A443" s="4">
        <f t="shared" si="28"/>
        <v>2287</v>
      </c>
      <c r="G443" s="4">
        <f>carbondioxide!L543</f>
        <v>1702.6240808712173</v>
      </c>
      <c r="H443" s="4">
        <f t="shared" si="25"/>
        <v>9.7538782830964283</v>
      </c>
      <c r="I443" s="4">
        <f t="shared" si="27"/>
        <v>9.2767887892794842</v>
      </c>
      <c r="J443" s="4">
        <f t="shared" si="26"/>
        <v>5.2034835938589463</v>
      </c>
    </row>
    <row r="444" spans="1:10" x14ac:dyDescent="0.3">
      <c r="A444" s="4">
        <f t="shared" si="28"/>
        <v>2288</v>
      </c>
      <c r="G444" s="4">
        <f>carbondioxide!L544</f>
        <v>1707.1611543344468</v>
      </c>
      <c r="H444" s="4">
        <f t="shared" si="25"/>
        <v>9.7681157530127418</v>
      </c>
      <c r="I444" s="4">
        <f t="shared" si="27"/>
        <v>9.2965428459721675</v>
      </c>
      <c r="J444" s="4">
        <f t="shared" si="26"/>
        <v>5.2266199673689346</v>
      </c>
    </row>
    <row r="445" spans="1:10" x14ac:dyDescent="0.3">
      <c r="A445" s="4">
        <f t="shared" si="28"/>
        <v>2289</v>
      </c>
      <c r="G445" s="4">
        <f>carbondioxide!L545</f>
        <v>1711.692103066111</v>
      </c>
      <c r="H445" s="4">
        <f t="shared" si="25"/>
        <v>9.782296291387004</v>
      </c>
      <c r="I445" s="4">
        <f t="shared" si="27"/>
        <v>9.3162332397892413</v>
      </c>
      <c r="J445" s="4">
        <f t="shared" si="26"/>
        <v>5.2497371293194011</v>
      </c>
    </row>
    <row r="446" spans="1:10" x14ac:dyDescent="0.3">
      <c r="A446" s="4">
        <f t="shared" si="28"/>
        <v>2290</v>
      </c>
      <c r="G446" s="4">
        <f>carbondioxide!L546</f>
        <v>1716.2169319202628</v>
      </c>
      <c r="H446" s="4">
        <f t="shared" si="25"/>
        <v>9.7964202650295338</v>
      </c>
      <c r="I446" s="4">
        <f t="shared" si="27"/>
        <v>9.3358602648632285</v>
      </c>
      <c r="J446" s="4">
        <f t="shared" si="26"/>
        <v>5.2728348272268697</v>
      </c>
    </row>
    <row r="447" spans="1:10" x14ac:dyDescent="0.3">
      <c r="A447" s="4">
        <f t="shared" si="28"/>
        <v>2291</v>
      </c>
      <c r="G447" s="4">
        <f>carbondioxide!L547</f>
        <v>1720.7356461014406</v>
      </c>
      <c r="H447" s="4">
        <f t="shared" si="25"/>
        <v>9.8104880382966044</v>
      </c>
      <c r="I447" s="4">
        <f t="shared" si="27"/>
        <v>9.3554242144793189</v>
      </c>
      <c r="J447" s="4">
        <f t="shared" si="26"/>
        <v>5.2959128117126442</v>
      </c>
    </row>
    <row r="448" spans="1:10" x14ac:dyDescent="0.3">
      <c r="A448" s="4">
        <f t="shared" si="28"/>
        <v>2292</v>
      </c>
      <c r="G448" s="4">
        <f>carbondioxide!L548</f>
        <v>1725.2482511532164</v>
      </c>
      <c r="H448" s="4">
        <f t="shared" si="25"/>
        <v>9.8244999730862759</v>
      </c>
      <c r="I448" s="4">
        <f t="shared" si="27"/>
        <v>9.3749253810539255</v>
      </c>
      <c r="J448" s="4">
        <f t="shared" si="26"/>
        <v>5.318970836480359</v>
      </c>
    </row>
    <row r="449" spans="1:10" x14ac:dyDescent="0.3">
      <c r="A449" s="4">
        <f t="shared" si="28"/>
        <v>2293</v>
      </c>
      <c r="G449" s="4">
        <f>carbondioxide!L549</f>
        <v>1729.7547529470489</v>
      </c>
      <c r="H449" s="4">
        <f t="shared" si="25"/>
        <v>9.8384564288352916</v>
      </c>
      <c r="I449" s="4">
        <f t="shared" si="27"/>
        <v>9.394364056113691</v>
      </c>
      <c r="J449" s="4">
        <f t="shared" si="26"/>
        <v>5.3420086582935369</v>
      </c>
    </row>
    <row r="450" spans="1:10" x14ac:dyDescent="0.3">
      <c r="A450" s="4">
        <f t="shared" si="28"/>
        <v>2294</v>
      </c>
      <c r="G450" s="4">
        <f>carbondioxide!L550</f>
        <v>1734.2551576714291</v>
      </c>
      <c r="H450" s="4">
        <f t="shared" si="25"/>
        <v>9.852357762516931</v>
      </c>
      <c r="I450" s="4">
        <f t="shared" si="27"/>
        <v>9.4137405302749606</v>
      </c>
      <c r="J450" s="4">
        <f t="shared" si="26"/>
        <v>5.3650260369531555</v>
      </c>
    </row>
    <row r="451" spans="1:10" x14ac:dyDescent="0.3">
      <c r="A451" s="4">
        <f t="shared" si="28"/>
        <v>2295</v>
      </c>
      <c r="G451" s="4">
        <f>carbondioxide!L551</f>
        <v>1738.7494718213161</v>
      </c>
      <c r="H451" s="4">
        <f t="shared" si="25"/>
        <v>9.8662043286398564</v>
      </c>
      <c r="I451" s="4">
        <f t="shared" si="27"/>
        <v>9.4330550932237287</v>
      </c>
      <c r="J451" s="4">
        <f t="shared" si="26"/>
        <v>5.3880227352752232</v>
      </c>
    </row>
    <row r="452" spans="1:10" x14ac:dyDescent="0.3">
      <c r="A452" s="4">
        <f t="shared" si="28"/>
        <v>2296</v>
      </c>
      <c r="G452" s="4">
        <f>carbondioxide!L552</f>
        <v>1743.2377021878531</v>
      </c>
      <c r="H452" s="4">
        <f t="shared" si="25"/>
        <v>9.8799964792478487</v>
      </c>
      <c r="I452" s="4">
        <f t="shared" si="27"/>
        <v>9.4523080336960756</v>
      </c>
      <c r="J452" s="4">
        <f t="shared" si="26"/>
        <v>5.4109985190683707</v>
      </c>
    </row>
    <row r="453" spans="1:10" x14ac:dyDescent="0.3">
      <c r="A453" s="4">
        <f t="shared" si="28"/>
        <v>2297</v>
      </c>
      <c r="G453" s="4">
        <f>carbondioxide!L553</f>
        <v>1747.7198558483551</v>
      </c>
      <c r="H453" s="4">
        <f t="shared" si="25"/>
        <v>9.8937345639204075</v>
      </c>
      <c r="I453" s="4">
        <f t="shared" si="27"/>
        <v>9.4714996394591058</v>
      </c>
      <c r="J453" s="4">
        <f t="shared" si="26"/>
        <v>5.4339531571114561</v>
      </c>
    </row>
    <row r="454" spans="1:10" x14ac:dyDescent="0.3">
      <c r="A454" s="4">
        <f t="shared" si="28"/>
        <v>2298</v>
      </c>
      <c r="G454" s="4">
        <f>carbondioxide!L554</f>
        <v>1752.1959401565671</v>
      </c>
      <c r="H454" s="4">
        <f t="shared" si="25"/>
        <v>9.9074189297742041</v>
      </c>
      <c r="I454" s="4">
        <f t="shared" si="27"/>
        <v>9.4906301972923792</v>
      </c>
      <c r="J454" s="4">
        <f t="shared" si="26"/>
        <v>5.4568864211311912</v>
      </c>
    </row>
    <row r="455" spans="1:10" x14ac:dyDescent="0.3">
      <c r="A455" s="4">
        <f t="shared" si="28"/>
        <v>2299</v>
      </c>
      <c r="G455" s="4">
        <f>carbondioxide!L555</f>
        <v>1756.6659627331835</v>
      </c>
      <c r="H455" s="4">
        <f t="shared" ref="H455:H456" si="29">H$3*LN(G455/G$3)</f>
        <v>9.9210499214653183</v>
      </c>
      <c r="I455" s="4">
        <f t="shared" si="27"/>
        <v>9.5096999929698747</v>
      </c>
      <c r="J455" s="4">
        <f t="shared" ref="J455:J456" si="30">J454+J$3*(I454-J454)</f>
        <v>5.4797980857797866</v>
      </c>
    </row>
    <row r="456" spans="1:10" x14ac:dyDescent="0.3">
      <c r="A456" s="4">
        <f t="shared" si="28"/>
        <v>2300</v>
      </c>
      <c r="G456" s="4">
        <f>carbondioxide!L556</f>
        <v>1761.129931456619</v>
      </c>
      <c r="H456" s="4">
        <f t="shared" si="29"/>
        <v>9.9346278811922328</v>
      </c>
      <c r="I456" s="4">
        <f t="shared" ref="I456" si="31">I455+I$3*(I$4*H456-I455)+I$5*(J455-I455)</f>
        <v>9.5287093112424532</v>
      </c>
      <c r="J456" s="4">
        <f t="shared" si="30"/>
        <v>5.5026879286126267</v>
      </c>
    </row>
    <row r="457" spans="1:10" x14ac:dyDescent="0.3">
      <c r="A457" s="4"/>
    </row>
    <row r="458" spans="1:10" x14ac:dyDescent="0.3">
      <c r="A458" s="4"/>
    </row>
    <row r="459" spans="1:10" x14ac:dyDescent="0.3">
      <c r="A459" s="4"/>
    </row>
    <row r="460" spans="1:10" x14ac:dyDescent="0.3">
      <c r="A460" s="4"/>
    </row>
    <row r="461" spans="1:10" x14ac:dyDescent="0.3">
      <c r="A461" s="4"/>
    </row>
    <row r="462" spans="1:10" x14ac:dyDescent="0.3">
      <c r="A462" s="4"/>
    </row>
    <row r="463" spans="1:10" x14ac:dyDescent="0.3">
      <c r="A463" s="4"/>
    </row>
    <row r="464" spans="1:10" x14ac:dyDescent="0.3">
      <c r="A464" s="4"/>
    </row>
    <row r="465" spans="1:1" x14ac:dyDescent="0.3">
      <c r="A465" s="4"/>
    </row>
    <row r="466" spans="1:1" x14ac:dyDescent="0.3">
      <c r="A466" s="4"/>
    </row>
    <row r="467" spans="1:1" x14ac:dyDescent="0.3">
      <c r="A467" s="4"/>
    </row>
    <row r="468" spans="1:1" x14ac:dyDescent="0.3">
      <c r="A468" s="4"/>
    </row>
    <row r="469" spans="1:1" x14ac:dyDescent="0.3">
      <c r="A469" s="4"/>
    </row>
    <row r="470" spans="1:1" x14ac:dyDescent="0.3">
      <c r="A4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364"/>
  <sheetViews>
    <sheetView tabSelected="1" zoomScale="140" zoomScaleNormal="140" workbookViewId="0">
      <pane xSplit="1" ySplit="5" topLeftCell="AN64" activePane="bottomRight" state="frozen"/>
      <selection pane="topRight" activeCell="B1" sqref="B1"/>
      <selection pane="bottomLeft" activeCell="A6" sqref="A6"/>
      <selection pane="bottomRight" activeCell="AR72" sqref="AR72"/>
    </sheetView>
  </sheetViews>
  <sheetFormatPr defaultRowHeight="14.4" x14ac:dyDescent="0.3"/>
  <cols>
    <col min="5" max="7" width="9.109375" style="2"/>
    <col min="11" max="16" width="9.109375" style="2"/>
    <col min="20" max="25" width="9.109375" style="2"/>
    <col min="41" max="43" width="9.109375" style="2"/>
    <col min="50" max="50" width="9.5546875" bestFit="1" customWidth="1"/>
    <col min="53" max="60" width="9.109375" style="2"/>
    <col min="70" max="70" width="15.33203125" bestFit="1" customWidth="1"/>
  </cols>
  <sheetData>
    <row r="1" spans="1:72" s="2" customFormat="1" x14ac:dyDescent="0.3">
      <c r="B1" s="2" t="s">
        <v>43</v>
      </c>
      <c r="AI1" s="2" t="s">
        <v>11</v>
      </c>
      <c r="AR1" s="1"/>
      <c r="AS1" s="1"/>
      <c r="AT1" s="1"/>
      <c r="AZ1" s="17"/>
    </row>
    <row r="2" spans="1:72" x14ac:dyDescent="0.3">
      <c r="B2" t="s">
        <v>22</v>
      </c>
      <c r="D2" s="1"/>
      <c r="E2" s="2" t="s">
        <v>32</v>
      </c>
      <c r="H2" t="s">
        <v>23</v>
      </c>
      <c r="I2" s="2"/>
      <c r="K2" s="2" t="s">
        <v>33</v>
      </c>
      <c r="N2" s="2" t="s">
        <v>34</v>
      </c>
      <c r="Q2" t="s">
        <v>24</v>
      </c>
      <c r="T2" s="2" t="s">
        <v>37</v>
      </c>
      <c r="W2" s="2" t="s">
        <v>39</v>
      </c>
      <c r="Z2" t="s">
        <v>21</v>
      </c>
      <c r="AC2" s="2" t="s">
        <v>40</v>
      </c>
      <c r="AF2" s="2" t="s">
        <v>39</v>
      </c>
      <c r="AI2" s="2" t="s">
        <v>44</v>
      </c>
      <c r="AL2" s="2" t="s">
        <v>45</v>
      </c>
      <c r="AO2" s="2" t="s">
        <v>48</v>
      </c>
      <c r="AR2" s="2" t="s">
        <v>46</v>
      </c>
      <c r="AU2" s="2" t="s">
        <v>47</v>
      </c>
      <c r="AX2" s="2" t="s">
        <v>60</v>
      </c>
      <c r="AZ2" s="17"/>
      <c r="BB2" s="2" t="s">
        <v>49</v>
      </c>
      <c r="BE2" s="2" t="s">
        <v>61</v>
      </c>
      <c r="BH2" s="2" t="s">
        <v>62</v>
      </c>
      <c r="BI2" s="2" t="s">
        <v>50</v>
      </c>
      <c r="BL2" s="2" t="s">
        <v>51</v>
      </c>
      <c r="BO2" s="2" t="s">
        <v>52</v>
      </c>
      <c r="BR2" s="2" t="s">
        <v>57</v>
      </c>
    </row>
    <row r="3" spans="1:72" s="2" customFormat="1" x14ac:dyDescent="0.3">
      <c r="B3" s="2" t="s">
        <v>28</v>
      </c>
      <c r="E3" s="2" t="s">
        <v>36</v>
      </c>
      <c r="H3" s="2" t="s">
        <v>29</v>
      </c>
      <c r="K3" s="2" t="s">
        <v>35</v>
      </c>
      <c r="N3" s="2" t="s">
        <v>36</v>
      </c>
      <c r="Q3" s="2" t="s">
        <v>30</v>
      </c>
      <c r="T3" s="2" t="s">
        <v>38</v>
      </c>
      <c r="W3" s="2" t="s">
        <v>42</v>
      </c>
      <c r="Z3" s="2" t="s">
        <v>31</v>
      </c>
      <c r="AC3" s="2" t="s">
        <v>41</v>
      </c>
      <c r="AF3" s="2" t="s">
        <v>42</v>
      </c>
      <c r="AO3" s="1"/>
      <c r="AP3" s="1"/>
      <c r="AQ3" s="1"/>
      <c r="AX3" s="2" t="s">
        <v>54</v>
      </c>
      <c r="BB3" s="2" t="s">
        <v>54</v>
      </c>
      <c r="BE3" s="2" t="s">
        <v>63</v>
      </c>
      <c r="BH3" s="2" t="s">
        <v>64</v>
      </c>
      <c r="BI3" s="2" t="s">
        <v>53</v>
      </c>
      <c r="BL3" s="2" t="s">
        <v>55</v>
      </c>
      <c r="BO3" s="2" t="s">
        <v>56</v>
      </c>
    </row>
    <row r="4" spans="1:72" x14ac:dyDescent="0.3">
      <c r="B4" t="s">
        <v>25</v>
      </c>
      <c r="C4" t="s">
        <v>26</v>
      </c>
      <c r="D4" t="s">
        <v>27</v>
      </c>
      <c r="E4" s="2" t="s">
        <v>25</v>
      </c>
      <c r="F4" s="2" t="s">
        <v>26</v>
      </c>
      <c r="G4" s="2" t="s">
        <v>27</v>
      </c>
      <c r="H4" t="s">
        <v>25</v>
      </c>
      <c r="I4" t="s">
        <v>26</v>
      </c>
      <c r="J4" t="s">
        <v>27</v>
      </c>
      <c r="K4" s="2" t="s">
        <v>25</v>
      </c>
      <c r="L4" s="2" t="s">
        <v>26</v>
      </c>
      <c r="M4" s="2" t="s">
        <v>27</v>
      </c>
      <c r="N4" s="2" t="s">
        <v>25</v>
      </c>
      <c r="O4" s="2" t="s">
        <v>26</v>
      </c>
      <c r="P4" s="2" t="s">
        <v>27</v>
      </c>
      <c r="Q4" t="s">
        <v>25</v>
      </c>
      <c r="R4" t="s">
        <v>26</v>
      </c>
      <c r="S4" t="s">
        <v>27</v>
      </c>
      <c r="T4" s="2" t="s">
        <v>25</v>
      </c>
      <c r="U4" s="2" t="s">
        <v>26</v>
      </c>
      <c r="V4" s="2" t="s">
        <v>27</v>
      </c>
      <c r="Z4" t="s">
        <v>25</v>
      </c>
      <c r="AA4" t="s">
        <v>26</v>
      </c>
      <c r="AB4" t="s">
        <v>27</v>
      </c>
      <c r="AC4" s="2" t="s">
        <v>25</v>
      </c>
      <c r="AD4" s="2" t="s">
        <v>26</v>
      </c>
      <c r="AE4" s="2" t="s">
        <v>27</v>
      </c>
      <c r="AF4" s="2" t="s">
        <v>25</v>
      </c>
      <c r="AG4" s="2" t="s">
        <v>26</v>
      </c>
      <c r="AH4" s="2" t="s">
        <v>27</v>
      </c>
      <c r="AI4" s="2" t="s">
        <v>25</v>
      </c>
      <c r="AJ4" s="2" t="s">
        <v>26</v>
      </c>
      <c r="AK4" s="2" t="s">
        <v>27</v>
      </c>
      <c r="AL4" s="2" t="s">
        <v>25</v>
      </c>
      <c r="AM4" s="2" t="s">
        <v>26</v>
      </c>
      <c r="AN4" s="2" t="s">
        <v>27</v>
      </c>
      <c r="AO4" s="2" t="s">
        <v>25</v>
      </c>
      <c r="AP4" s="2" t="s">
        <v>26</v>
      </c>
      <c r="AQ4" s="2" t="s">
        <v>27</v>
      </c>
      <c r="AR4" s="2" t="s">
        <v>25</v>
      </c>
      <c r="AS4" s="2" t="s">
        <v>26</v>
      </c>
      <c r="AT4" s="2" t="s">
        <v>27</v>
      </c>
      <c r="AU4" s="2" t="s">
        <v>25</v>
      </c>
      <c r="AV4" s="2" t="s">
        <v>26</v>
      </c>
      <c r="AW4" s="2" t="s">
        <v>27</v>
      </c>
      <c r="AX4" s="2" t="s">
        <v>25</v>
      </c>
      <c r="AY4" s="2" t="s">
        <v>26</v>
      </c>
      <c r="AZ4" s="2" t="s">
        <v>27</v>
      </c>
      <c r="BA4" s="2" t="s">
        <v>58</v>
      </c>
      <c r="BB4" s="2" t="s">
        <v>25</v>
      </c>
      <c r="BC4" s="2" t="s">
        <v>26</v>
      </c>
      <c r="BD4" s="2" t="s">
        <v>27</v>
      </c>
      <c r="BE4" s="2" t="s">
        <v>25</v>
      </c>
      <c r="BF4" s="2" t="s">
        <v>26</v>
      </c>
      <c r="BG4" s="2" t="s">
        <v>27</v>
      </c>
      <c r="BH4" s="2" t="s">
        <v>58</v>
      </c>
      <c r="BI4" s="2" t="s">
        <v>25</v>
      </c>
      <c r="BJ4" s="2" t="s">
        <v>26</v>
      </c>
      <c r="BK4" s="2" t="s">
        <v>27</v>
      </c>
      <c r="BL4" s="2" t="s">
        <v>25</v>
      </c>
      <c r="BM4" s="2" t="s">
        <v>26</v>
      </c>
      <c r="BN4" s="2" t="s">
        <v>27</v>
      </c>
      <c r="BO4" s="2" t="s">
        <v>25</v>
      </c>
      <c r="BP4" s="2" t="s">
        <v>26</v>
      </c>
      <c r="BQ4" s="2" t="s">
        <v>27</v>
      </c>
      <c r="BR4" s="2" t="s">
        <v>58</v>
      </c>
      <c r="BS4" s="2"/>
      <c r="BT4" s="2"/>
    </row>
    <row r="5" spans="1:72" s="2" customFormat="1" x14ac:dyDescent="0.3">
      <c r="E5" s="2">
        <v>0.95</v>
      </c>
      <c r="T5" s="17">
        <f>(T56/T6)^(1/50)</f>
        <v>0.98926538646072704</v>
      </c>
      <c r="U5" s="17">
        <f>(U55/U17)^(1/38)</f>
        <v>0.98782001842808731</v>
      </c>
      <c r="V5" s="17">
        <f>(V55/V17)^(1/38)</f>
        <v>0.9902574642687062</v>
      </c>
      <c r="AC5" s="17">
        <f>(AC54/AC6)^(1/48)</f>
        <v>0.9959495962543532</v>
      </c>
      <c r="AD5" s="17">
        <f>(AD54/AD17)^(1/37)</f>
        <v>1.0002967383076351</v>
      </c>
      <c r="AE5" s="17">
        <f>(AE54/AE17)^(1/37)</f>
        <v>1.0097937136394748</v>
      </c>
      <c r="AI5" s="2">
        <v>0.1</v>
      </c>
      <c r="AL5" s="11">
        <v>2.0621120954280189E-2</v>
      </c>
      <c r="AM5" s="11">
        <v>2.597717365323109E-2</v>
      </c>
      <c r="AN5" s="11">
        <v>2.3564574154817539E-2</v>
      </c>
      <c r="AO5" s="2">
        <v>0.99</v>
      </c>
      <c r="AP5" s="2">
        <v>0.99</v>
      </c>
      <c r="AQ5" s="2">
        <v>0.99</v>
      </c>
      <c r="AR5" s="2">
        <v>0.2</v>
      </c>
      <c r="AU5" s="2">
        <v>0.2</v>
      </c>
      <c r="BA5" s="2">
        <v>0.05</v>
      </c>
      <c r="BI5" s="2">
        <v>0.1</v>
      </c>
      <c r="BJ5" s="2">
        <v>0.1</v>
      </c>
      <c r="BK5" s="2">
        <v>0.1</v>
      </c>
      <c r="BR5" s="2">
        <v>0.03</v>
      </c>
    </row>
    <row r="6" spans="1:72" x14ac:dyDescent="0.3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0">I6/C6*1000</f>
        <v>697.25863279955922</v>
      </c>
      <c r="M6" s="1">
        <f t="shared" ref="M6:M56" si="1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12">
        <f>Z6/Q6</f>
        <v>2.8356669670282599</v>
      </c>
      <c r="AD6" s="12"/>
      <c r="AE6" s="12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4">
        <v>5.4987204573049659</v>
      </c>
      <c r="AM6" s="14">
        <v>0.65239274196947328</v>
      </c>
      <c r="AN6" s="14">
        <v>0.28307973745082027</v>
      </c>
      <c r="AO6" s="14"/>
      <c r="AP6" s="14"/>
      <c r="AQ6" s="14"/>
      <c r="AR6" s="1">
        <f t="shared" ref="AR6:AT7" si="2">AL6*AI6^$AR$5*B6^(1-$AR$5)</f>
        <v>7556.3586294233037</v>
      </c>
      <c r="AS6" s="1">
        <f t="shared" si="2"/>
        <v>832.77786225962802</v>
      </c>
      <c r="AT6" s="1">
        <f t="shared" si="2"/>
        <v>261.95185555434682</v>
      </c>
      <c r="AU6" s="1">
        <f t="shared" ref="AU6:AW7" si="3">$AU$5*AR6</f>
        <v>1511.2717258846608</v>
      </c>
      <c r="AV6" s="1">
        <f t="shared" si="3"/>
        <v>166.55557245192563</v>
      </c>
      <c r="AW6" s="1">
        <f t="shared" si="3"/>
        <v>52.390371110869367</v>
      </c>
      <c r="AX6">
        <v>0</v>
      </c>
      <c r="AY6" s="2">
        <v>0</v>
      </c>
      <c r="AZ6" s="2">
        <v>0</v>
      </c>
      <c r="BA6" s="2">
        <f>(AX6*Z6+AY6*AA6+AZ6*AB6)/(Z6+AA6+AB6)</f>
        <v>0</v>
      </c>
      <c r="BB6" s="2">
        <f t="shared" ref="BB6:BB60" si="4">$BH6*Z6/2/BI$5/AR6/1000</f>
        <v>0</v>
      </c>
      <c r="BC6" s="2">
        <f t="shared" ref="BC6:BC60" si="5">$BH6*AA6/2/BJ$5/AS6/1000</f>
        <v>0</v>
      </c>
      <c r="BD6" s="2">
        <f t="shared" ref="BD6:BD60" si="6">$BH6*AB6/2/BK$5/AT6/1000</f>
        <v>0</v>
      </c>
      <c r="BE6" s="1">
        <f>(AX6-BB6)*Z6</f>
        <v>0</v>
      </c>
      <c r="BF6" s="1">
        <f t="shared" ref="BF6:BF61" si="7">(AY6-BC6)*AA6</f>
        <v>0</v>
      </c>
      <c r="BG6" s="1">
        <f t="shared" ref="BG6:BG61" si="8">(AZ6-BD6)*AB6</f>
        <v>0</v>
      </c>
      <c r="BH6" s="12">
        <f>1000*SUMPRODUCT(AX6:AZ6,Z6:AB6)/(Z6*Z6/2/BI$5/AR6+AA6*AA6/2/BJ$5/AS6+AB6*AB6/2/BK$5/AT6)</f>
        <v>0</v>
      </c>
      <c r="BI6">
        <f>BI$5*BB6^2+BE6*$BH6/AR6/1000</f>
        <v>0</v>
      </c>
      <c r="BJ6" s="2">
        <f t="shared" ref="BJ6:BJ69" si="9">BJ$5*BC6^2+BF6*$BH6/AS6/1000</f>
        <v>0</v>
      </c>
      <c r="BK6" s="2">
        <f t="shared" ref="BK6:BK69" si="10">BK$5*BD6^2+BG6*$BH6/AT6/1000</f>
        <v>0</v>
      </c>
      <c r="BL6">
        <f>BI6*AR6</f>
        <v>0</v>
      </c>
      <c r="BM6" s="2">
        <f t="shared" ref="BM6:BM69" si="11">BJ6*AS6</f>
        <v>0</v>
      </c>
      <c r="BN6" s="2">
        <f t="shared" ref="BN6:BN69" si="12">BK6*AT6</f>
        <v>0</v>
      </c>
      <c r="BO6" s="2">
        <f t="shared" ref="BO6:BO69" si="13">2*BI$5*AX6*AR6/Z6*1000</f>
        <v>0</v>
      </c>
      <c r="BP6" s="2">
        <f t="shared" ref="BP6:BP69" si="14">2*BJ$5*AY6*AS6/AA6*1000</f>
        <v>0</v>
      </c>
      <c r="BQ6" s="2">
        <f t="shared" ref="BQ6:BQ69" si="15">2*BK$5*AZ6*AT6/AB6*1000</f>
        <v>0</v>
      </c>
    </row>
    <row r="7" spans="1:72" x14ac:dyDescent="0.3">
      <c r="A7">
        <v>1961</v>
      </c>
      <c r="B7" s="1">
        <v>765.20640414189029</v>
      </c>
      <c r="C7" s="1">
        <v>1199.703955575138</v>
      </c>
      <c r="D7" s="1">
        <v>1092.2120901999997</v>
      </c>
      <c r="E7" s="11">
        <f>B7/B6-1</f>
        <v>1.4029490273445022E-2</v>
      </c>
      <c r="F7" s="11">
        <f t="shared" ref="F7:F56" si="16">C7/C6-1</f>
        <v>4.4742751822579585E-3</v>
      </c>
      <c r="G7" s="11">
        <f t="shared" ref="G7:G56" si="17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18">H7/B7*1000</f>
        <v>10374.543560290858</v>
      </c>
      <c r="L7" s="1">
        <f t="shared" si="0"/>
        <v>716.13031193663812</v>
      </c>
      <c r="M7" s="1">
        <f t="shared" si="1"/>
        <v>249.32942065068096</v>
      </c>
      <c r="N7" s="11">
        <f>K7/K6-1</f>
        <v>3.6058904046237572E-2</v>
      </c>
      <c r="O7" s="11">
        <f t="shared" ref="O7:O56" si="19">L7/L6-1</f>
        <v>2.7065536731051054E-2</v>
      </c>
      <c r="P7" s="11">
        <f t="shared" ref="P7:P56" si="20">M7/M6-1</f>
        <v>1.5383374150363061E-2</v>
      </c>
      <c r="Q7" s="1">
        <v>1869.6711979999998</v>
      </c>
      <c r="R7" s="1"/>
      <c r="S7" s="1"/>
      <c r="T7" s="1">
        <f t="shared" ref="T7:T56" si="21">Q7/H7*1000</f>
        <v>235.51449599802709</v>
      </c>
      <c r="U7" s="1"/>
      <c r="V7" s="1"/>
      <c r="W7" s="11">
        <f>T7/T6-1</f>
        <v>-2.396494319405873E-2</v>
      </c>
      <c r="X7" s="11"/>
      <c r="Y7" s="11"/>
      <c r="Z7" s="1">
        <v>5280.5588133332403</v>
      </c>
      <c r="AA7" s="1">
        <v>2464.0956550000001</v>
      </c>
      <c r="AB7" s="1">
        <v>344.64922500000011</v>
      </c>
      <c r="AC7" s="12">
        <f t="shared" ref="AC7:AC54" si="22">Z7/Q7</f>
        <v>2.8243248433103587</v>
      </c>
      <c r="AD7" s="12"/>
      <c r="AE7" s="12"/>
      <c r="AF7" s="11">
        <f>AC7/AC6-1</f>
        <v>-3.9998081050355294E-3</v>
      </c>
      <c r="AG7" s="11"/>
      <c r="AH7" s="11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4">
        <f t="shared" ref="AL7:AL38" si="23">(1+AL$5)*AL6</f>
        <v>5.6121102369488263</v>
      </c>
      <c r="AM7" s="14">
        <f t="shared" ref="AM7:AM38" si="24">(1+AM$5)*AM6</f>
        <v>0.66934006151772185</v>
      </c>
      <c r="AN7" s="14">
        <f t="shared" ref="AN7:AN38" si="25">(1+AN$5)*AN6</f>
        <v>0.28975039091570642</v>
      </c>
      <c r="AO7" s="11">
        <f>AL7/AL6-1</f>
        <v>2.0621120954280148E-2</v>
      </c>
      <c r="AP7" s="11">
        <f t="shared" ref="AP7:AP56" si="26">AM7/AM6-1</f>
        <v>2.5977173653231045E-2</v>
      </c>
      <c r="AQ7" s="11">
        <f t="shared" ref="AQ7:AQ56" si="27">AN7/AN6-1</f>
        <v>2.3564574154817608E-2</v>
      </c>
      <c r="AR7" s="1">
        <f t="shared" si="2"/>
        <v>7798.6168086266016</v>
      </c>
      <c r="AS7" s="1">
        <f t="shared" si="2"/>
        <v>857.46800770244613</v>
      </c>
      <c r="AT7" s="1">
        <f t="shared" si="2"/>
        <v>273.22466945726796</v>
      </c>
      <c r="AU7" s="1">
        <f t="shared" si="3"/>
        <v>1559.7233617253205</v>
      </c>
      <c r="AV7" s="1">
        <f t="shared" si="3"/>
        <v>171.49360154048924</v>
      </c>
      <c r="AW7" s="1">
        <f t="shared" si="3"/>
        <v>54.644933891453597</v>
      </c>
      <c r="AX7" s="2">
        <v>0</v>
      </c>
      <c r="AY7" s="2">
        <v>0</v>
      </c>
      <c r="AZ7" s="2">
        <v>0</v>
      </c>
      <c r="BA7" s="2">
        <f t="shared" ref="BA7:BA60" si="28">(AX7*Z7+AY7*AA7+AZ7*AB7)/(Z7+AA7+AB7)</f>
        <v>0</v>
      </c>
      <c r="BB7" s="2">
        <f t="shared" si="4"/>
        <v>0</v>
      </c>
      <c r="BC7" s="2">
        <f t="shared" si="5"/>
        <v>0</v>
      </c>
      <c r="BD7" s="2">
        <f t="shared" si="6"/>
        <v>0</v>
      </c>
      <c r="BE7" s="1">
        <f t="shared" ref="BE7:BE61" si="29">(AX7-BB7)*Z7</f>
        <v>0</v>
      </c>
      <c r="BF7" s="1">
        <f t="shared" si="7"/>
        <v>0</v>
      </c>
      <c r="BG7" s="1">
        <f t="shared" si="8"/>
        <v>0</v>
      </c>
      <c r="BH7" s="12">
        <f t="shared" ref="BH7:BH70" si="30">1000*SUMPRODUCT(AX7:AZ7,Z7:AB7)/(Z7*Z7/2/BI$5/AR7+AA7*AA7/2/BJ$5/AS7+AB7*AB7/2/BK$5/AT7)</f>
        <v>0</v>
      </c>
      <c r="BI7" s="2">
        <f t="shared" ref="BI7:BI70" si="31">BI$5*BB7^2+BE7*$BH7/AR7/1000</f>
        <v>0</v>
      </c>
      <c r="BJ7" s="2">
        <f t="shared" si="9"/>
        <v>0</v>
      </c>
      <c r="BK7" s="2">
        <f t="shared" si="10"/>
        <v>0</v>
      </c>
      <c r="BL7" s="2">
        <f t="shared" ref="BL7:BL70" si="32">BI7*AR7</f>
        <v>0</v>
      </c>
      <c r="BM7" s="2">
        <f t="shared" si="11"/>
        <v>0</v>
      </c>
      <c r="BN7" s="2">
        <f t="shared" si="12"/>
        <v>0</v>
      </c>
      <c r="BO7" s="2">
        <f t="shared" si="13"/>
        <v>0</v>
      </c>
      <c r="BP7" s="2">
        <f t="shared" si="14"/>
        <v>0</v>
      </c>
      <c r="BQ7" s="2">
        <f t="shared" si="15"/>
        <v>0</v>
      </c>
      <c r="BR7" s="11">
        <f>SUM(H7:J7)*SUM(B6:D6)/SUM(H6:J6)/SUM(B7:D7)-1+BR$5</f>
        <v>6.4255530852422166E-2</v>
      </c>
      <c r="BS7" s="11"/>
      <c r="BT7" s="11"/>
    </row>
    <row r="8" spans="1:72" x14ac:dyDescent="0.3">
      <c r="A8">
        <v>1962</v>
      </c>
      <c r="B8" s="1">
        <v>774.39776372023073</v>
      </c>
      <c r="C8" s="1">
        <v>1217.6206076086175</v>
      </c>
      <c r="D8" s="1">
        <v>1118.5717372000001</v>
      </c>
      <c r="E8" s="11">
        <f t="shared" ref="E8:E56" si="33">B8/B7-1</f>
        <v>1.2011608277962216E-2</v>
      </c>
      <c r="F8" s="11">
        <f t="shared" si="16"/>
        <v>1.4934227690272417E-2</v>
      </c>
      <c r="G8" s="11">
        <f t="shared" si="17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18"/>
        <v>10853.231541603849</v>
      </c>
      <c r="L8" s="1">
        <f t="shared" si="0"/>
        <v>729.97411757378313</v>
      </c>
      <c r="M8" s="1">
        <f t="shared" si="1"/>
        <v>252.72333136908375</v>
      </c>
      <c r="N8" s="11">
        <f t="shared" ref="N8:N56" si="34">K8/K7-1</f>
        <v>4.6140630528093363E-2</v>
      </c>
      <c r="O8" s="11">
        <f t="shared" si="19"/>
        <v>1.9331405760087295E-2</v>
      </c>
      <c r="P8" s="11">
        <f t="shared" si="20"/>
        <v>1.3612154993765335E-2</v>
      </c>
      <c r="Q8" s="1">
        <v>1971.492958</v>
      </c>
      <c r="R8" s="1"/>
      <c r="S8" s="1"/>
      <c r="T8" s="1">
        <f t="shared" si="21"/>
        <v>234.56978602809116</v>
      </c>
      <c r="U8" s="1"/>
      <c r="V8" s="1"/>
      <c r="W8" s="11">
        <f t="shared" ref="W8:W56" si="35">T8/T7-1</f>
        <v>-4.0112603936864888E-3</v>
      </c>
      <c r="X8" s="11"/>
      <c r="Y8" s="11"/>
      <c r="Z8" s="1">
        <v>5522.5510307048735</v>
      </c>
      <c r="AA8" s="1">
        <v>2462.8378739999998</v>
      </c>
      <c r="AB8" s="1">
        <v>364.49029100000098</v>
      </c>
      <c r="AC8" s="12">
        <f t="shared" si="22"/>
        <v>2.8012025142140393</v>
      </c>
      <c r="AD8" s="12"/>
      <c r="AE8" s="12"/>
      <c r="AF8" s="11">
        <f t="shared" ref="AF8:AF54" si="36">AC8/AC7-1</f>
        <v>-8.1868518598653406E-3</v>
      </c>
      <c r="AG8" s="11"/>
      <c r="AH8" s="11"/>
      <c r="AI8" s="1">
        <f t="shared" ref="AI8:AI56" si="37">(1-$AI$5)*AI7+AU7</f>
        <v>15161.168894687262</v>
      </c>
      <c r="AJ8" s="1">
        <f t="shared" ref="AJ8:AJ56" si="38">(1-$AI$5)*AJ7+AV7</f>
        <v>1670.4937536078194</v>
      </c>
      <c r="AK8" s="1">
        <f t="shared" ref="AK8:AK56" si="39">(1-$AI$5)*AK7+AW7</f>
        <v>526.15827388927767</v>
      </c>
      <c r="AL8" s="14">
        <f t="shared" si="23"/>
        <v>5.7278382409537016</v>
      </c>
      <c r="AM8" s="14">
        <f t="shared" si="24"/>
        <v>0.68672762452883207</v>
      </c>
      <c r="AN8" s="14">
        <f t="shared" si="25"/>
        <v>0.296578235488827</v>
      </c>
      <c r="AO8" s="11">
        <f t="shared" ref="AO8:AO56" si="40">AL8/AL7-1</f>
        <v>2.0621120954280148E-2</v>
      </c>
      <c r="AP8" s="11">
        <f t="shared" si="26"/>
        <v>2.5977173653231045E-2</v>
      </c>
      <c r="AQ8" s="11">
        <f t="shared" si="27"/>
        <v>2.3564574154817608E-2</v>
      </c>
      <c r="AR8" s="1">
        <f t="shared" ref="AR8:AR56" si="41">AL8*AI8^$AR$5*B8^(1-$AR$5)</f>
        <v>8040.9720755346516</v>
      </c>
      <c r="AS8" s="1">
        <f t="shared" ref="AS8:AS56" si="42">AM8*AJ8^$AR$5*C8^(1-$AR$5)</f>
        <v>890.76486958931548</v>
      </c>
      <c r="AT8" s="1">
        <f t="shared" ref="AT8:AT56" si="43">AN8*AK8^$AR$5*D8^(1-$AR$5)</f>
        <v>285.29465243098974</v>
      </c>
      <c r="AU8" s="1">
        <f t="shared" ref="AU8:AU56" si="44">$AU$5*AR8</f>
        <v>1608.1944151069304</v>
      </c>
      <c r="AV8" s="1">
        <f t="shared" ref="AV8:AV56" si="45">$AU$5*AS8</f>
        <v>178.15297391786311</v>
      </c>
      <c r="AW8" s="1">
        <f t="shared" ref="AW8:AW56" si="46">$AU$5*AT8</f>
        <v>57.058930486197951</v>
      </c>
      <c r="AX8" s="2">
        <v>0</v>
      </c>
      <c r="AY8" s="2">
        <v>0</v>
      </c>
      <c r="AZ8" s="2">
        <v>0</v>
      </c>
      <c r="BA8" s="2">
        <f t="shared" si="28"/>
        <v>0</v>
      </c>
      <c r="BB8" s="2">
        <f t="shared" si="4"/>
        <v>0</v>
      </c>
      <c r="BC8" s="2">
        <f t="shared" si="5"/>
        <v>0</v>
      </c>
      <c r="BD8" s="2">
        <f t="shared" si="6"/>
        <v>0</v>
      </c>
      <c r="BE8" s="1">
        <f t="shared" si="29"/>
        <v>0</v>
      </c>
      <c r="BF8" s="1">
        <f t="shared" si="7"/>
        <v>0</v>
      </c>
      <c r="BG8" s="1">
        <f t="shared" si="8"/>
        <v>0</v>
      </c>
      <c r="BH8" s="12">
        <f t="shared" si="30"/>
        <v>0</v>
      </c>
      <c r="BI8" s="2">
        <f t="shared" si="31"/>
        <v>0</v>
      </c>
      <c r="BJ8" s="2">
        <f t="shared" si="9"/>
        <v>0</v>
      </c>
      <c r="BK8" s="2">
        <f t="shared" si="10"/>
        <v>0</v>
      </c>
      <c r="BL8" s="2">
        <f t="shared" si="32"/>
        <v>0</v>
      </c>
      <c r="BM8" s="2">
        <f t="shared" si="11"/>
        <v>0</v>
      </c>
      <c r="BN8" s="2">
        <f t="shared" si="12"/>
        <v>0</v>
      </c>
      <c r="BO8" s="2">
        <f t="shared" si="13"/>
        <v>0</v>
      </c>
      <c r="BP8" s="2">
        <f t="shared" si="14"/>
        <v>0</v>
      </c>
      <c r="BQ8" s="2">
        <f t="shared" si="15"/>
        <v>0</v>
      </c>
      <c r="BR8" s="11">
        <f t="shared" ref="BR8:BR71" si="47">SUM(H8:J8)*SUM(B7:D7)/SUM(H7:J7)/SUM(B8:D8)-1+BR$5</f>
        <v>6.7651233799188554E-2</v>
      </c>
      <c r="BS8" s="11"/>
      <c r="BT8" s="11"/>
    </row>
    <row r="9" spans="1:72" x14ac:dyDescent="0.3">
      <c r="A9">
        <v>1963</v>
      </c>
      <c r="B9" s="1">
        <v>783.2823189713107</v>
      </c>
      <c r="C9" s="1">
        <v>1246.8459439187275</v>
      </c>
      <c r="D9" s="1">
        <v>1145.8723861999999</v>
      </c>
      <c r="E9" s="11">
        <f t="shared" si="33"/>
        <v>1.1472857576961815E-2</v>
      </c>
      <c r="F9" s="11">
        <f t="shared" si="16"/>
        <v>2.4002005327018905E-2</v>
      </c>
      <c r="G9" s="11">
        <f t="shared" si="17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18"/>
        <v>11284.699176235443</v>
      </c>
      <c r="L9" s="1">
        <f t="shared" si="0"/>
        <v>726.36697701802041</v>
      </c>
      <c r="M9" s="1">
        <f t="shared" si="1"/>
        <v>262.88992584406049</v>
      </c>
      <c r="N9" s="11">
        <f t="shared" si="34"/>
        <v>3.9754761794000393E-2</v>
      </c>
      <c r="O9" s="11">
        <f t="shared" si="19"/>
        <v>-4.9414636340145979E-3</v>
      </c>
      <c r="P9" s="11">
        <f t="shared" si="20"/>
        <v>4.0228159465534929E-2</v>
      </c>
      <c r="Q9" s="1">
        <v>2097.4392969999994</v>
      </c>
      <c r="R9" s="1"/>
      <c r="S9" s="1"/>
      <c r="T9" s="1">
        <f t="shared" si="21"/>
        <v>237.29090404547492</v>
      </c>
      <c r="U9" s="1"/>
      <c r="V9" s="1"/>
      <c r="W9" s="11">
        <f t="shared" si="35"/>
        <v>1.1600462546603962E-2</v>
      </c>
      <c r="X9" s="11"/>
      <c r="Y9" s="11"/>
      <c r="Z9" s="1">
        <v>5836.4578380874573</v>
      </c>
      <c r="AA9" s="1">
        <v>2590.6511589999996</v>
      </c>
      <c r="AB9" s="1">
        <v>390.03997599999957</v>
      </c>
      <c r="AC9" s="12">
        <f t="shared" si="22"/>
        <v>2.7826587622513963</v>
      </c>
      <c r="AD9" s="12"/>
      <c r="AE9" s="12"/>
      <c r="AF9" s="11">
        <f t="shared" si="36"/>
        <v>-6.6199255029035786E-3</v>
      </c>
      <c r="AG9" s="11"/>
      <c r="AH9" s="11"/>
      <c r="AI9" s="1">
        <f t="shared" si="37"/>
        <v>15253.246420325468</v>
      </c>
      <c r="AJ9" s="1">
        <f t="shared" si="38"/>
        <v>1681.5973521649007</v>
      </c>
      <c r="AK9" s="1">
        <f t="shared" si="39"/>
        <v>530.60137698654785</v>
      </c>
      <c r="AL9" s="14">
        <f t="shared" si="23"/>
        <v>5.8459526861269593</v>
      </c>
      <c r="AM9" s="14">
        <f t="shared" si="24"/>
        <v>0.70456686728368834</v>
      </c>
      <c r="AN9" s="14">
        <f t="shared" si="25"/>
        <v>0.3035669753117084</v>
      </c>
      <c r="AO9" s="11">
        <f t="shared" si="40"/>
        <v>2.0621120954280148E-2</v>
      </c>
      <c r="AP9" s="11">
        <f t="shared" si="26"/>
        <v>2.5977173653231045E-2</v>
      </c>
      <c r="AQ9" s="11">
        <f t="shared" si="27"/>
        <v>2.3564574154817608E-2</v>
      </c>
      <c r="AR9" s="1">
        <f t="shared" si="41"/>
        <v>8292.059544327125</v>
      </c>
      <c r="AS9" s="1">
        <f t="shared" si="42"/>
        <v>932.64605335154022</v>
      </c>
      <c r="AT9" s="1">
        <f t="shared" si="43"/>
        <v>298.20656550399173</v>
      </c>
      <c r="AU9" s="1">
        <f t="shared" si="44"/>
        <v>1658.4119088654252</v>
      </c>
      <c r="AV9" s="1">
        <f t="shared" si="45"/>
        <v>186.52921067030806</v>
      </c>
      <c r="AW9" s="1">
        <f t="shared" si="46"/>
        <v>59.641313100798349</v>
      </c>
      <c r="AX9" s="2">
        <v>0</v>
      </c>
      <c r="AY9" s="2">
        <v>0</v>
      </c>
      <c r="AZ9" s="2">
        <v>0</v>
      </c>
      <c r="BA9" s="2">
        <f t="shared" si="28"/>
        <v>0</v>
      </c>
      <c r="BB9" s="2">
        <f t="shared" si="4"/>
        <v>0</v>
      </c>
      <c r="BC9" s="2">
        <f t="shared" si="5"/>
        <v>0</v>
      </c>
      <c r="BD9" s="2">
        <f t="shared" si="6"/>
        <v>0</v>
      </c>
      <c r="BE9" s="1">
        <f t="shared" si="29"/>
        <v>0</v>
      </c>
      <c r="BF9" s="1">
        <f t="shared" si="7"/>
        <v>0</v>
      </c>
      <c r="BG9" s="1">
        <f t="shared" si="8"/>
        <v>0</v>
      </c>
      <c r="BH9" s="12">
        <f t="shared" si="30"/>
        <v>0</v>
      </c>
      <c r="BI9" s="2">
        <f t="shared" si="31"/>
        <v>0</v>
      </c>
      <c r="BJ9" s="2">
        <f t="shared" si="9"/>
        <v>0</v>
      </c>
      <c r="BK9" s="2">
        <f t="shared" si="10"/>
        <v>0</v>
      </c>
      <c r="BL9" s="2">
        <f t="shared" si="32"/>
        <v>0</v>
      </c>
      <c r="BM9" s="2">
        <f t="shared" si="11"/>
        <v>0</v>
      </c>
      <c r="BN9" s="2">
        <f t="shared" si="12"/>
        <v>0</v>
      </c>
      <c r="BO9" s="2">
        <f t="shared" si="13"/>
        <v>0</v>
      </c>
      <c r="BP9" s="2">
        <f t="shared" si="14"/>
        <v>0</v>
      </c>
      <c r="BQ9" s="2">
        <f t="shared" si="15"/>
        <v>0</v>
      </c>
      <c r="BR9" s="11">
        <f t="shared" si="47"/>
        <v>5.7450470942512738E-2</v>
      </c>
      <c r="BS9" s="11"/>
      <c r="BT9" s="11"/>
    </row>
    <row r="10" spans="1:72" x14ac:dyDescent="0.3">
      <c r="A10">
        <v>1964</v>
      </c>
      <c r="B10" s="1">
        <v>792.07167807264977</v>
      </c>
      <c r="C10" s="1">
        <v>1275.6171731302509</v>
      </c>
      <c r="D10" s="1">
        <v>1174.1435411999998</v>
      </c>
      <c r="E10" s="11">
        <f t="shared" si="33"/>
        <v>1.1221189204017934E-2</v>
      </c>
      <c r="F10" s="11">
        <f t="shared" si="16"/>
        <v>2.3075207768730399E-2</v>
      </c>
      <c r="G10" s="11">
        <f t="shared" si="17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18"/>
        <v>11870.775933907267</v>
      </c>
      <c r="L10" s="1">
        <f t="shared" si="0"/>
        <v>779.29728031109732</v>
      </c>
      <c r="M10" s="1">
        <f t="shared" si="1"/>
        <v>272.17348556962401</v>
      </c>
      <c r="N10" s="11">
        <f t="shared" si="34"/>
        <v>5.1935523359457392E-2</v>
      </c>
      <c r="O10" s="11">
        <f t="shared" si="19"/>
        <v>7.2869919706941344E-2</v>
      </c>
      <c r="P10" s="11">
        <f t="shared" si="20"/>
        <v>3.5313486037005015E-2</v>
      </c>
      <c r="Q10" s="1">
        <v>2194.1947959999998</v>
      </c>
      <c r="R10" s="1"/>
      <c r="S10" s="1"/>
      <c r="T10" s="1">
        <f t="shared" si="21"/>
        <v>233.36277932201324</v>
      </c>
      <c r="U10" s="1"/>
      <c r="V10" s="1"/>
      <c r="W10" s="11">
        <f t="shared" si="35"/>
        <v>-1.6554046769145847E-2</v>
      </c>
      <c r="X10" s="11"/>
      <c r="Y10" s="11"/>
      <c r="Z10" s="1">
        <v>6132.3114399481883</v>
      </c>
      <c r="AA10" s="1">
        <v>2747.936123</v>
      </c>
      <c r="AB10" s="1">
        <v>415.88456599999927</v>
      </c>
      <c r="AC10" s="12">
        <f t="shared" si="22"/>
        <v>2.7947889818749663</v>
      </c>
      <c r="AD10" s="12"/>
      <c r="AE10" s="12"/>
      <c r="AF10" s="11">
        <f t="shared" si="36"/>
        <v>4.359219243165624E-3</v>
      </c>
      <c r="AG10" s="11"/>
      <c r="AH10" s="11"/>
      <c r="AI10" s="1">
        <f t="shared" si="37"/>
        <v>15386.333687158345</v>
      </c>
      <c r="AJ10" s="1">
        <f t="shared" si="38"/>
        <v>1699.9668276187188</v>
      </c>
      <c r="AK10" s="1">
        <f t="shared" si="39"/>
        <v>537.18255238869142</v>
      </c>
      <c r="AL10" s="14">
        <f t="shared" si="23"/>
        <v>5.9665027835605819</v>
      </c>
      <c r="AM10" s="14">
        <f t="shared" si="24"/>
        <v>0.72286952314542974</v>
      </c>
      <c r="AN10" s="14">
        <f t="shared" si="25"/>
        <v>0.31072040181239485</v>
      </c>
      <c r="AO10" s="11">
        <f t="shared" si="40"/>
        <v>2.0621120954280148E-2</v>
      </c>
      <c r="AP10" s="11">
        <f t="shared" si="26"/>
        <v>2.5977173653231045E-2</v>
      </c>
      <c r="AQ10" s="11">
        <f t="shared" si="27"/>
        <v>2.3564574154817608E-2</v>
      </c>
      <c r="AR10" s="1">
        <f t="shared" si="41"/>
        <v>8553.7876507887431</v>
      </c>
      <c r="AS10" s="1">
        <f t="shared" si="42"/>
        <v>976.61702321789789</v>
      </c>
      <c r="AT10" s="1">
        <f t="shared" si="43"/>
        <v>312.01186130975947</v>
      </c>
      <c r="AU10" s="1">
        <f t="shared" si="44"/>
        <v>1710.7575301577488</v>
      </c>
      <c r="AV10" s="1">
        <f t="shared" si="45"/>
        <v>195.32340464357958</v>
      </c>
      <c r="AW10" s="1">
        <f t="shared" si="46"/>
        <v>62.402372261951896</v>
      </c>
      <c r="AX10" s="2">
        <v>0</v>
      </c>
      <c r="AY10" s="2">
        <v>0</v>
      </c>
      <c r="AZ10" s="2">
        <v>0</v>
      </c>
      <c r="BA10" s="2">
        <f t="shared" si="28"/>
        <v>0</v>
      </c>
      <c r="BB10" s="2">
        <f t="shared" si="4"/>
        <v>0</v>
      </c>
      <c r="BC10" s="2">
        <f t="shared" si="5"/>
        <v>0</v>
      </c>
      <c r="BD10" s="2">
        <f t="shared" si="6"/>
        <v>0</v>
      </c>
      <c r="BE10" s="1">
        <f t="shared" si="29"/>
        <v>0</v>
      </c>
      <c r="BF10" s="1">
        <f t="shared" si="7"/>
        <v>0</v>
      </c>
      <c r="BG10" s="1">
        <f t="shared" si="8"/>
        <v>0</v>
      </c>
      <c r="BH10" s="12">
        <f t="shared" si="30"/>
        <v>0</v>
      </c>
      <c r="BI10" s="2">
        <f t="shared" si="31"/>
        <v>0</v>
      </c>
      <c r="BJ10" s="2">
        <f t="shared" si="9"/>
        <v>0</v>
      </c>
      <c r="BK10" s="2">
        <f t="shared" si="10"/>
        <v>0</v>
      </c>
      <c r="BL10" s="2">
        <f t="shared" si="32"/>
        <v>0</v>
      </c>
      <c r="BM10" s="2">
        <f t="shared" si="11"/>
        <v>0</v>
      </c>
      <c r="BN10" s="2">
        <f t="shared" si="12"/>
        <v>0</v>
      </c>
      <c r="BO10" s="2">
        <f t="shared" si="13"/>
        <v>0</v>
      </c>
      <c r="BP10" s="2">
        <f t="shared" si="14"/>
        <v>0</v>
      </c>
      <c r="BQ10" s="2">
        <f t="shared" si="15"/>
        <v>0</v>
      </c>
      <c r="BR10" s="11">
        <f t="shared" si="47"/>
        <v>7.5046453543986508E-2</v>
      </c>
      <c r="BS10" s="11"/>
      <c r="BT10" s="11"/>
    </row>
    <row r="11" spans="1:72" x14ac:dyDescent="0.3">
      <c r="A11">
        <v>1965</v>
      </c>
      <c r="B11" s="1">
        <v>800.66078402081905</v>
      </c>
      <c r="C11" s="1">
        <v>1305.235463</v>
      </c>
      <c r="D11" s="1">
        <v>1203.382967</v>
      </c>
      <c r="E11" s="11">
        <f t="shared" si="33"/>
        <v>1.0843849345893997E-2</v>
      </c>
      <c r="F11" s="11">
        <f t="shared" si="16"/>
        <v>2.3218792043280922E-2</v>
      </c>
      <c r="G11" s="11">
        <f t="shared" si="17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18"/>
        <v>12399.656778314171</v>
      </c>
      <c r="L11" s="1">
        <f t="shared" si="0"/>
        <v>830.23461070803955</v>
      </c>
      <c r="M11" s="1">
        <f t="shared" si="1"/>
        <v>291.52074910797808</v>
      </c>
      <c r="N11" s="11">
        <f t="shared" si="34"/>
        <v>4.4553182315254292E-2</v>
      </c>
      <c r="O11" s="11">
        <f t="shared" si="19"/>
        <v>6.5363156890022589E-2</v>
      </c>
      <c r="P11" s="11">
        <f t="shared" si="20"/>
        <v>7.1084306753329551E-2</v>
      </c>
      <c r="Q11" s="1">
        <v>2371.6535028912936</v>
      </c>
      <c r="R11" s="1"/>
      <c r="S11" s="1"/>
      <c r="T11" s="1">
        <f t="shared" si="21"/>
        <v>238.88727562627687</v>
      </c>
      <c r="U11" s="1"/>
      <c r="V11" s="1"/>
      <c r="W11" s="11">
        <f t="shared" si="35"/>
        <v>2.3673425215083199E-2</v>
      </c>
      <c r="X11" s="11"/>
      <c r="Y11" s="11"/>
      <c r="Z11" s="1">
        <v>6397.5940110054044</v>
      </c>
      <c r="AA11" s="1">
        <v>2944.6596719999998</v>
      </c>
      <c r="AB11" s="1">
        <v>454.80166899999767</v>
      </c>
      <c r="AC11" s="12">
        <f t="shared" si="22"/>
        <v>2.697524745164531</v>
      </c>
      <c r="AD11" s="12"/>
      <c r="AE11" s="12"/>
      <c r="AF11" s="11">
        <f t="shared" si="36"/>
        <v>-3.4801996623438303E-2</v>
      </c>
      <c r="AG11" s="11"/>
      <c r="AH11" s="11"/>
      <c r="AI11" s="1">
        <f t="shared" si="37"/>
        <v>15558.457848600259</v>
      </c>
      <c r="AJ11" s="1">
        <f t="shared" si="38"/>
        <v>1725.2935495004265</v>
      </c>
      <c r="AK11" s="1">
        <f t="shared" si="39"/>
        <v>545.86666941177418</v>
      </c>
      <c r="AL11" s="14">
        <f t="shared" si="23"/>
        <v>6.0895387591344337</v>
      </c>
      <c r="AM11" s="14">
        <f t="shared" si="24"/>
        <v>0.74164763027680691</v>
      </c>
      <c r="AN11" s="14">
        <f t="shared" si="25"/>
        <v>0.31804239576231774</v>
      </c>
      <c r="AO11" s="11">
        <f t="shared" si="40"/>
        <v>2.0621120954280148E-2</v>
      </c>
      <c r="AP11" s="11">
        <f t="shared" si="26"/>
        <v>2.5977173653231045E-2</v>
      </c>
      <c r="AQ11" s="11">
        <f t="shared" si="27"/>
        <v>2.3564574154817608E-2</v>
      </c>
      <c r="AR11" s="1">
        <f t="shared" si="41"/>
        <v>8825.4438169729783</v>
      </c>
      <c r="AS11" s="1">
        <f t="shared" si="42"/>
        <v>1023.5788535981193</v>
      </c>
      <c r="AT11" s="1">
        <f t="shared" si="43"/>
        <v>326.75739099029039</v>
      </c>
      <c r="AU11" s="1">
        <f t="shared" si="44"/>
        <v>1765.0887633945958</v>
      </c>
      <c r="AV11" s="1">
        <f t="shared" si="45"/>
        <v>204.71577071962386</v>
      </c>
      <c r="AW11" s="1">
        <f t="shared" si="46"/>
        <v>65.351478198058075</v>
      </c>
      <c r="AX11" s="2">
        <v>0</v>
      </c>
      <c r="AY11" s="2">
        <v>0</v>
      </c>
      <c r="AZ11" s="2">
        <v>0</v>
      </c>
      <c r="BA11" s="2">
        <f t="shared" si="28"/>
        <v>0</v>
      </c>
      <c r="BB11" s="2">
        <f t="shared" si="4"/>
        <v>0</v>
      </c>
      <c r="BC11" s="2">
        <f t="shared" si="5"/>
        <v>0</v>
      </c>
      <c r="BD11" s="2">
        <f t="shared" si="6"/>
        <v>0</v>
      </c>
      <c r="BE11" s="1">
        <f t="shared" si="29"/>
        <v>0</v>
      </c>
      <c r="BF11" s="1">
        <f t="shared" si="7"/>
        <v>0</v>
      </c>
      <c r="BG11" s="1">
        <f t="shared" si="8"/>
        <v>0</v>
      </c>
      <c r="BH11" s="12">
        <f t="shared" si="30"/>
        <v>0</v>
      </c>
      <c r="BI11" s="2">
        <f t="shared" si="31"/>
        <v>0</v>
      </c>
      <c r="BJ11" s="2">
        <f t="shared" si="9"/>
        <v>0</v>
      </c>
      <c r="BK11" s="2">
        <f t="shared" si="10"/>
        <v>0</v>
      </c>
      <c r="BL11" s="2">
        <f t="shared" si="32"/>
        <v>0</v>
      </c>
      <c r="BM11" s="2">
        <f t="shared" si="11"/>
        <v>0</v>
      </c>
      <c r="BN11" s="2">
        <f t="shared" si="12"/>
        <v>0</v>
      </c>
      <c r="BO11" s="2">
        <f t="shared" si="13"/>
        <v>0</v>
      </c>
      <c r="BP11" s="2">
        <f t="shared" si="14"/>
        <v>0</v>
      </c>
      <c r="BQ11" s="2">
        <f t="shared" si="15"/>
        <v>0</v>
      </c>
      <c r="BR11" s="11">
        <f t="shared" si="47"/>
        <v>6.8693189053533804E-2</v>
      </c>
      <c r="BS11" s="11"/>
      <c r="BT11" s="11"/>
    </row>
    <row r="12" spans="1:72" x14ac:dyDescent="0.3">
      <c r="A12">
        <v>1966</v>
      </c>
      <c r="B12" s="1">
        <v>808.565449944119</v>
      </c>
      <c r="C12" s="1">
        <v>1337.5104560370733</v>
      </c>
      <c r="D12" s="1">
        <v>1233.6147822000003</v>
      </c>
      <c r="E12" s="11">
        <f t="shared" si="33"/>
        <v>9.8726777694839729E-3</v>
      </c>
      <c r="F12" s="11">
        <f t="shared" si="16"/>
        <v>2.472733384280823E-2</v>
      </c>
      <c r="G12" s="11">
        <f t="shared" si="17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18"/>
        <v>12996.075816765251</v>
      </c>
      <c r="L12" s="1">
        <f t="shared" si="0"/>
        <v>854.85668859617681</v>
      </c>
      <c r="M12" s="1">
        <f t="shared" si="1"/>
        <v>291.12409350119117</v>
      </c>
      <c r="N12" s="11">
        <f t="shared" si="34"/>
        <v>4.8099640910558072E-2</v>
      </c>
      <c r="O12" s="11">
        <f t="shared" si="19"/>
        <v>2.9656771195239795E-2</v>
      </c>
      <c r="P12" s="11">
        <f t="shared" si="20"/>
        <v>-1.3606427947260302E-3</v>
      </c>
      <c r="Q12" s="1">
        <v>2485.4318011903943</v>
      </c>
      <c r="R12" s="1"/>
      <c r="S12" s="1"/>
      <c r="T12" s="1">
        <f t="shared" si="21"/>
        <v>236.5235749850483</v>
      </c>
      <c r="U12" s="1"/>
      <c r="V12" s="1"/>
      <c r="W12" s="11">
        <f t="shared" si="35"/>
        <v>-9.8946276440710079E-3</v>
      </c>
      <c r="X12" s="11"/>
      <c r="Y12" s="11"/>
      <c r="Z12" s="1">
        <v>6680.4349658986584</v>
      </c>
      <c r="AA12" s="1">
        <v>3146.7883789999996</v>
      </c>
      <c r="AB12" s="1">
        <v>469.78474300000289</v>
      </c>
      <c r="AC12" s="12">
        <f t="shared" si="22"/>
        <v>2.6878367624889457</v>
      </c>
      <c r="AD12" s="12"/>
      <c r="AE12" s="12"/>
      <c r="AF12" s="11">
        <f t="shared" si="36"/>
        <v>-3.5914342187042259E-3</v>
      </c>
      <c r="AG12" s="11"/>
      <c r="AH12" s="11"/>
      <c r="AI12" s="1">
        <f t="shared" si="37"/>
        <v>15767.700827134828</v>
      </c>
      <c r="AJ12" s="1">
        <f t="shared" si="38"/>
        <v>1757.4799652700076</v>
      </c>
      <c r="AK12" s="1">
        <f t="shared" si="39"/>
        <v>556.63148066865483</v>
      </c>
      <c r="AL12" s="14">
        <f t="shared" si="23"/>
        <v>6.2151118744423215</v>
      </c>
      <c r="AM12" s="14">
        <f t="shared" si="24"/>
        <v>0.76091353955801477</v>
      </c>
      <c r="AN12" s="14">
        <f t="shared" si="25"/>
        <v>0.32553692938163475</v>
      </c>
      <c r="AO12" s="11">
        <f t="shared" si="40"/>
        <v>2.0621120954280148E-2</v>
      </c>
      <c r="AP12" s="11">
        <f t="shared" si="26"/>
        <v>2.5977173653231045E-2</v>
      </c>
      <c r="AQ12" s="11">
        <f t="shared" si="27"/>
        <v>2.3564574154817608E-2</v>
      </c>
      <c r="AR12" s="1">
        <f t="shared" si="41"/>
        <v>9102.7951347293456</v>
      </c>
      <c r="AS12" s="1">
        <f t="shared" si="42"/>
        <v>1074.8581088250889</v>
      </c>
      <c r="AT12" s="1">
        <f t="shared" si="43"/>
        <v>342.49754863160757</v>
      </c>
      <c r="AU12" s="1">
        <f t="shared" si="44"/>
        <v>1820.5590269458692</v>
      </c>
      <c r="AV12" s="1">
        <f t="shared" si="45"/>
        <v>214.9716217650178</v>
      </c>
      <c r="AW12" s="1">
        <f t="shared" si="46"/>
        <v>68.49950972632152</v>
      </c>
      <c r="AX12" s="2">
        <v>0</v>
      </c>
      <c r="AY12" s="2">
        <v>0</v>
      </c>
      <c r="AZ12" s="2">
        <v>0</v>
      </c>
      <c r="BA12" s="2">
        <f t="shared" si="28"/>
        <v>0</v>
      </c>
      <c r="BB12" s="2">
        <f t="shared" si="4"/>
        <v>0</v>
      </c>
      <c r="BC12" s="2">
        <f t="shared" si="5"/>
        <v>0</v>
      </c>
      <c r="BD12" s="2">
        <f t="shared" si="6"/>
        <v>0</v>
      </c>
      <c r="BE12" s="1">
        <f t="shared" si="29"/>
        <v>0</v>
      </c>
      <c r="BF12" s="1">
        <f t="shared" si="7"/>
        <v>0</v>
      </c>
      <c r="BG12" s="1">
        <f t="shared" si="8"/>
        <v>0</v>
      </c>
      <c r="BH12" s="12">
        <f t="shared" si="30"/>
        <v>0</v>
      </c>
      <c r="BI12" s="2">
        <f t="shared" si="31"/>
        <v>0</v>
      </c>
      <c r="BJ12" s="2">
        <f t="shared" si="9"/>
        <v>0</v>
      </c>
      <c r="BK12" s="2">
        <f t="shared" si="10"/>
        <v>0</v>
      </c>
      <c r="BL12" s="2">
        <f t="shared" si="32"/>
        <v>0</v>
      </c>
      <c r="BM12" s="2">
        <f t="shared" si="11"/>
        <v>0</v>
      </c>
      <c r="BN12" s="2">
        <f t="shared" si="12"/>
        <v>0</v>
      </c>
      <c r="BO12" s="2">
        <f t="shared" si="13"/>
        <v>0</v>
      </c>
      <c r="BP12" s="2">
        <f t="shared" si="14"/>
        <v>0</v>
      </c>
      <c r="BQ12" s="2">
        <f t="shared" si="15"/>
        <v>0</v>
      </c>
      <c r="BR12" s="11">
        <f t="shared" si="47"/>
        <v>6.5035237962948605E-2</v>
      </c>
      <c r="BS12" s="11"/>
      <c r="BT12" s="11"/>
    </row>
    <row r="13" spans="1:72" x14ac:dyDescent="0.3">
      <c r="A13">
        <v>1967</v>
      </c>
      <c r="B13" s="1">
        <v>815.87312639580489</v>
      </c>
      <c r="C13" s="1">
        <v>1368.8453209955549</v>
      </c>
      <c r="D13" s="1">
        <v>1264.7723281999999</v>
      </c>
      <c r="E13" s="11">
        <f t="shared" si="33"/>
        <v>9.0378292223478596E-3</v>
      </c>
      <c r="F13" s="11">
        <f t="shared" si="16"/>
        <v>2.3427753268803642E-2</v>
      </c>
      <c r="G13" s="11">
        <f t="shared" si="17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18"/>
        <v>13450.202697696455</v>
      </c>
      <c r="L13" s="1">
        <f t="shared" si="0"/>
        <v>867.65435758493743</v>
      </c>
      <c r="M13" s="1">
        <f t="shared" si="1"/>
        <v>297.73298924832733</v>
      </c>
      <c r="N13" s="11">
        <f t="shared" si="34"/>
        <v>3.4943385013603168E-2</v>
      </c>
      <c r="O13" s="11">
        <f t="shared" si="19"/>
        <v>1.4970543202716957E-2</v>
      </c>
      <c r="P13" s="11">
        <f t="shared" si="20"/>
        <v>2.2701301248050587E-2</v>
      </c>
      <c r="Q13" s="1">
        <v>2609.7598050683955</v>
      </c>
      <c r="R13" s="1"/>
      <c r="S13" s="1"/>
      <c r="T13" s="1">
        <f t="shared" si="21"/>
        <v>237.82038632290613</v>
      </c>
      <c r="U13" s="1"/>
      <c r="V13" s="1"/>
      <c r="W13" s="11">
        <f t="shared" si="35"/>
        <v>5.4827994965820359E-3</v>
      </c>
      <c r="X13" s="11"/>
      <c r="Y13" s="11"/>
      <c r="Z13" s="1">
        <v>6971.1848429002885</v>
      </c>
      <c r="AA13" s="1">
        <v>3188.9185419999999</v>
      </c>
      <c r="AB13" s="1">
        <v>496.66283300000077</v>
      </c>
      <c r="AC13" s="12">
        <f t="shared" si="22"/>
        <v>2.6711978739811997</v>
      </c>
      <c r="AD13" s="12"/>
      <c r="AE13" s="12"/>
      <c r="AF13" s="11">
        <f t="shared" si="36"/>
        <v>-6.1904386233404551E-3</v>
      </c>
      <c r="AG13" s="11"/>
      <c r="AH13" s="11"/>
      <c r="AI13" s="1">
        <f t="shared" si="37"/>
        <v>16011.489771367214</v>
      </c>
      <c r="AJ13" s="1">
        <f t="shared" si="38"/>
        <v>1796.7035905080247</v>
      </c>
      <c r="AK13" s="1">
        <f t="shared" si="39"/>
        <v>569.46784232811092</v>
      </c>
      <c r="AL13" s="14">
        <f t="shared" si="23"/>
        <v>6.3432744481495797</v>
      </c>
      <c r="AM13" s="14">
        <f t="shared" si="24"/>
        <v>0.78067992271020803</v>
      </c>
      <c r="AN13" s="14">
        <f t="shared" si="25"/>
        <v>0.33320806849417989</v>
      </c>
      <c r="AO13" s="11">
        <f t="shared" si="40"/>
        <v>2.0621120954280148E-2</v>
      </c>
      <c r="AP13" s="11">
        <f t="shared" si="26"/>
        <v>2.5977173653231045E-2</v>
      </c>
      <c r="AQ13" s="11">
        <f t="shared" si="27"/>
        <v>2.3564574154817608E-2</v>
      </c>
      <c r="AR13" s="1">
        <f t="shared" si="41"/>
        <v>9386.3761279839782</v>
      </c>
      <c r="AS13" s="1">
        <f t="shared" si="42"/>
        <v>1128.3706942022791</v>
      </c>
      <c r="AT13" s="1">
        <f t="shared" si="43"/>
        <v>359.2685772943359</v>
      </c>
      <c r="AU13" s="1">
        <f t="shared" si="44"/>
        <v>1877.2752255967957</v>
      </c>
      <c r="AV13" s="1">
        <f t="shared" si="45"/>
        <v>225.67413884045584</v>
      </c>
      <c r="AW13" s="1">
        <f t="shared" si="46"/>
        <v>71.853715458867185</v>
      </c>
      <c r="AX13" s="2">
        <v>0</v>
      </c>
      <c r="AY13" s="2">
        <v>0</v>
      </c>
      <c r="AZ13" s="2">
        <v>0</v>
      </c>
      <c r="BA13" s="2">
        <f t="shared" si="28"/>
        <v>0</v>
      </c>
      <c r="BB13" s="2">
        <f t="shared" si="4"/>
        <v>0</v>
      </c>
      <c r="BC13" s="2">
        <f t="shared" si="5"/>
        <v>0</v>
      </c>
      <c r="BD13" s="2">
        <f t="shared" si="6"/>
        <v>0</v>
      </c>
      <c r="BE13" s="1">
        <f t="shared" si="29"/>
        <v>0</v>
      </c>
      <c r="BF13" s="1">
        <f t="shared" si="7"/>
        <v>0</v>
      </c>
      <c r="BG13" s="1">
        <f t="shared" si="8"/>
        <v>0</v>
      </c>
      <c r="BH13" s="12">
        <f t="shared" si="30"/>
        <v>0</v>
      </c>
      <c r="BI13" s="2">
        <f t="shared" si="31"/>
        <v>0</v>
      </c>
      <c r="BJ13" s="2">
        <f t="shared" si="9"/>
        <v>0</v>
      </c>
      <c r="BK13" s="2">
        <f t="shared" si="10"/>
        <v>0</v>
      </c>
      <c r="BL13" s="2">
        <f t="shared" si="32"/>
        <v>0</v>
      </c>
      <c r="BM13" s="2">
        <f t="shared" si="11"/>
        <v>0</v>
      </c>
      <c r="BN13" s="2">
        <f t="shared" si="12"/>
        <v>0</v>
      </c>
      <c r="BO13" s="2">
        <f t="shared" si="13"/>
        <v>0</v>
      </c>
      <c r="BP13" s="2">
        <f t="shared" si="14"/>
        <v>0</v>
      </c>
      <c r="BQ13" s="2">
        <f t="shared" si="15"/>
        <v>0</v>
      </c>
      <c r="BR13" s="11">
        <f t="shared" si="47"/>
        <v>5.2772381868527701E-2</v>
      </c>
      <c r="BS13" s="11"/>
      <c r="BT13" s="11"/>
    </row>
    <row r="14" spans="1:72" x14ac:dyDescent="0.3">
      <c r="A14">
        <v>1968</v>
      </c>
      <c r="B14" s="1">
        <v>822.62322241253833</v>
      </c>
      <c r="C14" s="1">
        <v>1400.9943564285577</v>
      </c>
      <c r="D14" s="1">
        <v>1296.6763331999996</v>
      </c>
      <c r="E14" s="11">
        <f t="shared" si="33"/>
        <v>8.2734628686111922E-3</v>
      </c>
      <c r="F14" s="11">
        <f t="shared" si="16"/>
        <v>2.3486244164987902E-2</v>
      </c>
      <c r="G14" s="11">
        <f t="shared" si="17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18"/>
        <v>14147.198057643967</v>
      </c>
      <c r="L14" s="1">
        <f t="shared" si="0"/>
        <v>928.89338556550786</v>
      </c>
      <c r="M14" s="1">
        <f t="shared" si="1"/>
        <v>306.35141038049125</v>
      </c>
      <c r="N14" s="11">
        <f t="shared" si="34"/>
        <v>5.1820435395139697E-2</v>
      </c>
      <c r="O14" s="11">
        <f t="shared" si="19"/>
        <v>7.0579980893573202E-2</v>
      </c>
      <c r="P14" s="11">
        <f t="shared" si="20"/>
        <v>2.8946812894071527E-2</v>
      </c>
      <c r="Q14" s="1">
        <v>2771.6413588603582</v>
      </c>
      <c r="R14" s="1"/>
      <c r="S14" s="1"/>
      <c r="T14" s="1">
        <f t="shared" si="21"/>
        <v>238.15825215926691</v>
      </c>
      <c r="U14" s="1"/>
      <c r="V14" s="1"/>
      <c r="W14" s="11">
        <f t="shared" si="35"/>
        <v>1.4206765096329566E-3</v>
      </c>
      <c r="X14" s="11"/>
      <c r="Y14" s="11"/>
      <c r="Z14" s="1">
        <v>7346.5497552800771</v>
      </c>
      <c r="AA14" s="1">
        <v>3339.6542439999994</v>
      </c>
      <c r="AB14" s="1">
        <v>548.99933499999679</v>
      </c>
      <c r="AC14" s="12">
        <f t="shared" si="22"/>
        <v>2.6506134106401222</v>
      </c>
      <c r="AD14" s="12"/>
      <c r="AE14" s="12"/>
      <c r="AF14" s="11">
        <f t="shared" si="36"/>
        <v>-7.7060795613759225E-3</v>
      </c>
      <c r="AG14" s="11"/>
      <c r="AH14" s="11"/>
      <c r="AI14" s="1">
        <f t="shared" si="37"/>
        <v>16287.616019827288</v>
      </c>
      <c r="AJ14" s="1">
        <f t="shared" si="38"/>
        <v>1842.7073702976782</v>
      </c>
      <c r="AK14" s="1">
        <f t="shared" si="39"/>
        <v>584.37477355416706</v>
      </c>
      <c r="AL14" s="14">
        <f t="shared" si="23"/>
        <v>6.4740798777910671</v>
      </c>
      <c r="AM14" s="14">
        <f t="shared" si="24"/>
        <v>0.80095978063004214</v>
      </c>
      <c r="AN14" s="14">
        <f t="shared" si="25"/>
        <v>0.34105997473319455</v>
      </c>
      <c r="AO14" s="11">
        <f t="shared" si="40"/>
        <v>2.0621120954280148E-2</v>
      </c>
      <c r="AP14" s="11">
        <f t="shared" si="26"/>
        <v>2.5977173653231045E-2</v>
      </c>
      <c r="AQ14" s="11">
        <f t="shared" si="27"/>
        <v>2.3564574154817608E-2</v>
      </c>
      <c r="AR14" s="1">
        <f t="shared" si="41"/>
        <v>9676.3224057587577</v>
      </c>
      <c r="AS14" s="1">
        <f t="shared" si="42"/>
        <v>1185.3622500003498</v>
      </c>
      <c r="AT14" s="1">
        <f t="shared" si="43"/>
        <v>377.08070893414532</v>
      </c>
      <c r="AU14" s="1">
        <f t="shared" si="44"/>
        <v>1935.2644811517516</v>
      </c>
      <c r="AV14" s="1">
        <f t="shared" si="45"/>
        <v>237.07245000006998</v>
      </c>
      <c r="AW14" s="1">
        <f t="shared" si="46"/>
        <v>75.416141786829073</v>
      </c>
      <c r="AX14" s="2">
        <v>0</v>
      </c>
      <c r="AY14" s="2">
        <v>0</v>
      </c>
      <c r="AZ14" s="2">
        <v>0</v>
      </c>
      <c r="BA14" s="2">
        <f t="shared" si="28"/>
        <v>0</v>
      </c>
      <c r="BB14" s="2">
        <f t="shared" si="4"/>
        <v>0</v>
      </c>
      <c r="BC14" s="2">
        <f t="shared" si="5"/>
        <v>0</v>
      </c>
      <c r="BD14" s="2">
        <f t="shared" si="6"/>
        <v>0</v>
      </c>
      <c r="BE14" s="1">
        <f t="shared" si="29"/>
        <v>0</v>
      </c>
      <c r="BF14" s="1">
        <f t="shared" si="7"/>
        <v>0</v>
      </c>
      <c r="BG14" s="1">
        <f t="shared" si="8"/>
        <v>0</v>
      </c>
      <c r="BH14" s="12">
        <f t="shared" si="30"/>
        <v>0</v>
      </c>
      <c r="BI14" s="2">
        <f t="shared" si="31"/>
        <v>0</v>
      </c>
      <c r="BJ14" s="2">
        <f t="shared" si="9"/>
        <v>0</v>
      </c>
      <c r="BK14" s="2">
        <f t="shared" si="10"/>
        <v>0</v>
      </c>
      <c r="BL14" s="2">
        <f t="shared" si="32"/>
        <v>0</v>
      </c>
      <c r="BM14" s="2">
        <f t="shared" si="11"/>
        <v>0</v>
      </c>
      <c r="BN14" s="2">
        <f t="shared" si="12"/>
        <v>0</v>
      </c>
      <c r="BO14" s="2">
        <f t="shared" si="13"/>
        <v>0</v>
      </c>
      <c r="BP14" s="2">
        <f t="shared" si="14"/>
        <v>0</v>
      </c>
      <c r="BQ14" s="2">
        <f t="shared" si="15"/>
        <v>0</v>
      </c>
      <c r="BR14" s="11">
        <f t="shared" si="47"/>
        <v>7.2294549261994828E-2</v>
      </c>
      <c r="BS14" s="11"/>
      <c r="BT14" s="11"/>
    </row>
    <row r="15" spans="1:72" x14ac:dyDescent="0.3">
      <c r="A15">
        <v>1969</v>
      </c>
      <c r="B15" s="1">
        <v>831.14216744508656</v>
      </c>
      <c r="C15" s="1">
        <v>1434.8684787736713</v>
      </c>
      <c r="D15" s="1">
        <v>1329.1099802000001</v>
      </c>
      <c r="E15" s="11">
        <f t="shared" si="33"/>
        <v>1.0355828525681954E-2</v>
      </c>
      <c r="F15" s="11">
        <f t="shared" si="16"/>
        <v>2.4178628693027893E-2</v>
      </c>
      <c r="G15" s="11">
        <f t="shared" si="17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18"/>
        <v>14860.457675322026</v>
      </c>
      <c r="L15" s="1">
        <f t="shared" si="0"/>
        <v>960.92249773698404</v>
      </c>
      <c r="M15" s="1">
        <f t="shared" si="1"/>
        <v>318.45456157543998</v>
      </c>
      <c r="N15" s="11">
        <f t="shared" si="34"/>
        <v>5.041702355277855E-2</v>
      </c>
      <c r="O15" s="11">
        <f t="shared" si="19"/>
        <v>3.4480934700570565E-2</v>
      </c>
      <c r="P15" s="11">
        <f t="shared" si="20"/>
        <v>3.9507411374135604E-2</v>
      </c>
      <c r="Q15" s="1">
        <v>2952.370692419564</v>
      </c>
      <c r="R15" s="1"/>
      <c r="S15" s="1"/>
      <c r="T15" s="1">
        <f t="shared" si="21"/>
        <v>239.03603915056789</v>
      </c>
      <c r="U15" s="1"/>
      <c r="V15" s="1"/>
      <c r="W15" s="11">
        <f t="shared" si="35"/>
        <v>3.6857299016199718E-3</v>
      </c>
      <c r="X15" s="11"/>
      <c r="Y15" s="11"/>
      <c r="Z15" s="1">
        <v>7797.5573611812506</v>
      </c>
      <c r="AA15" s="1">
        <v>3617.4698309999994</v>
      </c>
      <c r="AB15" s="1">
        <v>580.34912700000041</v>
      </c>
      <c r="AC15" s="12">
        <f t="shared" si="22"/>
        <v>2.6411173167387387</v>
      </c>
      <c r="AD15" s="12"/>
      <c r="AE15" s="12"/>
      <c r="AF15" s="11">
        <f t="shared" si="36"/>
        <v>-3.5826023754592651E-3</v>
      </c>
      <c r="AG15" s="11"/>
      <c r="AH15" s="11"/>
      <c r="AI15" s="1">
        <f t="shared" si="37"/>
        <v>16594.118898996312</v>
      </c>
      <c r="AJ15" s="1">
        <f t="shared" si="38"/>
        <v>1895.5090832679803</v>
      </c>
      <c r="AK15" s="1">
        <f t="shared" si="39"/>
        <v>601.35343798557938</v>
      </c>
      <c r="AL15" s="14">
        <f t="shared" si="23"/>
        <v>6.6075826620186682</v>
      </c>
      <c r="AM15" s="14">
        <f t="shared" si="24"/>
        <v>0.82176645194072262</v>
      </c>
      <c r="AN15" s="14">
        <f t="shared" si="25"/>
        <v>0.34909690779903513</v>
      </c>
      <c r="AO15" s="11">
        <f t="shared" si="40"/>
        <v>2.0621120954280148E-2</v>
      </c>
      <c r="AP15" s="11">
        <f t="shared" si="26"/>
        <v>2.5977173653231045E-2</v>
      </c>
      <c r="AQ15" s="11">
        <f t="shared" si="27"/>
        <v>2.3564574154817608E-2</v>
      </c>
      <c r="AR15" s="1">
        <f t="shared" si="41"/>
        <v>9994.7905533313224</v>
      </c>
      <c r="AS15" s="1">
        <f t="shared" si="42"/>
        <v>1246.6463148570547</v>
      </c>
      <c r="AT15" s="1">
        <f t="shared" si="43"/>
        <v>395.93208496619508</v>
      </c>
      <c r="AU15" s="1">
        <f t="shared" si="44"/>
        <v>1998.9581106662645</v>
      </c>
      <c r="AV15" s="1">
        <f t="shared" si="45"/>
        <v>249.32926297141094</v>
      </c>
      <c r="AW15" s="1">
        <f t="shared" si="46"/>
        <v>79.186416993239021</v>
      </c>
      <c r="AX15" s="2">
        <v>0</v>
      </c>
      <c r="AY15" s="2">
        <v>0</v>
      </c>
      <c r="AZ15" s="2">
        <v>0</v>
      </c>
      <c r="BA15" s="2">
        <f t="shared" si="28"/>
        <v>0</v>
      </c>
      <c r="BB15" s="2">
        <f t="shared" si="4"/>
        <v>0</v>
      </c>
      <c r="BC15" s="2">
        <f t="shared" si="5"/>
        <v>0</v>
      </c>
      <c r="BD15" s="2">
        <f t="shared" si="6"/>
        <v>0</v>
      </c>
      <c r="BE15" s="1">
        <f t="shared" si="29"/>
        <v>0</v>
      </c>
      <c r="BF15" s="1">
        <f t="shared" si="7"/>
        <v>0</v>
      </c>
      <c r="BG15" s="1">
        <f t="shared" si="8"/>
        <v>0</v>
      </c>
      <c r="BH15" s="12">
        <f t="shared" si="30"/>
        <v>0</v>
      </c>
      <c r="BI15" s="2">
        <f t="shared" si="31"/>
        <v>0</v>
      </c>
      <c r="BJ15" s="2">
        <f t="shared" si="9"/>
        <v>0</v>
      </c>
      <c r="BK15" s="2">
        <f t="shared" si="10"/>
        <v>0</v>
      </c>
      <c r="BL15" s="2">
        <f t="shared" si="32"/>
        <v>0</v>
      </c>
      <c r="BM15" s="2">
        <f t="shared" si="11"/>
        <v>0</v>
      </c>
      <c r="BN15" s="2">
        <f t="shared" si="12"/>
        <v>0</v>
      </c>
      <c r="BO15" s="2">
        <f t="shared" si="13"/>
        <v>0</v>
      </c>
      <c r="BP15" s="2">
        <f t="shared" si="14"/>
        <v>0</v>
      </c>
      <c r="BQ15" s="2">
        <f t="shared" si="15"/>
        <v>0</v>
      </c>
      <c r="BR15" s="11">
        <f t="shared" si="47"/>
        <v>6.9156537978306759E-2</v>
      </c>
      <c r="BS15" s="11"/>
      <c r="BT15" s="11"/>
    </row>
    <row r="16" spans="1:72" x14ac:dyDescent="0.3">
      <c r="A16">
        <v>1970</v>
      </c>
      <c r="B16" s="1">
        <v>838.68260221630339</v>
      </c>
      <c r="C16" s="1">
        <v>1469.36546</v>
      </c>
      <c r="D16" s="1">
        <v>1361.9334650000001</v>
      </c>
      <c r="E16" s="11">
        <f t="shared" si="33"/>
        <v>9.0723766240810022E-3</v>
      </c>
      <c r="F16" s="11">
        <f t="shared" si="16"/>
        <v>2.4041911671104588E-2</v>
      </c>
      <c r="G16" s="11">
        <f t="shared" si="17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18"/>
        <v>15268.913327934199</v>
      </c>
      <c r="L16" s="1">
        <f t="shared" si="0"/>
        <v>1020.2942153499797</v>
      </c>
      <c r="M16" s="1">
        <f t="shared" si="1"/>
        <v>332.42707462745153</v>
      </c>
      <c r="N16" s="11">
        <f t="shared" si="34"/>
        <v>2.7486074893270152E-2</v>
      </c>
      <c r="O16" s="11">
        <f t="shared" si="19"/>
        <v>6.1786166681307542E-2</v>
      </c>
      <c r="P16" s="11">
        <f t="shared" si="20"/>
        <v>4.3876002224265687E-2</v>
      </c>
      <c r="Q16" s="1">
        <v>3224.0732506673107</v>
      </c>
      <c r="R16" s="1"/>
      <c r="S16" s="1"/>
      <c r="T16" s="1">
        <f t="shared" si="21"/>
        <v>251.76719217015059</v>
      </c>
      <c r="U16" s="1"/>
      <c r="V16" s="1"/>
      <c r="W16" s="11">
        <f t="shared" si="35"/>
        <v>5.3260391465754564E-2</v>
      </c>
      <c r="X16" s="11"/>
      <c r="Y16" s="11"/>
      <c r="Z16" s="1">
        <v>8459.1172432894891</v>
      </c>
      <c r="AA16" s="1">
        <v>4005.5741099999991</v>
      </c>
      <c r="AB16" s="1">
        <v>679.83088799999541</v>
      </c>
      <c r="AC16" s="12">
        <f t="shared" si="22"/>
        <v>2.6237360585832352</v>
      </c>
      <c r="AD16" s="12"/>
      <c r="AE16" s="12"/>
      <c r="AF16" s="11">
        <f t="shared" si="36"/>
        <v>-6.5810246464045319E-3</v>
      </c>
      <c r="AG16" s="11"/>
      <c r="AH16" s="11"/>
      <c r="AI16" s="1">
        <f t="shared" si="37"/>
        <v>16933.665119762947</v>
      </c>
      <c r="AJ16" s="1">
        <f t="shared" si="38"/>
        <v>1955.2874379125933</v>
      </c>
      <c r="AK16" s="1">
        <f t="shared" si="39"/>
        <v>620.40451118026056</v>
      </c>
      <c r="AL16" s="14">
        <f t="shared" si="23"/>
        <v>6.7438384233075599</v>
      </c>
      <c r="AM16" s="14">
        <f t="shared" si="24"/>
        <v>0.84311362176518634</v>
      </c>
      <c r="AN16" s="14">
        <f t="shared" si="25"/>
        <v>0.35732322777008302</v>
      </c>
      <c r="AO16" s="11">
        <f t="shared" si="40"/>
        <v>2.0621120954280148E-2</v>
      </c>
      <c r="AP16" s="11">
        <f t="shared" si="26"/>
        <v>2.5977173653231045E-2</v>
      </c>
      <c r="AQ16" s="11">
        <f t="shared" si="27"/>
        <v>2.3564574154817608E-2</v>
      </c>
      <c r="AR16" s="1">
        <f t="shared" si="41"/>
        <v>10316.573033869898</v>
      </c>
      <c r="AS16" s="1">
        <f t="shared" si="42"/>
        <v>1311.6926635051279</v>
      </c>
      <c r="AT16" s="1">
        <f t="shared" si="43"/>
        <v>415.83491446550767</v>
      </c>
      <c r="AU16" s="1">
        <f t="shared" si="44"/>
        <v>2063.3146067739794</v>
      </c>
      <c r="AV16" s="1">
        <f t="shared" si="45"/>
        <v>262.3385327010256</v>
      </c>
      <c r="AW16" s="1">
        <f t="shared" si="46"/>
        <v>83.166982893101533</v>
      </c>
      <c r="AX16" s="2">
        <v>0</v>
      </c>
      <c r="AY16" s="2">
        <v>0</v>
      </c>
      <c r="AZ16" s="2">
        <v>0</v>
      </c>
      <c r="BA16" s="2">
        <f t="shared" si="28"/>
        <v>0</v>
      </c>
      <c r="BB16" s="2">
        <f t="shared" si="4"/>
        <v>0</v>
      </c>
      <c r="BC16" s="2">
        <f t="shared" si="5"/>
        <v>0</v>
      </c>
      <c r="BD16" s="2">
        <f t="shared" si="6"/>
        <v>0</v>
      </c>
      <c r="BE16" s="1">
        <f t="shared" si="29"/>
        <v>0</v>
      </c>
      <c r="BF16" s="1">
        <f t="shared" si="7"/>
        <v>0</v>
      </c>
      <c r="BG16" s="1">
        <f t="shared" si="8"/>
        <v>0</v>
      </c>
      <c r="BH16" s="12">
        <f t="shared" si="30"/>
        <v>0</v>
      </c>
      <c r="BI16" s="2">
        <f t="shared" si="31"/>
        <v>0</v>
      </c>
      <c r="BJ16" s="2">
        <f t="shared" si="9"/>
        <v>0</v>
      </c>
      <c r="BK16" s="2">
        <f t="shared" si="10"/>
        <v>0</v>
      </c>
      <c r="BL16" s="2">
        <f t="shared" si="32"/>
        <v>0</v>
      </c>
      <c r="BM16" s="2">
        <f t="shared" si="11"/>
        <v>0</v>
      </c>
      <c r="BN16" s="2">
        <f t="shared" si="12"/>
        <v>0</v>
      </c>
      <c r="BO16" s="2">
        <f t="shared" si="13"/>
        <v>0</v>
      </c>
      <c r="BP16" s="2">
        <f t="shared" si="14"/>
        <v>0</v>
      </c>
      <c r="BQ16" s="2">
        <f t="shared" si="15"/>
        <v>0</v>
      </c>
      <c r="BR16" s="11">
        <f t="shared" si="47"/>
        <v>5.1440999330630149E-2</v>
      </c>
      <c r="BS16" s="11"/>
      <c r="BT16" s="11"/>
    </row>
    <row r="17" spans="1:72" x14ac:dyDescent="0.3">
      <c r="A17">
        <v>1971</v>
      </c>
      <c r="B17" s="1">
        <v>847.096018199024</v>
      </c>
      <c r="C17" s="1">
        <v>1505.0043741073023</v>
      </c>
      <c r="D17" s="1">
        <v>1395.0753168699603</v>
      </c>
      <c r="E17" s="11">
        <f t="shared" si="33"/>
        <v>1.0031704437992728E-2</v>
      </c>
      <c r="F17" s="11">
        <f t="shared" si="16"/>
        <v>2.4254629006525308E-2</v>
      </c>
      <c r="G17" s="11">
        <f t="shared" si="17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18"/>
        <v>15683.819679483244</v>
      </c>
      <c r="L17" s="1">
        <f t="shared" si="0"/>
        <v>1056.3156192060862</v>
      </c>
      <c r="M17" s="1">
        <f t="shared" si="1"/>
        <v>335.79402433817955</v>
      </c>
      <c r="N17" s="11">
        <f t="shared" si="34"/>
        <v>2.7173273083552107E-2</v>
      </c>
      <c r="O17" s="11">
        <f t="shared" si="19"/>
        <v>3.5304918242382133E-2</v>
      </c>
      <c r="P17" s="11">
        <f t="shared" si="20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21"/>
        <v>254.42178021340607</v>
      </c>
      <c r="U17" s="1">
        <f t="shared" ref="U17:U55" si="48">R17/I17*1000</f>
        <v>966.56782143777843</v>
      </c>
      <c r="V17" s="1">
        <f t="shared" ref="V17:V55" si="49">S17/J17*1000</f>
        <v>962.73501234469597</v>
      </c>
      <c r="W17" s="11">
        <f t="shared" si="35"/>
        <v>1.0543820345986221E-2</v>
      </c>
      <c r="X17" s="11"/>
      <c r="Y17" s="11"/>
      <c r="Z17" s="1">
        <v>8611.4029254657999</v>
      </c>
      <c r="AA17" s="1">
        <v>4367.602351999999</v>
      </c>
      <c r="AB17" s="1">
        <v>723.98260000000209</v>
      </c>
      <c r="AC17" s="12">
        <f t="shared" si="22"/>
        <v>2.5476228902565792</v>
      </c>
      <c r="AD17" s="12">
        <f t="shared" ref="AD17:AD54" si="50">AA17/R17</f>
        <v>2.8423613876819047</v>
      </c>
      <c r="AE17" s="12">
        <f t="shared" ref="AE17:AE54" si="51">AB17/S17</f>
        <v>1.605279812372872</v>
      </c>
      <c r="AF17" s="11">
        <f t="shared" si="36"/>
        <v>-2.9009460794526598E-2</v>
      </c>
      <c r="AG17" s="11"/>
      <c r="AH17" s="11"/>
      <c r="AI17" s="1">
        <f t="shared" si="37"/>
        <v>17303.613214560632</v>
      </c>
      <c r="AJ17" s="1">
        <f t="shared" si="38"/>
        <v>2022.0972268223595</v>
      </c>
      <c r="AK17" s="1">
        <f t="shared" si="39"/>
        <v>641.53104295533603</v>
      </c>
      <c r="AL17" s="14">
        <f t="shared" si="23"/>
        <v>6.8829039311307074</v>
      </c>
      <c r="AM17" s="14">
        <f t="shared" si="24"/>
        <v>0.86501533072718517</v>
      </c>
      <c r="AN17" s="14">
        <f t="shared" si="25"/>
        <v>0.36574339746810991</v>
      </c>
      <c r="AO17" s="11">
        <f t="shared" si="40"/>
        <v>2.0621120954280148E-2</v>
      </c>
      <c r="AP17" s="11">
        <f t="shared" si="26"/>
        <v>2.5977173653231045E-2</v>
      </c>
      <c r="AQ17" s="11">
        <f t="shared" si="27"/>
        <v>2.3564574154817608E-2</v>
      </c>
      <c r="AR17" s="1">
        <f t="shared" si="41"/>
        <v>10659.704849185897</v>
      </c>
      <c r="AS17" s="1">
        <f t="shared" si="42"/>
        <v>1381.0659597903455</v>
      </c>
      <c r="AT17" s="1">
        <f t="shared" si="43"/>
        <v>436.81561405106328</v>
      </c>
      <c r="AU17" s="1">
        <f t="shared" si="44"/>
        <v>2131.9409698371796</v>
      </c>
      <c r="AV17" s="1">
        <f t="shared" si="45"/>
        <v>276.2131919580691</v>
      </c>
      <c r="AW17" s="1">
        <f t="shared" si="46"/>
        <v>87.363122810212658</v>
      </c>
      <c r="AX17" s="2">
        <v>0</v>
      </c>
      <c r="AY17" s="2">
        <v>0</v>
      </c>
      <c r="AZ17" s="2">
        <v>0</v>
      </c>
      <c r="BA17" s="2">
        <f t="shared" si="28"/>
        <v>0</v>
      </c>
      <c r="BB17" s="2">
        <f t="shared" si="4"/>
        <v>0</v>
      </c>
      <c r="BC17" s="2">
        <f t="shared" si="5"/>
        <v>0</v>
      </c>
      <c r="BD17" s="2">
        <f t="shared" si="6"/>
        <v>0</v>
      </c>
      <c r="BE17" s="1">
        <f t="shared" si="29"/>
        <v>0</v>
      </c>
      <c r="BF17" s="1">
        <f t="shared" si="7"/>
        <v>0</v>
      </c>
      <c r="BG17" s="1">
        <f t="shared" si="8"/>
        <v>0</v>
      </c>
      <c r="BH17" s="12">
        <f t="shared" si="30"/>
        <v>0</v>
      </c>
      <c r="BI17" s="2">
        <f t="shared" si="31"/>
        <v>0</v>
      </c>
      <c r="BJ17" s="2">
        <f t="shared" si="9"/>
        <v>0</v>
      </c>
      <c r="BK17" s="2">
        <f t="shared" si="10"/>
        <v>0</v>
      </c>
      <c r="BL17" s="2">
        <f t="shared" si="32"/>
        <v>0</v>
      </c>
      <c r="BM17" s="2">
        <f t="shared" si="11"/>
        <v>0</v>
      </c>
      <c r="BN17" s="2">
        <f t="shared" si="12"/>
        <v>0</v>
      </c>
      <c r="BO17" s="2">
        <f t="shared" si="13"/>
        <v>0</v>
      </c>
      <c r="BP17" s="2">
        <f t="shared" si="14"/>
        <v>0</v>
      </c>
      <c r="BQ17" s="2">
        <f t="shared" si="15"/>
        <v>0</v>
      </c>
      <c r="BR17" s="11">
        <f t="shared" si="47"/>
        <v>4.8303920805933015E-2</v>
      </c>
      <c r="BS17" s="11"/>
      <c r="BT17" s="11"/>
    </row>
    <row r="18" spans="1:72" x14ac:dyDescent="0.3">
      <c r="A18">
        <v>1972</v>
      </c>
      <c r="B18" s="1">
        <v>854.9765232280613</v>
      </c>
      <c r="C18" s="1">
        <v>1539.1415411257376</v>
      </c>
      <c r="D18" s="1">
        <v>1428.5731519977162</v>
      </c>
      <c r="E18" s="11">
        <f t="shared" si="33"/>
        <v>9.3029654959206898E-3</v>
      </c>
      <c r="F18" s="11">
        <f t="shared" si="16"/>
        <v>2.268243707841977E-2</v>
      </c>
      <c r="G18" s="11">
        <f t="shared" si="17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18"/>
        <v>16384.195990758039</v>
      </c>
      <c r="L18" s="1">
        <f t="shared" si="0"/>
        <v>1095.1045930105074</v>
      </c>
      <c r="M18" s="1">
        <f t="shared" si="1"/>
        <v>338.40809822518537</v>
      </c>
      <c r="N18" s="11">
        <f t="shared" si="34"/>
        <v>4.4655978300425891E-2</v>
      </c>
      <c r="O18" s="11">
        <f t="shared" si="19"/>
        <v>3.6721007527631189E-2</v>
      </c>
      <c r="P18" s="11">
        <f t="shared" si="20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21"/>
        <v>253.30737992558272</v>
      </c>
      <c r="U18" s="1">
        <f t="shared" si="48"/>
        <v>960.46139471253696</v>
      </c>
      <c r="V18" s="1">
        <f t="shared" si="49"/>
        <v>962.13777894225257</v>
      </c>
      <c r="W18" s="11">
        <f t="shared" si="35"/>
        <v>-4.3801292754440668E-3</v>
      </c>
      <c r="X18" s="11">
        <f t="shared" ref="X18:X55" si="52">U18/U17-1</f>
        <v>-6.3176391659285347E-3</v>
      </c>
      <c r="Y18" s="11">
        <f t="shared" ref="Y18:Y55" si="53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12">
        <f t="shared" si="22"/>
        <v>2.5416490259019571</v>
      </c>
      <c r="AD18" s="12">
        <f t="shared" si="50"/>
        <v>2.83461239009165</v>
      </c>
      <c r="AE18" s="12">
        <f t="shared" si="51"/>
        <v>1.6520463245264814</v>
      </c>
      <c r="AF18" s="11">
        <f t="shared" si="36"/>
        <v>-2.3448777986213587E-3</v>
      </c>
      <c r="AG18" s="11">
        <f t="shared" ref="AG18:AG54" si="54">AD18/AD17-1</f>
        <v>-2.7262534679217687E-3</v>
      </c>
      <c r="AH18" s="11">
        <f t="shared" ref="AH18:AH54" si="55">AE18/AE17-1</f>
        <v>2.9132934827406087E-2</v>
      </c>
      <c r="AI18" s="1">
        <f t="shared" si="37"/>
        <v>17705.192862941749</v>
      </c>
      <c r="AJ18" s="1">
        <f t="shared" si="38"/>
        <v>2096.1006960981927</v>
      </c>
      <c r="AK18" s="1">
        <f t="shared" si="39"/>
        <v>664.7410614700151</v>
      </c>
      <c r="AL18" s="14">
        <f t="shared" si="23"/>
        <v>7.0248371256112438</v>
      </c>
      <c r="AM18" s="14">
        <f t="shared" si="24"/>
        <v>0.8874859841861924</v>
      </c>
      <c r="AN18" s="14">
        <f t="shared" si="25"/>
        <v>0.3743619848793821</v>
      </c>
      <c r="AO18" s="11">
        <f t="shared" si="40"/>
        <v>2.0621120954280148E-2</v>
      </c>
      <c r="AP18" s="11">
        <f t="shared" si="26"/>
        <v>2.5977173653231045E-2</v>
      </c>
      <c r="AQ18" s="11">
        <f t="shared" si="27"/>
        <v>2.3564574154817608E-2</v>
      </c>
      <c r="AR18" s="1">
        <f t="shared" si="41"/>
        <v>11010.822038053806</v>
      </c>
      <c r="AS18" s="1">
        <f t="shared" si="42"/>
        <v>1453.0038981016521</v>
      </c>
      <c r="AT18" s="1">
        <f t="shared" si="43"/>
        <v>458.92765558057278</v>
      </c>
      <c r="AU18" s="1">
        <f t="shared" si="44"/>
        <v>2202.1644076107614</v>
      </c>
      <c r="AV18" s="1">
        <f t="shared" si="45"/>
        <v>290.60077962033046</v>
      </c>
      <c r="AW18" s="1">
        <f t="shared" si="46"/>
        <v>91.785531116114555</v>
      </c>
      <c r="AX18" s="2">
        <v>0</v>
      </c>
      <c r="AY18" s="2">
        <v>0</v>
      </c>
      <c r="AZ18" s="2">
        <v>0</v>
      </c>
      <c r="BA18" s="2">
        <f t="shared" si="28"/>
        <v>0</v>
      </c>
      <c r="BB18" s="2">
        <f t="shared" si="4"/>
        <v>0</v>
      </c>
      <c r="BC18" s="2">
        <f t="shared" si="5"/>
        <v>0</v>
      </c>
      <c r="BD18" s="2">
        <f t="shared" si="6"/>
        <v>0</v>
      </c>
      <c r="BE18" s="1">
        <f t="shared" si="29"/>
        <v>0</v>
      </c>
      <c r="BF18" s="1">
        <f t="shared" si="7"/>
        <v>0</v>
      </c>
      <c r="BG18" s="1">
        <f t="shared" si="8"/>
        <v>0</v>
      </c>
      <c r="BH18" s="12">
        <f t="shared" si="30"/>
        <v>0</v>
      </c>
      <c r="BI18" s="2">
        <f t="shared" si="31"/>
        <v>0</v>
      </c>
      <c r="BJ18" s="2">
        <f t="shared" si="9"/>
        <v>0</v>
      </c>
      <c r="BK18" s="2">
        <f t="shared" si="10"/>
        <v>0</v>
      </c>
      <c r="BL18" s="2">
        <f t="shared" si="32"/>
        <v>0</v>
      </c>
      <c r="BM18" s="2">
        <f t="shared" si="11"/>
        <v>0</v>
      </c>
      <c r="BN18" s="2">
        <f t="shared" si="12"/>
        <v>0</v>
      </c>
      <c r="BO18" s="2">
        <f t="shared" si="13"/>
        <v>0</v>
      </c>
      <c r="BP18" s="2">
        <f t="shared" si="14"/>
        <v>0</v>
      </c>
      <c r="BQ18" s="2">
        <f t="shared" si="15"/>
        <v>0</v>
      </c>
      <c r="BR18" s="11">
        <f t="shared" si="47"/>
        <v>6.347093856464367E-2</v>
      </c>
      <c r="BS18" s="11"/>
      <c r="BT18" s="11"/>
    </row>
    <row r="19" spans="1:72" x14ac:dyDescent="0.3">
      <c r="A19">
        <v>1973</v>
      </c>
      <c r="B19" s="1">
        <v>862.01640312724589</v>
      </c>
      <c r="C19" s="1">
        <v>1572.4156197948987</v>
      </c>
      <c r="D19" s="1">
        <v>1462.6966421977168</v>
      </c>
      <c r="E19" s="11">
        <f t="shared" si="33"/>
        <v>8.234003750892116E-3</v>
      </c>
      <c r="F19" s="11">
        <f t="shared" si="16"/>
        <v>2.1618595678227326E-2</v>
      </c>
      <c r="G19" s="11">
        <f t="shared" si="17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18"/>
        <v>17285.569341438746</v>
      </c>
      <c r="L19" s="1">
        <f t="shared" si="0"/>
        <v>1159.7824956716206</v>
      </c>
      <c r="M19" s="1">
        <f t="shared" si="1"/>
        <v>347.52943617096099</v>
      </c>
      <c r="N19" s="11">
        <f t="shared" si="34"/>
        <v>5.5014805193318805E-2</v>
      </c>
      <c r="O19" s="11">
        <f t="shared" si="19"/>
        <v>5.906093634701115E-2</v>
      </c>
      <c r="P19" s="11">
        <f t="shared" si="20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21"/>
        <v>251.13148147524893</v>
      </c>
      <c r="U19" s="1">
        <f t="shared" si="48"/>
        <v>934.74464407668324</v>
      </c>
      <c r="V19" s="1">
        <f t="shared" si="49"/>
        <v>953.358521329567</v>
      </c>
      <c r="W19" s="11">
        <f t="shared" si="35"/>
        <v>-8.5899528508527334E-3</v>
      </c>
      <c r="X19" s="11">
        <f t="shared" si="52"/>
        <v>-2.6775413126886471E-2</v>
      </c>
      <c r="Y19" s="11">
        <f t="shared" si="53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12">
        <f t="shared" si="22"/>
        <v>2.5535858110607683</v>
      </c>
      <c r="AD19" s="12">
        <f t="shared" si="50"/>
        <v>2.8535309635613215</v>
      </c>
      <c r="AE19" s="12">
        <f t="shared" si="51"/>
        <v>1.6872467626084724</v>
      </c>
      <c r="AF19" s="11">
        <f t="shared" si="36"/>
        <v>4.69647265895623E-3</v>
      </c>
      <c r="AG19" s="11">
        <f t="shared" si="54"/>
        <v>6.6741306627322583E-3</v>
      </c>
      <c r="AH19" s="11">
        <f t="shared" si="55"/>
        <v>2.1307173751365927E-2</v>
      </c>
      <c r="AI19" s="1">
        <f t="shared" si="37"/>
        <v>18136.837984258334</v>
      </c>
      <c r="AJ19" s="1">
        <f t="shared" si="38"/>
        <v>2177.0914061087037</v>
      </c>
      <c r="AK19" s="1">
        <f t="shared" si="39"/>
        <v>690.05248643912819</v>
      </c>
      <c r="AL19" s="14">
        <f t="shared" si="23"/>
        <v>7.1696971416625912</v>
      </c>
      <c r="AM19" s="14">
        <f t="shared" si="24"/>
        <v>0.91054036171220576</v>
      </c>
      <c r="AN19" s="14">
        <f t="shared" si="25"/>
        <v>0.38318366563281703</v>
      </c>
      <c r="AO19" s="11">
        <f t="shared" si="40"/>
        <v>2.0621120954280148E-2</v>
      </c>
      <c r="AP19" s="11">
        <f t="shared" si="26"/>
        <v>2.5977173653231045E-2</v>
      </c>
      <c r="AQ19" s="11">
        <f t="shared" si="27"/>
        <v>2.3564574154817608E-2</v>
      </c>
      <c r="AR19" s="1">
        <f t="shared" si="41"/>
        <v>11366.468416722841</v>
      </c>
      <c r="AS19" s="1">
        <f t="shared" si="42"/>
        <v>1528.0178012114277</v>
      </c>
      <c r="AT19" s="1">
        <f t="shared" si="43"/>
        <v>482.28840869984691</v>
      </c>
      <c r="AU19" s="1">
        <f t="shared" si="44"/>
        <v>2273.2936833445683</v>
      </c>
      <c r="AV19" s="1">
        <f t="shared" si="45"/>
        <v>305.60356024228554</v>
      </c>
      <c r="AW19" s="1">
        <f t="shared" si="46"/>
        <v>96.457681739969388</v>
      </c>
      <c r="AX19" s="2">
        <v>0</v>
      </c>
      <c r="AY19" s="2">
        <v>0</v>
      </c>
      <c r="AZ19" s="2">
        <v>0</v>
      </c>
      <c r="BA19" s="2">
        <f t="shared" si="28"/>
        <v>0</v>
      </c>
      <c r="BB19" s="2">
        <f t="shared" si="4"/>
        <v>0</v>
      </c>
      <c r="BC19" s="2">
        <f t="shared" si="5"/>
        <v>0</v>
      </c>
      <c r="BD19" s="2">
        <f t="shared" si="6"/>
        <v>0</v>
      </c>
      <c r="BE19" s="1">
        <f t="shared" si="29"/>
        <v>0</v>
      </c>
      <c r="BF19" s="1">
        <f t="shared" si="7"/>
        <v>0</v>
      </c>
      <c r="BG19" s="1">
        <f t="shared" si="8"/>
        <v>0</v>
      </c>
      <c r="BH19" s="12">
        <f t="shared" si="30"/>
        <v>0</v>
      </c>
      <c r="BI19" s="2">
        <f t="shared" si="31"/>
        <v>0</v>
      </c>
      <c r="BJ19" s="2">
        <f t="shared" si="9"/>
        <v>0</v>
      </c>
      <c r="BK19" s="2">
        <f t="shared" si="10"/>
        <v>0</v>
      </c>
      <c r="BL19" s="2">
        <f t="shared" si="32"/>
        <v>0</v>
      </c>
      <c r="BM19" s="2">
        <f t="shared" si="11"/>
        <v>0</v>
      </c>
      <c r="BN19" s="2">
        <f t="shared" si="12"/>
        <v>0</v>
      </c>
      <c r="BO19" s="2">
        <f t="shared" si="13"/>
        <v>0</v>
      </c>
      <c r="BP19" s="2">
        <f t="shared" si="14"/>
        <v>0</v>
      </c>
      <c r="BQ19" s="2">
        <f t="shared" si="15"/>
        <v>0</v>
      </c>
      <c r="BR19" s="11">
        <f t="shared" si="47"/>
        <v>7.4891970679945102E-2</v>
      </c>
      <c r="BS19" s="11"/>
      <c r="BT19" s="11"/>
    </row>
    <row r="20" spans="1:72" x14ac:dyDescent="0.3">
      <c r="A20">
        <v>1974</v>
      </c>
      <c r="B20" s="1">
        <v>870.12616462236304</v>
      </c>
      <c r="C20" s="1">
        <v>1604.3170882150407</v>
      </c>
      <c r="D20" s="1">
        <v>1497.8354094699612</v>
      </c>
      <c r="E20" s="11">
        <f t="shared" si="33"/>
        <v>9.4078969561326442E-3</v>
      </c>
      <c r="F20" s="11">
        <f t="shared" si="16"/>
        <v>2.0288190996412991E-2</v>
      </c>
      <c r="G20" s="11">
        <f t="shared" si="17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18"/>
        <v>17349.570095876647</v>
      </c>
      <c r="L20" s="1">
        <f t="shared" si="0"/>
        <v>1205.9742283933499</v>
      </c>
      <c r="M20" s="1">
        <f t="shared" si="1"/>
        <v>359.18800643393951</v>
      </c>
      <c r="N20" s="11">
        <f t="shared" si="34"/>
        <v>3.702554030689198E-3</v>
      </c>
      <c r="O20" s="11">
        <f t="shared" si="19"/>
        <v>3.9827927127819018E-2</v>
      </c>
      <c r="P20" s="11">
        <f t="shared" si="20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21"/>
        <v>244.90376906154114</v>
      </c>
      <c r="U20" s="1">
        <f t="shared" si="48"/>
        <v>922.20792846727261</v>
      </c>
      <c r="V20" s="1">
        <f t="shared" si="49"/>
        <v>933.54702847794022</v>
      </c>
      <c r="W20" s="11">
        <f t="shared" si="35"/>
        <v>-2.4798612970081124E-2</v>
      </c>
      <c r="X20" s="11">
        <f t="shared" si="52"/>
        <v>-1.3411914889112975E-2</v>
      </c>
      <c r="Y20" s="11">
        <f t="shared" si="53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12">
        <f t="shared" si="22"/>
        <v>2.5209714956491069</v>
      </c>
      <c r="AD20" s="12">
        <f t="shared" si="50"/>
        <v>2.8281856834735843</v>
      </c>
      <c r="AE20" s="12">
        <f t="shared" si="51"/>
        <v>1.6578699567928139</v>
      </c>
      <c r="AF20" s="11">
        <f t="shared" si="36"/>
        <v>-1.2771967666171058E-2</v>
      </c>
      <c r="AG20" s="11">
        <f t="shared" si="54"/>
        <v>-8.8820764208933367E-3</v>
      </c>
      <c r="AH20" s="11">
        <f t="shared" si="55"/>
        <v>-1.7411090343561919E-2</v>
      </c>
      <c r="AI20" s="1">
        <f t="shared" si="37"/>
        <v>18596.447869177071</v>
      </c>
      <c r="AJ20" s="1">
        <f t="shared" si="38"/>
        <v>2264.9858257401193</v>
      </c>
      <c r="AK20" s="1">
        <f t="shared" si="39"/>
        <v>717.50491953518485</v>
      </c>
      <c r="AL20" s="14">
        <f t="shared" si="23"/>
        <v>7.3175443336263726</v>
      </c>
      <c r="AM20" s="14">
        <f t="shared" si="24"/>
        <v>0.9341936268066795</v>
      </c>
      <c r="AN20" s="14">
        <f t="shared" si="25"/>
        <v>0.39221322553653637</v>
      </c>
      <c r="AO20" s="11">
        <f t="shared" si="40"/>
        <v>2.0621120954280148E-2</v>
      </c>
      <c r="AP20" s="11">
        <f t="shared" si="26"/>
        <v>2.5977173653231045E-2</v>
      </c>
      <c r="AQ20" s="11">
        <f t="shared" si="27"/>
        <v>2.3564574154817608E-2</v>
      </c>
      <c r="AR20" s="1">
        <f t="shared" si="41"/>
        <v>11746.734262470169</v>
      </c>
      <c r="AS20" s="1">
        <f t="shared" si="42"/>
        <v>1605.7656572216438</v>
      </c>
      <c r="AT20" s="1">
        <f t="shared" si="43"/>
        <v>507.05898804871407</v>
      </c>
      <c r="AU20" s="1">
        <f t="shared" si="44"/>
        <v>2349.346852494034</v>
      </c>
      <c r="AV20" s="1">
        <f t="shared" si="45"/>
        <v>321.15313144432878</v>
      </c>
      <c r="AW20" s="1">
        <f t="shared" si="46"/>
        <v>101.41179760974282</v>
      </c>
      <c r="AX20" s="2">
        <v>0</v>
      </c>
      <c r="AY20" s="2">
        <v>0</v>
      </c>
      <c r="AZ20" s="2">
        <v>0</v>
      </c>
      <c r="BA20" s="2">
        <f t="shared" si="28"/>
        <v>0</v>
      </c>
      <c r="BB20" s="2">
        <f t="shared" si="4"/>
        <v>0</v>
      </c>
      <c r="BC20" s="2">
        <f t="shared" si="5"/>
        <v>0</v>
      </c>
      <c r="BD20" s="2">
        <f t="shared" si="6"/>
        <v>0</v>
      </c>
      <c r="BE20" s="1">
        <f t="shared" si="29"/>
        <v>0</v>
      </c>
      <c r="BF20" s="1">
        <f t="shared" si="7"/>
        <v>0</v>
      </c>
      <c r="BG20" s="1">
        <f t="shared" si="8"/>
        <v>0</v>
      </c>
      <c r="BH20" s="12">
        <f t="shared" si="30"/>
        <v>0</v>
      </c>
      <c r="BI20" s="2">
        <f t="shared" si="31"/>
        <v>0</v>
      </c>
      <c r="BJ20" s="2">
        <f t="shared" si="9"/>
        <v>0</v>
      </c>
      <c r="BK20" s="2">
        <f t="shared" si="10"/>
        <v>0</v>
      </c>
      <c r="BL20" s="2">
        <f t="shared" si="32"/>
        <v>0</v>
      </c>
      <c r="BM20" s="2">
        <f t="shared" si="11"/>
        <v>0</v>
      </c>
      <c r="BN20" s="2">
        <f t="shared" si="12"/>
        <v>0</v>
      </c>
      <c r="BO20" s="2">
        <f t="shared" si="13"/>
        <v>0</v>
      </c>
      <c r="BP20" s="2">
        <f t="shared" si="14"/>
        <v>0</v>
      </c>
      <c r="BQ20" s="2">
        <f t="shared" si="15"/>
        <v>0</v>
      </c>
      <c r="BR20" s="11">
        <f t="shared" si="47"/>
        <v>3.0247627033290508E-2</v>
      </c>
      <c r="BS20" s="11"/>
      <c r="BT20" s="11"/>
    </row>
    <row r="21" spans="1:72" x14ac:dyDescent="0.3">
      <c r="A21">
        <v>1975</v>
      </c>
      <c r="B21" s="1">
        <v>877.79244192356566</v>
      </c>
      <c r="C21" s="1">
        <v>1634.0269719999999</v>
      </c>
      <c r="D21" s="1">
        <v>1534.260575</v>
      </c>
      <c r="E21" s="11">
        <f t="shared" si="33"/>
        <v>8.8105353141860743E-3</v>
      </c>
      <c r="F21" s="11">
        <f t="shared" si="16"/>
        <v>1.8518710548682371E-2</v>
      </c>
      <c r="G21" s="11">
        <f t="shared" si="17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18"/>
        <v>17228.237350138545</v>
      </c>
      <c r="L21" s="1">
        <f t="shared" si="0"/>
        <v>1244.8236972192326</v>
      </c>
      <c r="M21" s="1">
        <f t="shared" si="1"/>
        <v>366.79990767294532</v>
      </c>
      <c r="N21" s="11">
        <f t="shared" si="34"/>
        <v>-6.9934151144723788E-3</v>
      </c>
      <c r="O21" s="11">
        <f t="shared" si="19"/>
        <v>3.2214178305982166E-2</v>
      </c>
      <c r="P21" s="11">
        <f t="shared" si="20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21"/>
        <v>239.41517390052832</v>
      </c>
      <c r="U21" s="1">
        <f t="shared" si="48"/>
        <v>931.35755780438399</v>
      </c>
      <c r="V21" s="1">
        <f t="shared" si="49"/>
        <v>928.01965757292055</v>
      </c>
      <c r="W21" s="11">
        <f t="shared" si="35"/>
        <v>-2.2411231897511597E-2</v>
      </c>
      <c r="X21" s="11">
        <f t="shared" si="52"/>
        <v>9.9214385982544506E-3</v>
      </c>
      <c r="Y21" s="11">
        <f t="shared" si="53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12">
        <f t="shared" si="22"/>
        <v>2.4988921333566081</v>
      </c>
      <c r="AD21" s="12">
        <f t="shared" si="50"/>
        <v>2.8289948800713747</v>
      </c>
      <c r="AE21" s="12">
        <f t="shared" si="51"/>
        <v>1.6524296755249401</v>
      </c>
      <c r="AF21" s="11">
        <f t="shared" si="36"/>
        <v>-8.7582752643594608E-3</v>
      </c>
      <c r="AG21" s="11">
        <f t="shared" si="54"/>
        <v>2.8611862457217363E-4</v>
      </c>
      <c r="AH21" s="11">
        <f t="shared" si="55"/>
        <v>-3.2814885423209095E-3</v>
      </c>
      <c r="AI21" s="1">
        <f t="shared" si="37"/>
        <v>19086.149934753397</v>
      </c>
      <c r="AJ21" s="1">
        <f t="shared" si="38"/>
        <v>2359.6403746104361</v>
      </c>
      <c r="AK21" s="1">
        <f t="shared" si="39"/>
        <v>747.16622519140924</v>
      </c>
      <c r="AL21" s="14">
        <f t="shared" si="23"/>
        <v>7.468440300418389</v>
      </c>
      <c r="AM21" s="14">
        <f t="shared" si="24"/>
        <v>0.95846133687597834</v>
      </c>
      <c r="AN21" s="14">
        <f t="shared" si="25"/>
        <v>0.40145556317419229</v>
      </c>
      <c r="AO21" s="11">
        <f t="shared" si="40"/>
        <v>2.0621120954280148E-2</v>
      </c>
      <c r="AP21" s="11">
        <f t="shared" si="26"/>
        <v>2.5977173653231045E-2</v>
      </c>
      <c r="AQ21" s="11">
        <f t="shared" si="27"/>
        <v>2.3564574154817608E-2</v>
      </c>
      <c r="AR21" s="1">
        <f t="shared" si="41"/>
        <v>12136.320857069124</v>
      </c>
      <c r="AS21" s="1">
        <f t="shared" si="42"/>
        <v>1685.5868679662808</v>
      </c>
      <c r="AT21" s="1">
        <f t="shared" si="43"/>
        <v>533.38429875367615</v>
      </c>
      <c r="AU21" s="1">
        <f t="shared" si="44"/>
        <v>2427.2641714138249</v>
      </c>
      <c r="AV21" s="1">
        <f t="shared" si="45"/>
        <v>337.11737359325616</v>
      </c>
      <c r="AW21" s="1">
        <f t="shared" si="46"/>
        <v>106.67685975073523</v>
      </c>
      <c r="AX21" s="2">
        <v>0</v>
      </c>
      <c r="AY21" s="2">
        <v>0</v>
      </c>
      <c r="AZ21" s="2">
        <v>0</v>
      </c>
      <c r="BA21" s="2">
        <f t="shared" si="28"/>
        <v>0</v>
      </c>
      <c r="BB21" s="2">
        <f t="shared" si="4"/>
        <v>0</v>
      </c>
      <c r="BC21" s="2">
        <f t="shared" si="5"/>
        <v>0</v>
      </c>
      <c r="BD21" s="2">
        <f t="shared" si="6"/>
        <v>0</v>
      </c>
      <c r="BE21" s="1">
        <f t="shared" si="29"/>
        <v>0</v>
      </c>
      <c r="BF21" s="1">
        <f t="shared" si="7"/>
        <v>0</v>
      </c>
      <c r="BG21" s="1">
        <f t="shared" si="8"/>
        <v>0</v>
      </c>
      <c r="BH21" s="12">
        <f t="shared" si="30"/>
        <v>0</v>
      </c>
      <c r="BI21" s="2">
        <f t="shared" si="31"/>
        <v>0</v>
      </c>
      <c r="BJ21" s="2">
        <f t="shared" si="9"/>
        <v>0</v>
      </c>
      <c r="BK21" s="2">
        <f t="shared" si="10"/>
        <v>0</v>
      </c>
      <c r="BL21" s="2">
        <f t="shared" si="32"/>
        <v>0</v>
      </c>
      <c r="BM21" s="2">
        <f t="shared" si="11"/>
        <v>0</v>
      </c>
      <c r="BN21" s="2">
        <f t="shared" si="12"/>
        <v>0</v>
      </c>
      <c r="BO21" s="2">
        <f t="shared" si="13"/>
        <v>0</v>
      </c>
      <c r="BP21" s="2">
        <f t="shared" si="14"/>
        <v>0</v>
      </c>
      <c r="BQ21" s="2">
        <f t="shared" si="15"/>
        <v>0</v>
      </c>
      <c r="BR21" s="11">
        <f t="shared" si="47"/>
        <v>2.0173876499010562E-2</v>
      </c>
      <c r="BS21" s="11"/>
      <c r="BT21" s="11"/>
    </row>
    <row r="22" spans="1:72" x14ac:dyDescent="0.3">
      <c r="A22">
        <v>1976</v>
      </c>
      <c r="B22" s="1">
        <v>883.92349629919272</v>
      </c>
      <c r="C22" s="1">
        <v>1662.2165939494678</v>
      </c>
      <c r="D22" s="1">
        <v>1572.0799859437618</v>
      </c>
      <c r="E22" s="11">
        <f t="shared" si="33"/>
        <v>6.9846288060895212E-3</v>
      </c>
      <c r="F22" s="11">
        <f t="shared" si="16"/>
        <v>1.7251625849825869E-2</v>
      </c>
      <c r="G22" s="11">
        <f t="shared" si="17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18"/>
        <v>17932.758017666725</v>
      </c>
      <c r="L22" s="1">
        <f t="shared" si="0"/>
        <v>1298.187201914672</v>
      </c>
      <c r="M22" s="1">
        <f t="shared" si="1"/>
        <v>378.36243498398869</v>
      </c>
      <c r="N22" s="11">
        <f t="shared" si="34"/>
        <v>4.0893369020279735E-2</v>
      </c>
      <c r="O22" s="11">
        <f t="shared" si="19"/>
        <v>4.2868323293207E-2</v>
      </c>
      <c r="P22" s="11">
        <f t="shared" si="20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21"/>
        <v>243.05387961291987</v>
      </c>
      <c r="U22" s="1">
        <f t="shared" si="48"/>
        <v>918.92731212169167</v>
      </c>
      <c r="V22" s="1">
        <f t="shared" si="49"/>
        <v>912.48467178528426</v>
      </c>
      <c r="W22" s="11">
        <f t="shared" si="35"/>
        <v>1.519830866653149E-2</v>
      </c>
      <c r="X22" s="11">
        <f t="shared" si="52"/>
        <v>-1.3346373343440576E-2</v>
      </c>
      <c r="Y22" s="11">
        <f t="shared" si="53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12">
        <f t="shared" si="22"/>
        <v>2.4636134916384531</v>
      </c>
      <c r="AD22" s="12">
        <f t="shared" si="50"/>
        <v>2.8412829323529851</v>
      </c>
      <c r="AE22" s="12">
        <f t="shared" si="51"/>
        <v>1.7017794034614855</v>
      </c>
      <c r="AF22" s="11">
        <f t="shared" si="36"/>
        <v>-1.411771290454511E-2</v>
      </c>
      <c r="AG22" s="11">
        <f t="shared" si="54"/>
        <v>4.3436106470791103E-3</v>
      </c>
      <c r="AH22" s="11">
        <f t="shared" si="55"/>
        <v>2.9864948970290017E-2</v>
      </c>
      <c r="AI22" s="1">
        <f t="shared" si="37"/>
        <v>19604.799112691886</v>
      </c>
      <c r="AJ22" s="1">
        <f t="shared" si="38"/>
        <v>2460.7937107426487</v>
      </c>
      <c r="AK22" s="1">
        <f t="shared" si="39"/>
        <v>779.12646242300366</v>
      </c>
      <c r="AL22" s="14">
        <f t="shared" si="23"/>
        <v>7.6224479111931371</v>
      </c>
      <c r="AM22" s="14">
        <f t="shared" si="24"/>
        <v>0.98335945346391362</v>
      </c>
      <c r="AN22" s="14">
        <f t="shared" si="25"/>
        <v>0.41091569256247462</v>
      </c>
      <c r="AO22" s="11">
        <f t="shared" si="40"/>
        <v>2.0621120954280148E-2</v>
      </c>
      <c r="AP22" s="11">
        <f t="shared" si="26"/>
        <v>2.5977173653231045E-2</v>
      </c>
      <c r="AQ22" s="11">
        <f t="shared" si="27"/>
        <v>2.3564574154817608E-2</v>
      </c>
      <c r="AR22" s="1">
        <f t="shared" si="41"/>
        <v>12522.720493719629</v>
      </c>
      <c r="AS22" s="1">
        <f t="shared" si="42"/>
        <v>1767.9803332996653</v>
      </c>
      <c r="AT22" s="1">
        <f t="shared" si="43"/>
        <v>561.37624208675288</v>
      </c>
      <c r="AU22" s="1">
        <f t="shared" si="44"/>
        <v>2504.544098743926</v>
      </c>
      <c r="AV22" s="1">
        <f t="shared" si="45"/>
        <v>353.59606665993306</v>
      </c>
      <c r="AW22" s="1">
        <f t="shared" si="46"/>
        <v>112.27524841735058</v>
      </c>
      <c r="AX22" s="2">
        <v>0</v>
      </c>
      <c r="AY22" s="2">
        <v>0</v>
      </c>
      <c r="AZ22" s="2">
        <v>0</v>
      </c>
      <c r="BA22" s="2">
        <f t="shared" si="28"/>
        <v>0</v>
      </c>
      <c r="BB22" s="2">
        <f t="shared" si="4"/>
        <v>0</v>
      </c>
      <c r="BC22" s="2">
        <f t="shared" si="5"/>
        <v>0</v>
      </c>
      <c r="BD22" s="2">
        <f t="shared" si="6"/>
        <v>0</v>
      </c>
      <c r="BE22" s="1">
        <f t="shared" si="29"/>
        <v>0</v>
      </c>
      <c r="BF22" s="1">
        <f t="shared" si="7"/>
        <v>0</v>
      </c>
      <c r="BG22" s="1">
        <f t="shared" si="8"/>
        <v>0</v>
      </c>
      <c r="BH22" s="12">
        <f t="shared" si="30"/>
        <v>0</v>
      </c>
      <c r="BI22" s="2">
        <f t="shared" si="31"/>
        <v>0</v>
      </c>
      <c r="BJ22" s="2">
        <f t="shared" si="9"/>
        <v>0</v>
      </c>
      <c r="BK22" s="2">
        <f t="shared" si="10"/>
        <v>0</v>
      </c>
      <c r="BL22" s="2">
        <f t="shared" si="32"/>
        <v>0</v>
      </c>
      <c r="BM22" s="2">
        <f t="shared" si="11"/>
        <v>0</v>
      </c>
      <c r="BN22" s="2">
        <f t="shared" si="12"/>
        <v>0</v>
      </c>
      <c r="BO22" s="2">
        <f t="shared" si="13"/>
        <v>0</v>
      </c>
      <c r="BP22" s="2">
        <f t="shared" si="14"/>
        <v>0</v>
      </c>
      <c r="BQ22" s="2">
        <f t="shared" si="15"/>
        <v>0</v>
      </c>
      <c r="BR22" s="11">
        <f t="shared" si="47"/>
        <v>6.1508636266423861E-2</v>
      </c>
      <c r="BS22" s="11"/>
      <c r="BT22" s="11"/>
    </row>
    <row r="23" spans="1:72" x14ac:dyDescent="0.3">
      <c r="A23">
        <v>1977</v>
      </c>
      <c r="B23" s="1">
        <v>890.4188228507594</v>
      </c>
      <c r="C23" s="1">
        <v>1689.0923013485108</v>
      </c>
      <c r="D23" s="1">
        <v>1611.1564088423465</v>
      </c>
      <c r="E23" s="11">
        <f t="shared" si="33"/>
        <v>7.3482904106083602E-3</v>
      </c>
      <c r="F23" s="11">
        <f t="shared" si="16"/>
        <v>1.6168595294302479E-2</v>
      </c>
      <c r="G23" s="11">
        <f t="shared" si="17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18"/>
        <v>18501.185325325401</v>
      </c>
      <c r="L23" s="1">
        <f t="shared" si="0"/>
        <v>1336.9446331800771</v>
      </c>
      <c r="M23" s="1">
        <f t="shared" si="1"/>
        <v>389.70954969738369</v>
      </c>
      <c r="N23" s="11">
        <f t="shared" si="34"/>
        <v>3.1697706905913892E-2</v>
      </c>
      <c r="O23" s="11">
        <f t="shared" si="19"/>
        <v>2.9855040327190441E-2</v>
      </c>
      <c r="P23" s="11">
        <f t="shared" si="20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21"/>
        <v>239.50476052364905</v>
      </c>
      <c r="U23" s="1">
        <f t="shared" si="48"/>
        <v>930.19975001883006</v>
      </c>
      <c r="V23" s="1">
        <f t="shared" si="49"/>
        <v>900.51487180944673</v>
      </c>
      <c r="W23" s="11">
        <f t="shared" si="35"/>
        <v>-1.4602190653870806E-2</v>
      </c>
      <c r="X23" s="11">
        <f t="shared" si="52"/>
        <v>1.2266952726774027E-2</v>
      </c>
      <c r="Y23" s="11">
        <f t="shared" si="53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12">
        <f t="shared" si="22"/>
        <v>2.4545082380311687</v>
      </c>
      <c r="AD23" s="12">
        <f t="shared" si="50"/>
        <v>2.8172710428917731</v>
      </c>
      <c r="AE23" s="12">
        <f t="shared" si="51"/>
        <v>1.7962150035071196</v>
      </c>
      <c r="AF23" s="11">
        <f t="shared" si="36"/>
        <v>-3.6958937098646727E-3</v>
      </c>
      <c r="AG23" s="11">
        <f t="shared" si="54"/>
        <v>-8.4510729951581265E-3</v>
      </c>
      <c r="AH23" s="11">
        <f t="shared" si="55"/>
        <v>5.5492268770880981E-2</v>
      </c>
      <c r="AI23" s="1">
        <f t="shared" si="37"/>
        <v>20148.863300166624</v>
      </c>
      <c r="AJ23" s="1">
        <f t="shared" si="38"/>
        <v>2568.3104063283172</v>
      </c>
      <c r="AK23" s="1">
        <f t="shared" si="39"/>
        <v>813.48906459805391</v>
      </c>
      <c r="AL23" s="14">
        <f t="shared" si="23"/>
        <v>7.7796313315375505</v>
      </c>
      <c r="AM23" s="14">
        <f t="shared" si="24"/>
        <v>1.008904352750092</v>
      </c>
      <c r="AN23" s="14">
        <f t="shared" si="25"/>
        <v>0.4205987458712413</v>
      </c>
      <c r="AO23" s="11">
        <f t="shared" si="40"/>
        <v>2.0621120954280148E-2</v>
      </c>
      <c r="AP23" s="11">
        <f t="shared" si="26"/>
        <v>2.5977173653231045E-2</v>
      </c>
      <c r="AQ23" s="11">
        <f t="shared" si="27"/>
        <v>2.3564574154817608E-2</v>
      </c>
      <c r="AR23" s="1">
        <f t="shared" si="41"/>
        <v>12926.608401519468</v>
      </c>
      <c r="AS23" s="1">
        <f t="shared" si="42"/>
        <v>1853.1142854562922</v>
      </c>
      <c r="AT23" s="1">
        <f t="shared" si="43"/>
        <v>591.08301482606362</v>
      </c>
      <c r="AU23" s="1">
        <f t="shared" si="44"/>
        <v>2585.321680303894</v>
      </c>
      <c r="AV23" s="1">
        <f t="shared" si="45"/>
        <v>370.62285709125848</v>
      </c>
      <c r="AW23" s="1">
        <f t="shared" si="46"/>
        <v>118.21660296521273</v>
      </c>
      <c r="AX23" s="2">
        <v>0</v>
      </c>
      <c r="AY23" s="2">
        <v>0</v>
      </c>
      <c r="AZ23" s="2">
        <v>0</v>
      </c>
      <c r="BA23" s="2">
        <f t="shared" si="28"/>
        <v>0</v>
      </c>
      <c r="BB23" s="2">
        <f t="shared" si="4"/>
        <v>0</v>
      </c>
      <c r="BC23" s="2">
        <f t="shared" si="5"/>
        <v>0</v>
      </c>
      <c r="BD23" s="2">
        <f t="shared" si="6"/>
        <v>0</v>
      </c>
      <c r="BE23" s="1">
        <f t="shared" si="29"/>
        <v>0</v>
      </c>
      <c r="BF23" s="1">
        <f t="shared" si="7"/>
        <v>0</v>
      </c>
      <c r="BG23" s="1">
        <f t="shared" si="8"/>
        <v>0</v>
      </c>
      <c r="BH23" s="12">
        <f t="shared" si="30"/>
        <v>0</v>
      </c>
      <c r="BI23" s="2">
        <f t="shared" si="31"/>
        <v>0</v>
      </c>
      <c r="BJ23" s="2">
        <f t="shared" si="9"/>
        <v>0</v>
      </c>
      <c r="BK23" s="2">
        <f t="shared" si="10"/>
        <v>0</v>
      </c>
      <c r="BL23" s="2">
        <f t="shared" si="32"/>
        <v>0</v>
      </c>
      <c r="BM23" s="2">
        <f t="shared" si="11"/>
        <v>0</v>
      </c>
      <c r="BN23" s="2">
        <f t="shared" si="12"/>
        <v>0</v>
      </c>
      <c r="BO23" s="2">
        <f t="shared" si="13"/>
        <v>0</v>
      </c>
      <c r="BP23" s="2">
        <f t="shared" si="14"/>
        <v>0</v>
      </c>
      <c r="BQ23" s="2">
        <f t="shared" si="15"/>
        <v>0</v>
      </c>
      <c r="BR23" s="11">
        <f t="shared" si="47"/>
        <v>5.2648442643014909E-2</v>
      </c>
      <c r="BS23" s="11"/>
      <c r="BT23" s="11"/>
    </row>
    <row r="24" spans="1:72" x14ac:dyDescent="0.3">
      <c r="A24">
        <v>1978</v>
      </c>
      <c r="B24" s="1">
        <v>896.88262225133417</v>
      </c>
      <c r="C24" s="1">
        <v>1716.1724351060971</v>
      </c>
      <c r="D24" s="1">
        <v>1651.4398251985463</v>
      </c>
      <c r="E24" s="11">
        <f t="shared" si="33"/>
        <v>7.2592798295529892E-3</v>
      </c>
      <c r="F24" s="11">
        <f t="shared" si="16"/>
        <v>1.6032358762138932E-2</v>
      </c>
      <c r="G24" s="11">
        <f t="shared" si="17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18"/>
        <v>19135.326643346936</v>
      </c>
      <c r="L24" s="1">
        <f t="shared" si="0"/>
        <v>1358.3805478897186</v>
      </c>
      <c r="M24" s="1">
        <f t="shared" si="1"/>
        <v>399.88145910666537</v>
      </c>
      <c r="N24" s="11">
        <f t="shared" si="34"/>
        <v>3.4275712981129303E-2</v>
      </c>
      <c r="O24" s="11">
        <f t="shared" si="19"/>
        <v>1.6033509673959889E-2</v>
      </c>
      <c r="P24" s="11">
        <f t="shared" si="20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21"/>
        <v>236.96599895979352</v>
      </c>
      <c r="U24" s="1">
        <f t="shared" si="48"/>
        <v>953.04866684438355</v>
      </c>
      <c r="V24" s="1">
        <f t="shared" si="49"/>
        <v>887.72358916796884</v>
      </c>
      <c r="W24" s="11">
        <f t="shared" si="35"/>
        <v>-1.0600046355257464E-2</v>
      </c>
      <c r="X24" s="11">
        <f t="shared" si="52"/>
        <v>2.4563451909217271E-2</v>
      </c>
      <c r="Y24" s="11">
        <f t="shared" si="53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12">
        <f t="shared" si="22"/>
        <v>2.4498286870526638</v>
      </c>
      <c r="AD24" s="12">
        <f t="shared" si="50"/>
        <v>2.81064944312521</v>
      </c>
      <c r="AE24" s="12">
        <f t="shared" si="51"/>
        <v>1.831713986286849</v>
      </c>
      <c r="AF24" s="11">
        <f t="shared" si="36"/>
        <v>-1.9065126390688247E-3</v>
      </c>
      <c r="AG24" s="11">
        <f t="shared" si="54"/>
        <v>-2.3503595024234603E-3</v>
      </c>
      <c r="AH24" s="11">
        <f t="shared" si="55"/>
        <v>1.9763214710052823E-2</v>
      </c>
      <c r="AI24" s="1">
        <f t="shared" si="37"/>
        <v>20719.298650453857</v>
      </c>
      <c r="AJ24" s="1">
        <f t="shared" si="38"/>
        <v>2682.1022227867443</v>
      </c>
      <c r="AK24" s="1">
        <f t="shared" si="39"/>
        <v>850.35676110346128</v>
      </c>
      <c r="AL24" s="14">
        <f t="shared" si="23"/>
        <v>7.9400560502048938</v>
      </c>
      <c r="AM24" s="14">
        <f t="shared" si="24"/>
        <v>1.0351128363209818</v>
      </c>
      <c r="AN24" s="14">
        <f t="shared" si="25"/>
        <v>0.43050997620774745</v>
      </c>
      <c r="AO24" s="11">
        <f t="shared" si="40"/>
        <v>2.0621120954280148E-2</v>
      </c>
      <c r="AP24" s="11">
        <f t="shared" si="26"/>
        <v>2.5977173653231045E-2</v>
      </c>
      <c r="AQ24" s="11">
        <f t="shared" si="27"/>
        <v>2.3564574154817608E-2</v>
      </c>
      <c r="AR24" s="1">
        <f t="shared" si="41"/>
        <v>13344.031722777712</v>
      </c>
      <c r="AS24" s="1">
        <f t="shared" si="42"/>
        <v>1942.3679221830037</v>
      </c>
      <c r="AT24" s="1">
        <f t="shared" si="43"/>
        <v>622.57783732422467</v>
      </c>
      <c r="AU24" s="1">
        <f t="shared" si="44"/>
        <v>2668.8063445555426</v>
      </c>
      <c r="AV24" s="1">
        <f t="shared" si="45"/>
        <v>388.47358443660073</v>
      </c>
      <c r="AW24" s="1">
        <f t="shared" si="46"/>
        <v>124.51556746484493</v>
      </c>
      <c r="AX24" s="2">
        <v>0</v>
      </c>
      <c r="AY24" s="2">
        <v>0</v>
      </c>
      <c r="AZ24" s="2">
        <v>0</v>
      </c>
      <c r="BA24" s="2">
        <f t="shared" si="28"/>
        <v>0</v>
      </c>
      <c r="BB24" s="2">
        <f t="shared" si="4"/>
        <v>0</v>
      </c>
      <c r="BC24" s="2">
        <f t="shared" si="5"/>
        <v>0</v>
      </c>
      <c r="BD24" s="2">
        <f t="shared" si="6"/>
        <v>0</v>
      </c>
      <c r="BE24" s="1">
        <f t="shared" si="29"/>
        <v>0</v>
      </c>
      <c r="BF24" s="1">
        <f t="shared" si="7"/>
        <v>0</v>
      </c>
      <c r="BG24" s="1">
        <f t="shared" si="8"/>
        <v>0</v>
      </c>
      <c r="BH24" s="12">
        <f t="shared" si="30"/>
        <v>0</v>
      </c>
      <c r="BI24" s="2">
        <f t="shared" si="31"/>
        <v>0</v>
      </c>
      <c r="BJ24" s="2">
        <f t="shared" si="9"/>
        <v>0</v>
      </c>
      <c r="BK24" s="2">
        <f t="shared" si="10"/>
        <v>0</v>
      </c>
      <c r="BL24" s="2">
        <f t="shared" si="32"/>
        <v>0</v>
      </c>
      <c r="BM24" s="2">
        <f t="shared" si="11"/>
        <v>0</v>
      </c>
      <c r="BN24" s="2">
        <f t="shared" si="12"/>
        <v>0</v>
      </c>
      <c r="BO24" s="2">
        <f t="shared" si="13"/>
        <v>0</v>
      </c>
      <c r="BP24" s="2">
        <f t="shared" si="14"/>
        <v>0</v>
      </c>
      <c r="BQ24" s="2">
        <f t="shared" si="15"/>
        <v>0</v>
      </c>
      <c r="BR24" s="11">
        <f t="shared" si="47"/>
        <v>5.298173514030588E-2</v>
      </c>
      <c r="BS24" s="11"/>
      <c r="BT24" s="11"/>
    </row>
    <row r="25" spans="1:72" x14ac:dyDescent="0.3">
      <c r="A25">
        <v>1979</v>
      </c>
      <c r="B25" s="1">
        <v>903.31417676503577</v>
      </c>
      <c r="C25" s="1">
        <v>1743.8147918631214</v>
      </c>
      <c r="D25" s="1">
        <v>1692.845732815879</v>
      </c>
      <c r="E25" s="11">
        <f t="shared" si="33"/>
        <v>7.1710102906858975E-3</v>
      </c>
      <c r="F25" s="11">
        <f t="shared" si="16"/>
        <v>1.6106980972057983E-2</v>
      </c>
      <c r="G25" s="11">
        <f t="shared" si="17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18"/>
        <v>19732.332022041093</v>
      </c>
      <c r="L25" s="1">
        <f t="shared" si="0"/>
        <v>1405.6528949882536</v>
      </c>
      <c r="M25" s="1">
        <f t="shared" si="1"/>
        <v>401.96717409141297</v>
      </c>
      <c r="N25" s="11">
        <f t="shared" si="34"/>
        <v>3.1199121385352857E-2</v>
      </c>
      <c r="O25" s="11">
        <f t="shared" si="19"/>
        <v>3.4800518287731563E-2</v>
      </c>
      <c r="P25" s="11">
        <f t="shared" si="20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21"/>
        <v>233.53220678226603</v>
      </c>
      <c r="U25" s="1">
        <f t="shared" si="48"/>
        <v>937.57902753538292</v>
      </c>
      <c r="V25" s="1">
        <f t="shared" si="49"/>
        <v>902.67990564339846</v>
      </c>
      <c r="W25" s="11">
        <f t="shared" si="35"/>
        <v>-1.449065348024936E-2</v>
      </c>
      <c r="X25" s="11">
        <f t="shared" si="52"/>
        <v>-1.6231741197668126E-2</v>
      </c>
      <c r="Y25" s="11">
        <f t="shared" si="53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12">
        <f t="shared" si="22"/>
        <v>2.4496385895153021</v>
      </c>
      <c r="AD25" s="12">
        <f t="shared" si="50"/>
        <v>2.7832867863149318</v>
      </c>
      <c r="AE25" s="12">
        <f t="shared" si="51"/>
        <v>1.8505048501277181</v>
      </c>
      <c r="AF25" s="11">
        <f t="shared" si="36"/>
        <v>-7.7596257389900281E-5</v>
      </c>
      <c r="AG25" s="11">
        <f t="shared" si="54"/>
        <v>-9.73535026831851E-3</v>
      </c>
      <c r="AH25" s="11">
        <f t="shared" si="55"/>
        <v>1.0258623333963213E-2</v>
      </c>
      <c r="AI25" s="1">
        <f t="shared" si="37"/>
        <v>21316.175129964013</v>
      </c>
      <c r="AJ25" s="1">
        <f t="shared" si="38"/>
        <v>2802.3655849446704</v>
      </c>
      <c r="AK25" s="1">
        <f t="shared" si="39"/>
        <v>889.8366524579601</v>
      </c>
      <c r="AL25" s="14">
        <f t="shared" si="23"/>
        <v>8.1037889063999327</v>
      </c>
      <c r="AM25" s="14">
        <f t="shared" si="24"/>
        <v>1.0620021422207806</v>
      </c>
      <c r="AN25" s="14">
        <f t="shared" si="25"/>
        <v>0.44065476046648366</v>
      </c>
      <c r="AO25" s="11">
        <f t="shared" si="40"/>
        <v>2.0621120954280148E-2</v>
      </c>
      <c r="AP25" s="11">
        <f t="shared" si="26"/>
        <v>2.5977173653231045E-2</v>
      </c>
      <c r="AQ25" s="11">
        <f t="shared" si="27"/>
        <v>2.3564574154817608E-2</v>
      </c>
      <c r="AR25" s="1">
        <f t="shared" si="41"/>
        <v>13775.299073981647</v>
      </c>
      <c r="AS25" s="1">
        <f t="shared" si="42"/>
        <v>2036.2478405779661</v>
      </c>
      <c r="AT25" s="1">
        <f t="shared" si="43"/>
        <v>655.92537283621471</v>
      </c>
      <c r="AU25" s="1">
        <f t="shared" si="44"/>
        <v>2755.0598147963296</v>
      </c>
      <c r="AV25" s="1">
        <f t="shared" si="45"/>
        <v>407.24956811559326</v>
      </c>
      <c r="AW25" s="1">
        <f t="shared" si="46"/>
        <v>131.18507456724294</v>
      </c>
      <c r="AX25" s="2">
        <v>0</v>
      </c>
      <c r="AY25" s="2">
        <v>0</v>
      </c>
      <c r="AZ25" s="2">
        <v>0</v>
      </c>
      <c r="BA25" s="2">
        <f t="shared" si="28"/>
        <v>0</v>
      </c>
      <c r="BB25" s="2">
        <f t="shared" si="4"/>
        <v>0</v>
      </c>
      <c r="BC25" s="2">
        <f t="shared" si="5"/>
        <v>0</v>
      </c>
      <c r="BD25" s="2">
        <f t="shared" si="6"/>
        <v>0</v>
      </c>
      <c r="BE25" s="1">
        <f t="shared" si="29"/>
        <v>0</v>
      </c>
      <c r="BF25" s="1">
        <f t="shared" si="7"/>
        <v>0</v>
      </c>
      <c r="BG25" s="1">
        <f t="shared" si="8"/>
        <v>0</v>
      </c>
      <c r="BH25" s="12">
        <f t="shared" si="30"/>
        <v>0</v>
      </c>
      <c r="BI25" s="2">
        <f t="shared" si="31"/>
        <v>0</v>
      </c>
      <c r="BJ25" s="2">
        <f t="shared" si="9"/>
        <v>0</v>
      </c>
      <c r="BK25" s="2">
        <f t="shared" si="10"/>
        <v>0</v>
      </c>
      <c r="BL25" s="2">
        <f t="shared" si="32"/>
        <v>0</v>
      </c>
      <c r="BM25" s="2">
        <f t="shared" si="11"/>
        <v>0</v>
      </c>
      <c r="BN25" s="2">
        <f t="shared" si="12"/>
        <v>0</v>
      </c>
      <c r="BO25" s="2">
        <f t="shared" si="13"/>
        <v>0</v>
      </c>
      <c r="BP25" s="2">
        <f t="shared" si="14"/>
        <v>0</v>
      </c>
      <c r="BQ25" s="2">
        <f t="shared" si="15"/>
        <v>0</v>
      </c>
      <c r="BR25" s="11">
        <f t="shared" si="47"/>
        <v>5.1730956327600025E-2</v>
      </c>
      <c r="BS25" s="11"/>
      <c r="BT25" s="11"/>
    </row>
    <row r="26" spans="1:72" x14ac:dyDescent="0.3">
      <c r="A26">
        <v>1980</v>
      </c>
      <c r="B26" s="1">
        <v>909.58314605023929</v>
      </c>
      <c r="C26" s="1">
        <v>1771.1376542472055</v>
      </c>
      <c r="D26" s="1">
        <v>1735.2726914999992</v>
      </c>
      <c r="E26" s="11">
        <f t="shared" si="33"/>
        <v>6.9399655695143725E-3</v>
      </c>
      <c r="F26" s="11">
        <f t="shared" si="16"/>
        <v>1.5668442836691332E-2</v>
      </c>
      <c r="G26" s="11">
        <f t="shared" si="17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18"/>
        <v>20124.351959751704</v>
      </c>
      <c r="L26" s="1">
        <f t="shared" si="0"/>
        <v>1449.8121240919959</v>
      </c>
      <c r="M26" s="1">
        <f t="shared" si="1"/>
        <v>417.06319180806776</v>
      </c>
      <c r="N26" s="11">
        <f t="shared" si="34"/>
        <v>1.9866883309723526E-2</v>
      </c>
      <c r="O26" s="11">
        <f t="shared" si="19"/>
        <v>3.1415457728710017E-2</v>
      </c>
      <c r="P26" s="11">
        <f t="shared" si="20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21"/>
        <v>221.55623080971907</v>
      </c>
      <c r="U26" s="1">
        <f t="shared" si="48"/>
        <v>902.87289581321522</v>
      </c>
      <c r="V26" s="1">
        <f t="shared" si="49"/>
        <v>880.94465297742408</v>
      </c>
      <c r="W26" s="11">
        <f t="shared" si="35"/>
        <v>-5.1281902986994754E-2</v>
      </c>
      <c r="X26" s="11">
        <f t="shared" si="52"/>
        <v>-3.7016753471331154E-2</v>
      </c>
      <c r="Y26" s="11">
        <f t="shared" si="53"/>
        <v>-2.4078582596210873E-2</v>
      </c>
      <c r="Z26" s="1">
        <v>9918.9793807804017</v>
      </c>
      <c r="AA26" s="1">
        <v>6533.856933</v>
      </c>
      <c r="AB26" s="1">
        <v>1193.3664780000026</v>
      </c>
      <c r="AC26" s="12">
        <f t="shared" si="22"/>
        <v>2.4457874406053151</v>
      </c>
      <c r="AD26" s="12">
        <f t="shared" si="50"/>
        <v>2.8182464047647726</v>
      </c>
      <c r="AE26" s="12">
        <f t="shared" si="51"/>
        <v>1.871783504022132</v>
      </c>
      <c r="AF26" s="11">
        <f t="shared" si="36"/>
        <v>-1.5721294261408225E-3</v>
      </c>
      <c r="AG26" s="11">
        <f t="shared" si="54"/>
        <v>1.2560552014162951E-2</v>
      </c>
      <c r="AH26" s="11">
        <f t="shared" si="55"/>
        <v>1.1498837137846607E-2</v>
      </c>
      <c r="AI26" s="1">
        <f t="shared" si="37"/>
        <v>21939.617431763942</v>
      </c>
      <c r="AJ26" s="1">
        <f t="shared" si="38"/>
        <v>2929.3785945657969</v>
      </c>
      <c r="AK26" s="1">
        <f t="shared" si="39"/>
        <v>932.03806177940703</v>
      </c>
      <c r="AL26" s="14">
        <f t="shared" si="23"/>
        <v>8.2708981176267589</v>
      </c>
      <c r="AM26" s="14">
        <f t="shared" si="24"/>
        <v>1.0895899562893532</v>
      </c>
      <c r="AN26" s="14">
        <f t="shared" si="25"/>
        <v>0.45103860224616948</v>
      </c>
      <c r="AO26" s="11">
        <f t="shared" si="40"/>
        <v>2.0621120954280148E-2</v>
      </c>
      <c r="AP26" s="11">
        <f t="shared" si="26"/>
        <v>2.5977173653231045E-2</v>
      </c>
      <c r="AQ26" s="11">
        <f t="shared" si="27"/>
        <v>2.3564574154817608E-2</v>
      </c>
      <c r="AR26" s="1">
        <f t="shared" si="41"/>
        <v>14219.109702597792</v>
      </c>
      <c r="AS26" s="1">
        <f t="shared" si="42"/>
        <v>2134.1259420488577</v>
      </c>
      <c r="AT26" s="1">
        <f t="shared" si="43"/>
        <v>691.18551481508996</v>
      </c>
      <c r="AU26" s="1">
        <f t="shared" si="44"/>
        <v>2843.8219405195587</v>
      </c>
      <c r="AV26" s="1">
        <f t="shared" si="45"/>
        <v>426.82518840977156</v>
      </c>
      <c r="AW26" s="1">
        <f t="shared" si="46"/>
        <v>138.237102963018</v>
      </c>
      <c r="AX26" s="2">
        <v>0</v>
      </c>
      <c r="AY26" s="2">
        <v>0</v>
      </c>
      <c r="AZ26" s="2">
        <v>0</v>
      </c>
      <c r="BA26" s="2">
        <f t="shared" si="28"/>
        <v>0</v>
      </c>
      <c r="BB26" s="2">
        <f t="shared" si="4"/>
        <v>0</v>
      </c>
      <c r="BC26" s="2">
        <f t="shared" si="5"/>
        <v>0</v>
      </c>
      <c r="BD26" s="2">
        <f t="shared" si="6"/>
        <v>0</v>
      </c>
      <c r="BE26" s="1">
        <f t="shared" si="29"/>
        <v>0</v>
      </c>
      <c r="BF26" s="1">
        <f t="shared" si="7"/>
        <v>0</v>
      </c>
      <c r="BG26" s="1">
        <f t="shared" si="8"/>
        <v>0</v>
      </c>
      <c r="BH26" s="12">
        <f t="shared" si="30"/>
        <v>0</v>
      </c>
      <c r="BI26" s="2">
        <f t="shared" si="31"/>
        <v>0</v>
      </c>
      <c r="BJ26" s="2">
        <f t="shared" si="9"/>
        <v>0</v>
      </c>
      <c r="BK26" s="2">
        <f t="shared" si="10"/>
        <v>0</v>
      </c>
      <c r="BL26" s="2">
        <f t="shared" si="32"/>
        <v>0</v>
      </c>
      <c r="BM26" s="2">
        <f t="shared" si="11"/>
        <v>0</v>
      </c>
      <c r="BN26" s="2">
        <f t="shared" si="12"/>
        <v>0</v>
      </c>
      <c r="BO26" s="2">
        <f t="shared" si="13"/>
        <v>0</v>
      </c>
      <c r="BP26" s="2">
        <f t="shared" si="14"/>
        <v>0</v>
      </c>
      <c r="BQ26" s="2">
        <f t="shared" si="15"/>
        <v>0</v>
      </c>
      <c r="BR26" s="11">
        <f t="shared" si="47"/>
        <v>4.2806571653571907E-2</v>
      </c>
      <c r="BS26" s="11"/>
      <c r="BT26" s="11"/>
    </row>
    <row r="27" spans="1:72" x14ac:dyDescent="0.3">
      <c r="A27">
        <v>1981</v>
      </c>
      <c r="B27" s="1">
        <v>915.87460548077411</v>
      </c>
      <c r="C27" s="1">
        <v>1799.1535041360673</v>
      </c>
      <c r="D27" s="1">
        <v>1778.6064313142044</v>
      </c>
      <c r="E27" s="11">
        <f t="shared" si="33"/>
        <v>6.9168601659503892E-3</v>
      </c>
      <c r="F27" s="11">
        <f t="shared" si="16"/>
        <v>1.5817996879959884E-2</v>
      </c>
      <c r="G27" s="11">
        <f t="shared" si="17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18"/>
        <v>20292.933909060386</v>
      </c>
      <c r="L27" s="1">
        <f t="shared" si="0"/>
        <v>1454.6029384071733</v>
      </c>
      <c r="M27" s="1">
        <f t="shared" si="1"/>
        <v>427.88781278464347</v>
      </c>
      <c r="N27" s="11">
        <f t="shared" si="34"/>
        <v>8.3770125689435204E-3</v>
      </c>
      <c r="O27" s="11">
        <f t="shared" si="19"/>
        <v>3.3044380272222451E-3</v>
      </c>
      <c r="P27" s="11">
        <f t="shared" si="20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21"/>
        <v>212.36445626954927</v>
      </c>
      <c r="U27" s="1">
        <f t="shared" si="48"/>
        <v>899.9089338975441</v>
      </c>
      <c r="V27" s="1">
        <f t="shared" si="49"/>
        <v>881.70150629598425</v>
      </c>
      <c r="W27" s="11">
        <f t="shared" si="35"/>
        <v>-4.1487321329563676E-2</v>
      </c>
      <c r="X27" s="11">
        <f t="shared" si="52"/>
        <v>-3.2828119322393379E-3</v>
      </c>
      <c r="Y27" s="11">
        <f t="shared" si="53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12">
        <f t="shared" si="22"/>
        <v>2.4149199480729333</v>
      </c>
      <c r="AD27" s="12">
        <f t="shared" si="50"/>
        <v>2.735183012324311</v>
      </c>
      <c r="AE27" s="12">
        <f t="shared" si="51"/>
        <v>1.8350201755581217</v>
      </c>
      <c r="AF27" s="11">
        <f t="shared" si="36"/>
        <v>-1.2620676686745269E-2</v>
      </c>
      <c r="AG27" s="11">
        <f t="shared" si="54"/>
        <v>-2.9473431528211025E-2</v>
      </c>
      <c r="AH27" s="11">
        <f t="shared" si="55"/>
        <v>-1.9640801612479497E-2</v>
      </c>
      <c r="AI27" s="1">
        <f t="shared" si="37"/>
        <v>22589.477629107107</v>
      </c>
      <c r="AJ27" s="1">
        <f t="shared" si="38"/>
        <v>3063.265923518989</v>
      </c>
      <c r="AK27" s="1">
        <f t="shared" si="39"/>
        <v>977.0713585644844</v>
      </c>
      <c r="AL27" s="14">
        <f t="shared" si="23"/>
        <v>8.4414533081108676</v>
      </c>
      <c r="AM27" s="14">
        <f t="shared" si="24"/>
        <v>1.1178944237946982</v>
      </c>
      <c r="AN27" s="14">
        <f t="shared" si="25"/>
        <v>0.4616671348354846</v>
      </c>
      <c r="AO27" s="11">
        <f t="shared" si="40"/>
        <v>2.0621120954280148E-2</v>
      </c>
      <c r="AP27" s="11">
        <f t="shared" si="26"/>
        <v>2.5977173653231045E-2</v>
      </c>
      <c r="AQ27" s="11">
        <f t="shared" si="27"/>
        <v>2.3564574154817608E-2</v>
      </c>
      <c r="AR27" s="1">
        <f t="shared" si="41"/>
        <v>14678.013210257626</v>
      </c>
      <c r="AS27" s="1">
        <f t="shared" si="42"/>
        <v>2237.1355800170063</v>
      </c>
      <c r="AT27" s="1">
        <f t="shared" si="43"/>
        <v>728.41369484042536</v>
      </c>
      <c r="AU27" s="1">
        <f t="shared" si="44"/>
        <v>2935.6026420515254</v>
      </c>
      <c r="AV27" s="1">
        <f t="shared" si="45"/>
        <v>447.4271160034013</v>
      </c>
      <c r="AW27" s="1">
        <f t="shared" si="46"/>
        <v>145.68273896808509</v>
      </c>
      <c r="AX27" s="2">
        <v>0</v>
      </c>
      <c r="AY27" s="2">
        <v>0</v>
      </c>
      <c r="AZ27" s="2">
        <v>0</v>
      </c>
      <c r="BA27" s="2">
        <f t="shared" si="28"/>
        <v>0</v>
      </c>
      <c r="BB27" s="2">
        <f t="shared" si="4"/>
        <v>0</v>
      </c>
      <c r="BC27" s="2">
        <f t="shared" si="5"/>
        <v>0</v>
      </c>
      <c r="BD27" s="2">
        <f t="shared" si="6"/>
        <v>0</v>
      </c>
      <c r="BE27" s="1">
        <f t="shared" si="29"/>
        <v>0</v>
      </c>
      <c r="BF27" s="1">
        <f t="shared" si="7"/>
        <v>0</v>
      </c>
      <c r="BG27" s="1">
        <f t="shared" si="8"/>
        <v>0</v>
      </c>
      <c r="BH27" s="12">
        <f t="shared" si="30"/>
        <v>0</v>
      </c>
      <c r="BI27" s="2">
        <f t="shared" si="31"/>
        <v>0</v>
      </c>
      <c r="BJ27" s="2">
        <f t="shared" si="9"/>
        <v>0</v>
      </c>
      <c r="BK27" s="2">
        <f t="shared" si="10"/>
        <v>0</v>
      </c>
      <c r="BL27" s="2">
        <f t="shared" si="32"/>
        <v>0</v>
      </c>
      <c r="BM27" s="2">
        <f t="shared" si="11"/>
        <v>0</v>
      </c>
      <c r="BN27" s="2">
        <f t="shared" si="12"/>
        <v>0</v>
      </c>
      <c r="BO27" s="2">
        <f t="shared" si="13"/>
        <v>0</v>
      </c>
      <c r="BP27" s="2">
        <f t="shared" si="14"/>
        <v>0</v>
      </c>
      <c r="BQ27" s="2">
        <f t="shared" si="15"/>
        <v>0</v>
      </c>
      <c r="BR27" s="11">
        <f t="shared" si="47"/>
        <v>2.9448153818693784E-2</v>
      </c>
      <c r="BS27" s="11"/>
      <c r="BT27" s="11"/>
    </row>
    <row r="28" spans="1:72" x14ac:dyDescent="0.3">
      <c r="A28">
        <v>1982</v>
      </c>
      <c r="B28" s="1">
        <v>921.55163861389883</v>
      </c>
      <c r="C28" s="1">
        <v>1829.4163993666116</v>
      </c>
      <c r="D28" s="1">
        <v>1822.7481860632315</v>
      </c>
      <c r="E28" s="11">
        <f t="shared" si="33"/>
        <v>6.1984829573309419E-3</v>
      </c>
      <c r="F28" s="11">
        <f t="shared" si="16"/>
        <v>1.6820629902325246E-2</v>
      </c>
      <c r="G28" s="11">
        <f t="shared" si="17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18"/>
        <v>20237.139804597737</v>
      </c>
      <c r="L28" s="1">
        <f t="shared" si="0"/>
        <v>1436.3355887459484</v>
      </c>
      <c r="M28" s="1">
        <f t="shared" si="1"/>
        <v>433.3540066629966</v>
      </c>
      <c r="N28" s="11">
        <f t="shared" si="34"/>
        <v>-2.7494350847778737E-3</v>
      </c>
      <c r="O28" s="11">
        <f t="shared" si="19"/>
        <v>-1.2558306585870205E-2</v>
      </c>
      <c r="P28" s="11">
        <f t="shared" si="20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21"/>
        <v>206.37847509359841</v>
      </c>
      <c r="U28" s="1">
        <f t="shared" si="48"/>
        <v>927.07388067722479</v>
      </c>
      <c r="V28" s="1">
        <f t="shared" si="49"/>
        <v>889.61113157263264</v>
      </c>
      <c r="W28" s="11">
        <f t="shared" si="35"/>
        <v>-2.8187302532176051E-2</v>
      </c>
      <c r="X28" s="11">
        <f t="shared" si="52"/>
        <v>3.0186328589969724E-2</v>
      </c>
      <c r="Y28" s="11">
        <f t="shared" si="53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12">
        <f t="shared" si="22"/>
        <v>2.3856263347113855</v>
      </c>
      <c r="AD28" s="12">
        <f t="shared" si="50"/>
        <v>2.7388918519516774</v>
      </c>
      <c r="AE28" s="12">
        <f t="shared" si="51"/>
        <v>1.8382081108631489</v>
      </c>
      <c r="AF28" s="11">
        <f t="shared" si="36"/>
        <v>-1.2130262696667726E-2</v>
      </c>
      <c r="AG28" s="11">
        <f t="shared" si="54"/>
        <v>1.3559749423182055E-3</v>
      </c>
      <c r="AH28" s="11">
        <f t="shared" si="55"/>
        <v>1.7372753430668908E-3</v>
      </c>
      <c r="AI28" s="1">
        <f t="shared" si="37"/>
        <v>23266.132508247923</v>
      </c>
      <c r="AJ28" s="1">
        <f t="shared" si="38"/>
        <v>3204.3664471704915</v>
      </c>
      <c r="AK28" s="1">
        <f t="shared" si="39"/>
        <v>1025.0469616761211</v>
      </c>
      <c r="AL28" s="14">
        <f t="shared" si="23"/>
        <v>8.6155255378073292</v>
      </c>
      <c r="AM28" s="14">
        <f t="shared" si="24"/>
        <v>1.1469341613675916</v>
      </c>
      <c r="AN28" s="14">
        <f t="shared" si="25"/>
        <v>0.47254612426915754</v>
      </c>
      <c r="AO28" s="11">
        <f t="shared" si="40"/>
        <v>2.0621120954280148E-2</v>
      </c>
      <c r="AP28" s="11">
        <f t="shared" si="26"/>
        <v>2.5977173653231045E-2</v>
      </c>
      <c r="AQ28" s="11">
        <f t="shared" si="27"/>
        <v>2.3564574154817608E-2</v>
      </c>
      <c r="AR28" s="1">
        <f t="shared" si="41"/>
        <v>15144.061131962364</v>
      </c>
      <c r="AS28" s="1">
        <f t="shared" si="42"/>
        <v>2347.129099409734</v>
      </c>
      <c r="AT28" s="1">
        <f t="shared" si="43"/>
        <v>767.66952063484507</v>
      </c>
      <c r="AU28" s="1">
        <f t="shared" si="44"/>
        <v>3028.8122263924729</v>
      </c>
      <c r="AV28" s="1">
        <f t="shared" si="45"/>
        <v>469.42581988194684</v>
      </c>
      <c r="AW28" s="1">
        <f t="shared" si="46"/>
        <v>153.53390412696902</v>
      </c>
      <c r="AX28" s="2">
        <v>0</v>
      </c>
      <c r="AY28" s="2">
        <v>0</v>
      </c>
      <c r="AZ28" s="2">
        <v>0</v>
      </c>
      <c r="BA28" s="2">
        <f t="shared" si="28"/>
        <v>0</v>
      </c>
      <c r="BB28" s="2">
        <f t="shared" si="4"/>
        <v>0</v>
      </c>
      <c r="BC28" s="2">
        <f t="shared" si="5"/>
        <v>0</v>
      </c>
      <c r="BD28" s="2">
        <f t="shared" si="6"/>
        <v>0</v>
      </c>
      <c r="BE28" s="1">
        <f t="shared" si="29"/>
        <v>0</v>
      </c>
      <c r="BF28" s="1">
        <f t="shared" si="7"/>
        <v>0</v>
      </c>
      <c r="BG28" s="1">
        <f t="shared" si="8"/>
        <v>0</v>
      </c>
      <c r="BH28" s="12">
        <f t="shared" si="30"/>
        <v>0</v>
      </c>
      <c r="BI28" s="2">
        <f t="shared" si="31"/>
        <v>0</v>
      </c>
      <c r="BJ28" s="2">
        <f t="shared" si="9"/>
        <v>0</v>
      </c>
      <c r="BK28" s="2">
        <f t="shared" si="10"/>
        <v>0</v>
      </c>
      <c r="BL28" s="2">
        <f t="shared" si="32"/>
        <v>0</v>
      </c>
      <c r="BM28" s="2">
        <f t="shared" si="11"/>
        <v>0</v>
      </c>
      <c r="BN28" s="2">
        <f t="shared" si="12"/>
        <v>0</v>
      </c>
      <c r="BO28" s="2">
        <f t="shared" si="13"/>
        <v>0</v>
      </c>
      <c r="BP28" s="2">
        <f t="shared" si="14"/>
        <v>0</v>
      </c>
      <c r="BQ28" s="2">
        <f t="shared" si="15"/>
        <v>0</v>
      </c>
      <c r="BR28" s="11">
        <f t="shared" si="47"/>
        <v>1.7109021078205416E-2</v>
      </c>
      <c r="BS28" s="11"/>
      <c r="BT28" s="11"/>
    </row>
    <row r="29" spans="1:72" x14ac:dyDescent="0.3">
      <c r="A29">
        <v>1983</v>
      </c>
      <c r="B29" s="1">
        <v>926.77344196489094</v>
      </c>
      <c r="C29" s="1">
        <v>1859.8300727213013</v>
      </c>
      <c r="D29" s="1">
        <v>1867.5480402701805</v>
      </c>
      <c r="E29" s="11">
        <f t="shared" si="33"/>
        <v>5.666316603642807E-3</v>
      </c>
      <c r="F29" s="11">
        <f t="shared" si="16"/>
        <v>1.6624795407551574E-2</v>
      </c>
      <c r="G29" s="11">
        <f t="shared" si="17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18"/>
        <v>20622.14124085362</v>
      </c>
      <c r="L29" s="1">
        <f t="shared" si="0"/>
        <v>1421.1857477326455</v>
      </c>
      <c r="M29" s="1">
        <f t="shared" si="1"/>
        <v>440.35839097389959</v>
      </c>
      <c r="N29" s="11">
        <f t="shared" si="34"/>
        <v>1.9024498519717437E-2</v>
      </c>
      <c r="O29" s="11">
        <f t="shared" si="19"/>
        <v>-1.0547563627891443E-2</v>
      </c>
      <c r="P29" s="11">
        <f t="shared" si="20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21"/>
        <v>202.10092770770731</v>
      </c>
      <c r="U29" s="1">
        <f t="shared" si="48"/>
        <v>939.74627918148394</v>
      </c>
      <c r="V29" s="1">
        <f t="shared" si="49"/>
        <v>883.6069313906263</v>
      </c>
      <c r="W29" s="11">
        <f t="shared" si="35"/>
        <v>-2.0726712821921511E-2</v>
      </c>
      <c r="X29" s="11">
        <f t="shared" si="52"/>
        <v>1.3669243377886886E-2</v>
      </c>
      <c r="Y29" s="11">
        <f t="shared" si="53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12">
        <f t="shared" si="22"/>
        <v>2.3750849615876435</v>
      </c>
      <c r="AD29" s="12">
        <f t="shared" si="50"/>
        <v>2.7443910675908154</v>
      </c>
      <c r="AE29" s="12">
        <f t="shared" si="51"/>
        <v>1.8865369423268037</v>
      </c>
      <c r="AF29" s="11">
        <f t="shared" si="36"/>
        <v>-4.4187025312232286E-3</v>
      </c>
      <c r="AG29" s="11">
        <f t="shared" si="54"/>
        <v>2.0078250388817498E-3</v>
      </c>
      <c r="AH29" s="11">
        <f t="shared" si="55"/>
        <v>2.6291273103436374E-2</v>
      </c>
      <c r="AI29" s="1">
        <f t="shared" si="37"/>
        <v>23968.331483815607</v>
      </c>
      <c r="AJ29" s="1">
        <f t="shared" si="38"/>
        <v>3353.3556223353889</v>
      </c>
      <c r="AK29" s="1">
        <f t="shared" si="39"/>
        <v>1076.076169635478</v>
      </c>
      <c r="AL29" s="14">
        <f t="shared" si="23"/>
        <v>8.7931873320071432</v>
      </c>
      <c r="AM29" s="14">
        <f t="shared" si="24"/>
        <v>1.1767282692462604</v>
      </c>
      <c r="AN29" s="14">
        <f t="shared" si="25"/>
        <v>0.48368147245606974</v>
      </c>
      <c r="AO29" s="11">
        <f t="shared" si="40"/>
        <v>2.0621120954280148E-2</v>
      </c>
      <c r="AP29" s="11">
        <f t="shared" si="26"/>
        <v>2.5977173653231045E-2</v>
      </c>
      <c r="AQ29" s="11">
        <f t="shared" si="27"/>
        <v>2.3564574154817608E-2</v>
      </c>
      <c r="AR29" s="1">
        <f t="shared" si="41"/>
        <v>15618.982920650913</v>
      </c>
      <c r="AS29" s="1">
        <f t="shared" si="42"/>
        <v>2462.3553193478451</v>
      </c>
      <c r="AT29" s="1">
        <f t="shared" si="43"/>
        <v>808.99433513658573</v>
      </c>
      <c r="AU29" s="1">
        <f t="shared" si="44"/>
        <v>3123.796584130183</v>
      </c>
      <c r="AV29" s="1">
        <f t="shared" si="45"/>
        <v>492.47106386956904</v>
      </c>
      <c r="AW29" s="1">
        <f t="shared" si="46"/>
        <v>161.79886702731716</v>
      </c>
      <c r="AX29" s="2">
        <v>0</v>
      </c>
      <c r="AY29" s="2">
        <v>0</v>
      </c>
      <c r="AZ29" s="2">
        <v>0</v>
      </c>
      <c r="BA29" s="2">
        <f t="shared" si="28"/>
        <v>0</v>
      </c>
      <c r="BB29" s="2">
        <f t="shared" si="4"/>
        <v>0</v>
      </c>
      <c r="BC29" s="2">
        <f t="shared" si="5"/>
        <v>0</v>
      </c>
      <c r="BD29" s="2">
        <f t="shared" si="6"/>
        <v>0</v>
      </c>
      <c r="BE29" s="1">
        <f t="shared" si="29"/>
        <v>0</v>
      </c>
      <c r="BF29" s="1">
        <f t="shared" si="7"/>
        <v>0</v>
      </c>
      <c r="BG29" s="1">
        <f t="shared" si="8"/>
        <v>0</v>
      </c>
      <c r="BH29" s="12">
        <f t="shared" si="30"/>
        <v>0</v>
      </c>
      <c r="BI29" s="2">
        <f t="shared" si="31"/>
        <v>0</v>
      </c>
      <c r="BJ29" s="2">
        <f t="shared" si="9"/>
        <v>0</v>
      </c>
      <c r="BK29" s="2">
        <f t="shared" si="10"/>
        <v>0</v>
      </c>
      <c r="BL29" s="2">
        <f t="shared" si="32"/>
        <v>0</v>
      </c>
      <c r="BM29" s="2">
        <f t="shared" si="11"/>
        <v>0</v>
      </c>
      <c r="BN29" s="2">
        <f t="shared" si="12"/>
        <v>0</v>
      </c>
      <c r="BO29" s="2">
        <f t="shared" si="13"/>
        <v>0</v>
      </c>
      <c r="BP29" s="2">
        <f t="shared" si="14"/>
        <v>0</v>
      </c>
      <c r="BQ29" s="2">
        <f t="shared" si="15"/>
        <v>0</v>
      </c>
      <c r="BR29" s="11">
        <f t="shared" si="47"/>
        <v>3.5451074401415789E-2</v>
      </c>
      <c r="BS29" s="11"/>
      <c r="BT29" s="11"/>
    </row>
    <row r="30" spans="1:72" x14ac:dyDescent="0.3">
      <c r="A30">
        <v>1984</v>
      </c>
      <c r="B30" s="1">
        <v>931.65160996489089</v>
      </c>
      <c r="C30" s="1">
        <v>1889.4103818676083</v>
      </c>
      <c r="D30" s="1">
        <v>1912.9676268623828</v>
      </c>
      <c r="E30" s="11">
        <f t="shared" si="33"/>
        <v>5.2636035724735741E-3</v>
      </c>
      <c r="F30" s="11">
        <f t="shared" si="16"/>
        <v>1.5904845060938921E-2</v>
      </c>
      <c r="G30" s="11">
        <f t="shared" si="17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18"/>
        <v>21351.694434927398</v>
      </c>
      <c r="L30" s="1">
        <f t="shared" si="0"/>
        <v>1457.3086030603524</v>
      </c>
      <c r="M30" s="1">
        <f t="shared" si="1"/>
        <v>452.38859579981255</v>
      </c>
      <c r="N30" s="11">
        <f t="shared" si="34"/>
        <v>3.5377179583490292E-2</v>
      </c>
      <c r="O30" s="11">
        <f t="shared" si="19"/>
        <v>2.5417406123961817E-2</v>
      </c>
      <c r="P30" s="11">
        <f t="shared" si="20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21"/>
        <v>201.70557911853126</v>
      </c>
      <c r="U30" s="1">
        <f t="shared" si="48"/>
        <v>941.66348339372075</v>
      </c>
      <c r="V30" s="1">
        <f t="shared" si="49"/>
        <v>872.71451539045961</v>
      </c>
      <c r="W30" s="11">
        <f t="shared" si="35"/>
        <v>-1.9561938367143039E-3</v>
      </c>
      <c r="X30" s="11">
        <f t="shared" si="52"/>
        <v>2.040129612331798E-3</v>
      </c>
      <c r="Y30" s="11">
        <f t="shared" si="53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12">
        <f t="shared" si="22"/>
        <v>2.3409095494429892</v>
      </c>
      <c r="AD30" s="12">
        <f t="shared" si="50"/>
        <v>2.7203543668669528</v>
      </c>
      <c r="AE30" s="12">
        <f t="shared" si="51"/>
        <v>1.9115173214066605</v>
      </c>
      <c r="AF30" s="11">
        <f t="shared" si="36"/>
        <v>-1.4389132472048205E-2</v>
      </c>
      <c r="AG30" s="11">
        <f t="shared" si="54"/>
        <v>-8.7584823488597863E-3</v>
      </c>
      <c r="AH30" s="11">
        <f t="shared" si="55"/>
        <v>1.3241394069414048E-2</v>
      </c>
      <c r="AI30" s="1">
        <f t="shared" si="37"/>
        <v>24695.294919564229</v>
      </c>
      <c r="AJ30" s="1">
        <f t="shared" si="38"/>
        <v>3510.4911239714193</v>
      </c>
      <c r="AK30" s="1">
        <f t="shared" si="39"/>
        <v>1130.2674196992473</v>
      </c>
      <c r="AL30" s="14">
        <f t="shared" si="23"/>
        <v>8.974512711554107</v>
      </c>
      <c r="AM30" s="14">
        <f t="shared" si="24"/>
        <v>1.2072963438391364</v>
      </c>
      <c r="AN30" s="14">
        <f t="shared" si="25"/>
        <v>0.49507922038107216</v>
      </c>
      <c r="AO30" s="11">
        <f t="shared" si="40"/>
        <v>2.0621120954280148E-2</v>
      </c>
      <c r="AP30" s="11">
        <f t="shared" si="26"/>
        <v>2.5977173653231045E-2</v>
      </c>
      <c r="AQ30" s="11">
        <f t="shared" si="27"/>
        <v>2.3564574154817608E-2</v>
      </c>
      <c r="AR30" s="1">
        <f t="shared" si="41"/>
        <v>16104.103440851959</v>
      </c>
      <c r="AS30" s="1">
        <f t="shared" si="42"/>
        <v>2581.9539914058173</v>
      </c>
      <c r="AT30" s="1">
        <f t="shared" si="43"/>
        <v>852.46594137172281</v>
      </c>
      <c r="AU30" s="1">
        <f t="shared" si="44"/>
        <v>3220.8206881703918</v>
      </c>
      <c r="AV30" s="1">
        <f t="shared" si="45"/>
        <v>516.39079828116348</v>
      </c>
      <c r="AW30" s="1">
        <f t="shared" si="46"/>
        <v>170.49318827434456</v>
      </c>
      <c r="AX30" s="2">
        <v>0</v>
      </c>
      <c r="AY30" s="2">
        <v>0</v>
      </c>
      <c r="AZ30" s="2">
        <v>0</v>
      </c>
      <c r="BA30" s="2">
        <f t="shared" si="28"/>
        <v>0</v>
      </c>
      <c r="BB30" s="2">
        <f t="shared" si="4"/>
        <v>0</v>
      </c>
      <c r="BC30" s="2">
        <f t="shared" si="5"/>
        <v>0</v>
      </c>
      <c r="BD30" s="2">
        <f t="shared" si="6"/>
        <v>0</v>
      </c>
      <c r="BE30" s="1">
        <f t="shared" si="29"/>
        <v>0</v>
      </c>
      <c r="BF30" s="1">
        <f t="shared" si="7"/>
        <v>0</v>
      </c>
      <c r="BG30" s="1">
        <f t="shared" si="8"/>
        <v>0</v>
      </c>
      <c r="BH30" s="12">
        <f t="shared" si="30"/>
        <v>0</v>
      </c>
      <c r="BI30" s="2">
        <f t="shared" si="31"/>
        <v>0</v>
      </c>
      <c r="BJ30" s="2">
        <f t="shared" si="9"/>
        <v>0</v>
      </c>
      <c r="BK30" s="2">
        <f t="shared" si="10"/>
        <v>0</v>
      </c>
      <c r="BL30" s="2">
        <f t="shared" si="32"/>
        <v>0</v>
      </c>
      <c r="BM30" s="2">
        <f t="shared" si="11"/>
        <v>0</v>
      </c>
      <c r="BN30" s="2">
        <f t="shared" si="12"/>
        <v>0</v>
      </c>
      <c r="BO30" s="2">
        <f t="shared" si="13"/>
        <v>0</v>
      </c>
      <c r="BP30" s="2">
        <f t="shared" si="14"/>
        <v>0</v>
      </c>
      <c r="BQ30" s="2">
        <f t="shared" si="15"/>
        <v>0</v>
      </c>
      <c r="BR30" s="11">
        <f t="shared" si="47"/>
        <v>5.377947418379822E-2</v>
      </c>
      <c r="BS30" s="11"/>
      <c r="BT30" s="11"/>
    </row>
    <row r="31" spans="1:72" x14ac:dyDescent="0.3">
      <c r="A31">
        <v>1985</v>
      </c>
      <c r="B31" s="1">
        <v>936.70532544805008</v>
      </c>
      <c r="C31" s="1">
        <v>1919.7628284999998</v>
      </c>
      <c r="D31" s="1">
        <v>1958.9577659694839</v>
      </c>
      <c r="E31" s="11">
        <f t="shared" si="33"/>
        <v>5.4244692212248591E-3</v>
      </c>
      <c r="F31" s="11">
        <f t="shared" si="16"/>
        <v>1.6064507173073395E-2</v>
      </c>
      <c r="G31" s="11">
        <f t="shared" si="17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18"/>
        <v>21972.725966800524</v>
      </c>
      <c r="L31" s="1">
        <f t="shared" si="0"/>
        <v>1475.8527077734223</v>
      </c>
      <c r="M31" s="1">
        <f t="shared" si="1"/>
        <v>458.08177067860311</v>
      </c>
      <c r="N31" s="11">
        <f t="shared" si="34"/>
        <v>2.9085819571173399E-2</v>
      </c>
      <c r="O31" s="11">
        <f t="shared" si="19"/>
        <v>1.272489895011053E-2</v>
      </c>
      <c r="P31" s="11">
        <f t="shared" si="20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21"/>
        <v>199.08113068127511</v>
      </c>
      <c r="U31" s="1">
        <f t="shared" si="48"/>
        <v>947.36627196858285</v>
      </c>
      <c r="V31" s="1">
        <f t="shared" si="49"/>
        <v>874.98272398389327</v>
      </c>
      <c r="W31" s="11">
        <f t="shared" si="35"/>
        <v>-1.3011283320596201E-2</v>
      </c>
      <c r="X31" s="11">
        <f t="shared" si="52"/>
        <v>6.0560791359451915E-3</v>
      </c>
      <c r="Y31" s="11">
        <f t="shared" si="53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12">
        <f t="shared" si="22"/>
        <v>2.3139111537652339</v>
      </c>
      <c r="AD31" s="12">
        <f t="shared" si="50"/>
        <v>2.8188005878676665</v>
      </c>
      <c r="AE31" s="12">
        <f t="shared" si="51"/>
        <v>1.9431513150416031</v>
      </c>
      <c r="AF31" s="11">
        <f t="shared" si="36"/>
        <v>-1.1533292981858012E-2</v>
      </c>
      <c r="AG31" s="11">
        <f t="shared" si="54"/>
        <v>3.6188748862926667E-2</v>
      </c>
      <c r="AH31" s="11">
        <f t="shared" si="55"/>
        <v>1.6549153534043626E-2</v>
      </c>
      <c r="AI31" s="1">
        <f t="shared" si="37"/>
        <v>25446.586115778198</v>
      </c>
      <c r="AJ31" s="1">
        <f t="shared" si="38"/>
        <v>3675.8328098554407</v>
      </c>
      <c r="AK31" s="1">
        <f t="shared" si="39"/>
        <v>1187.7338660036671</v>
      </c>
      <c r="AL31" s="14">
        <f t="shared" si="23"/>
        <v>9.1595772236847885</v>
      </c>
      <c r="AM31" s="14">
        <f t="shared" si="24"/>
        <v>1.2386584906139566</v>
      </c>
      <c r="AN31" s="14">
        <f t="shared" si="25"/>
        <v>0.50674555138225119</v>
      </c>
      <c r="AO31" s="11">
        <f t="shared" si="40"/>
        <v>2.0621120954280148E-2</v>
      </c>
      <c r="AP31" s="11">
        <f t="shared" si="26"/>
        <v>2.5977173653231045E-2</v>
      </c>
      <c r="AQ31" s="11">
        <f t="shared" si="27"/>
        <v>2.3564574154817608E-2</v>
      </c>
      <c r="AR31" s="1">
        <f t="shared" si="41"/>
        <v>16606.714721536202</v>
      </c>
      <c r="AS31" s="1">
        <f t="shared" si="42"/>
        <v>2707.8262661865601</v>
      </c>
      <c r="AT31" s="1">
        <f t="shared" si="43"/>
        <v>898.1602512070865</v>
      </c>
      <c r="AU31" s="1">
        <f t="shared" si="44"/>
        <v>3321.3429443072405</v>
      </c>
      <c r="AV31" s="1">
        <f t="shared" si="45"/>
        <v>541.56525323731205</v>
      </c>
      <c r="AW31" s="1">
        <f t="shared" si="46"/>
        <v>179.63205024141732</v>
      </c>
      <c r="AX31" s="2">
        <v>0</v>
      </c>
      <c r="AY31" s="2">
        <v>0</v>
      </c>
      <c r="AZ31" s="2">
        <v>0</v>
      </c>
      <c r="BA31" s="2">
        <f t="shared" si="28"/>
        <v>0</v>
      </c>
      <c r="BB31" s="2">
        <f t="shared" si="4"/>
        <v>0</v>
      </c>
      <c r="BC31" s="2">
        <f t="shared" si="5"/>
        <v>0</v>
      </c>
      <c r="BD31" s="2">
        <f t="shared" si="6"/>
        <v>0</v>
      </c>
      <c r="BE31" s="1">
        <f t="shared" si="29"/>
        <v>0</v>
      </c>
      <c r="BF31" s="1">
        <f t="shared" si="7"/>
        <v>0</v>
      </c>
      <c r="BG31" s="1">
        <f t="shared" si="8"/>
        <v>0</v>
      </c>
      <c r="BH31" s="12">
        <f t="shared" si="30"/>
        <v>0</v>
      </c>
      <c r="BI31" s="2">
        <f t="shared" si="31"/>
        <v>0</v>
      </c>
      <c r="BJ31" s="2">
        <f t="shared" si="9"/>
        <v>0</v>
      </c>
      <c r="BK31" s="2">
        <f t="shared" si="10"/>
        <v>0</v>
      </c>
      <c r="BL31" s="2">
        <f t="shared" si="32"/>
        <v>0</v>
      </c>
      <c r="BM31" s="2">
        <f t="shared" si="11"/>
        <v>0</v>
      </c>
      <c r="BN31" s="2">
        <f t="shared" si="12"/>
        <v>0</v>
      </c>
      <c r="BO31" s="2">
        <f t="shared" si="13"/>
        <v>0</v>
      </c>
      <c r="BP31" s="2">
        <f t="shared" si="14"/>
        <v>0</v>
      </c>
      <c r="BQ31" s="2">
        <f t="shared" si="15"/>
        <v>0</v>
      </c>
      <c r="BR31" s="11">
        <f t="shared" si="47"/>
        <v>4.6607326093668328E-2</v>
      </c>
      <c r="BS31" s="11"/>
      <c r="BT31" s="11"/>
    </row>
    <row r="32" spans="1:72" x14ac:dyDescent="0.3">
      <c r="A32">
        <v>1986</v>
      </c>
      <c r="B32" s="1">
        <v>942.02861229508358</v>
      </c>
      <c r="C32" s="1">
        <v>1951.6290223478265</v>
      </c>
      <c r="D32" s="1">
        <v>2006.9086632270353</v>
      </c>
      <c r="E32" s="11">
        <f t="shared" si="33"/>
        <v>5.6829898394004097E-3</v>
      </c>
      <c r="F32" s="11">
        <f t="shared" si="16"/>
        <v>1.659902638740296E-2</v>
      </c>
      <c r="G32" s="11">
        <f t="shared" si="17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18"/>
        <v>22509.556794976885</v>
      </c>
      <c r="L32" s="1">
        <f t="shared" si="0"/>
        <v>1512.5139657455427</v>
      </c>
      <c r="M32" s="1">
        <f t="shared" si="1"/>
        <v>463.59221716490123</v>
      </c>
      <c r="N32" s="11">
        <f t="shared" si="34"/>
        <v>2.4431689949962587E-2</v>
      </c>
      <c r="O32" s="11">
        <f t="shared" si="19"/>
        <v>2.4840729551819818E-2</v>
      </c>
      <c r="P32" s="11">
        <f t="shared" si="20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21"/>
        <v>195.25370142171693</v>
      </c>
      <c r="U32" s="1">
        <f t="shared" si="48"/>
        <v>932.00882127495822</v>
      </c>
      <c r="V32" s="1">
        <f t="shared" si="49"/>
        <v>880.29203924593799</v>
      </c>
      <c r="W32" s="11">
        <f t="shared" si="35"/>
        <v>-1.9225474792414321E-2</v>
      </c>
      <c r="X32" s="11">
        <f t="shared" si="52"/>
        <v>-1.621067917238872E-2</v>
      </c>
      <c r="Y32" s="11">
        <f t="shared" si="53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12">
        <f t="shared" si="22"/>
        <v>2.2895410329228123</v>
      </c>
      <c r="AD32" s="12">
        <f t="shared" si="50"/>
        <v>2.8253717061001042</v>
      </c>
      <c r="AE32" s="12">
        <f t="shared" si="51"/>
        <v>1.9502411781325806</v>
      </c>
      <c r="AF32" s="11">
        <f t="shared" si="36"/>
        <v>-1.0532003704103454E-2</v>
      </c>
      <c r="AG32" s="11">
        <f t="shared" si="54"/>
        <v>2.3311752738808256E-3</v>
      </c>
      <c r="AH32" s="11">
        <f t="shared" si="55"/>
        <v>3.6486417892915846E-3</v>
      </c>
      <c r="AI32" s="1">
        <f t="shared" si="37"/>
        <v>26223.270448507621</v>
      </c>
      <c r="AJ32" s="1">
        <f t="shared" si="38"/>
        <v>3849.8147821072084</v>
      </c>
      <c r="AK32" s="1">
        <f t="shared" si="39"/>
        <v>1248.5925296447178</v>
      </c>
      <c r="AL32" s="14">
        <f t="shared" si="23"/>
        <v>9.3484579735044626</v>
      </c>
      <c r="AM32" s="14">
        <f t="shared" si="24"/>
        <v>1.2708353373216845</v>
      </c>
      <c r="AN32" s="14">
        <f t="shared" si="25"/>
        <v>0.51868679450542221</v>
      </c>
      <c r="AO32" s="11">
        <f t="shared" si="40"/>
        <v>2.0621120954280148E-2</v>
      </c>
      <c r="AP32" s="11">
        <f t="shared" si="26"/>
        <v>2.5977173653231045E-2</v>
      </c>
      <c r="AQ32" s="11">
        <f t="shared" si="27"/>
        <v>2.3564574154817608E-2</v>
      </c>
      <c r="AR32" s="1">
        <f t="shared" si="41"/>
        <v>17128.86655162213</v>
      </c>
      <c r="AS32" s="1">
        <f t="shared" si="42"/>
        <v>2841.1558926250655</v>
      </c>
      <c r="AT32" s="1">
        <f t="shared" si="43"/>
        <v>946.69792193630326</v>
      </c>
      <c r="AU32" s="1">
        <f t="shared" si="44"/>
        <v>3425.7733103244263</v>
      </c>
      <c r="AV32" s="1">
        <f t="shared" si="45"/>
        <v>568.23117852501309</v>
      </c>
      <c r="AW32" s="1">
        <f t="shared" si="46"/>
        <v>189.33958438726066</v>
      </c>
      <c r="AX32" s="2">
        <v>0</v>
      </c>
      <c r="AY32" s="2">
        <v>0</v>
      </c>
      <c r="AZ32" s="2">
        <v>0</v>
      </c>
      <c r="BA32" s="2">
        <f t="shared" si="28"/>
        <v>0</v>
      </c>
      <c r="BB32" s="2">
        <f t="shared" si="4"/>
        <v>0</v>
      </c>
      <c r="BC32" s="2">
        <f t="shared" si="5"/>
        <v>0</v>
      </c>
      <c r="BD32" s="2">
        <f t="shared" si="6"/>
        <v>0</v>
      </c>
      <c r="BE32" s="1">
        <f t="shared" si="29"/>
        <v>0</v>
      </c>
      <c r="BF32" s="1">
        <f t="shared" si="7"/>
        <v>0</v>
      </c>
      <c r="BG32" s="1">
        <f t="shared" si="8"/>
        <v>0</v>
      </c>
      <c r="BH32" s="12">
        <f t="shared" si="30"/>
        <v>0</v>
      </c>
      <c r="BI32" s="2">
        <f t="shared" si="31"/>
        <v>0</v>
      </c>
      <c r="BJ32" s="2">
        <f t="shared" si="9"/>
        <v>0</v>
      </c>
      <c r="BK32" s="2">
        <f t="shared" si="10"/>
        <v>0</v>
      </c>
      <c r="BL32" s="2">
        <f t="shared" si="32"/>
        <v>0</v>
      </c>
      <c r="BM32" s="2">
        <f t="shared" si="11"/>
        <v>0</v>
      </c>
      <c r="BN32" s="2">
        <f t="shared" si="12"/>
        <v>0</v>
      </c>
      <c r="BO32" s="2">
        <f t="shared" si="13"/>
        <v>0</v>
      </c>
      <c r="BP32" s="2">
        <f t="shared" si="14"/>
        <v>0</v>
      </c>
      <c r="BQ32" s="2">
        <f t="shared" si="15"/>
        <v>0</v>
      </c>
      <c r="BR32" s="11">
        <f t="shared" si="47"/>
        <v>4.3919983115699973E-2</v>
      </c>
      <c r="BS32" s="11"/>
      <c r="BT32" s="11"/>
    </row>
    <row r="33" spans="1:72" x14ac:dyDescent="0.3">
      <c r="A33">
        <v>1987</v>
      </c>
      <c r="B33" s="1">
        <v>947.30641569152567</v>
      </c>
      <c r="C33" s="1">
        <v>1985.0015884222066</v>
      </c>
      <c r="D33" s="1">
        <v>2055.4687294649952</v>
      </c>
      <c r="E33" s="11">
        <f t="shared" si="33"/>
        <v>5.6025935173917851E-3</v>
      </c>
      <c r="F33" s="11">
        <f t="shared" si="16"/>
        <v>1.7099851299727353E-2</v>
      </c>
      <c r="G33" s="11">
        <f t="shared" si="17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18"/>
        <v>23071.639145062869</v>
      </c>
      <c r="L33" s="1">
        <f t="shared" si="0"/>
        <v>1548.4183338076225</v>
      </c>
      <c r="M33" s="1">
        <f t="shared" si="1"/>
        <v>470.12163331276088</v>
      </c>
      <c r="N33" s="11">
        <f t="shared" si="34"/>
        <v>2.4970831509726343E-2</v>
      </c>
      <c r="O33" s="11">
        <f t="shared" si="19"/>
        <v>2.3738205977081428E-2</v>
      </c>
      <c r="P33" s="11">
        <f t="shared" si="20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21"/>
        <v>195.30292964894775</v>
      </c>
      <c r="U33" s="1">
        <f t="shared" si="48"/>
        <v>932.08276797894018</v>
      </c>
      <c r="V33" s="1">
        <f t="shared" si="49"/>
        <v>880.90253472291624</v>
      </c>
      <c r="W33" s="11">
        <f t="shared" si="35"/>
        <v>2.521244251574295E-4</v>
      </c>
      <c r="X33" s="11">
        <f t="shared" si="52"/>
        <v>7.9341206106642304E-5</v>
      </c>
      <c r="Y33" s="11">
        <f t="shared" si="53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12">
        <f t="shared" si="22"/>
        <v>2.2887742285086174</v>
      </c>
      <c r="AD33" s="12">
        <f t="shared" si="50"/>
        <v>2.8495451502593916</v>
      </c>
      <c r="AE33" s="12">
        <f t="shared" si="51"/>
        <v>1.9390383149350143</v>
      </c>
      <c r="AF33" s="11">
        <f t="shared" si="36"/>
        <v>-3.3491621384740267E-4</v>
      </c>
      <c r="AG33" s="11">
        <f t="shared" si="54"/>
        <v>8.5558456280623307E-3</v>
      </c>
      <c r="AH33" s="11">
        <f t="shared" si="55"/>
        <v>-5.7443475828427015E-3</v>
      </c>
      <c r="AI33" s="1">
        <f t="shared" si="37"/>
        <v>27026.716713981288</v>
      </c>
      <c r="AJ33" s="1">
        <f t="shared" si="38"/>
        <v>4033.0644824215005</v>
      </c>
      <c r="AK33" s="1">
        <f t="shared" si="39"/>
        <v>1313.0728610675067</v>
      </c>
      <c r="AL33" s="14">
        <f t="shared" si="23"/>
        <v>9.5412336561121034</v>
      </c>
      <c r="AM33" s="14">
        <f t="shared" si="24"/>
        <v>1.3038480475639525</v>
      </c>
      <c r="AN33" s="14">
        <f t="shared" si="25"/>
        <v>0.53090942793766982</v>
      </c>
      <c r="AO33" s="11">
        <f t="shared" si="40"/>
        <v>2.0621120954280148E-2</v>
      </c>
      <c r="AP33" s="11">
        <f t="shared" si="26"/>
        <v>2.5977173653231045E-2</v>
      </c>
      <c r="AQ33" s="11">
        <f t="shared" si="27"/>
        <v>2.3564574154817608E-2</v>
      </c>
      <c r="AR33" s="1">
        <f t="shared" si="41"/>
        <v>17666.70561109337</v>
      </c>
      <c r="AS33" s="1">
        <f t="shared" si="42"/>
        <v>2982.3780962531046</v>
      </c>
      <c r="AT33" s="1">
        <f t="shared" si="43"/>
        <v>997.71591982171071</v>
      </c>
      <c r="AU33" s="1">
        <f t="shared" si="44"/>
        <v>3533.3411222186742</v>
      </c>
      <c r="AV33" s="1">
        <f t="shared" si="45"/>
        <v>596.47561925062098</v>
      </c>
      <c r="AW33" s="1">
        <f t="shared" si="46"/>
        <v>199.54318396434215</v>
      </c>
      <c r="AX33" s="2">
        <v>0</v>
      </c>
      <c r="AY33" s="2">
        <v>0</v>
      </c>
      <c r="AZ33" s="2">
        <v>0</v>
      </c>
      <c r="BA33" s="2">
        <f t="shared" si="28"/>
        <v>0</v>
      </c>
      <c r="BB33" s="2">
        <f t="shared" si="4"/>
        <v>0</v>
      </c>
      <c r="BC33" s="2">
        <f t="shared" si="5"/>
        <v>0</v>
      </c>
      <c r="BD33" s="2">
        <f t="shared" si="6"/>
        <v>0</v>
      </c>
      <c r="BE33" s="1">
        <f t="shared" si="29"/>
        <v>0</v>
      </c>
      <c r="BF33" s="1">
        <f t="shared" si="7"/>
        <v>0</v>
      </c>
      <c r="BG33" s="1">
        <f t="shared" si="8"/>
        <v>0</v>
      </c>
      <c r="BH33" s="12">
        <f t="shared" si="30"/>
        <v>0</v>
      </c>
      <c r="BI33" s="2">
        <f t="shared" si="31"/>
        <v>0</v>
      </c>
      <c r="BJ33" s="2">
        <f t="shared" si="9"/>
        <v>0</v>
      </c>
      <c r="BK33" s="2">
        <f t="shared" si="10"/>
        <v>0</v>
      </c>
      <c r="BL33" s="2">
        <f t="shared" si="32"/>
        <v>0</v>
      </c>
      <c r="BM33" s="2">
        <f t="shared" si="11"/>
        <v>0</v>
      </c>
      <c r="BN33" s="2">
        <f t="shared" si="12"/>
        <v>0</v>
      </c>
      <c r="BO33" s="2">
        <f t="shared" si="13"/>
        <v>0</v>
      </c>
      <c r="BP33" s="2">
        <f t="shared" si="14"/>
        <v>0</v>
      </c>
      <c r="BQ33" s="2">
        <f t="shared" si="15"/>
        <v>0</v>
      </c>
      <c r="BR33" s="11">
        <f t="shared" si="47"/>
        <v>4.4197072041392865E-2</v>
      </c>
      <c r="BS33" s="11"/>
      <c r="BT33" s="11"/>
    </row>
    <row r="34" spans="1:72" x14ac:dyDescent="0.3">
      <c r="A34">
        <v>1988</v>
      </c>
      <c r="B34" s="1">
        <v>952.81034412393706</v>
      </c>
      <c r="C34" s="1">
        <v>2018.5674788956755</v>
      </c>
      <c r="D34" s="1">
        <v>2104.4294449077634</v>
      </c>
      <c r="E34" s="11">
        <f t="shared" si="33"/>
        <v>5.8100825047127103E-3</v>
      </c>
      <c r="F34" s="11">
        <f t="shared" si="16"/>
        <v>1.6909754969087532E-2</v>
      </c>
      <c r="G34" s="11">
        <f t="shared" si="17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18"/>
        <v>24000.715913458287</v>
      </c>
      <c r="L34" s="1">
        <f t="shared" si="0"/>
        <v>1573.2339947487048</v>
      </c>
      <c r="M34" s="1">
        <f t="shared" si="1"/>
        <v>493.67244906660113</v>
      </c>
      <c r="N34" s="11">
        <f t="shared" si="34"/>
        <v>4.0269213754335009E-2</v>
      </c>
      <c r="O34" s="11">
        <f t="shared" si="19"/>
        <v>1.6026457708014696E-2</v>
      </c>
      <c r="P34" s="11">
        <f t="shared" si="20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21"/>
        <v>192.35179252239072</v>
      </c>
      <c r="U34" s="1">
        <f t="shared" si="48"/>
        <v>930.71902837306368</v>
      </c>
      <c r="V34" s="1">
        <f t="shared" si="49"/>
        <v>854.64270394924336</v>
      </c>
      <c r="W34" s="11">
        <f t="shared" si="35"/>
        <v>-1.51105625085175E-2</v>
      </c>
      <c r="X34" s="11">
        <f t="shared" si="52"/>
        <v>-1.4631099862875141E-3</v>
      </c>
      <c r="Y34" s="11">
        <f t="shared" si="53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12">
        <f t="shared" si="22"/>
        <v>2.293792180198313</v>
      </c>
      <c r="AD34" s="12">
        <f t="shared" si="50"/>
        <v>2.8876122898394789</v>
      </c>
      <c r="AE34" s="12">
        <f t="shared" si="51"/>
        <v>1.9885137845060206</v>
      </c>
      <c r="AF34" s="11">
        <f t="shared" si="36"/>
        <v>2.1924188184192506E-3</v>
      </c>
      <c r="AG34" s="11">
        <f t="shared" si="54"/>
        <v>1.3359023132734738E-2</v>
      </c>
      <c r="AH34" s="11">
        <f t="shared" si="55"/>
        <v>2.5515467739823494E-2</v>
      </c>
      <c r="AI34" s="1">
        <f t="shared" si="37"/>
        <v>27857.386164801832</v>
      </c>
      <c r="AJ34" s="1">
        <f t="shared" si="38"/>
        <v>4226.2336534299711</v>
      </c>
      <c r="AK34" s="1">
        <f t="shared" si="39"/>
        <v>1381.3087589250983</v>
      </c>
      <c r="AL34" s="14">
        <f t="shared" si="23"/>
        <v>9.737984589387839</v>
      </c>
      <c r="AM34" s="14">
        <f t="shared" si="24"/>
        <v>1.3377183347129475</v>
      </c>
      <c r="AN34" s="14">
        <f t="shared" si="25"/>
        <v>0.54342008252179885</v>
      </c>
      <c r="AO34" s="11">
        <f t="shared" si="40"/>
        <v>2.0621120954280148E-2</v>
      </c>
      <c r="AP34" s="11">
        <f t="shared" si="26"/>
        <v>2.5977173653231045E-2</v>
      </c>
      <c r="AQ34" s="11">
        <f t="shared" si="27"/>
        <v>2.3564574154817608E-2</v>
      </c>
      <c r="AR34" s="1">
        <f t="shared" si="41"/>
        <v>18224.781346912463</v>
      </c>
      <c r="AS34" s="1">
        <f t="shared" si="42"/>
        <v>3130.3290962038368</v>
      </c>
      <c r="AT34" s="1">
        <f t="shared" si="43"/>
        <v>1051.2386818989658</v>
      </c>
      <c r="AU34" s="1">
        <f t="shared" si="44"/>
        <v>3644.9562693824928</v>
      </c>
      <c r="AV34" s="1">
        <f t="shared" si="45"/>
        <v>626.06581924076738</v>
      </c>
      <c r="AW34" s="1">
        <f t="shared" si="46"/>
        <v>210.24773637979317</v>
      </c>
      <c r="AX34" s="2">
        <v>0</v>
      </c>
      <c r="AY34" s="2">
        <v>0</v>
      </c>
      <c r="AZ34" s="2">
        <v>0</v>
      </c>
      <c r="BA34" s="2">
        <f t="shared" si="28"/>
        <v>0</v>
      </c>
      <c r="BB34" s="2">
        <f t="shared" si="4"/>
        <v>0</v>
      </c>
      <c r="BC34" s="2">
        <f t="shared" si="5"/>
        <v>0</v>
      </c>
      <c r="BD34" s="2">
        <f t="shared" si="6"/>
        <v>0</v>
      </c>
      <c r="BE34" s="1">
        <f t="shared" si="29"/>
        <v>0</v>
      </c>
      <c r="BF34" s="1">
        <f t="shared" si="7"/>
        <v>0</v>
      </c>
      <c r="BG34" s="1">
        <f t="shared" si="8"/>
        <v>0</v>
      </c>
      <c r="BH34" s="12">
        <f t="shared" si="30"/>
        <v>0</v>
      </c>
      <c r="BI34" s="2">
        <f t="shared" si="31"/>
        <v>0</v>
      </c>
      <c r="BJ34" s="2">
        <f t="shared" si="9"/>
        <v>0</v>
      </c>
      <c r="BK34" s="2">
        <f t="shared" si="10"/>
        <v>0</v>
      </c>
      <c r="BL34" s="2">
        <f t="shared" si="32"/>
        <v>0</v>
      </c>
      <c r="BM34" s="2">
        <f t="shared" si="11"/>
        <v>0</v>
      </c>
      <c r="BN34" s="2">
        <f t="shared" si="12"/>
        <v>0</v>
      </c>
      <c r="BO34" s="2">
        <f t="shared" si="13"/>
        <v>0</v>
      </c>
      <c r="BP34" s="2">
        <f t="shared" si="14"/>
        <v>0</v>
      </c>
      <c r="BQ34" s="2">
        <f t="shared" si="15"/>
        <v>0</v>
      </c>
      <c r="BR34" s="11">
        <f t="shared" si="47"/>
        <v>5.7694154448594243E-2</v>
      </c>
      <c r="BS34" s="11"/>
      <c r="BT34" s="11"/>
    </row>
    <row r="35" spans="1:72" x14ac:dyDescent="0.3">
      <c r="A35">
        <v>1989</v>
      </c>
      <c r="B35" s="1">
        <v>958.65364362799335</v>
      </c>
      <c r="C35" s="1">
        <v>2051.303637009778</v>
      </c>
      <c r="D35" s="1">
        <v>2153.3894404845114</v>
      </c>
      <c r="E35" s="11">
        <f t="shared" si="33"/>
        <v>6.1326994822132885E-3</v>
      </c>
      <c r="F35" s="11">
        <f t="shared" si="16"/>
        <v>1.6217519828473526E-2</v>
      </c>
      <c r="G35" s="11">
        <f t="shared" si="17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18"/>
        <v>24787.920685637644</v>
      </c>
      <c r="L35" s="1">
        <f t="shared" si="0"/>
        <v>1573.1307333909833</v>
      </c>
      <c r="M35" s="1">
        <f t="shared" si="1"/>
        <v>510.22591761261259</v>
      </c>
      <c r="N35" s="11">
        <f t="shared" si="34"/>
        <v>3.2799220449000632E-2</v>
      </c>
      <c r="O35" s="11">
        <f t="shared" si="19"/>
        <v>-6.5636363100640693E-5</v>
      </c>
      <c r="P35" s="11">
        <f t="shared" si="20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21"/>
        <v>187.91117978496482</v>
      </c>
      <c r="U35" s="1">
        <f t="shared" si="48"/>
        <v>927.55947584821479</v>
      </c>
      <c r="V35" s="1">
        <f t="shared" si="49"/>
        <v>838.68873584744733</v>
      </c>
      <c r="W35" s="11">
        <f t="shared" si="35"/>
        <v>-2.3085892152052589E-2</v>
      </c>
      <c r="X35" s="11">
        <f t="shared" si="52"/>
        <v>-3.394743664338673E-3</v>
      </c>
      <c r="Y35" s="11">
        <f t="shared" si="53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12">
        <f t="shared" si="22"/>
        <v>2.3093853587707547</v>
      </c>
      <c r="AD35" s="12">
        <f t="shared" si="50"/>
        <v>2.8609420451927874</v>
      </c>
      <c r="AE35" s="12">
        <f t="shared" si="51"/>
        <v>1.9721805144674187</v>
      </c>
      <c r="AF35" s="11">
        <f t="shared" si="36"/>
        <v>6.7979909893551849E-3</v>
      </c>
      <c r="AG35" s="11">
        <f t="shared" si="54"/>
        <v>-9.2360891870889583E-3</v>
      </c>
      <c r="AH35" s="11">
        <f t="shared" si="55"/>
        <v>-8.2138078025238981E-3</v>
      </c>
      <c r="AI35" s="1">
        <f t="shared" si="37"/>
        <v>28716.603817704141</v>
      </c>
      <c r="AJ35" s="1">
        <f t="shared" si="38"/>
        <v>4429.6761073277412</v>
      </c>
      <c r="AK35" s="1">
        <f t="shared" si="39"/>
        <v>1453.4256194123818</v>
      </c>
      <c r="AL35" s="14">
        <f t="shared" si="23"/>
        <v>9.938792747456521</v>
      </c>
      <c r="AM35" s="14">
        <f t="shared" si="24"/>
        <v>1.3724684761928969</v>
      </c>
      <c r="AN35" s="14">
        <f t="shared" si="25"/>
        <v>0.55622554535360091</v>
      </c>
      <c r="AO35" s="11">
        <f t="shared" si="40"/>
        <v>2.0621120954280148E-2</v>
      </c>
      <c r="AP35" s="11">
        <f t="shared" si="26"/>
        <v>2.5977173653231045E-2</v>
      </c>
      <c r="AQ35" s="11">
        <f t="shared" si="27"/>
        <v>2.3564574154817608E-2</v>
      </c>
      <c r="AR35" s="1">
        <f t="shared" si="41"/>
        <v>18805.705535227633</v>
      </c>
      <c r="AS35" s="1">
        <f t="shared" si="42"/>
        <v>3283.9817317822931</v>
      </c>
      <c r="AT35" s="1">
        <f t="shared" si="43"/>
        <v>1107.2037703407129</v>
      </c>
      <c r="AU35" s="1">
        <f t="shared" si="44"/>
        <v>3761.141107045527</v>
      </c>
      <c r="AV35" s="1">
        <f t="shared" si="45"/>
        <v>656.79634635645868</v>
      </c>
      <c r="AW35" s="1">
        <f t="shared" si="46"/>
        <v>221.44075406814261</v>
      </c>
      <c r="AX35" s="2">
        <v>0</v>
      </c>
      <c r="AY35" s="2">
        <v>0</v>
      </c>
      <c r="AZ35" s="2">
        <v>0</v>
      </c>
      <c r="BA35" s="2">
        <f t="shared" si="28"/>
        <v>0</v>
      </c>
      <c r="BB35" s="2">
        <f t="shared" si="4"/>
        <v>0</v>
      </c>
      <c r="BC35" s="2">
        <f t="shared" si="5"/>
        <v>0</v>
      </c>
      <c r="BD35" s="2">
        <f t="shared" si="6"/>
        <v>0</v>
      </c>
      <c r="BE35" s="1">
        <f t="shared" si="29"/>
        <v>0</v>
      </c>
      <c r="BF35" s="1">
        <f t="shared" si="7"/>
        <v>0</v>
      </c>
      <c r="BG35" s="1">
        <f t="shared" si="8"/>
        <v>0</v>
      </c>
      <c r="BH35" s="12">
        <f t="shared" si="30"/>
        <v>0</v>
      </c>
      <c r="BI35" s="2">
        <f t="shared" si="31"/>
        <v>0</v>
      </c>
      <c r="BJ35" s="2">
        <f t="shared" si="9"/>
        <v>0</v>
      </c>
      <c r="BK35" s="2">
        <f t="shared" si="10"/>
        <v>0</v>
      </c>
      <c r="BL35" s="2">
        <f t="shared" si="32"/>
        <v>0</v>
      </c>
      <c r="BM35" s="2">
        <f t="shared" si="11"/>
        <v>0</v>
      </c>
      <c r="BN35" s="2">
        <f t="shared" si="12"/>
        <v>0</v>
      </c>
      <c r="BO35" s="2">
        <f t="shared" si="13"/>
        <v>0</v>
      </c>
      <c r="BP35" s="2">
        <f t="shared" si="14"/>
        <v>0</v>
      </c>
      <c r="BQ35" s="2">
        <f t="shared" si="15"/>
        <v>0</v>
      </c>
      <c r="BR35" s="11">
        <f t="shared" si="47"/>
        <v>4.9561917962211294E-2</v>
      </c>
      <c r="BS35" s="11"/>
      <c r="BT35" s="11"/>
    </row>
    <row r="36" spans="1:72" x14ac:dyDescent="0.3">
      <c r="A36">
        <v>1990</v>
      </c>
      <c r="B36" s="1">
        <v>965.08958199999995</v>
      </c>
      <c r="C36" s="1">
        <v>2084.8014689034158</v>
      </c>
      <c r="D36" s="1">
        <v>2202.0974930000007</v>
      </c>
      <c r="E36" s="11">
        <f t="shared" si="33"/>
        <v>6.7135178745578727E-3</v>
      </c>
      <c r="F36" s="11">
        <f t="shared" si="16"/>
        <v>1.6330021206645062E-2</v>
      </c>
      <c r="G36" s="11">
        <f t="shared" si="17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18"/>
        <v>25494.583209308556</v>
      </c>
      <c r="L36" s="1">
        <f t="shared" si="0"/>
        <v>1578.844569513195</v>
      </c>
      <c r="M36" s="1">
        <f t="shared" si="1"/>
        <v>524.4093877674519</v>
      </c>
      <c r="N36" s="11">
        <f t="shared" si="34"/>
        <v>2.8508342132963049E-2</v>
      </c>
      <c r="O36" s="11">
        <f t="shared" si="19"/>
        <v>3.6321432166639411E-3</v>
      </c>
      <c r="P36" s="11">
        <f t="shared" si="20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21"/>
        <v>180.71486919793657</v>
      </c>
      <c r="U36" s="1">
        <f t="shared" si="48"/>
        <v>931.01927467261214</v>
      </c>
      <c r="V36" s="1">
        <f t="shared" si="49"/>
        <v>844.47815420020129</v>
      </c>
      <c r="W36" s="11">
        <f t="shared" si="35"/>
        <v>-3.8296340831148634E-2</v>
      </c>
      <c r="X36" s="11">
        <f t="shared" si="52"/>
        <v>3.7300021340771483E-3</v>
      </c>
      <c r="Y36" s="11">
        <f t="shared" si="53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12">
        <f t="shared" si="22"/>
        <v>2.2835509596639398</v>
      </c>
      <c r="AD36" s="12">
        <f t="shared" si="50"/>
        <v>2.7475569888912075</v>
      </c>
      <c r="AE36" s="12">
        <f t="shared" si="51"/>
        <v>1.9497480298762651</v>
      </c>
      <c r="AF36" s="11">
        <f t="shared" si="36"/>
        <v>-1.1186699096666142E-2</v>
      </c>
      <c r="AG36" s="11">
        <f t="shared" si="54"/>
        <v>-3.9632070314776113E-2</v>
      </c>
      <c r="AH36" s="11">
        <f t="shared" si="55"/>
        <v>-1.137445808159776E-2</v>
      </c>
      <c r="AI36" s="1">
        <f t="shared" si="37"/>
        <v>29606.084542979253</v>
      </c>
      <c r="AJ36" s="1">
        <f t="shared" si="38"/>
        <v>4643.5048429514254</v>
      </c>
      <c r="AK36" s="1">
        <f t="shared" si="39"/>
        <v>1529.5238115392863</v>
      </c>
      <c r="AL36" s="14">
        <f t="shared" si="23"/>
        <v>10.143741794841343</v>
      </c>
      <c r="AM36" s="14">
        <f t="shared" si="24"/>
        <v>1.4081213281325451</v>
      </c>
      <c r="AN36" s="14">
        <f t="shared" si="25"/>
        <v>0.56933276346388972</v>
      </c>
      <c r="AO36" s="11">
        <f t="shared" si="40"/>
        <v>2.0621120954280148E-2</v>
      </c>
      <c r="AP36" s="11">
        <f t="shared" si="26"/>
        <v>2.5977173653231045E-2</v>
      </c>
      <c r="AQ36" s="11">
        <f t="shared" si="27"/>
        <v>2.3564574154817608E-2</v>
      </c>
      <c r="AR36" s="1">
        <f t="shared" si="41"/>
        <v>19414.601595393222</v>
      </c>
      <c r="AS36" s="1">
        <f t="shared" si="42"/>
        <v>3445.5695493833528</v>
      </c>
      <c r="AT36" s="1">
        <f t="shared" si="43"/>
        <v>1165.5922721539505</v>
      </c>
      <c r="AU36" s="1">
        <f t="shared" si="44"/>
        <v>3882.9203190786448</v>
      </c>
      <c r="AV36" s="1">
        <f t="shared" si="45"/>
        <v>689.11390987667062</v>
      </c>
      <c r="AW36" s="1">
        <f t="shared" si="46"/>
        <v>233.11845443079011</v>
      </c>
      <c r="AX36" s="2">
        <v>0</v>
      </c>
      <c r="AY36" s="2">
        <v>0</v>
      </c>
      <c r="AZ36" s="2">
        <v>0</v>
      </c>
      <c r="BA36" s="2">
        <f t="shared" si="28"/>
        <v>0</v>
      </c>
      <c r="BB36" s="2">
        <f t="shared" si="4"/>
        <v>0</v>
      </c>
      <c r="BC36" s="2">
        <f t="shared" si="5"/>
        <v>0</v>
      </c>
      <c r="BD36" s="2">
        <f t="shared" si="6"/>
        <v>0</v>
      </c>
      <c r="BE36" s="1">
        <f t="shared" si="29"/>
        <v>0</v>
      </c>
      <c r="BF36" s="1">
        <f t="shared" si="7"/>
        <v>0</v>
      </c>
      <c r="BG36" s="1">
        <f t="shared" si="8"/>
        <v>0</v>
      </c>
      <c r="BH36" s="12">
        <f t="shared" si="30"/>
        <v>0</v>
      </c>
      <c r="BI36" s="2">
        <f t="shared" si="31"/>
        <v>0</v>
      </c>
      <c r="BJ36" s="2">
        <f t="shared" si="9"/>
        <v>0</v>
      </c>
      <c r="BK36" s="2">
        <f t="shared" si="10"/>
        <v>0</v>
      </c>
      <c r="BL36" s="2">
        <f t="shared" si="32"/>
        <v>0</v>
      </c>
      <c r="BM36" s="2">
        <f t="shared" si="11"/>
        <v>0</v>
      </c>
      <c r="BN36" s="2">
        <f t="shared" si="12"/>
        <v>0</v>
      </c>
      <c r="BO36" s="2">
        <f t="shared" si="13"/>
        <v>0</v>
      </c>
      <c r="BP36" s="2">
        <f t="shared" si="14"/>
        <v>0</v>
      </c>
      <c r="BQ36" s="2">
        <f t="shared" si="15"/>
        <v>0</v>
      </c>
      <c r="BR36" s="11">
        <f t="shared" si="47"/>
        <v>4.6800538557361299E-2</v>
      </c>
      <c r="BS36" s="11"/>
      <c r="BT36" s="11"/>
    </row>
    <row r="37" spans="1:72" x14ac:dyDescent="0.3">
      <c r="A37">
        <v>1991</v>
      </c>
      <c r="B37" s="1">
        <v>971.30660538821314</v>
      </c>
      <c r="C37" s="1">
        <v>2115.3616604105928</v>
      </c>
      <c r="D37" s="1">
        <v>2250.8548680506537</v>
      </c>
      <c r="E37" s="11">
        <f t="shared" si="33"/>
        <v>6.4419132733040119E-3</v>
      </c>
      <c r="F37" s="11">
        <f t="shared" si="16"/>
        <v>1.4658561960459116E-2</v>
      </c>
      <c r="G37" s="11">
        <f t="shared" si="17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18"/>
        <v>25684.596648354625</v>
      </c>
      <c r="L37" s="1">
        <f t="shared" si="0"/>
        <v>1611.2686812955199</v>
      </c>
      <c r="M37" s="1">
        <f t="shared" si="1"/>
        <v>529.3692355980869</v>
      </c>
      <c r="N37" s="11">
        <f t="shared" si="34"/>
        <v>7.4530906226657478E-3</v>
      </c>
      <c r="O37" s="11">
        <f t="shared" si="19"/>
        <v>2.0536607851349364E-2</v>
      </c>
      <c r="P37" s="11">
        <f t="shared" si="20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21"/>
        <v>179.22403290080703</v>
      </c>
      <c r="U37" s="1">
        <f t="shared" si="48"/>
        <v>898.86196704348333</v>
      </c>
      <c r="V37" s="1">
        <f t="shared" si="49"/>
        <v>853.87683090177541</v>
      </c>
      <c r="W37" s="11">
        <f t="shared" si="35"/>
        <v>-8.2496603834885107E-3</v>
      </c>
      <c r="X37" s="11">
        <f t="shared" si="52"/>
        <v>-3.4539894612210631E-2</v>
      </c>
      <c r="Y37" s="11">
        <f t="shared" si="53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12">
        <f t="shared" si="22"/>
        <v>2.4940307832691997</v>
      </c>
      <c r="AD37" s="12">
        <f t="shared" si="50"/>
        <v>2.770157627257464</v>
      </c>
      <c r="AE37" s="12">
        <f t="shared" si="51"/>
        <v>1.9972197592887198</v>
      </c>
      <c r="AF37" s="11">
        <f t="shared" si="36"/>
        <v>9.2172159642207152E-2</v>
      </c>
      <c r="AG37" s="11">
        <f t="shared" si="54"/>
        <v>8.2257214163834469E-3</v>
      </c>
      <c r="AH37" s="11">
        <f t="shared" si="55"/>
        <v>2.4347622710749528E-2</v>
      </c>
      <c r="AI37" s="1">
        <f t="shared" si="37"/>
        <v>30528.396407759974</v>
      </c>
      <c r="AJ37" s="1">
        <f t="shared" si="38"/>
        <v>4868.2682685329537</v>
      </c>
      <c r="AK37" s="1">
        <f t="shared" si="39"/>
        <v>1609.6898848161477</v>
      </c>
      <c r="AL37" s="14">
        <f t="shared" si="23"/>
        <v>10.352917121321754</v>
      </c>
      <c r="AM37" s="14">
        <f t="shared" si="24"/>
        <v>1.4447003403982626</v>
      </c>
      <c r="AN37" s="14">
        <f t="shared" si="25"/>
        <v>0.58274884758730183</v>
      </c>
      <c r="AO37" s="11">
        <f t="shared" si="40"/>
        <v>2.0621120954280148E-2</v>
      </c>
      <c r="AP37" s="11">
        <f t="shared" si="26"/>
        <v>2.5977173653231045E-2</v>
      </c>
      <c r="AQ37" s="11">
        <f t="shared" si="27"/>
        <v>2.3564574154817608E-2</v>
      </c>
      <c r="AR37" s="1">
        <f t="shared" si="41"/>
        <v>20039.579743064602</v>
      </c>
      <c r="AS37" s="1">
        <f t="shared" si="42"/>
        <v>3610.4420492919689</v>
      </c>
      <c r="AT37" s="1">
        <f t="shared" si="43"/>
        <v>1226.6138409998002</v>
      </c>
      <c r="AU37" s="1">
        <f t="shared" si="44"/>
        <v>4007.9159486129206</v>
      </c>
      <c r="AV37" s="1">
        <f t="shared" si="45"/>
        <v>722.08840985839379</v>
      </c>
      <c r="AW37" s="1">
        <f t="shared" si="46"/>
        <v>245.32276819996005</v>
      </c>
      <c r="AX37" s="2">
        <v>0</v>
      </c>
      <c r="AY37" s="2">
        <v>0</v>
      </c>
      <c r="AZ37" s="2">
        <v>0</v>
      </c>
      <c r="BA37" s="2">
        <f t="shared" si="28"/>
        <v>0</v>
      </c>
      <c r="BB37" s="2">
        <f t="shared" si="4"/>
        <v>0</v>
      </c>
      <c r="BC37" s="2">
        <f t="shared" si="5"/>
        <v>0</v>
      </c>
      <c r="BD37" s="2">
        <f t="shared" si="6"/>
        <v>0</v>
      </c>
      <c r="BE37" s="1">
        <f t="shared" si="29"/>
        <v>0</v>
      </c>
      <c r="BF37" s="1">
        <f t="shared" si="7"/>
        <v>0</v>
      </c>
      <c r="BG37" s="1">
        <f t="shared" si="8"/>
        <v>0</v>
      </c>
      <c r="BH37" s="12">
        <f t="shared" si="30"/>
        <v>0</v>
      </c>
      <c r="BI37" s="2">
        <f t="shared" si="31"/>
        <v>0</v>
      </c>
      <c r="BJ37" s="2">
        <f t="shared" si="9"/>
        <v>0</v>
      </c>
      <c r="BK37" s="2">
        <f t="shared" si="10"/>
        <v>0</v>
      </c>
      <c r="BL37" s="2">
        <f t="shared" si="32"/>
        <v>0</v>
      </c>
      <c r="BM37" s="2">
        <f t="shared" si="11"/>
        <v>0</v>
      </c>
      <c r="BN37" s="2">
        <f t="shared" si="12"/>
        <v>0</v>
      </c>
      <c r="BO37" s="2">
        <f t="shared" si="13"/>
        <v>0</v>
      </c>
      <c r="BP37" s="2">
        <f t="shared" si="14"/>
        <v>0</v>
      </c>
      <c r="BQ37" s="2">
        <f t="shared" si="15"/>
        <v>0</v>
      </c>
      <c r="BR37" s="11">
        <f t="shared" si="47"/>
        <v>3.0796148802888695E-2</v>
      </c>
      <c r="BS37" s="11"/>
      <c r="BT37" s="11"/>
    </row>
    <row r="38" spans="1:72" x14ac:dyDescent="0.3">
      <c r="A38">
        <v>1992</v>
      </c>
      <c r="B38" s="1">
        <v>977.31730766866428</v>
      </c>
      <c r="C38" s="1">
        <v>2141.7241709324203</v>
      </c>
      <c r="D38" s="1">
        <v>2298.7854691087018</v>
      </c>
      <c r="E38" s="11">
        <f t="shared" si="33"/>
        <v>6.1882645985391616E-3</v>
      </c>
      <c r="F38" s="11">
        <f t="shared" si="16"/>
        <v>1.246241293638195E-2</v>
      </c>
      <c r="G38" s="11">
        <f t="shared" si="17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18"/>
        <v>25968.718551230631</v>
      </c>
      <c r="L38" s="1">
        <f t="shared" si="0"/>
        <v>1643.0307990508757</v>
      </c>
      <c r="M38" s="1">
        <f t="shared" si="1"/>
        <v>539.24478308317077</v>
      </c>
      <c r="N38" s="11">
        <f t="shared" si="34"/>
        <v>1.1061956968446474E-2</v>
      </c>
      <c r="O38" s="11">
        <f t="shared" si="19"/>
        <v>1.9712489992555371E-2</v>
      </c>
      <c r="P38" s="11">
        <f t="shared" si="20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21"/>
        <v>177.55425611266796</v>
      </c>
      <c r="U38" s="1">
        <f t="shared" si="48"/>
        <v>848.05370684498394</v>
      </c>
      <c r="V38" s="1">
        <f t="shared" si="49"/>
        <v>848.93393409751468</v>
      </c>
      <c r="W38" s="11">
        <f t="shared" si="35"/>
        <v>-9.3167013436374901E-3</v>
      </c>
      <c r="X38" s="11">
        <f t="shared" si="52"/>
        <v>-5.6525097357958964E-2</v>
      </c>
      <c r="Y38" s="11">
        <f t="shared" si="53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12">
        <f t="shared" si="22"/>
        <v>2.5066122179045962</v>
      </c>
      <c r="AD38" s="12">
        <f t="shared" si="50"/>
        <v>2.8705154383111862</v>
      </c>
      <c r="AE38" s="12">
        <f t="shared" si="51"/>
        <v>2.0325970830505562</v>
      </c>
      <c r="AF38" s="11">
        <f t="shared" si="36"/>
        <v>5.0446188233910227E-3</v>
      </c>
      <c r="AG38" s="11">
        <f t="shared" si="54"/>
        <v>3.6228195127321783E-2</v>
      </c>
      <c r="AH38" s="11">
        <f t="shared" si="55"/>
        <v>1.7713285479628693E-2</v>
      </c>
      <c r="AI38" s="1">
        <f t="shared" si="37"/>
        <v>31483.472715596898</v>
      </c>
      <c r="AJ38" s="1">
        <f t="shared" si="38"/>
        <v>5103.5298515380518</v>
      </c>
      <c r="AK38" s="1">
        <f t="shared" si="39"/>
        <v>1694.043664534493</v>
      </c>
      <c r="AL38" s="14">
        <f t="shared" si="23"/>
        <v>10.566405877510167</v>
      </c>
      <c r="AM38" s="14">
        <f t="shared" si="24"/>
        <v>1.4822295720176701</v>
      </c>
      <c r="AN38" s="14">
        <f t="shared" si="25"/>
        <v>0.5964810760199073</v>
      </c>
      <c r="AO38" s="11">
        <f t="shared" si="40"/>
        <v>2.0621120954280148E-2</v>
      </c>
      <c r="AP38" s="11">
        <f t="shared" si="26"/>
        <v>2.5977173653231045E-2</v>
      </c>
      <c r="AQ38" s="11">
        <f t="shared" si="27"/>
        <v>2.3564574154817608E-2</v>
      </c>
      <c r="AR38" s="1">
        <f t="shared" si="41"/>
        <v>20681.035819000379</v>
      </c>
      <c r="AS38" s="1">
        <f t="shared" si="42"/>
        <v>3776.5951924503188</v>
      </c>
      <c r="AT38" s="1">
        <f t="shared" si="43"/>
        <v>1289.9721805104373</v>
      </c>
      <c r="AU38" s="1">
        <f t="shared" si="44"/>
        <v>4136.2071638000762</v>
      </c>
      <c r="AV38" s="1">
        <f t="shared" si="45"/>
        <v>755.3190384900638</v>
      </c>
      <c r="AW38" s="1">
        <f t="shared" si="46"/>
        <v>257.99443610208749</v>
      </c>
      <c r="AX38" s="2">
        <v>0</v>
      </c>
      <c r="AY38" s="2">
        <v>0</v>
      </c>
      <c r="AZ38" s="2">
        <v>0</v>
      </c>
      <c r="BA38" s="2">
        <f t="shared" si="28"/>
        <v>0</v>
      </c>
      <c r="BB38" s="2">
        <f t="shared" si="4"/>
        <v>0</v>
      </c>
      <c r="BC38" s="2">
        <f t="shared" si="5"/>
        <v>0</v>
      </c>
      <c r="BD38" s="2">
        <f t="shared" si="6"/>
        <v>0</v>
      </c>
      <c r="BE38" s="1">
        <f t="shared" si="29"/>
        <v>0</v>
      </c>
      <c r="BF38" s="1">
        <f t="shared" si="7"/>
        <v>0</v>
      </c>
      <c r="BG38" s="1">
        <f t="shared" si="8"/>
        <v>0</v>
      </c>
      <c r="BH38" s="12">
        <f t="shared" si="30"/>
        <v>0</v>
      </c>
      <c r="BI38" s="2">
        <f t="shared" si="31"/>
        <v>0</v>
      </c>
      <c r="BJ38" s="2">
        <f t="shared" si="9"/>
        <v>0</v>
      </c>
      <c r="BK38" s="2">
        <f t="shared" si="10"/>
        <v>0</v>
      </c>
      <c r="BL38" s="2">
        <f t="shared" si="32"/>
        <v>0</v>
      </c>
      <c r="BM38" s="2">
        <f t="shared" si="11"/>
        <v>0</v>
      </c>
      <c r="BN38" s="2">
        <f t="shared" si="12"/>
        <v>0</v>
      </c>
      <c r="BO38" s="2">
        <f t="shared" si="13"/>
        <v>0</v>
      </c>
      <c r="BP38" s="2">
        <f t="shared" si="14"/>
        <v>0</v>
      </c>
      <c r="BQ38" s="2">
        <f t="shared" si="15"/>
        <v>0</v>
      </c>
      <c r="BR38" s="11">
        <f t="shared" si="47"/>
        <v>3.4870939747054103E-2</v>
      </c>
      <c r="BS38" s="11"/>
      <c r="BT38" s="11"/>
    </row>
    <row r="39" spans="1:72" x14ac:dyDescent="0.3">
      <c r="A39">
        <v>1993</v>
      </c>
      <c r="B39" s="1">
        <v>983.60275570927422</v>
      </c>
      <c r="C39" s="1">
        <v>2168.6955115280452</v>
      </c>
      <c r="D39" s="1">
        <v>2346.9547504902093</v>
      </c>
      <c r="E39" s="11">
        <f t="shared" si="33"/>
        <v>6.4313278720127265E-3</v>
      </c>
      <c r="F39" s="11">
        <f t="shared" si="16"/>
        <v>1.2593283935289801E-2</v>
      </c>
      <c r="G39" s="11">
        <f t="shared" si="17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18"/>
        <v>26019.166524598586</v>
      </c>
      <c r="L39" s="1">
        <f t="shared" si="0"/>
        <v>1681.8679753353642</v>
      </c>
      <c r="M39" s="1">
        <f t="shared" si="1"/>
        <v>551.1172951451764</v>
      </c>
      <c r="N39" s="11">
        <f t="shared" si="34"/>
        <v>1.942643926323484E-3</v>
      </c>
      <c r="O39" s="11">
        <f t="shared" si="19"/>
        <v>2.3637521771912917E-2</v>
      </c>
      <c r="P39" s="11">
        <f t="shared" si="20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21"/>
        <v>178.52672604902381</v>
      </c>
      <c r="U39" s="1">
        <f t="shared" si="48"/>
        <v>809.7344341843268</v>
      </c>
      <c r="V39" s="1">
        <f t="shared" si="49"/>
        <v>848.75548948655353</v>
      </c>
      <c r="W39" s="11">
        <f t="shared" si="35"/>
        <v>5.477029712758652E-3</v>
      </c>
      <c r="X39" s="11">
        <f t="shared" si="52"/>
        <v>-4.518495981017101E-2</v>
      </c>
      <c r="Y39" s="11">
        <f t="shared" si="53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12">
        <f t="shared" si="22"/>
        <v>2.5234576073225217</v>
      </c>
      <c r="AD39" s="12">
        <f t="shared" si="50"/>
        <v>2.8708353689561941</v>
      </c>
      <c r="AE39" s="12">
        <f t="shared" si="51"/>
        <v>2.0633186248030597</v>
      </c>
      <c r="AF39" s="11">
        <f t="shared" si="36"/>
        <v>6.7203811174301187E-3</v>
      </c>
      <c r="AG39" s="11">
        <f t="shared" si="54"/>
        <v>1.1145407571677701E-4</v>
      </c>
      <c r="AH39" s="11">
        <f t="shared" si="55"/>
        <v>1.5114427747970671E-2</v>
      </c>
      <c r="AI39" s="1">
        <f t="shared" si="37"/>
        <v>32471.332607837285</v>
      </c>
      <c r="AJ39" s="1">
        <f t="shared" si="38"/>
        <v>5348.4959048743103</v>
      </c>
      <c r="AK39" s="1">
        <f t="shared" si="39"/>
        <v>1782.6337341831313</v>
      </c>
      <c r="AL39" s="14">
        <f t="shared" ref="AL39:AL56" si="56">(1+AL$5)*AL38</f>
        <v>10.784297011162321</v>
      </c>
      <c r="AM39" s="14">
        <f t="shared" ref="AM39:AM56" si="57">(1+AM$5)*AM38</f>
        <v>1.5207337070039275</v>
      </c>
      <c r="AN39" s="14">
        <f t="shared" ref="AN39:AN56" si="58">(1+AN$5)*AN38</f>
        <v>0.61053689856772375</v>
      </c>
      <c r="AO39" s="11">
        <f t="shared" si="40"/>
        <v>2.0621120954280148E-2</v>
      </c>
      <c r="AP39" s="11">
        <f t="shared" si="26"/>
        <v>2.5977173653231045E-2</v>
      </c>
      <c r="AQ39" s="11">
        <f t="shared" si="27"/>
        <v>2.3564574154817608E-2</v>
      </c>
      <c r="AR39" s="1">
        <f t="shared" si="41"/>
        <v>21347.530965259215</v>
      </c>
      <c r="AS39" s="1">
        <f t="shared" si="42"/>
        <v>3950.5573444347792</v>
      </c>
      <c r="AT39" s="1">
        <f t="shared" si="43"/>
        <v>1356.2136574006256</v>
      </c>
      <c r="AU39" s="1">
        <f t="shared" si="44"/>
        <v>4269.5061930518432</v>
      </c>
      <c r="AV39" s="1">
        <f t="shared" si="45"/>
        <v>790.11146888695589</v>
      </c>
      <c r="AW39" s="1">
        <f t="shared" si="46"/>
        <v>271.24273148012514</v>
      </c>
      <c r="AX39" s="2">
        <v>0</v>
      </c>
      <c r="AY39" s="2">
        <v>0</v>
      </c>
      <c r="AZ39" s="2">
        <v>0</v>
      </c>
      <c r="BA39" s="2">
        <f t="shared" si="28"/>
        <v>0</v>
      </c>
      <c r="BB39" s="2">
        <f t="shared" si="4"/>
        <v>0</v>
      </c>
      <c r="BC39" s="2">
        <f t="shared" si="5"/>
        <v>0</v>
      </c>
      <c r="BD39" s="2">
        <f t="shared" si="6"/>
        <v>0</v>
      </c>
      <c r="BE39" s="1">
        <f t="shared" si="29"/>
        <v>0</v>
      </c>
      <c r="BF39" s="1">
        <f t="shared" si="7"/>
        <v>0</v>
      </c>
      <c r="BG39" s="1">
        <f t="shared" si="8"/>
        <v>0</v>
      </c>
      <c r="BH39" s="12">
        <f t="shared" si="30"/>
        <v>0</v>
      </c>
      <c r="BI39" s="2">
        <f t="shared" si="31"/>
        <v>0</v>
      </c>
      <c r="BJ39" s="2">
        <f t="shared" si="9"/>
        <v>0</v>
      </c>
      <c r="BK39" s="2">
        <f t="shared" si="10"/>
        <v>0</v>
      </c>
      <c r="BL39" s="2">
        <f t="shared" si="32"/>
        <v>0</v>
      </c>
      <c r="BM39" s="2">
        <f t="shared" si="11"/>
        <v>0</v>
      </c>
      <c r="BN39" s="2">
        <f t="shared" si="12"/>
        <v>0</v>
      </c>
      <c r="BO39" s="2">
        <f t="shared" si="13"/>
        <v>0</v>
      </c>
      <c r="BP39" s="2">
        <f t="shared" si="14"/>
        <v>0</v>
      </c>
      <c r="BQ39" s="2">
        <f t="shared" si="15"/>
        <v>0</v>
      </c>
      <c r="BR39" s="11">
        <f t="shared" si="47"/>
        <v>2.8112857947955566E-2</v>
      </c>
      <c r="BS39" s="11"/>
      <c r="BT39" s="11"/>
    </row>
    <row r="40" spans="1:72" x14ac:dyDescent="0.3">
      <c r="A40">
        <v>1994</v>
      </c>
      <c r="B40" s="1">
        <v>989.36736538489151</v>
      </c>
      <c r="C40" s="1">
        <v>2194.8813109255934</v>
      </c>
      <c r="D40" s="1">
        <v>2395.2634872860117</v>
      </c>
      <c r="E40" s="11">
        <f t="shared" si="33"/>
        <v>5.8607091553546375E-3</v>
      </c>
      <c r="F40" s="11">
        <f t="shared" si="16"/>
        <v>1.2074447177279346E-2</v>
      </c>
      <c r="G40" s="11">
        <f t="shared" si="17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18"/>
        <v>26632.781515108294</v>
      </c>
      <c r="L40" s="1">
        <f t="shared" si="0"/>
        <v>1719.423356585115</v>
      </c>
      <c r="M40" s="1">
        <f t="shared" si="1"/>
        <v>570.10603124801855</v>
      </c>
      <c r="N40" s="11">
        <f t="shared" si="34"/>
        <v>2.3583191641807444E-2</v>
      </c>
      <c r="O40" s="11">
        <f t="shared" si="19"/>
        <v>2.2329565578571797E-2</v>
      </c>
      <c r="P40" s="11">
        <f t="shared" si="20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21"/>
        <v>176.03566284065784</v>
      </c>
      <c r="U40" s="1">
        <f t="shared" si="48"/>
        <v>769.31632227109981</v>
      </c>
      <c r="V40" s="1">
        <f t="shared" si="49"/>
        <v>828.1612532754807</v>
      </c>
      <c r="W40" s="11">
        <f t="shared" si="35"/>
        <v>-1.3953446990799145E-2</v>
      </c>
      <c r="X40" s="11">
        <f t="shared" si="52"/>
        <v>-4.9915268768261689E-2</v>
      </c>
      <c r="Y40" s="11">
        <f t="shared" si="53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12">
        <f t="shared" si="22"/>
        <v>2.5032209020804457</v>
      </c>
      <c r="AD40" s="12">
        <f t="shared" si="50"/>
        <v>2.882563824344889</v>
      </c>
      <c r="AE40" s="12">
        <f t="shared" si="51"/>
        <v>2.0908889139613622</v>
      </c>
      <c r="AF40" s="11">
        <f t="shared" si="36"/>
        <v>-8.0194353902968141E-3</v>
      </c>
      <c r="AG40" s="11">
        <f t="shared" si="54"/>
        <v>4.0853806928535796E-3</v>
      </c>
      <c r="AH40" s="11">
        <f t="shared" si="55"/>
        <v>1.3362109383825205E-2</v>
      </c>
      <c r="AI40" s="1">
        <f t="shared" si="37"/>
        <v>33493.705540105402</v>
      </c>
      <c r="AJ40" s="1">
        <f t="shared" si="38"/>
        <v>5603.7577832738352</v>
      </c>
      <c r="AK40" s="1">
        <f t="shared" si="39"/>
        <v>1875.6130922449433</v>
      </c>
      <c r="AL40" s="14">
        <f t="shared" si="56"/>
        <v>11.006681304236382</v>
      </c>
      <c r="AM40" s="14">
        <f t="shared" si="57"/>
        <v>1.5602380705910903</v>
      </c>
      <c r="AN40" s="14">
        <f t="shared" si="58"/>
        <v>0.62492394058827527</v>
      </c>
      <c r="AO40" s="11">
        <f t="shared" si="40"/>
        <v>2.0621120954280148E-2</v>
      </c>
      <c r="AP40" s="11">
        <f t="shared" si="26"/>
        <v>2.5977173653231045E-2</v>
      </c>
      <c r="AQ40" s="11">
        <f t="shared" si="27"/>
        <v>2.3564574154817608E-2</v>
      </c>
      <c r="AR40" s="1">
        <f t="shared" si="41"/>
        <v>22025.972673419677</v>
      </c>
      <c r="AS40" s="1">
        <f t="shared" si="42"/>
        <v>4130.6231448912513</v>
      </c>
      <c r="AT40" s="1">
        <f t="shared" si="43"/>
        <v>1425.405562220285</v>
      </c>
      <c r="AU40" s="1">
        <f t="shared" si="44"/>
        <v>4405.1945346839357</v>
      </c>
      <c r="AV40" s="1">
        <f t="shared" si="45"/>
        <v>826.12462897825026</v>
      </c>
      <c r="AW40" s="1">
        <f t="shared" si="46"/>
        <v>285.081112444057</v>
      </c>
      <c r="AX40" s="2">
        <v>0</v>
      </c>
      <c r="AY40" s="2">
        <v>0</v>
      </c>
      <c r="AZ40" s="2">
        <v>0</v>
      </c>
      <c r="BA40" s="2">
        <f t="shared" si="28"/>
        <v>0</v>
      </c>
      <c r="BB40" s="2">
        <f t="shared" si="4"/>
        <v>0</v>
      </c>
      <c r="BC40" s="2">
        <f t="shared" si="5"/>
        <v>0</v>
      </c>
      <c r="BD40" s="2">
        <f t="shared" si="6"/>
        <v>0</v>
      </c>
      <c r="BE40" s="1">
        <f t="shared" si="29"/>
        <v>0</v>
      </c>
      <c r="BF40" s="1">
        <f t="shared" si="7"/>
        <v>0</v>
      </c>
      <c r="BG40" s="1">
        <f t="shared" si="8"/>
        <v>0</v>
      </c>
      <c r="BH40" s="12">
        <f t="shared" si="30"/>
        <v>0</v>
      </c>
      <c r="BI40" s="2">
        <f t="shared" si="31"/>
        <v>0</v>
      </c>
      <c r="BJ40" s="2">
        <f t="shared" si="9"/>
        <v>0</v>
      </c>
      <c r="BK40" s="2">
        <f t="shared" si="10"/>
        <v>0</v>
      </c>
      <c r="BL40" s="2">
        <f t="shared" si="32"/>
        <v>0</v>
      </c>
      <c r="BM40" s="2">
        <f t="shared" si="11"/>
        <v>0</v>
      </c>
      <c r="BN40" s="2">
        <f t="shared" si="12"/>
        <v>0</v>
      </c>
      <c r="BO40" s="2">
        <f t="shared" si="13"/>
        <v>0</v>
      </c>
      <c r="BP40" s="2">
        <f t="shared" si="14"/>
        <v>0</v>
      </c>
      <c r="BQ40" s="2">
        <f t="shared" si="15"/>
        <v>0</v>
      </c>
      <c r="BR40" s="11">
        <f t="shared" si="47"/>
        <v>4.6463920071268622E-2</v>
      </c>
      <c r="BS40" s="11"/>
      <c r="BT40" s="11"/>
    </row>
    <row r="41" spans="1:72" x14ac:dyDescent="0.3">
      <c r="A41">
        <v>1995</v>
      </c>
      <c r="B41" s="1">
        <v>995.08699659754791</v>
      </c>
      <c r="C41" s="1">
        <v>2221.9206720742259</v>
      </c>
      <c r="D41" s="1">
        <v>2444.1086520000008</v>
      </c>
      <c r="E41" s="11">
        <f t="shared" si="33"/>
        <v>5.7810995316500691E-3</v>
      </c>
      <c r="F41" s="11">
        <f t="shared" si="16"/>
        <v>1.2319281691468786E-2</v>
      </c>
      <c r="G41" s="11">
        <f t="shared" si="17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18"/>
        <v>27161.201175946793</v>
      </c>
      <c r="L41" s="1">
        <f t="shared" si="0"/>
        <v>1749.8982440645752</v>
      </c>
      <c r="M41" s="1">
        <f t="shared" si="1"/>
        <v>592.66214754713269</v>
      </c>
      <c r="N41" s="11">
        <f t="shared" si="34"/>
        <v>1.9840949040141886E-2</v>
      </c>
      <c r="O41" s="11">
        <f t="shared" si="19"/>
        <v>1.7723899912576169E-2</v>
      </c>
      <c r="P41" s="11">
        <f t="shared" si="20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21"/>
        <v>175.44939229898932</v>
      </c>
      <c r="U41" s="1">
        <f t="shared" si="48"/>
        <v>758.7894364238</v>
      </c>
      <c r="V41" s="1">
        <f t="shared" si="49"/>
        <v>828.5351055881282</v>
      </c>
      <c r="W41" s="11">
        <f t="shared" si="35"/>
        <v>-3.3304077833318235E-3</v>
      </c>
      <c r="X41" s="11">
        <f t="shared" si="52"/>
        <v>-1.3683429744767883E-2</v>
      </c>
      <c r="Y41" s="11">
        <f t="shared" si="53"/>
        <v>4.5142453980906438E-4</v>
      </c>
      <c r="Z41" s="1">
        <v>11767.061969</v>
      </c>
      <c r="AA41" s="1">
        <v>8487.4511829999992</v>
      </c>
      <c r="AB41" s="1">
        <v>2487.7368040000038</v>
      </c>
      <c r="AC41" s="12">
        <f t="shared" si="22"/>
        <v>2.481453543375975</v>
      </c>
      <c r="AD41" s="12">
        <f t="shared" si="50"/>
        <v>2.8768331091109078</v>
      </c>
      <c r="AE41" s="12">
        <f t="shared" si="51"/>
        <v>2.0728401776911358</v>
      </c>
      <c r="AF41" s="11">
        <f t="shared" si="36"/>
        <v>-8.6957402306683251E-3</v>
      </c>
      <c r="AG41" s="11">
        <f t="shared" si="54"/>
        <v>-1.9880618724144039E-3</v>
      </c>
      <c r="AH41" s="11">
        <f t="shared" si="55"/>
        <v>-8.632087601455396E-3</v>
      </c>
      <c r="AI41" s="1">
        <f t="shared" si="37"/>
        <v>34549.5295207788</v>
      </c>
      <c r="AJ41" s="1">
        <f t="shared" si="38"/>
        <v>5869.5066339247023</v>
      </c>
      <c r="AK41" s="1">
        <f t="shared" si="39"/>
        <v>1973.132895464506</v>
      </c>
      <c r="AL41" s="14">
        <f t="shared" si="56"/>
        <v>11.233651410716254</v>
      </c>
      <c r="AM41" s="14">
        <f t="shared" si="57"/>
        <v>1.6007686458912171</v>
      </c>
      <c r="AN41" s="14">
        <f t="shared" si="58"/>
        <v>0.63965000712738851</v>
      </c>
      <c r="AO41" s="11">
        <f t="shared" si="40"/>
        <v>2.0621120954280148E-2</v>
      </c>
      <c r="AP41" s="11">
        <f t="shared" si="26"/>
        <v>2.5977173653231045E-2</v>
      </c>
      <c r="AQ41" s="11">
        <f t="shared" si="27"/>
        <v>2.3564574154817608E-2</v>
      </c>
      <c r="AR41" s="1">
        <f t="shared" si="41"/>
        <v>22724.702776484522</v>
      </c>
      <c r="AS41" s="1">
        <f t="shared" si="42"/>
        <v>4319.48259514238</v>
      </c>
      <c r="AT41" s="1">
        <f t="shared" si="43"/>
        <v>1497.856068219344</v>
      </c>
      <c r="AU41" s="1">
        <f t="shared" si="44"/>
        <v>4544.9405552969047</v>
      </c>
      <c r="AV41" s="1">
        <f t="shared" si="45"/>
        <v>863.89651902847606</v>
      </c>
      <c r="AW41" s="1">
        <f t="shared" si="46"/>
        <v>299.57121364386882</v>
      </c>
      <c r="AX41" s="2">
        <v>0</v>
      </c>
      <c r="AY41" s="2">
        <v>0</v>
      </c>
      <c r="AZ41" s="2">
        <v>0</v>
      </c>
      <c r="BA41" s="2">
        <f t="shared" si="28"/>
        <v>0</v>
      </c>
      <c r="BB41" s="2">
        <f t="shared" si="4"/>
        <v>0</v>
      </c>
      <c r="BC41" s="2">
        <f t="shared" si="5"/>
        <v>0</v>
      </c>
      <c r="BD41" s="2">
        <f t="shared" si="6"/>
        <v>0</v>
      </c>
      <c r="BE41" s="1">
        <f t="shared" si="29"/>
        <v>0</v>
      </c>
      <c r="BF41" s="1">
        <f t="shared" si="7"/>
        <v>0</v>
      </c>
      <c r="BG41" s="1">
        <f t="shared" si="8"/>
        <v>0</v>
      </c>
      <c r="BH41" s="12">
        <f t="shared" si="30"/>
        <v>0</v>
      </c>
      <c r="BI41" s="2">
        <f t="shared" si="31"/>
        <v>0</v>
      </c>
      <c r="BJ41" s="2">
        <f t="shared" si="9"/>
        <v>0</v>
      </c>
      <c r="BK41" s="2">
        <f t="shared" si="10"/>
        <v>0</v>
      </c>
      <c r="BL41" s="2">
        <f t="shared" si="32"/>
        <v>0</v>
      </c>
      <c r="BM41" s="2">
        <f t="shared" si="11"/>
        <v>0</v>
      </c>
      <c r="BN41" s="2">
        <f t="shared" si="12"/>
        <v>0</v>
      </c>
      <c r="BO41" s="2">
        <f t="shared" si="13"/>
        <v>0</v>
      </c>
      <c r="BP41" s="2">
        <f t="shared" si="14"/>
        <v>0</v>
      </c>
      <c r="BQ41" s="2">
        <f t="shared" si="15"/>
        <v>0</v>
      </c>
      <c r="BR41" s="11">
        <f t="shared" si="47"/>
        <v>4.2982472566384516E-2</v>
      </c>
      <c r="BS41" s="11"/>
      <c r="BT41" s="11"/>
    </row>
    <row r="42" spans="1:72" x14ac:dyDescent="0.3">
      <c r="A42">
        <v>1996</v>
      </c>
      <c r="B42" s="1">
        <v>1000.3747852050499</v>
      </c>
      <c r="C42" s="1">
        <v>2247.0150821235175</v>
      </c>
      <c r="D42" s="1">
        <v>2493.4737569060553</v>
      </c>
      <c r="E42" s="11">
        <f t="shared" si="33"/>
        <v>5.3138957956262445E-3</v>
      </c>
      <c r="F42" s="11">
        <f t="shared" si="16"/>
        <v>1.1294017092817743E-2</v>
      </c>
      <c r="G42" s="11">
        <f t="shared" si="17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18"/>
        <v>27726.073604828831</v>
      </c>
      <c r="L42" s="1">
        <f t="shared" si="0"/>
        <v>1811.0717126973307</v>
      </c>
      <c r="M42" s="1">
        <f t="shared" si="1"/>
        <v>619.28731176897304</v>
      </c>
      <c r="N42" s="11">
        <f t="shared" si="34"/>
        <v>2.079703416733536E-2</v>
      </c>
      <c r="O42" s="11">
        <f t="shared" si="19"/>
        <v>3.4958300484184024E-2</v>
      </c>
      <c r="P42" s="11">
        <f t="shared" si="20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21"/>
        <v>176.00179241408657</v>
      </c>
      <c r="U42" s="1">
        <f t="shared" si="48"/>
        <v>737.34655045426848</v>
      </c>
      <c r="V42" s="1">
        <f t="shared" si="49"/>
        <v>805.08355118898066</v>
      </c>
      <c r="W42" s="11">
        <f t="shared" si="35"/>
        <v>3.1484869104354551E-3</v>
      </c>
      <c r="X42" s="11">
        <f t="shared" si="52"/>
        <v>-2.8259336438040794E-2</v>
      </c>
      <c r="Y42" s="11">
        <f t="shared" si="53"/>
        <v>-2.8304840966878131E-2</v>
      </c>
      <c r="Z42" s="1">
        <v>12072.838431</v>
      </c>
      <c r="AA42" s="1">
        <v>8591.2712870000014</v>
      </c>
      <c r="AB42" s="1">
        <v>2674.328431999993</v>
      </c>
      <c r="AC42" s="12">
        <f t="shared" si="22"/>
        <v>2.4730972206074497</v>
      </c>
      <c r="AD42" s="12">
        <f t="shared" si="50"/>
        <v>2.8631502910465834</v>
      </c>
      <c r="AE42" s="12">
        <f t="shared" si="51"/>
        <v>2.1511802606194173</v>
      </c>
      <c r="AF42" s="11">
        <f t="shared" si="36"/>
        <v>-3.3675112680757735E-3</v>
      </c>
      <c r="AG42" s="11">
        <f t="shared" si="54"/>
        <v>-4.7562084922448955E-3</v>
      </c>
      <c r="AH42" s="11">
        <f t="shared" si="55"/>
        <v>3.7793595363218913E-2</v>
      </c>
      <c r="AI42" s="1">
        <f t="shared" si="37"/>
        <v>35639.51712399783</v>
      </c>
      <c r="AJ42" s="1">
        <f t="shared" si="38"/>
        <v>6146.4524895607083</v>
      </c>
      <c r="AK42" s="1">
        <f t="shared" si="39"/>
        <v>2075.3908195619242</v>
      </c>
      <c r="AL42" s="14">
        <f t="shared" si="56"/>
        <v>11.465301895214854</v>
      </c>
      <c r="AM42" s="14">
        <f t="shared" si="57"/>
        <v>1.6423520909841809</v>
      </c>
      <c r="AN42" s="14">
        <f t="shared" si="58"/>
        <v>0.65472308715347149</v>
      </c>
      <c r="AO42" s="11">
        <f t="shared" si="40"/>
        <v>2.0621120954280148E-2</v>
      </c>
      <c r="AP42" s="11">
        <f t="shared" si="26"/>
        <v>2.5977173653231045E-2</v>
      </c>
      <c r="AQ42" s="11">
        <f t="shared" si="27"/>
        <v>2.3564574154817608E-2</v>
      </c>
      <c r="AR42" s="1">
        <f t="shared" si="41"/>
        <v>23437.001416640374</v>
      </c>
      <c r="AS42" s="1">
        <f t="shared" si="42"/>
        <v>4513.1104635571901</v>
      </c>
      <c r="AT42" s="1">
        <f t="shared" si="43"/>
        <v>1573.6982981308186</v>
      </c>
      <c r="AU42" s="1">
        <f t="shared" si="44"/>
        <v>4687.4002833280747</v>
      </c>
      <c r="AV42" s="1">
        <f t="shared" si="45"/>
        <v>902.62209271143809</v>
      </c>
      <c r="AW42" s="1">
        <f t="shared" si="46"/>
        <v>314.73965962616376</v>
      </c>
      <c r="AX42" s="2">
        <v>0</v>
      </c>
      <c r="AY42" s="2">
        <v>0</v>
      </c>
      <c r="AZ42" s="2">
        <v>0</v>
      </c>
      <c r="BA42" s="2">
        <f t="shared" si="28"/>
        <v>0</v>
      </c>
      <c r="BB42" s="2">
        <f t="shared" si="4"/>
        <v>0</v>
      </c>
      <c r="BC42" s="2">
        <f t="shared" si="5"/>
        <v>0</v>
      </c>
      <c r="BD42" s="2">
        <f t="shared" si="6"/>
        <v>0</v>
      </c>
      <c r="BE42" s="1">
        <f t="shared" si="29"/>
        <v>0</v>
      </c>
      <c r="BF42" s="1">
        <f t="shared" si="7"/>
        <v>0</v>
      </c>
      <c r="BG42" s="1">
        <f t="shared" si="8"/>
        <v>0</v>
      </c>
      <c r="BH42" s="12">
        <f t="shared" si="30"/>
        <v>0</v>
      </c>
      <c r="BI42" s="2">
        <f t="shared" si="31"/>
        <v>0</v>
      </c>
      <c r="BJ42" s="2">
        <f t="shared" si="9"/>
        <v>0</v>
      </c>
      <c r="BK42" s="2">
        <f t="shared" si="10"/>
        <v>0</v>
      </c>
      <c r="BL42" s="2">
        <f t="shared" si="32"/>
        <v>0</v>
      </c>
      <c r="BM42" s="2">
        <f t="shared" si="11"/>
        <v>0</v>
      </c>
      <c r="BN42" s="2">
        <f t="shared" si="12"/>
        <v>0</v>
      </c>
      <c r="BO42" s="2">
        <f t="shared" si="13"/>
        <v>0</v>
      </c>
      <c r="BP42" s="2">
        <f t="shared" si="14"/>
        <v>0</v>
      </c>
      <c r="BQ42" s="2">
        <f t="shared" si="15"/>
        <v>0</v>
      </c>
      <c r="BR42" s="11">
        <f t="shared" si="47"/>
        <v>4.61427456650296E-2</v>
      </c>
      <c r="BS42" s="11"/>
      <c r="BT42" s="11"/>
    </row>
    <row r="43" spans="1:72" x14ac:dyDescent="0.3">
      <c r="A43">
        <v>1997</v>
      </c>
      <c r="B43" s="1">
        <v>1006.0189767519068</v>
      </c>
      <c r="C43" s="1">
        <v>2271.66814459428</v>
      </c>
      <c r="D43" s="1">
        <v>2543.3427133758046</v>
      </c>
      <c r="E43" s="11">
        <f t="shared" si="33"/>
        <v>5.6420769798790626E-3</v>
      </c>
      <c r="F43" s="11">
        <f t="shared" si="16"/>
        <v>1.0971471739061212E-2</v>
      </c>
      <c r="G43" s="11">
        <f t="shared" si="17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18"/>
        <v>28472.728954129358</v>
      </c>
      <c r="L43" s="1">
        <f t="shared" si="0"/>
        <v>1903.0117292407404</v>
      </c>
      <c r="M43" s="1">
        <f t="shared" si="1"/>
        <v>630.57651085520763</v>
      </c>
      <c r="N43" s="11">
        <f t="shared" si="34"/>
        <v>2.6929718211903264E-2</v>
      </c>
      <c r="O43" s="11">
        <f t="shared" si="19"/>
        <v>5.0765530651725621E-2</v>
      </c>
      <c r="P43" s="11">
        <f t="shared" si="20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21"/>
        <v>171.623391932289</v>
      </c>
      <c r="U43" s="1">
        <f t="shared" si="48"/>
        <v>689.80970911035058</v>
      </c>
      <c r="V43" s="1">
        <f t="shared" si="49"/>
        <v>804.35740114786302</v>
      </c>
      <c r="W43" s="11">
        <f t="shared" si="35"/>
        <v>-2.4877022112913094E-2</v>
      </c>
      <c r="X43" s="11">
        <f t="shared" si="52"/>
        <v>-6.447014814761276E-2</v>
      </c>
      <c r="Y43" s="11">
        <f t="shared" si="53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12">
        <f t="shared" si="22"/>
        <v>2.4755464706454462</v>
      </c>
      <c r="AD43" s="12">
        <f t="shared" si="50"/>
        <v>2.8303909353791314</v>
      </c>
      <c r="AE43" s="12">
        <f t="shared" si="51"/>
        <v>2.1734776131873805</v>
      </c>
      <c r="AF43" s="11">
        <f t="shared" si="36"/>
        <v>9.9035736144448272E-4</v>
      </c>
      <c r="AG43" s="11">
        <f t="shared" si="54"/>
        <v>-1.1441717107863458E-2</v>
      </c>
      <c r="AH43" s="11">
        <f t="shared" si="55"/>
        <v>1.0365171611207868E-2</v>
      </c>
      <c r="AI43" s="1">
        <f t="shared" si="37"/>
        <v>36762.965694926119</v>
      </c>
      <c r="AJ43" s="1">
        <f t="shared" si="38"/>
        <v>6434.4293333160758</v>
      </c>
      <c r="AK43" s="1">
        <f t="shared" si="39"/>
        <v>2182.5913972318958</v>
      </c>
      <c r="AL43" s="14">
        <f t="shared" si="56"/>
        <v>11.701729272373417</v>
      </c>
      <c r="AM43" s="14">
        <f t="shared" si="57"/>
        <v>1.6850157564514241</v>
      </c>
      <c r="AN43" s="14">
        <f t="shared" si="58"/>
        <v>0.67015135789157054</v>
      </c>
      <c r="AO43" s="11">
        <f t="shared" si="40"/>
        <v>2.0621120954280148E-2</v>
      </c>
      <c r="AP43" s="11">
        <f t="shared" si="26"/>
        <v>2.5977173653231045E-2</v>
      </c>
      <c r="AQ43" s="11">
        <f t="shared" si="27"/>
        <v>2.3564574154817608E-2</v>
      </c>
      <c r="AR43" s="1">
        <f t="shared" si="41"/>
        <v>24177.81734819313</v>
      </c>
      <c r="AS43" s="1">
        <f t="shared" si="42"/>
        <v>4713.9164827962522</v>
      </c>
      <c r="AT43" s="1">
        <f t="shared" si="43"/>
        <v>1653.0702030024202</v>
      </c>
      <c r="AU43" s="1">
        <f t="shared" si="44"/>
        <v>4835.563469638626</v>
      </c>
      <c r="AV43" s="1">
        <f t="shared" si="45"/>
        <v>942.78329655925052</v>
      </c>
      <c r="AW43" s="1">
        <f t="shared" si="46"/>
        <v>330.61404060048403</v>
      </c>
      <c r="AX43" s="2">
        <v>0</v>
      </c>
      <c r="AY43" s="2">
        <v>0</v>
      </c>
      <c r="AZ43" s="2">
        <v>0</v>
      </c>
      <c r="BA43" s="2">
        <f t="shared" si="28"/>
        <v>0</v>
      </c>
      <c r="BB43" s="2">
        <f t="shared" si="4"/>
        <v>0</v>
      </c>
      <c r="BC43" s="2">
        <f t="shared" si="5"/>
        <v>0</v>
      </c>
      <c r="BD43" s="2">
        <f t="shared" si="6"/>
        <v>0</v>
      </c>
      <c r="BE43" s="1">
        <f t="shared" si="29"/>
        <v>0</v>
      </c>
      <c r="BF43" s="1">
        <f t="shared" si="7"/>
        <v>0</v>
      </c>
      <c r="BG43" s="1">
        <f t="shared" si="8"/>
        <v>0</v>
      </c>
      <c r="BH43" s="12">
        <f t="shared" si="30"/>
        <v>0</v>
      </c>
      <c r="BI43" s="2">
        <f t="shared" si="31"/>
        <v>0</v>
      </c>
      <c r="BJ43" s="2">
        <f t="shared" si="9"/>
        <v>0</v>
      </c>
      <c r="BK43" s="2">
        <f t="shared" si="10"/>
        <v>0</v>
      </c>
      <c r="BL43" s="2">
        <f t="shared" si="32"/>
        <v>0</v>
      </c>
      <c r="BM43" s="2">
        <f t="shared" si="11"/>
        <v>0</v>
      </c>
      <c r="BN43" s="2">
        <f t="shared" si="12"/>
        <v>0</v>
      </c>
      <c r="BO43" s="2">
        <f t="shared" si="13"/>
        <v>0</v>
      </c>
      <c r="BP43" s="2">
        <f t="shared" si="14"/>
        <v>0</v>
      </c>
      <c r="BQ43" s="2">
        <f t="shared" si="15"/>
        <v>0</v>
      </c>
      <c r="BR43" s="11">
        <f t="shared" si="47"/>
        <v>5.2327866650176941E-2</v>
      </c>
      <c r="BS43" s="11"/>
      <c r="BT43" s="11"/>
    </row>
    <row r="44" spans="1:72" x14ac:dyDescent="0.3">
      <c r="A44">
        <v>1998</v>
      </c>
      <c r="B44" s="1">
        <v>1010.9977899999999</v>
      </c>
      <c r="C44" s="1">
        <v>2295.6016831510051</v>
      </c>
      <c r="D44" s="1">
        <v>2593.6893103358498</v>
      </c>
      <c r="E44" s="11">
        <f t="shared" si="33"/>
        <v>4.949025180586597E-3</v>
      </c>
      <c r="F44" s="11">
        <f t="shared" si="16"/>
        <v>1.0535666758227036E-2</v>
      </c>
      <c r="G44" s="11">
        <f t="shared" si="17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18"/>
        <v>29030.021227256766</v>
      </c>
      <c r="L44" s="1">
        <f t="shared" si="0"/>
        <v>1941.212518447536</v>
      </c>
      <c r="M44" s="1">
        <f t="shared" si="1"/>
        <v>618.9462777574264</v>
      </c>
      <c r="N44" s="11">
        <f t="shared" si="34"/>
        <v>1.9572843685802921E-2</v>
      </c>
      <c r="O44" s="11">
        <f t="shared" si="19"/>
        <v>2.0073859041340292E-2</v>
      </c>
      <c r="P44" s="11">
        <f t="shared" si="20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21"/>
        <v>167.75711169562331</v>
      </c>
      <c r="U44" s="1">
        <f t="shared" si="48"/>
        <v>675.62399492262864</v>
      </c>
      <c r="V44" s="1">
        <f t="shared" si="49"/>
        <v>807.31845876176374</v>
      </c>
      <c r="W44" s="11">
        <f t="shared" si="35"/>
        <v>-2.252769971002011E-2</v>
      </c>
      <c r="X44" s="11">
        <f t="shared" si="52"/>
        <v>-2.0564677476078597E-2</v>
      </c>
      <c r="Y44" s="11">
        <f t="shared" si="53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12">
        <f t="shared" si="22"/>
        <v>2.4456886797812856</v>
      </c>
      <c r="AD44" s="12">
        <f t="shared" si="50"/>
        <v>2.7175457818006472</v>
      </c>
      <c r="AE44" s="12">
        <f t="shared" si="51"/>
        <v>2.122670576096306</v>
      </c>
      <c r="AF44" s="11">
        <f t="shared" si="36"/>
        <v>-1.2061090841237965E-2</v>
      </c>
      <c r="AG44" s="11">
        <f t="shared" si="54"/>
        <v>-3.9869105065293287E-2</v>
      </c>
      <c r="AH44" s="11">
        <f t="shared" si="55"/>
        <v>-2.337591921021287E-2</v>
      </c>
      <c r="AI44" s="1">
        <f t="shared" si="37"/>
        <v>37922.232595072135</v>
      </c>
      <c r="AJ44" s="1">
        <f t="shared" si="38"/>
        <v>6733.769696543719</v>
      </c>
      <c r="AK44" s="1">
        <f t="shared" si="39"/>
        <v>2294.9462981091901</v>
      </c>
      <c r="AL44" s="14">
        <f t="shared" si="56"/>
        <v>11.94303204707327</v>
      </c>
      <c r="AM44" s="14">
        <f t="shared" si="57"/>
        <v>1.7287877033651933</v>
      </c>
      <c r="AN44" s="14">
        <f t="shared" si="58"/>
        <v>0.68594318925955822</v>
      </c>
      <c r="AO44" s="11">
        <f t="shared" si="40"/>
        <v>2.0621120954280148E-2</v>
      </c>
      <c r="AP44" s="11">
        <f t="shared" si="26"/>
        <v>2.5977173653231045E-2</v>
      </c>
      <c r="AQ44" s="11">
        <f t="shared" si="27"/>
        <v>2.3564574154817608E-2</v>
      </c>
      <c r="AR44" s="1">
        <f t="shared" si="41"/>
        <v>24928.350490542522</v>
      </c>
      <c r="AS44" s="1">
        <f t="shared" si="42"/>
        <v>4921.6479408485302</v>
      </c>
      <c r="AT44" s="1">
        <f t="shared" si="43"/>
        <v>1736.109108197119</v>
      </c>
      <c r="AU44" s="1">
        <f t="shared" si="44"/>
        <v>4985.670098108505</v>
      </c>
      <c r="AV44" s="1">
        <f t="shared" si="45"/>
        <v>984.32958816970608</v>
      </c>
      <c r="AW44" s="1">
        <f t="shared" si="46"/>
        <v>347.22182163942381</v>
      </c>
      <c r="AX44" s="2">
        <v>0</v>
      </c>
      <c r="AY44" s="2">
        <v>0</v>
      </c>
      <c r="AZ44" s="2">
        <v>0</v>
      </c>
      <c r="BA44" s="2">
        <f t="shared" si="28"/>
        <v>0</v>
      </c>
      <c r="BB44" s="2">
        <f t="shared" si="4"/>
        <v>0</v>
      </c>
      <c r="BC44" s="2">
        <f t="shared" si="5"/>
        <v>0</v>
      </c>
      <c r="BD44" s="2">
        <f t="shared" si="6"/>
        <v>0</v>
      </c>
      <c r="BE44" s="1">
        <f t="shared" si="29"/>
        <v>0</v>
      </c>
      <c r="BF44" s="1">
        <f t="shared" si="7"/>
        <v>0</v>
      </c>
      <c r="BG44" s="1">
        <f t="shared" si="8"/>
        <v>0</v>
      </c>
      <c r="BH44" s="12">
        <f t="shared" si="30"/>
        <v>0</v>
      </c>
      <c r="BI44" s="2">
        <f t="shared" si="31"/>
        <v>0</v>
      </c>
      <c r="BJ44" s="2">
        <f t="shared" si="9"/>
        <v>0</v>
      </c>
      <c r="BK44" s="2">
        <f t="shared" si="10"/>
        <v>0</v>
      </c>
      <c r="BL44" s="2">
        <f t="shared" si="32"/>
        <v>0</v>
      </c>
      <c r="BM44" s="2">
        <f t="shared" si="11"/>
        <v>0</v>
      </c>
      <c r="BN44" s="2">
        <f t="shared" si="12"/>
        <v>0</v>
      </c>
      <c r="BO44" s="2">
        <f t="shared" si="13"/>
        <v>0</v>
      </c>
      <c r="BP44" s="2">
        <f t="shared" si="14"/>
        <v>0</v>
      </c>
      <c r="BQ44" s="2">
        <f t="shared" si="15"/>
        <v>0</v>
      </c>
      <c r="BR44" s="11">
        <f t="shared" si="47"/>
        <v>4.0538539895418974E-2</v>
      </c>
      <c r="BS44" s="11"/>
      <c r="BT44" s="11"/>
    </row>
    <row r="45" spans="1:72" x14ac:dyDescent="0.3">
      <c r="A45">
        <v>1999</v>
      </c>
      <c r="B45" s="1">
        <v>1016.099444687364</v>
      </c>
      <c r="C45" s="1">
        <v>2318.3444246393583</v>
      </c>
      <c r="D45" s="1">
        <v>2644.3117258877164</v>
      </c>
      <c r="E45" s="11">
        <f t="shared" si="33"/>
        <v>5.0461581002705369E-3</v>
      </c>
      <c r="F45" s="11">
        <f t="shared" si="16"/>
        <v>9.9070939245591294E-3</v>
      </c>
      <c r="G45" s="11">
        <f t="shared" si="17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18"/>
        <v>29824.268453109347</v>
      </c>
      <c r="L45" s="1">
        <f t="shared" si="0"/>
        <v>1970.1136544811745</v>
      </c>
      <c r="M45" s="1">
        <f t="shared" si="1"/>
        <v>647.13356897613517</v>
      </c>
      <c r="N45" s="11">
        <f t="shared" si="34"/>
        <v>2.7359512403899E-2</v>
      </c>
      <c r="O45" s="11">
        <f t="shared" si="19"/>
        <v>1.4888187542058562E-2</v>
      </c>
      <c r="P45" s="11">
        <f t="shared" si="20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21"/>
        <v>165.10632261113358</v>
      </c>
      <c r="U45" s="1">
        <f t="shared" si="48"/>
        <v>671.17417898722408</v>
      </c>
      <c r="V45" s="1">
        <f t="shared" si="49"/>
        <v>796.29855538743095</v>
      </c>
      <c r="W45" s="11">
        <f t="shared" si="35"/>
        <v>-1.580135147593198E-2</v>
      </c>
      <c r="X45" s="11">
        <f t="shared" si="52"/>
        <v>-6.5862313488646018E-3</v>
      </c>
      <c r="Y45" s="11">
        <f t="shared" si="53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12">
        <f t="shared" si="22"/>
        <v>2.3919360266608938</v>
      </c>
      <c r="AD45" s="12">
        <f t="shared" si="50"/>
        <v>2.6903682010478107</v>
      </c>
      <c r="AE45" s="12">
        <f t="shared" si="51"/>
        <v>2.0888168511936764</v>
      </c>
      <c r="AF45" s="11">
        <f t="shared" si="36"/>
        <v>-2.1978534539072614E-2</v>
      </c>
      <c r="AG45" s="11">
        <f t="shared" si="54"/>
        <v>-1.0000781195608321E-2</v>
      </c>
      <c r="AH45" s="11">
        <f t="shared" si="55"/>
        <v>-1.5948647559287488E-2</v>
      </c>
      <c r="AI45" s="1">
        <f t="shared" si="37"/>
        <v>39115.679433673431</v>
      </c>
      <c r="AJ45" s="1">
        <f t="shared" si="38"/>
        <v>7044.7223150590535</v>
      </c>
      <c r="AK45" s="1">
        <f t="shared" si="39"/>
        <v>2412.6734899376952</v>
      </c>
      <c r="AL45" s="14">
        <f t="shared" si="56"/>
        <v>12.189310755476813</v>
      </c>
      <c r="AM45" s="14">
        <f t="shared" si="57"/>
        <v>1.7736967217450814</v>
      </c>
      <c r="AN45" s="14">
        <f t="shared" si="58"/>
        <v>0.70210714840885713</v>
      </c>
      <c r="AO45" s="11">
        <f t="shared" si="40"/>
        <v>2.0621120954280148E-2</v>
      </c>
      <c r="AP45" s="11">
        <f t="shared" si="26"/>
        <v>2.5977173653231045E-2</v>
      </c>
      <c r="AQ45" s="11">
        <f t="shared" si="27"/>
        <v>2.3564574154817608E-2</v>
      </c>
      <c r="AR45" s="1">
        <f t="shared" si="41"/>
        <v>25703.85697583104</v>
      </c>
      <c r="AS45" s="1">
        <f t="shared" si="42"/>
        <v>5135.6391984713746</v>
      </c>
      <c r="AT45" s="1">
        <f t="shared" si="43"/>
        <v>1822.8596256349915</v>
      </c>
      <c r="AU45" s="1">
        <f t="shared" si="44"/>
        <v>5140.7713951662081</v>
      </c>
      <c r="AV45" s="1">
        <f t="shared" si="45"/>
        <v>1027.1278396942751</v>
      </c>
      <c r="AW45" s="1">
        <f t="shared" si="46"/>
        <v>364.57192512699834</v>
      </c>
      <c r="AX45" s="2">
        <v>0</v>
      </c>
      <c r="AY45" s="2">
        <v>0</v>
      </c>
      <c r="AZ45" s="2">
        <v>0</v>
      </c>
      <c r="BA45" s="2">
        <f t="shared" si="28"/>
        <v>0</v>
      </c>
      <c r="BB45" s="2">
        <f t="shared" si="4"/>
        <v>0</v>
      </c>
      <c r="BC45" s="2">
        <f t="shared" si="5"/>
        <v>0</v>
      </c>
      <c r="BD45" s="2">
        <f t="shared" si="6"/>
        <v>0</v>
      </c>
      <c r="BE45" s="1">
        <f t="shared" si="29"/>
        <v>0</v>
      </c>
      <c r="BF45" s="1">
        <f t="shared" si="7"/>
        <v>0</v>
      </c>
      <c r="BG45" s="1">
        <f t="shared" si="8"/>
        <v>0</v>
      </c>
      <c r="BH45" s="12">
        <f t="shared" si="30"/>
        <v>0</v>
      </c>
      <c r="BI45" s="2">
        <f t="shared" si="31"/>
        <v>0</v>
      </c>
      <c r="BJ45" s="2">
        <f t="shared" si="9"/>
        <v>0</v>
      </c>
      <c r="BK45" s="2">
        <f t="shared" si="10"/>
        <v>0</v>
      </c>
      <c r="BL45" s="2">
        <f t="shared" si="32"/>
        <v>0</v>
      </c>
      <c r="BM45" s="2">
        <f t="shared" si="11"/>
        <v>0</v>
      </c>
      <c r="BN45" s="2">
        <f t="shared" si="12"/>
        <v>0</v>
      </c>
      <c r="BO45" s="2">
        <f t="shared" si="13"/>
        <v>0</v>
      </c>
      <c r="BP45" s="2">
        <f t="shared" si="14"/>
        <v>0</v>
      </c>
      <c r="BQ45" s="2">
        <f t="shared" si="15"/>
        <v>0</v>
      </c>
      <c r="BR45" s="11">
        <f t="shared" si="47"/>
        <v>4.9542836593907874E-2</v>
      </c>
      <c r="BS45" s="11"/>
      <c r="BT45" s="11"/>
    </row>
    <row r="46" spans="1:72" x14ac:dyDescent="0.3">
      <c r="A46">
        <v>2000</v>
      </c>
      <c r="B46" s="1">
        <v>1021.3869253897432</v>
      </c>
      <c r="C46" s="1">
        <v>2340.7400262964893</v>
      </c>
      <c r="D46" s="1">
        <v>2695.1585985000002</v>
      </c>
      <c r="E46" s="11">
        <f t="shared" si="33"/>
        <v>5.2037039583325839E-3</v>
      </c>
      <c r="F46" s="11">
        <f t="shared" si="16"/>
        <v>9.6601701710541388E-3</v>
      </c>
      <c r="G46" s="11">
        <f t="shared" si="17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18"/>
        <v>30829.995910385893</v>
      </c>
      <c r="L46" s="1">
        <f t="shared" si="0"/>
        <v>2075.40176445928</v>
      </c>
      <c r="M46" s="1">
        <f t="shared" si="1"/>
        <v>664.69913683213008</v>
      </c>
      <c r="N46" s="11">
        <f t="shared" si="34"/>
        <v>3.3721781268760465E-2</v>
      </c>
      <c r="O46" s="11">
        <f t="shared" si="19"/>
        <v>5.3442657858149278E-2</v>
      </c>
      <c r="P46" s="11">
        <f t="shared" si="20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21"/>
        <v>162.32174399813118</v>
      </c>
      <c r="U46" s="1">
        <f t="shared" si="48"/>
        <v>638.42352768132957</v>
      </c>
      <c r="V46" s="1">
        <f t="shared" si="49"/>
        <v>779.94831820855222</v>
      </c>
      <c r="W46" s="11">
        <f t="shared" si="35"/>
        <v>-1.6865366322528885E-2</v>
      </c>
      <c r="X46" s="11">
        <f t="shared" si="52"/>
        <v>-4.8796053738708989E-2</v>
      </c>
      <c r="Y46" s="11">
        <f t="shared" si="53"/>
        <v>-2.0532797740570707E-2</v>
      </c>
      <c r="Z46" s="1">
        <v>12100.307928</v>
      </c>
      <c r="AA46" s="1">
        <v>8503.7693329999984</v>
      </c>
      <c r="AB46" s="1">
        <v>3003.9440609999983</v>
      </c>
      <c r="AC46" s="12">
        <f t="shared" si="22"/>
        <v>2.3673145145870551</v>
      </c>
      <c r="AD46" s="12">
        <f t="shared" si="50"/>
        <v>2.7418723028144973</v>
      </c>
      <c r="AE46" s="12">
        <f t="shared" si="51"/>
        <v>2.1498916534983441</v>
      </c>
      <c r="AF46" s="11">
        <f t="shared" si="36"/>
        <v>-1.0293549576327887E-2</v>
      </c>
      <c r="AG46" s="11">
        <f t="shared" si="54"/>
        <v>1.9143885861655496E-2</v>
      </c>
      <c r="AH46" s="11">
        <f t="shared" si="55"/>
        <v>2.9238945611610667E-2</v>
      </c>
      <c r="AI46" s="1">
        <f t="shared" si="37"/>
        <v>40344.882885472296</v>
      </c>
      <c r="AJ46" s="1">
        <f t="shared" si="38"/>
        <v>7367.3779232474235</v>
      </c>
      <c r="AK46" s="1">
        <f t="shared" si="39"/>
        <v>2535.9780660709243</v>
      </c>
      <c r="AL46" s="14">
        <f t="shared" si="56"/>
        <v>12.440668006914807</v>
      </c>
      <c r="AM46" s="14">
        <f t="shared" si="57"/>
        <v>1.8197723494940201</v>
      </c>
      <c r="AN46" s="14">
        <f t="shared" si="58"/>
        <v>0.71865200437216514</v>
      </c>
      <c r="AO46" s="11">
        <f t="shared" si="40"/>
        <v>2.0621120954280148E-2</v>
      </c>
      <c r="AP46" s="11">
        <f t="shared" si="26"/>
        <v>2.5977173653231045E-2</v>
      </c>
      <c r="AQ46" s="11">
        <f t="shared" si="27"/>
        <v>2.3564574154817608E-2</v>
      </c>
      <c r="AR46" s="1">
        <f t="shared" si="41"/>
        <v>26506.57579579583</v>
      </c>
      <c r="AS46" s="1">
        <f t="shared" si="42"/>
        <v>5357.5002106462607</v>
      </c>
      <c r="AT46" s="1">
        <f t="shared" si="43"/>
        <v>1913.4415533132769</v>
      </c>
      <c r="AU46" s="1">
        <f t="shared" si="44"/>
        <v>5301.3151591591668</v>
      </c>
      <c r="AV46" s="1">
        <f t="shared" si="45"/>
        <v>1071.5000421292523</v>
      </c>
      <c r="AW46" s="1">
        <f t="shared" si="46"/>
        <v>382.6883106626554</v>
      </c>
      <c r="AX46" s="2">
        <v>0</v>
      </c>
      <c r="AY46" s="2">
        <v>0</v>
      </c>
      <c r="AZ46" s="2">
        <v>0</v>
      </c>
      <c r="BA46" s="2">
        <f t="shared" si="28"/>
        <v>0</v>
      </c>
      <c r="BB46" s="2">
        <f t="shared" si="4"/>
        <v>0</v>
      </c>
      <c r="BC46" s="2">
        <f t="shared" si="5"/>
        <v>0</v>
      </c>
      <c r="BD46" s="2">
        <f t="shared" si="6"/>
        <v>0</v>
      </c>
      <c r="BE46" s="1">
        <f t="shared" si="29"/>
        <v>0</v>
      </c>
      <c r="BF46" s="1">
        <f t="shared" si="7"/>
        <v>0</v>
      </c>
      <c r="BG46" s="1">
        <f t="shared" si="8"/>
        <v>0</v>
      </c>
      <c r="BH46" s="12">
        <f t="shared" si="30"/>
        <v>0</v>
      </c>
      <c r="BI46" s="2">
        <f t="shared" si="31"/>
        <v>0</v>
      </c>
      <c r="BJ46" s="2">
        <f t="shared" si="9"/>
        <v>0</v>
      </c>
      <c r="BK46" s="2">
        <f t="shared" si="10"/>
        <v>0</v>
      </c>
      <c r="BL46" s="2">
        <f t="shared" si="32"/>
        <v>0</v>
      </c>
      <c r="BM46" s="2">
        <f t="shared" si="11"/>
        <v>0</v>
      </c>
      <c r="BN46" s="2">
        <f t="shared" si="12"/>
        <v>0</v>
      </c>
      <c r="BO46" s="2">
        <f t="shared" si="13"/>
        <v>0</v>
      </c>
      <c r="BP46" s="2">
        <f t="shared" si="14"/>
        <v>0</v>
      </c>
      <c r="BQ46" s="2">
        <f t="shared" si="15"/>
        <v>0</v>
      </c>
      <c r="BR46" s="11">
        <f t="shared" si="47"/>
        <v>5.901072102361879E-2</v>
      </c>
      <c r="BS46" s="11"/>
      <c r="BT46" s="11"/>
    </row>
    <row r="47" spans="1:72" x14ac:dyDescent="0.3">
      <c r="A47">
        <v>2001</v>
      </c>
      <c r="B47" s="1">
        <v>1026.6329350185113</v>
      </c>
      <c r="C47" s="1">
        <v>2362.0325764534805</v>
      </c>
      <c r="D47" s="1">
        <v>2745.6659652976127</v>
      </c>
      <c r="E47" s="11">
        <f t="shared" si="33"/>
        <v>5.1361628961192896E-3</v>
      </c>
      <c r="F47" s="11">
        <f t="shared" si="16"/>
        <v>9.0965036346561945E-3</v>
      </c>
      <c r="G47" s="11">
        <f t="shared" si="17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18"/>
        <v>31134.49166987764</v>
      </c>
      <c r="L47" s="1">
        <f t="shared" si="0"/>
        <v>2108.3373738599257</v>
      </c>
      <c r="M47" s="1">
        <f t="shared" si="1"/>
        <v>674.68322657086435</v>
      </c>
      <c r="N47" s="11">
        <f t="shared" si="34"/>
        <v>9.8766071969917935E-3</v>
      </c>
      <c r="O47" s="11">
        <f t="shared" si="19"/>
        <v>1.586951016649385E-2</v>
      </c>
      <c r="P47" s="11">
        <f t="shared" si="20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21"/>
        <v>159.57492227734659</v>
      </c>
      <c r="U47" s="1">
        <f t="shared" si="48"/>
        <v>627.8075767908158</v>
      </c>
      <c r="V47" s="1">
        <f t="shared" si="49"/>
        <v>772.83249999518864</v>
      </c>
      <c r="W47" s="11">
        <f t="shared" si="35"/>
        <v>-1.6922081128060151E-2</v>
      </c>
      <c r="X47" s="11">
        <f t="shared" si="52"/>
        <v>-1.6628382931107688E-2</v>
      </c>
      <c r="Y47" s="11">
        <f t="shared" si="53"/>
        <v>-9.1234483711789549E-3</v>
      </c>
      <c r="Z47" s="1">
        <v>12046.245347</v>
      </c>
      <c r="AA47" s="1">
        <v>8624.1202730000005</v>
      </c>
      <c r="AB47" s="1">
        <v>3073.0120059999972</v>
      </c>
      <c r="AC47" s="12">
        <f t="shared" si="22"/>
        <v>2.3617291537136604</v>
      </c>
      <c r="AD47" s="12">
        <f t="shared" si="50"/>
        <v>2.7584318673499464</v>
      </c>
      <c r="AE47" s="12">
        <f t="shared" si="51"/>
        <v>2.146501845743741</v>
      </c>
      <c r="AF47" s="11">
        <f t="shared" si="36"/>
        <v>-2.3593657872574836E-3</v>
      </c>
      <c r="AG47" s="11">
        <f t="shared" si="54"/>
        <v>6.039509760702888E-3</v>
      </c>
      <c r="AH47" s="11">
        <f t="shared" si="55"/>
        <v>-1.5767342270887053E-3</v>
      </c>
      <c r="AI47" s="1">
        <f t="shared" si="37"/>
        <v>41611.709756084238</v>
      </c>
      <c r="AJ47" s="1">
        <f t="shared" si="38"/>
        <v>7702.1401730519337</v>
      </c>
      <c r="AK47" s="1">
        <f t="shared" si="39"/>
        <v>2665.0685701264874</v>
      </c>
      <c r="AL47" s="14">
        <f t="shared" si="56"/>
        <v>12.697208526637441</v>
      </c>
      <c r="AM47" s="14">
        <f t="shared" si="57"/>
        <v>1.8670448918261746</v>
      </c>
      <c r="AN47" s="14">
        <f t="shared" si="58"/>
        <v>0.73558673282070131</v>
      </c>
      <c r="AO47" s="11">
        <f t="shared" si="40"/>
        <v>2.0621120954280148E-2</v>
      </c>
      <c r="AP47" s="11">
        <f t="shared" si="26"/>
        <v>2.5977173653231045E-2</v>
      </c>
      <c r="AQ47" s="11">
        <f t="shared" si="27"/>
        <v>2.3564574154817608E-2</v>
      </c>
      <c r="AR47" s="1">
        <f t="shared" si="41"/>
        <v>27332.761906267424</v>
      </c>
      <c r="AS47" s="1">
        <f t="shared" si="42"/>
        <v>5586.0619840749941</v>
      </c>
      <c r="AT47" s="1">
        <f t="shared" si="43"/>
        <v>2007.6764529415955</v>
      </c>
      <c r="AU47" s="1">
        <f t="shared" si="44"/>
        <v>5466.5523812534848</v>
      </c>
      <c r="AV47" s="1">
        <f t="shared" si="45"/>
        <v>1117.2123968149988</v>
      </c>
      <c r="AW47" s="1">
        <f t="shared" si="46"/>
        <v>401.53529058831913</v>
      </c>
      <c r="AX47" s="2">
        <v>0</v>
      </c>
      <c r="AY47" s="2">
        <v>0</v>
      </c>
      <c r="AZ47" s="2">
        <v>0</v>
      </c>
      <c r="BA47" s="2">
        <f t="shared" si="28"/>
        <v>0</v>
      </c>
      <c r="BB47" s="2">
        <f t="shared" si="4"/>
        <v>0</v>
      </c>
      <c r="BC47" s="2">
        <f t="shared" si="5"/>
        <v>0</v>
      </c>
      <c r="BD47" s="2">
        <f t="shared" si="6"/>
        <v>0</v>
      </c>
      <c r="BE47" s="1">
        <f t="shared" si="29"/>
        <v>0</v>
      </c>
      <c r="BF47" s="1">
        <f t="shared" si="7"/>
        <v>0</v>
      </c>
      <c r="BG47" s="1">
        <f t="shared" si="8"/>
        <v>0</v>
      </c>
      <c r="BH47" s="12">
        <f t="shared" si="30"/>
        <v>0</v>
      </c>
      <c r="BI47" s="2">
        <f t="shared" si="31"/>
        <v>0</v>
      </c>
      <c r="BJ47" s="2">
        <f t="shared" si="9"/>
        <v>0</v>
      </c>
      <c r="BK47" s="2">
        <f t="shared" si="10"/>
        <v>0</v>
      </c>
      <c r="BL47" s="2">
        <f t="shared" si="32"/>
        <v>0</v>
      </c>
      <c r="BM47" s="2">
        <f t="shared" si="11"/>
        <v>0</v>
      </c>
      <c r="BN47" s="2">
        <f t="shared" si="12"/>
        <v>0</v>
      </c>
      <c r="BO47" s="2">
        <f t="shared" si="13"/>
        <v>0</v>
      </c>
      <c r="BP47" s="2">
        <f t="shared" si="14"/>
        <v>0</v>
      </c>
      <c r="BQ47" s="2">
        <f t="shared" si="15"/>
        <v>0</v>
      </c>
      <c r="BR47" s="11">
        <f t="shared" si="47"/>
        <v>3.4458438866883351E-2</v>
      </c>
      <c r="BS47" s="11"/>
      <c r="BT47" s="11"/>
    </row>
    <row r="48" spans="1:72" x14ac:dyDescent="0.3">
      <c r="A48">
        <v>2002</v>
      </c>
      <c r="B48" s="1">
        <v>1032.2757380515375</v>
      </c>
      <c r="C48" s="1">
        <v>2382.3191127016171</v>
      </c>
      <c r="D48" s="1">
        <v>2795.5879138582422</v>
      </c>
      <c r="E48" s="11">
        <f t="shared" si="33"/>
        <v>5.4964173080269685E-3</v>
      </c>
      <c r="F48" s="11">
        <f t="shared" si="16"/>
        <v>8.5885929137337058E-3</v>
      </c>
      <c r="G48" s="11">
        <f t="shared" si="17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18"/>
        <v>31403.400550057802</v>
      </c>
      <c r="L48" s="1">
        <f t="shared" si="0"/>
        <v>2133.1215524323447</v>
      </c>
      <c r="M48" s="1">
        <f t="shared" si="1"/>
        <v>688.1446179681185</v>
      </c>
      <c r="N48" s="11">
        <f t="shared" si="34"/>
        <v>8.6370088528000544E-3</v>
      </c>
      <c r="O48" s="11">
        <f t="shared" si="19"/>
        <v>1.1755319086833138E-2</v>
      </c>
      <c r="P48" s="11">
        <f t="shared" si="20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21"/>
        <v>158.32408224141182</v>
      </c>
      <c r="U48" s="1">
        <f t="shared" si="48"/>
        <v>640.77071315297712</v>
      </c>
      <c r="V48" s="1">
        <f t="shared" si="49"/>
        <v>767.02933827513027</v>
      </c>
      <c r="W48" s="11">
        <f t="shared" si="35"/>
        <v>-7.838575247812285E-3</v>
      </c>
      <c r="X48" s="11">
        <f t="shared" si="52"/>
        <v>2.0648263642222053E-2</v>
      </c>
      <c r="Y48" s="11">
        <f t="shared" si="53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12">
        <f t="shared" si="22"/>
        <v>2.3607141356840198</v>
      </c>
      <c r="AD48" s="12">
        <f t="shared" si="50"/>
        <v>2.725952338571509</v>
      </c>
      <c r="AE48" s="12">
        <f t="shared" si="51"/>
        <v>2.1343413981287398</v>
      </c>
      <c r="AF48" s="11">
        <f t="shared" si="36"/>
        <v>-4.2977749080352901E-4</v>
      </c>
      <c r="AG48" s="11">
        <f t="shared" si="54"/>
        <v>-1.1774635133417588E-2</v>
      </c>
      <c r="AH48" s="11">
        <f t="shared" si="55"/>
        <v>-5.6652397663267129E-3</v>
      </c>
      <c r="AI48" s="1">
        <f t="shared" si="37"/>
        <v>42917.091161729302</v>
      </c>
      <c r="AJ48" s="1">
        <f t="shared" si="38"/>
        <v>8049.1385525617397</v>
      </c>
      <c r="AK48" s="1">
        <f t="shared" si="39"/>
        <v>2800.097003702158</v>
      </c>
      <c r="AL48" s="14">
        <f t="shared" si="56"/>
        <v>12.959039199446948</v>
      </c>
      <c r="AM48" s="14">
        <f t="shared" si="57"/>
        <v>1.9155454411995212</v>
      </c>
      <c r="AN48" s="14">
        <f t="shared" si="58"/>
        <v>0.75292052093355477</v>
      </c>
      <c r="AO48" s="11">
        <f t="shared" si="40"/>
        <v>2.0621120954280148E-2</v>
      </c>
      <c r="AP48" s="11">
        <f t="shared" si="26"/>
        <v>2.5977173653231045E-2</v>
      </c>
      <c r="AQ48" s="11">
        <f t="shared" si="27"/>
        <v>2.3564574154817608E-2</v>
      </c>
      <c r="AR48" s="1">
        <f t="shared" si="41"/>
        <v>28192.619850113704</v>
      </c>
      <c r="AS48" s="1">
        <f t="shared" si="42"/>
        <v>5821.5990028613178</v>
      </c>
      <c r="AT48" s="1">
        <f t="shared" si="43"/>
        <v>2105.5340680257759</v>
      </c>
      <c r="AU48" s="1">
        <f t="shared" si="44"/>
        <v>5638.5239700227412</v>
      </c>
      <c r="AV48" s="1">
        <f t="shared" si="45"/>
        <v>1164.3198005722636</v>
      </c>
      <c r="AW48" s="1">
        <f t="shared" si="46"/>
        <v>421.1068136051552</v>
      </c>
      <c r="AX48" s="2">
        <v>0</v>
      </c>
      <c r="AY48" s="2">
        <v>0</v>
      </c>
      <c r="AZ48" s="2">
        <v>0</v>
      </c>
      <c r="BA48" s="2">
        <f t="shared" si="28"/>
        <v>0</v>
      </c>
      <c r="BB48" s="2">
        <f t="shared" si="4"/>
        <v>0</v>
      </c>
      <c r="BC48" s="2">
        <f t="shared" si="5"/>
        <v>0</v>
      </c>
      <c r="BD48" s="2">
        <f t="shared" si="6"/>
        <v>0</v>
      </c>
      <c r="BE48" s="1">
        <f t="shared" si="29"/>
        <v>0</v>
      </c>
      <c r="BF48" s="1">
        <f t="shared" si="7"/>
        <v>0</v>
      </c>
      <c r="BG48" s="1">
        <f t="shared" si="8"/>
        <v>0</v>
      </c>
      <c r="BH48" s="12">
        <f t="shared" si="30"/>
        <v>0</v>
      </c>
      <c r="BI48" s="2">
        <f t="shared" si="31"/>
        <v>0</v>
      </c>
      <c r="BJ48" s="2">
        <f t="shared" si="9"/>
        <v>0</v>
      </c>
      <c r="BK48" s="2">
        <f t="shared" si="10"/>
        <v>0</v>
      </c>
      <c r="BL48" s="2">
        <f t="shared" si="32"/>
        <v>0</v>
      </c>
      <c r="BM48" s="2">
        <f t="shared" si="11"/>
        <v>0</v>
      </c>
      <c r="BN48" s="2">
        <f t="shared" si="12"/>
        <v>0</v>
      </c>
      <c r="BO48" s="2">
        <f t="shared" si="13"/>
        <v>0</v>
      </c>
      <c r="BP48" s="2">
        <f t="shared" si="14"/>
        <v>0</v>
      </c>
      <c r="BQ48" s="2">
        <f t="shared" si="15"/>
        <v>0</v>
      </c>
      <c r="BR48" s="11">
        <f t="shared" si="47"/>
        <v>3.3734789113614133E-2</v>
      </c>
      <c r="BS48" s="11"/>
      <c r="BT48" s="11"/>
    </row>
    <row r="49" spans="1:72" x14ac:dyDescent="0.3">
      <c r="A49">
        <v>2003</v>
      </c>
      <c r="B49" s="1">
        <v>1038.1515319868606</v>
      </c>
      <c r="C49" s="1">
        <v>2402.1074281187712</v>
      </c>
      <c r="D49" s="1">
        <v>2845.135365285234</v>
      </c>
      <c r="E49" s="11">
        <f t="shared" si="33"/>
        <v>5.692077919426719E-3</v>
      </c>
      <c r="F49" s="11">
        <f t="shared" si="16"/>
        <v>8.3063244179379936E-3</v>
      </c>
      <c r="G49" s="11">
        <f t="shared" si="17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18"/>
        <v>31745.15830108766</v>
      </c>
      <c r="L49" s="1">
        <f t="shared" si="0"/>
        <v>2230.0065819790279</v>
      </c>
      <c r="M49" s="1">
        <f t="shared" si="1"/>
        <v>717.07691824149015</v>
      </c>
      <c r="N49" s="11">
        <f t="shared" si="34"/>
        <v>1.088282622402903E-2</v>
      </c>
      <c r="O49" s="11">
        <f t="shared" si="19"/>
        <v>4.5419366484862334E-2</v>
      </c>
      <c r="P49" s="11">
        <f t="shared" si="20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21"/>
        <v>157.63166935970503</v>
      </c>
      <c r="U49" s="1">
        <f t="shared" si="48"/>
        <v>650.85913114958009</v>
      </c>
      <c r="V49" s="1">
        <f t="shared" si="49"/>
        <v>745.46786082046196</v>
      </c>
      <c r="W49" s="11">
        <f t="shared" si="35"/>
        <v>-4.3733895179066673E-3</v>
      </c>
      <c r="X49" s="11">
        <f t="shared" si="52"/>
        <v>1.5744193343297352E-2</v>
      </c>
      <c r="Y49" s="11">
        <f t="shared" si="53"/>
        <v>-2.8110368637469629E-2</v>
      </c>
      <c r="Z49" s="1">
        <v>12307.647442</v>
      </c>
      <c r="AA49" s="1">
        <v>9938.5197530000005</v>
      </c>
      <c r="AB49" s="1">
        <v>3321.7446160000018</v>
      </c>
      <c r="AC49" s="12">
        <f t="shared" si="22"/>
        <v>2.3691541875089199</v>
      </c>
      <c r="AD49" s="12">
        <f t="shared" si="50"/>
        <v>2.8505990233612173</v>
      </c>
      <c r="AE49" s="12">
        <f t="shared" si="51"/>
        <v>2.1840804821604887</v>
      </c>
      <c r="AF49" s="11">
        <f t="shared" si="36"/>
        <v>3.57521128768723E-3</v>
      </c>
      <c r="AG49" s="11">
        <f t="shared" si="54"/>
        <v>4.5725922286310894E-2</v>
      </c>
      <c r="AH49" s="11">
        <f t="shared" si="55"/>
        <v>2.3304183705267212E-2</v>
      </c>
      <c r="AI49" s="1">
        <f t="shared" si="37"/>
        <v>44263.906015579116</v>
      </c>
      <c r="AJ49" s="1">
        <f t="shared" si="38"/>
        <v>8408.5444978778305</v>
      </c>
      <c r="AK49" s="1">
        <f t="shared" si="39"/>
        <v>2941.1941169370975</v>
      </c>
      <c r="AL49" s="14">
        <f t="shared" si="56"/>
        <v>13.226269114230002</v>
      </c>
      <c r="AM49" s="14">
        <f t="shared" si="57"/>
        <v>1.9653058977662163</v>
      </c>
      <c r="AN49" s="14">
        <f t="shared" si="58"/>
        <v>0.77066277238177738</v>
      </c>
      <c r="AO49" s="11">
        <f t="shared" si="40"/>
        <v>2.0621120954280148E-2</v>
      </c>
      <c r="AP49" s="11">
        <f t="shared" si="26"/>
        <v>2.5977173653231045E-2</v>
      </c>
      <c r="AQ49" s="11">
        <f t="shared" si="27"/>
        <v>2.3564574154817608E-2</v>
      </c>
      <c r="AR49" s="1">
        <f t="shared" si="41"/>
        <v>29084.118227152823</v>
      </c>
      <c r="AS49" s="1">
        <f t="shared" si="42"/>
        <v>6065.2438169985398</v>
      </c>
      <c r="AT49" s="1">
        <f t="shared" si="43"/>
        <v>2207.2496945686739</v>
      </c>
      <c r="AU49" s="1">
        <f t="shared" si="44"/>
        <v>5816.8236454305652</v>
      </c>
      <c r="AV49" s="1">
        <f t="shared" si="45"/>
        <v>1213.0487633997079</v>
      </c>
      <c r="AW49" s="1">
        <f t="shared" si="46"/>
        <v>441.4499389137348</v>
      </c>
      <c r="AX49" s="2">
        <v>0</v>
      </c>
      <c r="AY49" s="2">
        <v>0</v>
      </c>
      <c r="AZ49" s="2">
        <v>0</v>
      </c>
      <c r="BA49" s="2">
        <f t="shared" si="28"/>
        <v>0</v>
      </c>
      <c r="BB49" s="2">
        <f t="shared" si="4"/>
        <v>0</v>
      </c>
      <c r="BC49" s="2">
        <f t="shared" si="5"/>
        <v>0</v>
      </c>
      <c r="BD49" s="2">
        <f t="shared" si="6"/>
        <v>0</v>
      </c>
      <c r="BE49" s="1">
        <f t="shared" si="29"/>
        <v>0</v>
      </c>
      <c r="BF49" s="1">
        <f t="shared" si="7"/>
        <v>0</v>
      </c>
      <c r="BG49" s="1">
        <f t="shared" si="8"/>
        <v>0</v>
      </c>
      <c r="BH49" s="12">
        <f t="shared" si="30"/>
        <v>0</v>
      </c>
      <c r="BI49" s="2">
        <f t="shared" si="31"/>
        <v>0</v>
      </c>
      <c r="BJ49" s="2">
        <f t="shared" si="9"/>
        <v>0</v>
      </c>
      <c r="BK49" s="2">
        <f t="shared" si="10"/>
        <v>0</v>
      </c>
      <c r="BL49" s="2">
        <f t="shared" si="32"/>
        <v>0</v>
      </c>
      <c r="BM49" s="2">
        <f t="shared" si="11"/>
        <v>0</v>
      </c>
      <c r="BN49" s="2">
        <f t="shared" si="12"/>
        <v>0</v>
      </c>
      <c r="BO49" s="2">
        <f t="shared" si="13"/>
        <v>0</v>
      </c>
      <c r="BP49" s="2">
        <f t="shared" si="14"/>
        <v>0</v>
      </c>
      <c r="BQ49" s="2">
        <f t="shared" si="15"/>
        <v>0</v>
      </c>
      <c r="BR49" s="11">
        <f t="shared" si="47"/>
        <v>4.135893874752436E-2</v>
      </c>
      <c r="BS49" s="11"/>
      <c r="BT49" s="11"/>
    </row>
    <row r="50" spans="1:72" x14ac:dyDescent="0.3">
      <c r="A50">
        <v>2004</v>
      </c>
      <c r="B50" s="1">
        <v>1044.0850101629071</v>
      </c>
      <c r="C50" s="1">
        <v>2421.785715756731</v>
      </c>
      <c r="D50" s="1">
        <v>2894.5926573030679</v>
      </c>
      <c r="E50" s="11">
        <f t="shared" si="33"/>
        <v>5.7154259211955605E-3</v>
      </c>
      <c r="F50" s="11">
        <f t="shared" si="16"/>
        <v>8.1920930794385782E-3</v>
      </c>
      <c r="G50" s="11">
        <f t="shared" si="17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18"/>
        <v>32486.275199044536</v>
      </c>
      <c r="L50" s="1">
        <f t="shared" si="0"/>
        <v>2385.6465102966781</v>
      </c>
      <c r="M50" s="1">
        <f t="shared" si="1"/>
        <v>751.99602908906718</v>
      </c>
      <c r="N50" s="11">
        <f t="shared" si="34"/>
        <v>2.3345824611354482E-2</v>
      </c>
      <c r="O50" s="11">
        <f t="shared" si="19"/>
        <v>6.9793483828880509E-2</v>
      </c>
      <c r="P50" s="11">
        <f t="shared" si="20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21"/>
        <v>155.92887982857243</v>
      </c>
      <c r="U50" s="1">
        <f t="shared" si="48"/>
        <v>659.2426856397459</v>
      </c>
      <c r="V50" s="1">
        <f t="shared" si="49"/>
        <v>740.04755533355137</v>
      </c>
      <c r="W50" s="11">
        <f t="shared" si="35"/>
        <v>-1.0802331397296472E-2</v>
      </c>
      <c r="X50" s="11">
        <f t="shared" si="52"/>
        <v>1.2880751131751689E-2</v>
      </c>
      <c r="Y50" s="11">
        <f t="shared" si="53"/>
        <v>-7.2710116314672613E-3</v>
      </c>
      <c r="Z50" s="1">
        <v>12462.347170999999</v>
      </c>
      <c r="AA50" s="1">
        <v>10839.923358</v>
      </c>
      <c r="AB50" s="1">
        <v>3548.4458899999972</v>
      </c>
      <c r="AC50" s="12">
        <f t="shared" si="22"/>
        <v>2.3563375646650235</v>
      </c>
      <c r="AD50" s="12">
        <f t="shared" si="50"/>
        <v>2.8460274542755997</v>
      </c>
      <c r="AE50" s="12">
        <f t="shared" si="51"/>
        <v>2.2028024729330009</v>
      </c>
      <c r="AF50" s="11">
        <f t="shared" si="36"/>
        <v>-5.4097884010548825E-3</v>
      </c>
      <c r="AG50" s="11">
        <f t="shared" si="54"/>
        <v>-1.6037222521135819E-3</v>
      </c>
      <c r="AH50" s="11">
        <f t="shared" si="55"/>
        <v>8.5720242113020984E-3</v>
      </c>
      <c r="AI50" s="1">
        <f t="shared" si="37"/>
        <v>45654.33905945177</v>
      </c>
      <c r="AJ50" s="1">
        <f t="shared" si="38"/>
        <v>8780.7388114897549</v>
      </c>
      <c r="AK50" s="1">
        <f t="shared" si="39"/>
        <v>3088.524644157123</v>
      </c>
      <c r="AL50" s="14">
        <f t="shared" si="56"/>
        <v>13.499009609408398</v>
      </c>
      <c r="AM50" s="14">
        <f t="shared" si="57"/>
        <v>2.0163589903542083</v>
      </c>
      <c r="AN50" s="14">
        <f t="shared" si="58"/>
        <v>0.78882311242992509</v>
      </c>
      <c r="AO50" s="11">
        <f t="shared" si="40"/>
        <v>2.0621120954280148E-2</v>
      </c>
      <c r="AP50" s="11">
        <f t="shared" si="26"/>
        <v>2.5977173653231045E-2</v>
      </c>
      <c r="AQ50" s="11">
        <f t="shared" si="27"/>
        <v>2.3564574154817608E-2</v>
      </c>
      <c r="AR50" s="1">
        <f t="shared" si="41"/>
        <v>30004.542351393924</v>
      </c>
      <c r="AS50" s="1">
        <f t="shared" si="42"/>
        <v>6318.0438883377183</v>
      </c>
      <c r="AT50" s="1">
        <f t="shared" si="43"/>
        <v>2313.1287472214703</v>
      </c>
      <c r="AU50" s="1">
        <f t="shared" si="44"/>
        <v>6000.908470278785</v>
      </c>
      <c r="AV50" s="1">
        <f t="shared" si="45"/>
        <v>1263.6087776675438</v>
      </c>
      <c r="AW50" s="1">
        <f t="shared" si="46"/>
        <v>462.62574944429412</v>
      </c>
      <c r="AX50" s="2">
        <v>0</v>
      </c>
      <c r="AY50" s="2">
        <v>0</v>
      </c>
      <c r="AZ50" s="2">
        <v>0</v>
      </c>
      <c r="BA50" s="2">
        <f t="shared" si="28"/>
        <v>0</v>
      </c>
      <c r="BB50" s="2">
        <f t="shared" si="4"/>
        <v>0</v>
      </c>
      <c r="BC50" s="2">
        <f t="shared" si="5"/>
        <v>0</v>
      </c>
      <c r="BD50" s="2">
        <f t="shared" si="6"/>
        <v>0</v>
      </c>
      <c r="BE50" s="1">
        <f t="shared" si="29"/>
        <v>0</v>
      </c>
      <c r="BF50" s="1">
        <f t="shared" si="7"/>
        <v>0</v>
      </c>
      <c r="BG50" s="1">
        <f t="shared" si="8"/>
        <v>0</v>
      </c>
      <c r="BH50" s="12">
        <f t="shared" si="30"/>
        <v>0</v>
      </c>
      <c r="BI50" s="2">
        <f t="shared" si="31"/>
        <v>0</v>
      </c>
      <c r="BJ50" s="2">
        <f t="shared" si="9"/>
        <v>0</v>
      </c>
      <c r="BK50" s="2">
        <f t="shared" si="10"/>
        <v>0</v>
      </c>
      <c r="BL50" s="2">
        <f t="shared" si="32"/>
        <v>0</v>
      </c>
      <c r="BM50" s="2">
        <f t="shared" si="11"/>
        <v>0</v>
      </c>
      <c r="BN50" s="2">
        <f t="shared" si="12"/>
        <v>0</v>
      </c>
      <c r="BO50" s="2">
        <f t="shared" si="13"/>
        <v>0</v>
      </c>
      <c r="BP50" s="2">
        <f t="shared" si="14"/>
        <v>0</v>
      </c>
      <c r="BQ50" s="2">
        <f t="shared" si="15"/>
        <v>0</v>
      </c>
      <c r="BR50" s="11">
        <f t="shared" si="47"/>
        <v>5.5408121957962936E-2</v>
      </c>
      <c r="BS50" s="11"/>
      <c r="BT50" s="11"/>
    </row>
    <row r="51" spans="1:72" x14ac:dyDescent="0.3">
      <c r="A51">
        <v>2005</v>
      </c>
      <c r="B51" s="1">
        <v>1049.8746680000002</v>
      </c>
      <c r="C51" s="1">
        <v>2441.6754109217418</v>
      </c>
      <c r="D51" s="1">
        <v>2943.8057622142851</v>
      </c>
      <c r="E51" s="11">
        <f t="shared" si="33"/>
        <v>5.5451977384386453E-3</v>
      </c>
      <c r="F51" s="11">
        <f t="shared" si="16"/>
        <v>8.2128220658019835E-3</v>
      </c>
      <c r="G51" s="11">
        <f t="shared" si="17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18"/>
        <v>33060.811064840891</v>
      </c>
      <c r="L51" s="1">
        <f t="shared" si="0"/>
        <v>2539.313096057966</v>
      </c>
      <c r="M51" s="1">
        <f t="shared" si="1"/>
        <v>788.93336375356046</v>
      </c>
      <c r="N51" s="11">
        <f t="shared" si="34"/>
        <v>1.7685495252261374E-2</v>
      </c>
      <c r="O51" s="11">
        <f t="shared" si="19"/>
        <v>6.4412973631277071E-2</v>
      </c>
      <c r="P51" s="11">
        <f t="shared" si="20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21"/>
        <v>153.02376199191656</v>
      </c>
      <c r="U51" s="1">
        <f t="shared" si="48"/>
        <v>646.21647871792322</v>
      </c>
      <c r="V51" s="1">
        <f t="shared" si="49"/>
        <v>715.40687160768516</v>
      </c>
      <c r="W51" s="11">
        <f t="shared" si="35"/>
        <v>-1.8631044100680727E-2</v>
      </c>
      <c r="X51" s="11">
        <f t="shared" si="52"/>
        <v>-1.9759349941337212E-2</v>
      </c>
      <c r="Y51" s="11">
        <f t="shared" si="53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12">
        <f t="shared" si="22"/>
        <v>2.3432536955324719</v>
      </c>
      <c r="AD51" s="12">
        <f t="shared" si="50"/>
        <v>2.8628978785670416</v>
      </c>
      <c r="AE51" s="12">
        <f t="shared" si="51"/>
        <v>2.2281980989767489</v>
      </c>
      <c r="AF51" s="11">
        <f t="shared" si="36"/>
        <v>-5.552629355298544E-3</v>
      </c>
      <c r="AG51" s="11">
        <f t="shared" si="54"/>
        <v>5.92770961014355E-3</v>
      </c>
      <c r="AH51" s="11">
        <f t="shared" si="55"/>
        <v>1.1528780431199648E-2</v>
      </c>
      <c r="AI51" s="1">
        <f t="shared" si="37"/>
        <v>47089.813623785383</v>
      </c>
      <c r="AJ51" s="1">
        <f t="shared" si="38"/>
        <v>9166.2737080083225</v>
      </c>
      <c r="AK51" s="1">
        <f t="shared" si="39"/>
        <v>3242.2979291857046</v>
      </c>
      <c r="AL51" s="14">
        <f t="shared" si="56"/>
        <v>13.777374319326999</v>
      </c>
      <c r="AM51" s="14">
        <f t="shared" si="57"/>
        <v>2.0687382979938933</v>
      </c>
      <c r="AN51" s="14">
        <f t="shared" si="58"/>
        <v>0.80741139315781407</v>
      </c>
      <c r="AO51" s="11">
        <f t="shared" si="40"/>
        <v>2.0621120954280148E-2</v>
      </c>
      <c r="AP51" s="11">
        <f t="shared" si="26"/>
        <v>2.5977173653231045E-2</v>
      </c>
      <c r="AQ51" s="11">
        <f t="shared" si="27"/>
        <v>2.3564574154817608E-2</v>
      </c>
      <c r="AR51" s="1">
        <f t="shared" si="41"/>
        <v>30950.082986290967</v>
      </c>
      <c r="AS51" s="1">
        <f t="shared" si="42"/>
        <v>6581.038969262434</v>
      </c>
      <c r="AT51" s="1">
        <f t="shared" si="43"/>
        <v>2423.2196271173834</v>
      </c>
      <c r="AU51" s="1">
        <f t="shared" si="44"/>
        <v>6190.0165972581935</v>
      </c>
      <c r="AV51" s="1">
        <f t="shared" si="45"/>
        <v>1316.2077938524869</v>
      </c>
      <c r="AW51" s="1">
        <f t="shared" si="46"/>
        <v>484.64392542347673</v>
      </c>
      <c r="AX51" s="2">
        <v>0</v>
      </c>
      <c r="AY51" s="2">
        <v>0</v>
      </c>
      <c r="AZ51" s="2">
        <v>0</v>
      </c>
      <c r="BA51" s="2">
        <f t="shared" si="28"/>
        <v>0</v>
      </c>
      <c r="BB51" s="2">
        <f t="shared" si="4"/>
        <v>0</v>
      </c>
      <c r="BC51" s="2">
        <f t="shared" si="5"/>
        <v>0</v>
      </c>
      <c r="BD51" s="2">
        <f t="shared" si="6"/>
        <v>0</v>
      </c>
      <c r="BE51" s="1">
        <f t="shared" si="29"/>
        <v>0</v>
      </c>
      <c r="BF51" s="1">
        <f t="shared" si="7"/>
        <v>0</v>
      </c>
      <c r="BG51" s="1">
        <f t="shared" si="8"/>
        <v>0</v>
      </c>
      <c r="BH51" s="12">
        <f t="shared" si="30"/>
        <v>0</v>
      </c>
      <c r="BI51" s="2">
        <f t="shared" si="31"/>
        <v>0</v>
      </c>
      <c r="BJ51" s="2">
        <f t="shared" si="9"/>
        <v>0</v>
      </c>
      <c r="BK51" s="2">
        <f t="shared" si="10"/>
        <v>0</v>
      </c>
      <c r="BL51" s="2">
        <f t="shared" si="32"/>
        <v>0</v>
      </c>
      <c r="BM51" s="2">
        <f t="shared" si="11"/>
        <v>0</v>
      </c>
      <c r="BN51" s="2">
        <f t="shared" si="12"/>
        <v>0</v>
      </c>
      <c r="BO51" s="2">
        <f t="shared" si="13"/>
        <v>0</v>
      </c>
      <c r="BP51" s="2">
        <f t="shared" si="14"/>
        <v>0</v>
      </c>
      <c r="BQ51" s="2">
        <f t="shared" si="15"/>
        <v>0</v>
      </c>
      <c r="BR51" s="11">
        <f t="shared" si="47"/>
        <v>5.0456056851588355E-2</v>
      </c>
      <c r="BS51" s="11"/>
      <c r="BT51" s="11"/>
    </row>
    <row r="52" spans="1:72" x14ac:dyDescent="0.3">
      <c r="A52">
        <v>2006</v>
      </c>
      <c r="B52" s="1">
        <v>1055.77386</v>
      </c>
      <c r="C52" s="1">
        <v>2461.5637201485056</v>
      </c>
      <c r="D52" s="1">
        <v>2993.5350128598607</v>
      </c>
      <c r="E52" s="11">
        <f t="shared" si="33"/>
        <v>5.6189487943716365E-3</v>
      </c>
      <c r="F52" s="11">
        <f t="shared" si="16"/>
        <v>8.1453534478015399E-3</v>
      </c>
      <c r="G52" s="11">
        <f t="shared" si="17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18"/>
        <v>33836.496629929155</v>
      </c>
      <c r="L52" s="1">
        <f t="shared" si="0"/>
        <v>2727.2146600917918</v>
      </c>
      <c r="M52" s="1">
        <f t="shared" si="1"/>
        <v>830.00500664143772</v>
      </c>
      <c r="N52" s="11">
        <f t="shared" si="34"/>
        <v>2.3462387645812433E-2</v>
      </c>
      <c r="O52" s="11">
        <f t="shared" si="19"/>
        <v>7.3997005066261501E-2</v>
      </c>
      <c r="P52" s="11">
        <f t="shared" si="20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21"/>
        <v>148.21095550926216</v>
      </c>
      <c r="U52" s="1">
        <f t="shared" si="48"/>
        <v>634.29732229691115</v>
      </c>
      <c r="V52" s="1">
        <f t="shared" si="49"/>
        <v>691.71563413523154</v>
      </c>
      <c r="W52" s="11">
        <f t="shared" si="35"/>
        <v>-3.1451366898878286E-2</v>
      </c>
      <c r="X52" s="11">
        <f t="shared" si="52"/>
        <v>-1.8444525655952559E-2</v>
      </c>
      <c r="Y52" s="11">
        <f t="shared" si="53"/>
        <v>-3.3115753304429285E-2</v>
      </c>
      <c r="Z52" s="1">
        <v>12383.084966</v>
      </c>
      <c r="AA52" s="1">
        <v>12305.106211</v>
      </c>
      <c r="AB52" s="1">
        <v>3791.6963350000042</v>
      </c>
      <c r="AC52" s="12">
        <f t="shared" si="22"/>
        <v>2.3387955022900764</v>
      </c>
      <c r="AD52" s="12">
        <f t="shared" si="50"/>
        <v>2.8897620504912451</v>
      </c>
      <c r="AE52" s="12">
        <f t="shared" si="51"/>
        <v>2.2061797953892048</v>
      </c>
      <c r="AF52" s="11">
        <f t="shared" si="36"/>
        <v>-1.9025653308027968E-3</v>
      </c>
      <c r="AG52" s="11">
        <f t="shared" si="54"/>
        <v>9.3835592688515934E-3</v>
      </c>
      <c r="AH52" s="11">
        <f t="shared" si="55"/>
        <v>-9.8816633932393705E-3</v>
      </c>
      <c r="AI52" s="1">
        <f t="shared" si="37"/>
        <v>48570.848858665042</v>
      </c>
      <c r="AJ52" s="1">
        <f t="shared" si="38"/>
        <v>9565.8541310599776</v>
      </c>
      <c r="AK52" s="1">
        <f t="shared" si="39"/>
        <v>3402.7120616906113</v>
      </c>
      <c r="AL52" s="14">
        <f t="shared" si="56"/>
        <v>14.061479221598233</v>
      </c>
      <c r="AM52" s="14">
        <f t="shared" si="57"/>
        <v>2.1224782720039701</v>
      </c>
      <c r="AN52" s="14">
        <f t="shared" si="58"/>
        <v>0.82643769880532603</v>
      </c>
      <c r="AO52" s="11">
        <f t="shared" si="40"/>
        <v>2.0621120954280148E-2</v>
      </c>
      <c r="AP52" s="11">
        <f t="shared" si="26"/>
        <v>2.5977173653231045E-2</v>
      </c>
      <c r="AQ52" s="11">
        <f t="shared" si="27"/>
        <v>2.3564574154817608E-2</v>
      </c>
      <c r="AR52" s="1">
        <f t="shared" si="41"/>
        <v>31927.349928287691</v>
      </c>
      <c r="AS52" s="1">
        <f t="shared" si="42"/>
        <v>6854.2015330672539</v>
      </c>
      <c r="AT52" s="1">
        <f t="shared" si="43"/>
        <v>2538.1812614470864</v>
      </c>
      <c r="AU52" s="1">
        <f t="shared" si="44"/>
        <v>6385.4699856575389</v>
      </c>
      <c r="AV52" s="1">
        <f t="shared" si="45"/>
        <v>1370.8403066134508</v>
      </c>
      <c r="AW52" s="1">
        <f t="shared" si="46"/>
        <v>507.63625228941731</v>
      </c>
      <c r="AX52" s="2">
        <v>0</v>
      </c>
      <c r="AY52" s="2">
        <v>0</v>
      </c>
      <c r="AZ52" s="2">
        <v>0</v>
      </c>
      <c r="BA52" s="2">
        <f t="shared" si="28"/>
        <v>0</v>
      </c>
      <c r="BB52" s="2">
        <f t="shared" si="4"/>
        <v>0</v>
      </c>
      <c r="BC52" s="2">
        <f t="shared" si="5"/>
        <v>0</v>
      </c>
      <c r="BD52" s="2">
        <f t="shared" si="6"/>
        <v>0</v>
      </c>
      <c r="BE52" s="1">
        <f t="shared" si="29"/>
        <v>0</v>
      </c>
      <c r="BF52" s="1">
        <f t="shared" si="7"/>
        <v>0</v>
      </c>
      <c r="BG52" s="1">
        <f t="shared" si="8"/>
        <v>0</v>
      </c>
      <c r="BH52" s="12">
        <f t="shared" si="30"/>
        <v>0</v>
      </c>
      <c r="BI52" s="2">
        <f t="shared" si="31"/>
        <v>0</v>
      </c>
      <c r="BJ52" s="2">
        <f t="shared" si="9"/>
        <v>0</v>
      </c>
      <c r="BK52" s="2">
        <f t="shared" si="10"/>
        <v>0</v>
      </c>
      <c r="BL52" s="2">
        <f t="shared" si="32"/>
        <v>0</v>
      </c>
      <c r="BM52" s="2">
        <f t="shared" si="11"/>
        <v>0</v>
      </c>
      <c r="BN52" s="2">
        <f t="shared" si="12"/>
        <v>0</v>
      </c>
      <c r="BO52" s="2">
        <f t="shared" si="13"/>
        <v>0</v>
      </c>
      <c r="BP52" s="2">
        <f t="shared" si="14"/>
        <v>0</v>
      </c>
      <c r="BQ52" s="2">
        <f t="shared" si="15"/>
        <v>0</v>
      </c>
      <c r="BR52" s="11">
        <f t="shared" si="47"/>
        <v>5.7020783818685555E-2</v>
      </c>
      <c r="BS52" s="11"/>
      <c r="BT52" s="11"/>
    </row>
    <row r="53" spans="1:72" x14ac:dyDescent="0.3">
      <c r="A53">
        <v>2007</v>
      </c>
      <c r="B53" s="1">
        <v>1062.0636750000001</v>
      </c>
      <c r="C53" s="1">
        <v>2481.5134034813218</v>
      </c>
      <c r="D53" s="1">
        <v>3043.2503132960346</v>
      </c>
      <c r="E53" s="11">
        <f t="shared" si="33"/>
        <v>5.9575399981963706E-3</v>
      </c>
      <c r="F53" s="11">
        <f t="shared" si="16"/>
        <v>8.1044756914163685E-3</v>
      </c>
      <c r="G53" s="11">
        <f t="shared" si="17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18"/>
        <v>34529.143084337426</v>
      </c>
      <c r="L53" s="1">
        <f t="shared" si="0"/>
        <v>2941.0349739504127</v>
      </c>
      <c r="M53" s="1">
        <f t="shared" si="1"/>
        <v>876.15305501203102</v>
      </c>
      <c r="N53" s="11">
        <f t="shared" si="34"/>
        <v>2.0470395087995197E-2</v>
      </c>
      <c r="O53" s="11">
        <f t="shared" si="19"/>
        <v>7.8402451038241505E-2</v>
      </c>
      <c r="P53" s="11">
        <f t="shared" si="20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21"/>
        <v>145.11508502616257</v>
      </c>
      <c r="U53" s="1">
        <f t="shared" si="48"/>
        <v>604.17834263666111</v>
      </c>
      <c r="V53" s="1">
        <f t="shared" si="49"/>
        <v>672.98973661232958</v>
      </c>
      <c r="W53" s="11">
        <f t="shared" si="35"/>
        <v>-2.088827018530437E-2</v>
      </c>
      <c r="X53" s="11">
        <f t="shared" si="52"/>
        <v>-4.7484008841758074E-2</v>
      </c>
      <c r="Y53" s="11">
        <f t="shared" si="53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12">
        <f t="shared" si="22"/>
        <v>2.3365257523444609</v>
      </c>
      <c r="AD53" s="12">
        <f t="shared" si="50"/>
        <v>2.9121314785809065</v>
      </c>
      <c r="AE53" s="12">
        <f t="shared" si="51"/>
        <v>2.2542764742919856</v>
      </c>
      <c r="AF53" s="11">
        <f t="shared" si="36"/>
        <v>-9.7047815569728524E-4</v>
      </c>
      <c r="AG53" s="11">
        <f t="shared" si="54"/>
        <v>7.7409238888228593E-3</v>
      </c>
      <c r="AH53" s="11">
        <f t="shared" si="55"/>
        <v>2.1800888124938966E-2</v>
      </c>
      <c r="AI53" s="1">
        <f t="shared" si="37"/>
        <v>50099.233958456076</v>
      </c>
      <c r="AJ53" s="1">
        <f t="shared" si="38"/>
        <v>9980.1090245674313</v>
      </c>
      <c r="AK53" s="1">
        <f t="shared" si="39"/>
        <v>3570.0771078109678</v>
      </c>
      <c r="AL53" s="14">
        <f t="shared" si="56"/>
        <v>14.351442685422908</v>
      </c>
      <c r="AM53" s="14">
        <f t="shared" si="57"/>
        <v>2.177614258651027</v>
      </c>
      <c r="AN53" s="14">
        <f t="shared" si="58"/>
        <v>0.845912351243161</v>
      </c>
      <c r="AO53" s="11">
        <f t="shared" si="40"/>
        <v>2.0621120954280148E-2</v>
      </c>
      <c r="AP53" s="11">
        <f t="shared" si="26"/>
        <v>2.5977173653231045E-2</v>
      </c>
      <c r="AQ53" s="11">
        <f t="shared" si="27"/>
        <v>2.3564574154817608E-2</v>
      </c>
      <c r="AR53" s="1">
        <f t="shared" si="41"/>
        <v>32944.447016896374</v>
      </c>
      <c r="AS53" s="1">
        <f t="shared" si="42"/>
        <v>7138.0783223378066</v>
      </c>
      <c r="AT53" s="1">
        <f t="shared" si="43"/>
        <v>2657.8534183072488</v>
      </c>
      <c r="AU53" s="1">
        <f t="shared" si="44"/>
        <v>6588.8894033792749</v>
      </c>
      <c r="AV53" s="1">
        <f t="shared" si="45"/>
        <v>1427.6156644675614</v>
      </c>
      <c r="AW53" s="1">
        <f t="shared" si="46"/>
        <v>531.57068366144983</v>
      </c>
      <c r="AX53" s="2">
        <v>0</v>
      </c>
      <c r="AY53" s="2">
        <v>0</v>
      </c>
      <c r="AZ53" s="2">
        <v>0</v>
      </c>
      <c r="BA53" s="2">
        <f t="shared" si="28"/>
        <v>0</v>
      </c>
      <c r="BB53" s="2">
        <f t="shared" si="4"/>
        <v>0</v>
      </c>
      <c r="BC53" s="2">
        <f t="shared" si="5"/>
        <v>0</v>
      </c>
      <c r="BD53" s="2">
        <f t="shared" si="6"/>
        <v>0</v>
      </c>
      <c r="BE53" s="1">
        <f t="shared" si="29"/>
        <v>0</v>
      </c>
      <c r="BF53" s="1">
        <f t="shared" si="7"/>
        <v>0</v>
      </c>
      <c r="BG53" s="1">
        <f t="shared" si="8"/>
        <v>0</v>
      </c>
      <c r="BH53" s="12">
        <f t="shared" si="30"/>
        <v>0</v>
      </c>
      <c r="BI53" s="2">
        <f t="shared" si="31"/>
        <v>0</v>
      </c>
      <c r="BJ53" s="2">
        <f t="shared" si="9"/>
        <v>0</v>
      </c>
      <c r="BK53" s="2">
        <f t="shared" si="10"/>
        <v>0</v>
      </c>
      <c r="BL53" s="2">
        <f t="shared" si="32"/>
        <v>0</v>
      </c>
      <c r="BM53" s="2">
        <f t="shared" si="11"/>
        <v>0</v>
      </c>
      <c r="BN53" s="2">
        <f t="shared" si="12"/>
        <v>0</v>
      </c>
      <c r="BO53" s="2">
        <f t="shared" si="13"/>
        <v>0</v>
      </c>
      <c r="BP53" s="2">
        <f t="shared" si="14"/>
        <v>0</v>
      </c>
      <c r="BQ53" s="2">
        <f t="shared" si="15"/>
        <v>0</v>
      </c>
      <c r="BR53" s="11">
        <f t="shared" si="47"/>
        <v>5.6209829446846243E-2</v>
      </c>
      <c r="BS53" s="11"/>
      <c r="BT53" s="11"/>
    </row>
    <row r="54" spans="1:72" x14ac:dyDescent="0.3">
      <c r="A54">
        <v>2008</v>
      </c>
      <c r="B54" s="1">
        <v>1068.1301879999999</v>
      </c>
      <c r="C54" s="1">
        <v>2501.7456656347476</v>
      </c>
      <c r="D54" s="1">
        <v>3093.6146709606855</v>
      </c>
      <c r="E54" s="11">
        <f t="shared" si="33"/>
        <v>5.7120049793621952E-3</v>
      </c>
      <c r="F54" s="11">
        <f t="shared" si="16"/>
        <v>8.1531947903412672E-3</v>
      </c>
      <c r="G54" s="11">
        <f t="shared" si="17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18"/>
        <v>34368.629769177329</v>
      </c>
      <c r="L54" s="1">
        <f t="shared" si="0"/>
        <v>3066.8804643136655</v>
      </c>
      <c r="M54" s="1">
        <f t="shared" si="1"/>
        <v>901.79292408153231</v>
      </c>
      <c r="N54" s="11">
        <f t="shared" si="34"/>
        <v>-4.648633033494165E-3</v>
      </c>
      <c r="O54" s="11">
        <f t="shared" si="19"/>
        <v>4.2789525278652762E-2</v>
      </c>
      <c r="P54" s="11">
        <f t="shared" si="20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21"/>
        <v>142.84695667407644</v>
      </c>
      <c r="U54" s="1">
        <f t="shared" si="48"/>
        <v>604.67001308648867</v>
      </c>
      <c r="V54" s="1">
        <f t="shared" si="49"/>
        <v>665.92165165765812</v>
      </c>
      <c r="W54" s="11">
        <f t="shared" si="35"/>
        <v>-1.5629859236737653E-2</v>
      </c>
      <c r="X54" s="11">
        <f t="shared" si="52"/>
        <v>8.1378363825801436E-4</v>
      </c>
      <c r="Y54" s="11">
        <f t="shared" si="53"/>
        <v>-1.050251522445278E-2</v>
      </c>
      <c r="Z54" s="1">
        <v>12237.871766</v>
      </c>
      <c r="AA54" s="1">
        <v>13332.306250999996</v>
      </c>
      <c r="AB54" s="1">
        <v>4277.1594640000021</v>
      </c>
      <c r="AC54" s="12">
        <f t="shared" si="22"/>
        <v>2.3337186594678334</v>
      </c>
      <c r="AD54" s="12">
        <f t="shared" si="50"/>
        <v>2.8737358406172713</v>
      </c>
      <c r="AE54" s="12">
        <f t="shared" si="51"/>
        <v>2.3022859575808767</v>
      </c>
      <c r="AF54" s="11">
        <f t="shared" si="36"/>
        <v>-1.2013960786911859E-3</v>
      </c>
      <c r="AG54" s="11">
        <f t="shared" si="54"/>
        <v>-1.3184719936596201E-2</v>
      </c>
      <c r="AH54" s="11">
        <f t="shared" si="55"/>
        <v>2.1297069741176955E-2</v>
      </c>
      <c r="AI54" s="1">
        <f t="shared" si="37"/>
        <v>51678.199965989741</v>
      </c>
      <c r="AJ54" s="1">
        <f t="shared" si="38"/>
        <v>10409.71378657825</v>
      </c>
      <c r="AK54" s="1">
        <f t="shared" si="39"/>
        <v>3744.6400806913211</v>
      </c>
      <c r="AL54" s="14">
        <f t="shared" si="56"/>
        <v>14.647385520907433</v>
      </c>
      <c r="AM54" s="14">
        <f t="shared" si="57"/>
        <v>2.2341825223977567</v>
      </c>
      <c r="AN54" s="14">
        <f t="shared" si="58"/>
        <v>0.86584591557250656</v>
      </c>
      <c r="AO54" s="11">
        <f t="shared" si="40"/>
        <v>2.0621120954280148E-2</v>
      </c>
      <c r="AP54" s="11">
        <f t="shared" si="26"/>
        <v>2.5977173653231045E-2</v>
      </c>
      <c r="AQ54" s="11">
        <f t="shared" si="27"/>
        <v>2.3564574154817608E-2</v>
      </c>
      <c r="AR54" s="1">
        <f t="shared" si="41"/>
        <v>33987.634527119866</v>
      </c>
      <c r="AS54" s="1">
        <f t="shared" si="42"/>
        <v>7433.6298606039227</v>
      </c>
      <c r="AT54" s="1">
        <f t="shared" si="43"/>
        <v>2782.8872036418302</v>
      </c>
      <c r="AU54" s="1">
        <f t="shared" si="44"/>
        <v>6797.5269054239734</v>
      </c>
      <c r="AV54" s="1">
        <f t="shared" si="45"/>
        <v>1486.7259721207847</v>
      </c>
      <c r="AW54" s="1">
        <f t="shared" si="46"/>
        <v>556.57744072836601</v>
      </c>
      <c r="AX54" s="2">
        <v>0</v>
      </c>
      <c r="AY54" s="2">
        <v>0</v>
      </c>
      <c r="AZ54" s="2">
        <v>0</v>
      </c>
      <c r="BA54" s="2">
        <f t="shared" si="28"/>
        <v>0</v>
      </c>
      <c r="BB54" s="2">
        <f t="shared" si="4"/>
        <v>0</v>
      </c>
      <c r="BC54" s="2">
        <f t="shared" si="5"/>
        <v>0</v>
      </c>
      <c r="BD54" s="2">
        <f t="shared" si="6"/>
        <v>0</v>
      </c>
      <c r="BE54" s="1">
        <f t="shared" si="29"/>
        <v>0</v>
      </c>
      <c r="BF54" s="1">
        <f t="shared" si="7"/>
        <v>0</v>
      </c>
      <c r="BG54" s="1">
        <f t="shared" si="8"/>
        <v>0</v>
      </c>
      <c r="BH54" s="12">
        <f t="shared" si="30"/>
        <v>0</v>
      </c>
      <c r="BI54" s="2">
        <f t="shared" si="31"/>
        <v>0</v>
      </c>
      <c r="BJ54" s="2">
        <f t="shared" si="9"/>
        <v>0</v>
      </c>
      <c r="BK54" s="2">
        <f t="shared" si="10"/>
        <v>0</v>
      </c>
      <c r="BL54" s="2">
        <f t="shared" si="32"/>
        <v>0</v>
      </c>
      <c r="BM54" s="2">
        <f t="shared" si="11"/>
        <v>0</v>
      </c>
      <c r="BN54" s="2">
        <f t="shared" si="12"/>
        <v>0</v>
      </c>
      <c r="BO54" s="2">
        <f t="shared" si="13"/>
        <v>0</v>
      </c>
      <c r="BP54" s="2">
        <f t="shared" si="14"/>
        <v>0</v>
      </c>
      <c r="BQ54" s="2">
        <f t="shared" si="15"/>
        <v>0</v>
      </c>
      <c r="BR54" s="11">
        <f t="shared" si="47"/>
        <v>2.9851806401616859E-2</v>
      </c>
      <c r="BS54" s="11"/>
      <c r="BT54" s="11"/>
    </row>
    <row r="55" spans="1:72" x14ac:dyDescent="0.3">
      <c r="A55">
        <v>2009</v>
      </c>
      <c r="B55" s="1">
        <v>1073.5771439999999</v>
      </c>
      <c r="C55" s="1">
        <v>2522.0500842184201</v>
      </c>
      <c r="D55" s="1">
        <v>3144.6789667511111</v>
      </c>
      <c r="E55" s="11">
        <f t="shared" si="33"/>
        <v>5.0995244411160545E-3</v>
      </c>
      <c r="F55" s="11">
        <f t="shared" si="16"/>
        <v>8.1161002345619959E-3</v>
      </c>
      <c r="G55" s="11">
        <f t="shared" si="17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18"/>
        <v>32807.791445855299</v>
      </c>
      <c r="L55" s="1">
        <f t="shared" si="0"/>
        <v>3073.5748919458715</v>
      </c>
      <c r="M55" s="1">
        <f t="shared" si="1"/>
        <v>923.75956161901945</v>
      </c>
      <c r="N55" s="11">
        <f t="shared" si="34"/>
        <v>-4.541462181660294E-2</v>
      </c>
      <c r="O55" s="11">
        <f t="shared" si="19"/>
        <v>2.1828133538632777E-3</v>
      </c>
      <c r="P55" s="11">
        <f t="shared" si="20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21"/>
        <v>141.93819766837814</v>
      </c>
      <c r="U55" s="1">
        <f t="shared" si="48"/>
        <v>606.72180992229414</v>
      </c>
      <c r="V55" s="1">
        <f t="shared" si="49"/>
        <v>663.64450671499844</v>
      </c>
      <c r="W55" s="11">
        <f t="shared" si="35"/>
        <v>-6.3617666547265417E-3</v>
      </c>
      <c r="X55" s="11">
        <f t="shared" si="52"/>
        <v>3.3932505191256457E-3</v>
      </c>
      <c r="Y55" s="11">
        <f t="shared" si="53"/>
        <v>-3.4195388256129666E-3</v>
      </c>
      <c r="Z55" s="5">
        <f t="shared" ref="Z55:AB57" si="59">Q54*AC55</f>
        <v>12188.303444360248</v>
      </c>
      <c r="AA55" s="5">
        <f t="shared" si="59"/>
        <v>13336.262456993791</v>
      </c>
      <c r="AB55" s="5">
        <f t="shared" si="59"/>
        <v>4319.0487389807877</v>
      </c>
      <c r="AC55" s="16">
        <f t="shared" ref="AC55:AC57" si="60">AC54*(1+AF55)</f>
        <v>2.324266156668239</v>
      </c>
      <c r="AD55" s="16">
        <f t="shared" ref="AD55:AD57" si="61">AD54*(1+AG55)</f>
        <v>2.8745885881272062</v>
      </c>
      <c r="AE55" s="16">
        <f t="shared" ref="AE55:AE57" si="62">AE54*(1+AH55)</f>
        <v>2.324833886965608</v>
      </c>
      <c r="AF55" s="15">
        <f t="shared" ref="AF55:AH57" si="63">AC$5-1</f>
        <v>-4.0504037456468023E-3</v>
      </c>
      <c r="AG55" s="15">
        <f t="shared" si="63"/>
        <v>2.9673830763510267E-4</v>
      </c>
      <c r="AH55" s="15">
        <f t="shared" si="63"/>
        <v>9.7937136394747881E-3</v>
      </c>
      <c r="AI55" s="1">
        <f t="shared" si="37"/>
        <v>53307.906874814747</v>
      </c>
      <c r="AJ55" s="1">
        <f t="shared" si="38"/>
        <v>10855.468380041209</v>
      </c>
      <c r="AK55" s="1">
        <f t="shared" si="39"/>
        <v>3926.7535133505553</v>
      </c>
      <c r="AL55" s="14">
        <f t="shared" si="56"/>
        <v>14.949431029398037</v>
      </c>
      <c r="AM55" s="14">
        <f t="shared" si="57"/>
        <v>2.2922202697550969</v>
      </c>
      <c r="AN55" s="14">
        <f t="shared" si="58"/>
        <v>0.88624920585666089</v>
      </c>
      <c r="AO55" s="11">
        <f t="shared" si="40"/>
        <v>2.0621120954280148E-2</v>
      </c>
      <c r="AP55" s="11">
        <f t="shared" si="26"/>
        <v>2.5977173653231045E-2</v>
      </c>
      <c r="AQ55" s="11">
        <f t="shared" si="27"/>
        <v>2.3564574154817608E-2</v>
      </c>
      <c r="AR55" s="1">
        <f t="shared" si="41"/>
        <v>35046.898880452107</v>
      </c>
      <c r="AS55" s="1">
        <f t="shared" si="42"/>
        <v>7740.8566921998518</v>
      </c>
      <c r="AT55" s="1">
        <f t="shared" si="43"/>
        <v>2913.5578118777248</v>
      </c>
      <c r="AU55" s="1">
        <f t="shared" si="44"/>
        <v>7009.3797760904217</v>
      </c>
      <c r="AV55" s="1">
        <f t="shared" si="45"/>
        <v>1548.1713384399704</v>
      </c>
      <c r="AW55" s="1">
        <f t="shared" si="46"/>
        <v>582.71156237554499</v>
      </c>
      <c r="AX55" s="2">
        <v>0</v>
      </c>
      <c r="AY55" s="2">
        <v>0</v>
      </c>
      <c r="AZ55" s="2">
        <v>0</v>
      </c>
      <c r="BA55" s="2">
        <f t="shared" si="28"/>
        <v>0</v>
      </c>
      <c r="BB55" s="2">
        <f t="shared" si="4"/>
        <v>0</v>
      </c>
      <c r="BC55" s="2">
        <f t="shared" si="5"/>
        <v>0</v>
      </c>
      <c r="BD55" s="2">
        <f t="shared" si="6"/>
        <v>0</v>
      </c>
      <c r="BE55" s="1">
        <f t="shared" si="29"/>
        <v>0</v>
      </c>
      <c r="BF55" s="1">
        <f t="shared" si="7"/>
        <v>0</v>
      </c>
      <c r="BG55" s="1">
        <f t="shared" si="8"/>
        <v>0</v>
      </c>
      <c r="BH55" s="12">
        <f t="shared" si="30"/>
        <v>0</v>
      </c>
      <c r="BI55" s="2">
        <f t="shared" si="31"/>
        <v>0</v>
      </c>
      <c r="BJ55" s="2">
        <f t="shared" si="9"/>
        <v>0</v>
      </c>
      <c r="BK55" s="2">
        <f t="shared" si="10"/>
        <v>0</v>
      </c>
      <c r="BL55" s="2">
        <f t="shared" si="32"/>
        <v>0</v>
      </c>
      <c r="BM55" s="2">
        <f t="shared" si="11"/>
        <v>0</v>
      </c>
      <c r="BN55" s="2">
        <f t="shared" si="12"/>
        <v>0</v>
      </c>
      <c r="BO55" s="2">
        <f t="shared" si="13"/>
        <v>0</v>
      </c>
      <c r="BP55" s="2">
        <f t="shared" si="14"/>
        <v>0</v>
      </c>
      <c r="BQ55" s="2">
        <f t="shared" si="15"/>
        <v>0</v>
      </c>
      <c r="BR55" s="11">
        <f t="shared" si="47"/>
        <v>-8.519125488337026E-3</v>
      </c>
      <c r="BS55" s="11"/>
      <c r="BT55" s="11"/>
    </row>
    <row r="56" spans="1:72" x14ac:dyDescent="0.3">
      <c r="A56">
        <v>2010</v>
      </c>
      <c r="B56" s="1">
        <v>1077.9873738974209</v>
      </c>
      <c r="C56" s="1">
        <v>2542.461009242722</v>
      </c>
      <c r="D56" s="1">
        <v>3196.6339385416431</v>
      </c>
      <c r="E56" s="11">
        <f t="shared" si="33"/>
        <v>4.1079767039275961E-3</v>
      </c>
      <c r="F56" s="11">
        <f t="shared" si="16"/>
        <v>8.0929895690897702E-3</v>
      </c>
      <c r="G56" s="11">
        <f t="shared" si="17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18"/>
        <v>33497.908311059691</v>
      </c>
      <c r="L56" s="1">
        <f t="shared" si="0"/>
        <v>3170.2815815066274</v>
      </c>
      <c r="M56" s="1">
        <f t="shared" si="1"/>
        <v>954.21065377864261</v>
      </c>
      <c r="N56" s="11">
        <f t="shared" si="34"/>
        <v>2.1035151553658649E-2</v>
      </c>
      <c r="O56" s="11">
        <f t="shared" si="19"/>
        <v>3.1463911881298268E-2</v>
      </c>
      <c r="P56" s="11">
        <f t="shared" si="20"/>
        <v>3.2964305242213943E-2</v>
      </c>
      <c r="Q56" s="1">
        <v>5079.5387519999995</v>
      </c>
      <c r="R56" s="5">
        <f>U56*I56/1000</f>
        <v>4830.8056862347157</v>
      </c>
      <c r="S56" s="5">
        <f>V56*J56/1000</f>
        <v>2004.5680117876775</v>
      </c>
      <c r="T56" s="1">
        <f t="shared" si="21"/>
        <v>140.66722313574505</v>
      </c>
      <c r="U56" s="5">
        <f>U55*(1+X56)</f>
        <v>599.33194945816308</v>
      </c>
      <c r="V56" s="5">
        <f>V55*(1+Y56)</f>
        <v>657.17892639545073</v>
      </c>
      <c r="W56" s="11">
        <f t="shared" si="35"/>
        <v>-8.9544220901167648E-3</v>
      </c>
      <c r="X56" s="15">
        <f>U$5-1</f>
        <v>-1.217998157191269E-2</v>
      </c>
      <c r="Y56" s="15">
        <f>V$5-1</f>
        <v>-9.7425357312937999E-3</v>
      </c>
      <c r="Z56" s="5">
        <f t="shared" si="59"/>
        <v>11572.648363264367</v>
      </c>
      <c r="AA56" s="5">
        <f t="shared" si="59"/>
        <v>13523.579650465739</v>
      </c>
      <c r="AB56" s="5">
        <f t="shared" si="59"/>
        <v>4525.7999835111077</v>
      </c>
      <c r="AC56" s="16">
        <f t="shared" si="60"/>
        <v>2.3148519403213901</v>
      </c>
      <c r="AD56" s="16">
        <f t="shared" si="61"/>
        <v>2.8754415886799944</v>
      </c>
      <c r="AE56" s="16">
        <f t="shared" si="62"/>
        <v>2.3476026443138962</v>
      </c>
      <c r="AF56" s="15">
        <f t="shared" si="63"/>
        <v>-4.0504037456468023E-3</v>
      </c>
      <c r="AG56" s="15">
        <f t="shared" si="63"/>
        <v>2.9673830763510267E-4</v>
      </c>
      <c r="AH56" s="15">
        <f t="shared" si="63"/>
        <v>9.7937136394747881E-3</v>
      </c>
      <c r="AI56" s="1">
        <f t="shared" si="37"/>
        <v>54986.495963423695</v>
      </c>
      <c r="AJ56" s="1">
        <f t="shared" si="38"/>
        <v>11318.092880477059</v>
      </c>
      <c r="AK56" s="1">
        <f t="shared" si="39"/>
        <v>4116.7897243910447</v>
      </c>
      <c r="AL56" s="14">
        <f t="shared" si="56"/>
        <v>15.257705054852922</v>
      </c>
      <c r="AM56" s="14">
        <f t="shared" si="57"/>
        <v>2.3517656737539809</v>
      </c>
      <c r="AN56" s="14">
        <f t="shared" si="58"/>
        <v>0.90713329098771844</v>
      </c>
      <c r="AO56" s="11">
        <f t="shared" si="40"/>
        <v>2.0621120954280148E-2</v>
      </c>
      <c r="AP56" s="11">
        <f t="shared" si="26"/>
        <v>2.5977173653231045E-2</v>
      </c>
      <c r="AQ56" s="11">
        <f t="shared" si="27"/>
        <v>2.3564574154817608E-2</v>
      </c>
      <c r="AR56" s="1">
        <f t="shared" si="41"/>
        <v>36110.322211354614</v>
      </c>
      <c r="AS56" s="1">
        <f t="shared" si="42"/>
        <v>8060.3173095367674</v>
      </c>
      <c r="AT56" s="1">
        <f t="shared" si="43"/>
        <v>3050.2621608647241</v>
      </c>
      <c r="AU56" s="1">
        <f t="shared" si="44"/>
        <v>7222.0644422709229</v>
      </c>
      <c r="AV56" s="1">
        <f t="shared" si="45"/>
        <v>1612.0634619073535</v>
      </c>
      <c r="AW56" s="1">
        <f t="shared" si="46"/>
        <v>610.0524321729448</v>
      </c>
      <c r="AX56" s="2">
        <v>0</v>
      </c>
      <c r="AY56" s="2">
        <v>0</v>
      </c>
      <c r="AZ56" s="2">
        <v>0</v>
      </c>
      <c r="BA56" s="2">
        <f t="shared" si="28"/>
        <v>0</v>
      </c>
      <c r="BB56" s="2">
        <f t="shared" si="4"/>
        <v>0</v>
      </c>
      <c r="BC56" s="2">
        <f t="shared" si="5"/>
        <v>0</v>
      </c>
      <c r="BD56" s="2">
        <f t="shared" si="6"/>
        <v>0</v>
      </c>
      <c r="BE56" s="1">
        <f t="shared" si="29"/>
        <v>0</v>
      </c>
      <c r="BF56" s="1">
        <f t="shared" si="7"/>
        <v>0</v>
      </c>
      <c r="BG56" s="1">
        <f t="shared" si="8"/>
        <v>0</v>
      </c>
      <c r="BH56" s="12">
        <f t="shared" si="30"/>
        <v>0</v>
      </c>
      <c r="BI56" s="2">
        <f t="shared" si="31"/>
        <v>0</v>
      </c>
      <c r="BJ56" s="2">
        <f t="shared" si="9"/>
        <v>0</v>
      </c>
      <c r="BK56" s="2">
        <f t="shared" si="10"/>
        <v>0</v>
      </c>
      <c r="BL56" s="2">
        <f t="shared" si="32"/>
        <v>0</v>
      </c>
      <c r="BM56" s="2">
        <f t="shared" si="11"/>
        <v>0</v>
      </c>
      <c r="BN56" s="2">
        <f t="shared" si="12"/>
        <v>0</v>
      </c>
      <c r="BO56" s="2">
        <f t="shared" si="13"/>
        <v>0</v>
      </c>
      <c r="BP56" s="2">
        <f t="shared" si="14"/>
        <v>0</v>
      </c>
      <c r="BQ56" s="2">
        <f t="shared" si="15"/>
        <v>0</v>
      </c>
      <c r="BR56" s="11">
        <f t="shared" si="47"/>
        <v>4.7671804232349374E-2</v>
      </c>
      <c r="BS56" s="11"/>
      <c r="BT56" s="11"/>
    </row>
    <row r="57" spans="1:72" x14ac:dyDescent="0.3">
      <c r="A57">
        <f>1+A56</f>
        <v>2011</v>
      </c>
      <c r="B57" s="5">
        <f>B56*(1+E57)</f>
        <v>1082.1943035655645</v>
      </c>
      <c r="C57" s="5">
        <f>C56*(1+F57)</f>
        <v>2562.0083141489599</v>
      </c>
      <c r="D57" s="5">
        <f>D56*(1+G57)</f>
        <v>3246.8066195894371</v>
      </c>
      <c r="E57" s="15">
        <f>E56*$E$5</f>
        <v>3.9025778687312163E-3</v>
      </c>
      <c r="F57" s="15">
        <f>F56*$E$5</f>
        <v>7.6883400906352815E-3</v>
      </c>
      <c r="G57" s="15">
        <f>G56*$E$5</f>
        <v>1.5695472804334785E-2</v>
      </c>
      <c r="H57" s="5">
        <f>AR57</f>
        <v>37191.354770352256</v>
      </c>
      <c r="I57" s="5">
        <f>AS57</f>
        <v>8387.8456859616163</v>
      </c>
      <c r="J57" s="5">
        <f>AT57</f>
        <v>3190.4426309979572</v>
      </c>
      <c r="K57" s="5">
        <f t="shared" ref="K57" si="64">H57/B57*1000</f>
        <v>34366.614800887306</v>
      </c>
      <c r="L57" s="5">
        <f t="shared" ref="L57" si="65">I57/C57*1000</f>
        <v>3273.9338274738834</v>
      </c>
      <c r="M57" s="5">
        <f t="shared" ref="M57" si="66">J57/D57*1000</f>
        <v>982.64017688906665</v>
      </c>
      <c r="N57" s="15">
        <f t="shared" ref="N57" si="67">K57/K56-1</f>
        <v>2.5933156236528365E-2</v>
      </c>
      <c r="O57" s="15">
        <f t="shared" ref="O57" si="68">L57/L56-1</f>
        <v>3.2694965195487979E-2</v>
      </c>
      <c r="P57" s="15">
        <f t="shared" ref="P57" si="69">M57/M56-1</f>
        <v>2.9793759897611682E-2</v>
      </c>
      <c r="Q57" s="5">
        <f>T57*H57/1000</f>
        <v>5175.4453466283476</v>
      </c>
      <c r="R57" s="5">
        <f>U57*I57/1000</f>
        <v>4965.8738737776584</v>
      </c>
      <c r="S57" s="5">
        <f>V57*J57/1000</f>
        <v>2076.2645695215674</v>
      </c>
      <c r="T57" s="5">
        <f>T56*(1+W57)</f>
        <v>139.15721485774014</v>
      </c>
      <c r="U57" s="5">
        <f>U56*(1+X57)</f>
        <v>592.0320973583041</v>
      </c>
      <c r="V57" s="5">
        <f>V56*(1+Y57)</f>
        <v>650.77633722318978</v>
      </c>
      <c r="W57" s="15">
        <f>T$5-1</f>
        <v>-1.0734613539272964E-2</v>
      </c>
      <c r="X57" s="15">
        <f>U$5-1</f>
        <v>-1.217998157191269E-2</v>
      </c>
      <c r="Y57" s="15">
        <f>V$5-1</f>
        <v>-9.7425357312937999E-3</v>
      </c>
      <c r="Z57" s="5">
        <f t="shared" si="59"/>
        <v>11710.753949059279</v>
      </c>
      <c r="AA57" s="5">
        <f t="shared" si="59"/>
        <v>13894.821479715458</v>
      </c>
      <c r="AB57" s="5">
        <f t="shared" si="59"/>
        <v>4752.017687831225</v>
      </c>
      <c r="AC57" s="16">
        <f t="shared" si="60"/>
        <v>2.3054758553516947</v>
      </c>
      <c r="AD57" s="16">
        <f t="shared" si="61"/>
        <v>2.8762948423507231</v>
      </c>
      <c r="AE57" s="16">
        <f t="shared" si="62"/>
        <v>2.3705943923515802</v>
      </c>
      <c r="AF57" s="15">
        <f t="shared" si="63"/>
        <v>-4.0504037456468023E-3</v>
      </c>
      <c r="AG57" s="15">
        <f t="shared" si="63"/>
        <v>2.9673830763510267E-4</v>
      </c>
      <c r="AH57" s="15">
        <f t="shared" si="63"/>
        <v>9.7937136394747881E-3</v>
      </c>
      <c r="AI57" s="1">
        <f t="shared" ref="AI57:AI120" si="70">(1-$AI$5)*AI56+AU56</f>
        <v>56709.910809352252</v>
      </c>
      <c r="AJ57" s="1">
        <f t="shared" ref="AJ57:AJ120" si="71">(1-$AI$5)*AJ56+AV56</f>
        <v>11798.347054336708</v>
      </c>
      <c r="AK57" s="1">
        <f t="shared" ref="AK57:AK120" si="72">(1-$AI$5)*AK56+AW56</f>
        <v>4315.1631841248854</v>
      </c>
      <c r="AL57" s="14">
        <f>AL56*(1+AO57)</f>
        <v>15.569189726459566</v>
      </c>
      <c r="AM57" s="14">
        <f>AM56*(1+AP57)</f>
        <v>2.4122469767998078</v>
      </c>
      <c r="AN57" s="14">
        <f>AN56*(1+AQ57)</f>
        <v>0.92829573859446435</v>
      </c>
      <c r="AO57" s="11">
        <f>AO$5*AO56</f>
        <v>2.0414909744737347E-2</v>
      </c>
      <c r="AP57" s="11">
        <f>AP$5*AP56</f>
        <v>2.5717401916698735E-2</v>
      </c>
      <c r="AQ57" s="11">
        <f>AQ$5*AQ56</f>
        <v>2.3328928413269431E-2</v>
      </c>
      <c r="AR57" s="1">
        <f t="shared" ref="AR57:AR60" si="73">AL57*AI57^$AR$5*B57^(1-$AR$5)</f>
        <v>37191.354770352256</v>
      </c>
      <c r="AS57" s="1">
        <f t="shared" ref="AS57:AS60" si="74">AM57*AJ57^$AR$5*C57^(1-$AR$5)</f>
        <v>8387.8456859616163</v>
      </c>
      <c r="AT57" s="1">
        <f t="shared" ref="AT57:AT60" si="75">AN57*AK57^$AR$5*D57^(1-$AR$5)</f>
        <v>3190.4426309979572</v>
      </c>
      <c r="AU57" s="1">
        <f t="shared" ref="AU57:AU120" si="76">$AU$5*AR57</f>
        <v>7438.2709540704518</v>
      </c>
      <c r="AV57" s="1">
        <f t="shared" ref="AV57:AV120" si="77">$AU$5*AS57</f>
        <v>1677.5691371923233</v>
      </c>
      <c r="AW57" s="1">
        <f t="shared" ref="AW57:AW120" si="78">$AU$5*AT57</f>
        <v>638.08852619959146</v>
      </c>
      <c r="AX57" s="2">
        <v>0</v>
      </c>
      <c r="AY57" s="2">
        <v>0</v>
      </c>
      <c r="AZ57" s="2">
        <v>0</v>
      </c>
      <c r="BA57" s="2">
        <f t="shared" si="28"/>
        <v>0</v>
      </c>
      <c r="BB57" s="2">
        <f t="shared" si="4"/>
        <v>0</v>
      </c>
      <c r="BC57" s="2">
        <f t="shared" si="5"/>
        <v>0</v>
      </c>
      <c r="BD57" s="2">
        <f t="shared" si="6"/>
        <v>0</v>
      </c>
      <c r="BE57" s="1">
        <f t="shared" si="29"/>
        <v>0</v>
      </c>
      <c r="BF57" s="1">
        <f t="shared" si="7"/>
        <v>0</v>
      </c>
      <c r="BG57" s="1">
        <f t="shared" si="8"/>
        <v>0</v>
      </c>
      <c r="BH57" s="12">
        <f t="shared" si="30"/>
        <v>0</v>
      </c>
      <c r="BI57" s="2">
        <f t="shared" si="31"/>
        <v>0</v>
      </c>
      <c r="BJ57" s="2">
        <f t="shared" si="9"/>
        <v>0</v>
      </c>
      <c r="BK57" s="2">
        <f t="shared" si="10"/>
        <v>0</v>
      </c>
      <c r="BL57" s="2">
        <f t="shared" si="32"/>
        <v>0</v>
      </c>
      <c r="BM57" s="2">
        <f t="shared" si="11"/>
        <v>0</v>
      </c>
      <c r="BN57" s="2">
        <f t="shared" si="12"/>
        <v>0</v>
      </c>
      <c r="BO57" s="2">
        <f t="shared" si="13"/>
        <v>0</v>
      </c>
      <c r="BP57" s="2">
        <f t="shared" si="14"/>
        <v>0</v>
      </c>
      <c r="BQ57" s="2">
        <f t="shared" si="15"/>
        <v>0</v>
      </c>
      <c r="BR57" s="11">
        <f t="shared" si="47"/>
        <v>5.171791401868428E-2</v>
      </c>
      <c r="BS57" s="11"/>
      <c r="BT57" s="11"/>
    </row>
    <row r="58" spans="1:72" x14ac:dyDescent="0.3">
      <c r="A58" s="2">
        <f t="shared" ref="A58:A121" si="79">1+A57</f>
        <v>2012</v>
      </c>
      <c r="B58" s="5">
        <f t="shared" ref="B58:B121" si="80">B57*(1+E58)</f>
        <v>1086.2064837273883</v>
      </c>
      <c r="C58" s="5">
        <f t="shared" ref="C58:C121" si="81">C57*(1+F58)</f>
        <v>2580.7210258214618</v>
      </c>
      <c r="D58" s="5">
        <f t="shared" ref="D58:D121" si="82">D57*(1+G58)</f>
        <v>3295.2187763382026</v>
      </c>
      <c r="E58" s="15">
        <f t="shared" ref="E58:E121" si="83">E57*$E$5</f>
        <v>3.7074489752946553E-3</v>
      </c>
      <c r="F58" s="15">
        <f t="shared" ref="F58:F121" si="84">F57*$E$5</f>
        <v>7.303923086103517E-3</v>
      </c>
      <c r="G58" s="15">
        <f t="shared" ref="G58:G121" si="85">G57*$E$5</f>
        <v>1.4910699164118045E-2</v>
      </c>
      <c r="H58" s="5">
        <f t="shared" ref="H58:H121" si="86">AR58</f>
        <v>38289.802272710556</v>
      </c>
      <c r="I58" s="5">
        <f t="shared" ref="I58:I121" si="87">AS58</f>
        <v>8723.4200775481604</v>
      </c>
      <c r="J58" s="5">
        <f t="shared" ref="J58:J121" si="88">AT58</f>
        <v>3334.0416588395269</v>
      </c>
      <c r="K58" s="5">
        <f t="shared" ref="K58:K121" si="89">H58/B58*1000</f>
        <v>35250.942473954492</v>
      </c>
      <c r="L58" s="5">
        <f t="shared" ref="L58:L121" si="90">I58/C58*1000</f>
        <v>3380.2259098390664</v>
      </c>
      <c r="M58" s="5">
        <f t="shared" ref="M58:M121" si="91">J58/D58*1000</f>
        <v>1011.7815796571983</v>
      </c>
      <c r="N58" s="15">
        <f t="shared" ref="N58:N121" si="92">K58/K57-1</f>
        <v>2.5732172871572923E-2</v>
      </c>
      <c r="O58" s="15">
        <f t="shared" ref="O58:O121" si="93">L58/L57-1</f>
        <v>3.2466166992506373E-2</v>
      </c>
      <c r="P58" s="15">
        <f t="shared" ref="P58:P121" si="94">M58/M57-1</f>
        <v>2.9656229669328349E-2</v>
      </c>
      <c r="Q58" s="5">
        <f t="shared" ref="Q58:Q121" si="95">T58*H58/1000</f>
        <v>5271.10497633862</v>
      </c>
      <c r="R58" s="5">
        <f t="shared" ref="R58:R121" si="96">U58*I58/1000</f>
        <v>5101.6406255620414</v>
      </c>
      <c r="S58" s="5">
        <f t="shared" ref="S58:S121" si="97">V58*J58/1000</f>
        <v>2148.5768888938487</v>
      </c>
      <c r="T58" s="5">
        <f t="shared" ref="T58:T121" si="98">T57*(1+W58)</f>
        <v>137.66341593504072</v>
      </c>
      <c r="U58" s="5">
        <f t="shared" ref="U58:U121" si="99">U57*(1+X58)</f>
        <v>584.82115732249918</v>
      </c>
      <c r="V58" s="5">
        <f t="shared" ref="V58:V121" si="100">V57*(1+Y58)</f>
        <v>644.43612550471232</v>
      </c>
      <c r="W58" s="15">
        <f t="shared" ref="W58:W121" si="101">T$5-1</f>
        <v>-1.0734613539272964E-2</v>
      </c>
      <c r="X58" s="15">
        <f t="shared" ref="X58:X121" si="102">U$5-1</f>
        <v>-1.217998157191269E-2</v>
      </c>
      <c r="Y58" s="15">
        <f t="shared" ref="Y58:Y121" si="103">V$5-1</f>
        <v>-9.7425357312937999E-3</v>
      </c>
      <c r="Z58" s="5">
        <f t="shared" ref="Z58:Z60" si="104">Q57*AC58</f>
        <v>11883.535419541931</v>
      </c>
      <c r="AA58" s="5">
        <f t="shared" ref="AA58:AA60" si="105">R57*AD58</f>
        <v>14287.555818346813</v>
      </c>
      <c r="AB58" s="5">
        <f t="shared" ref="AB58:AB60" si="106">S57*AE58</f>
        <v>4970.1856194244674</v>
      </c>
      <c r="AC58" s="16">
        <f t="shared" ref="AC58:AC121" si="107">AC57*(1+AF58)</f>
        <v>2.29613774731168</v>
      </c>
      <c r="AD58" s="16">
        <f t="shared" ref="AD58:AD121" si="108">AD57*(1+AG58)</f>
        <v>2.8771483492145018</v>
      </c>
      <c r="AE58" s="16">
        <f t="shared" ref="AE58:AE121" si="109">AE57*(1+AH58)</f>
        <v>2.3938113149856162</v>
      </c>
      <c r="AF58" s="15">
        <f t="shared" ref="AF58:AF121" si="110">AC$5-1</f>
        <v>-4.0504037456468023E-3</v>
      </c>
      <c r="AG58" s="15">
        <f t="shared" ref="AG58:AG121" si="111">AD$5-1</f>
        <v>2.9673830763510267E-4</v>
      </c>
      <c r="AH58" s="15">
        <f t="shared" ref="AH58:AH121" si="112">AE$5-1</f>
        <v>9.7937136394747881E-3</v>
      </c>
      <c r="AI58" s="1">
        <f t="shared" si="70"/>
        <v>58477.190682487482</v>
      </c>
      <c r="AJ58" s="1">
        <f t="shared" si="71"/>
        <v>12296.081486095361</v>
      </c>
      <c r="AK58" s="1">
        <f t="shared" si="72"/>
        <v>4521.7353919119887</v>
      </c>
      <c r="AL58" s="14">
        <f t="shared" ref="AL58:AL121" si="113">AL57*(1+AO58)</f>
        <v>15.883854893493284</v>
      </c>
      <c r="AM58" s="14">
        <f t="shared" ref="AM58:AM121" si="114">AM57*(1+AP58)</f>
        <v>2.4736633345742631</v>
      </c>
      <c r="AN58" s="14">
        <f t="shared" ref="AN58:AN121" si="115">AN57*(1+AQ58)</f>
        <v>0.94973532197815758</v>
      </c>
      <c r="AO58" s="11">
        <f t="shared" ref="AO58:AO121" si="116">AO$5*AO57</f>
        <v>2.0210760647289973E-2</v>
      </c>
      <c r="AP58" s="11">
        <f t="shared" ref="AP58:AP121" si="117">AP$5*AP57</f>
        <v>2.5460227897531749E-2</v>
      </c>
      <c r="AQ58" s="11">
        <f t="shared" ref="AQ58:AQ121" si="118">AQ$5*AQ57</f>
        <v>2.3095639129136737E-2</v>
      </c>
      <c r="AR58" s="1">
        <f t="shared" si="73"/>
        <v>38289.802272710556</v>
      </c>
      <c r="AS58" s="1">
        <f t="shared" si="74"/>
        <v>8723.4200775481604</v>
      </c>
      <c r="AT58" s="1">
        <f t="shared" si="75"/>
        <v>3334.0416588395269</v>
      </c>
      <c r="AU58" s="1">
        <f t="shared" si="76"/>
        <v>7657.9604545421116</v>
      </c>
      <c r="AV58" s="1">
        <f t="shared" si="77"/>
        <v>1744.6840155096322</v>
      </c>
      <c r="AW58" s="1">
        <f t="shared" si="78"/>
        <v>666.80833176790543</v>
      </c>
      <c r="AX58" s="2">
        <v>0</v>
      </c>
      <c r="AY58" s="2">
        <v>0</v>
      </c>
      <c r="AZ58" s="2">
        <v>0</v>
      </c>
      <c r="BA58" s="2">
        <f t="shared" si="28"/>
        <v>0</v>
      </c>
      <c r="BB58" s="2">
        <f t="shared" si="4"/>
        <v>0</v>
      </c>
      <c r="BC58" s="2">
        <f t="shared" si="5"/>
        <v>0</v>
      </c>
      <c r="BD58" s="2">
        <f t="shared" si="6"/>
        <v>0</v>
      </c>
      <c r="BE58" s="1">
        <f t="shared" si="29"/>
        <v>0</v>
      </c>
      <c r="BF58" s="1">
        <f t="shared" si="7"/>
        <v>0</v>
      </c>
      <c r="BG58" s="1">
        <f t="shared" si="8"/>
        <v>0</v>
      </c>
      <c r="BH58" s="12">
        <f t="shared" si="30"/>
        <v>0</v>
      </c>
      <c r="BI58" s="2">
        <f t="shared" si="31"/>
        <v>0</v>
      </c>
      <c r="BJ58" s="2">
        <f t="shared" si="9"/>
        <v>0</v>
      </c>
      <c r="BK58" s="2">
        <f t="shared" si="10"/>
        <v>0</v>
      </c>
      <c r="BL58" s="2">
        <f t="shared" si="32"/>
        <v>0</v>
      </c>
      <c r="BM58" s="2">
        <f t="shared" si="11"/>
        <v>0</v>
      </c>
      <c r="BN58" s="2">
        <f t="shared" si="12"/>
        <v>0</v>
      </c>
      <c r="BO58" s="2">
        <f t="shared" si="13"/>
        <v>0</v>
      </c>
      <c r="BP58" s="2">
        <f t="shared" si="14"/>
        <v>0</v>
      </c>
      <c r="BQ58" s="2">
        <f t="shared" si="15"/>
        <v>0</v>
      </c>
      <c r="BR58" s="11">
        <f t="shared" si="47"/>
        <v>5.1800204936879507E-2</v>
      </c>
      <c r="BS58" s="11"/>
      <c r="BT58" s="11"/>
    </row>
    <row r="59" spans="1:72" x14ac:dyDescent="0.3">
      <c r="A59" s="2">
        <f t="shared" si="79"/>
        <v>2013</v>
      </c>
      <c r="B59" s="5">
        <f t="shared" si="80"/>
        <v>1090.0321860866893</v>
      </c>
      <c r="C59" s="5">
        <f t="shared" si="81"/>
        <v>2598.6279443067874</v>
      </c>
      <c r="D59" s="5">
        <f t="shared" si="82"/>
        <v>3341.8960913994383</v>
      </c>
      <c r="E59" s="15">
        <f t="shared" si="83"/>
        <v>3.5220765265299224E-3</v>
      </c>
      <c r="F59" s="15">
        <f t="shared" si="84"/>
        <v>6.9387269317983408E-3</v>
      </c>
      <c r="G59" s="15">
        <f t="shared" si="85"/>
        <v>1.4165164205912142E-2</v>
      </c>
      <c r="H59" s="5">
        <f t="shared" si="86"/>
        <v>39405.476324541247</v>
      </c>
      <c r="I59" s="5">
        <f t="shared" si="87"/>
        <v>9067.0190675271242</v>
      </c>
      <c r="J59" s="5">
        <f t="shared" si="88"/>
        <v>3481.0018618386325</v>
      </c>
      <c r="K59" s="5">
        <f t="shared" si="89"/>
        <v>36150.745663768284</v>
      </c>
      <c r="L59" s="5">
        <f t="shared" si="90"/>
        <v>3489.156301652044</v>
      </c>
      <c r="M59" s="5">
        <f t="shared" si="91"/>
        <v>1041.6248041934011</v>
      </c>
      <c r="N59" s="15">
        <f t="shared" si="92"/>
        <v>2.5525649150476504E-2</v>
      </c>
      <c r="O59" s="15">
        <f t="shared" si="93"/>
        <v>3.2225772690489762E-2</v>
      </c>
      <c r="P59" s="15">
        <f t="shared" si="94"/>
        <v>2.949571838055598E-2</v>
      </c>
      <c r="Q59" s="5">
        <f t="shared" si="95"/>
        <v>5366.4605000696056</v>
      </c>
      <c r="R59" s="5">
        <f t="shared" si="96"/>
        <v>5237.9992020132186</v>
      </c>
      <c r="S59" s="5">
        <f t="shared" si="97"/>
        <v>2221.4280844987065</v>
      </c>
      <c r="T59" s="5">
        <f t="shared" si="98"/>
        <v>136.18565236648186</v>
      </c>
      <c r="U59" s="5">
        <f t="shared" si="99"/>
        <v>577.69804640344648</v>
      </c>
      <c r="V59" s="5">
        <f t="shared" si="100"/>
        <v>638.15768352544615</v>
      </c>
      <c r="W59" s="15">
        <f t="shared" si="101"/>
        <v>-1.0734613539272964E-2</v>
      </c>
      <c r="X59" s="15">
        <f t="shared" si="102"/>
        <v>-1.217998157191269E-2</v>
      </c>
      <c r="Y59" s="15">
        <f t="shared" si="103"/>
        <v>-9.7425357312937999E-3</v>
      </c>
      <c r="Z59" s="5">
        <f t="shared" si="104"/>
        <v>12054.16032802589</v>
      </c>
      <c r="AA59" s="5">
        <f t="shared" si="105"/>
        <v>14682.532481495164</v>
      </c>
      <c r="AB59" s="5">
        <f t="shared" si="106"/>
        <v>5193.6595543340809</v>
      </c>
      <c r="AC59" s="16">
        <f t="shared" si="107"/>
        <v>2.2868374623794478</v>
      </c>
      <c r="AD59" s="16">
        <f t="shared" si="108"/>
        <v>2.8780021093464629</v>
      </c>
      <c r="AE59" s="16">
        <f t="shared" si="109"/>
        <v>2.4172556175115201</v>
      </c>
      <c r="AF59" s="15">
        <f t="shared" si="110"/>
        <v>-4.0504037456468023E-3</v>
      </c>
      <c r="AG59" s="15">
        <f t="shared" si="111"/>
        <v>2.9673830763510267E-4</v>
      </c>
      <c r="AH59" s="15">
        <f t="shared" si="112"/>
        <v>9.7937136394747881E-3</v>
      </c>
      <c r="AI59" s="1">
        <f t="shared" si="70"/>
        <v>60287.432068780843</v>
      </c>
      <c r="AJ59" s="1">
        <f t="shared" si="71"/>
        <v>12811.157352995458</v>
      </c>
      <c r="AK59" s="1">
        <f t="shared" si="72"/>
        <v>4736.3701844886955</v>
      </c>
      <c r="AL59" s="14">
        <f t="shared" si="113"/>
        <v>16.201669435007876</v>
      </c>
      <c r="AM59" s="14">
        <f t="shared" si="114"/>
        <v>2.5360135664918921</v>
      </c>
      <c r="AN59" s="14">
        <f t="shared" si="115"/>
        <v>0.97145071880011358</v>
      </c>
      <c r="AO59" s="11">
        <f t="shared" si="116"/>
        <v>2.0008653040817073E-2</v>
      </c>
      <c r="AP59" s="11">
        <f t="shared" si="117"/>
        <v>2.5205625618556431E-2</v>
      </c>
      <c r="AQ59" s="11">
        <f t="shared" si="118"/>
        <v>2.2864682737845369E-2</v>
      </c>
      <c r="AR59" s="1">
        <f t="shared" si="73"/>
        <v>39405.476324541247</v>
      </c>
      <c r="AS59" s="1">
        <f t="shared" si="74"/>
        <v>9067.0190675271242</v>
      </c>
      <c r="AT59" s="1">
        <f t="shared" si="75"/>
        <v>3481.0018618386325</v>
      </c>
      <c r="AU59" s="1">
        <f t="shared" si="76"/>
        <v>7881.0952649082501</v>
      </c>
      <c r="AV59" s="1">
        <f t="shared" si="77"/>
        <v>1813.403813505425</v>
      </c>
      <c r="AW59" s="1">
        <f t="shared" si="78"/>
        <v>696.20037236772657</v>
      </c>
      <c r="AX59" s="2">
        <v>0</v>
      </c>
      <c r="AY59" s="2">
        <v>0</v>
      </c>
      <c r="AZ59" s="2">
        <v>0</v>
      </c>
      <c r="BA59" s="2">
        <f t="shared" si="28"/>
        <v>0</v>
      </c>
      <c r="BB59" s="2">
        <f t="shared" si="4"/>
        <v>0</v>
      </c>
      <c r="BC59" s="2">
        <f t="shared" si="5"/>
        <v>0</v>
      </c>
      <c r="BD59" s="2">
        <f t="shared" si="6"/>
        <v>0</v>
      </c>
      <c r="BE59" s="1">
        <f t="shared" si="29"/>
        <v>0</v>
      </c>
      <c r="BF59" s="1">
        <f t="shared" si="7"/>
        <v>0</v>
      </c>
      <c r="BG59" s="1">
        <f t="shared" si="8"/>
        <v>0</v>
      </c>
      <c r="BH59" s="12">
        <f t="shared" si="30"/>
        <v>0</v>
      </c>
      <c r="BI59" s="2">
        <f t="shared" si="31"/>
        <v>0</v>
      </c>
      <c r="BJ59" s="2">
        <f t="shared" si="9"/>
        <v>0</v>
      </c>
      <c r="BK59" s="2">
        <f t="shared" si="10"/>
        <v>0</v>
      </c>
      <c r="BL59" s="2">
        <f t="shared" si="32"/>
        <v>0</v>
      </c>
      <c r="BM59" s="2">
        <f t="shared" si="11"/>
        <v>0</v>
      </c>
      <c r="BN59" s="2">
        <f t="shared" si="12"/>
        <v>0</v>
      </c>
      <c r="BO59" s="2">
        <f t="shared" si="13"/>
        <v>0</v>
      </c>
      <c r="BP59" s="2">
        <f t="shared" si="14"/>
        <v>0</v>
      </c>
      <c r="BQ59" s="2">
        <f t="shared" si="15"/>
        <v>0</v>
      </c>
      <c r="BR59" s="11">
        <f t="shared" si="47"/>
        <v>5.186228683269653E-2</v>
      </c>
      <c r="BS59" s="11"/>
      <c r="BT59" s="11"/>
    </row>
    <row r="60" spans="1:72" x14ac:dyDescent="0.3">
      <c r="A60" s="2">
        <f t="shared" si="79"/>
        <v>2014</v>
      </c>
      <c r="B60" s="5">
        <f t="shared" si="80"/>
        <v>1093.6794040236784</v>
      </c>
      <c r="C60" s="5">
        <f t="shared" si="81"/>
        <v>2615.7575555245285</v>
      </c>
      <c r="D60" s="5">
        <f t="shared" si="82"/>
        <v>3386.8676729485187</v>
      </c>
      <c r="E60" s="15">
        <f t="shared" si="83"/>
        <v>3.3459727002034261E-3</v>
      </c>
      <c r="F60" s="15">
        <f t="shared" si="84"/>
        <v>6.5917905852084235E-3</v>
      </c>
      <c r="G60" s="15">
        <f t="shared" si="85"/>
        <v>1.3456905995616535E-2</v>
      </c>
      <c r="H60" s="5">
        <f t="shared" si="86"/>
        <v>40538.19408886286</v>
      </c>
      <c r="I60" s="5">
        <f t="shared" si="87"/>
        <v>9418.6216664414496</v>
      </c>
      <c r="J60" s="5">
        <f t="shared" si="88"/>
        <v>3631.2663652454685</v>
      </c>
      <c r="K60" s="5">
        <f t="shared" si="89"/>
        <v>37065.884151901977</v>
      </c>
      <c r="L60" s="5">
        <f t="shared" si="90"/>
        <v>3600.7242515840758</v>
      </c>
      <c r="M60" s="5">
        <f t="shared" si="91"/>
        <v>1072.1606852989869</v>
      </c>
      <c r="N60" s="15">
        <f t="shared" si="92"/>
        <v>2.5314512089051666E-2</v>
      </c>
      <c r="O60" s="15">
        <f t="shared" si="93"/>
        <v>3.1975623986580048E-2</v>
      </c>
      <c r="P60" s="15">
        <f t="shared" si="94"/>
        <v>2.9315623996907236E-2</v>
      </c>
      <c r="Q60" s="5">
        <f t="shared" si="95"/>
        <v>5461.4576077152651</v>
      </c>
      <c r="R60" s="5">
        <f t="shared" si="96"/>
        <v>5374.8466032670513</v>
      </c>
      <c r="S60" s="5">
        <f t="shared" si="97"/>
        <v>2294.7439538259314</v>
      </c>
      <c r="T60" s="5">
        <f t="shared" si="98"/>
        <v>134.7237520187339</v>
      </c>
      <c r="U60" s="5">
        <f t="shared" si="99"/>
        <v>570.66169484412251</v>
      </c>
      <c r="V60" s="5">
        <f t="shared" si="100"/>
        <v>631.94040949149985</v>
      </c>
      <c r="W60" s="15">
        <f t="shared" si="101"/>
        <v>-1.0734613539272964E-2</v>
      </c>
      <c r="X60" s="15">
        <f t="shared" si="102"/>
        <v>-1.217998157191269E-2</v>
      </c>
      <c r="Y60" s="15">
        <f t="shared" si="103"/>
        <v>-9.7425357312937999E-3</v>
      </c>
      <c r="Z60" s="5">
        <f t="shared" si="104"/>
        <v>12222.51545428879</v>
      </c>
      <c r="AA60" s="5">
        <f t="shared" si="105"/>
        <v>15079.446074051251</v>
      </c>
      <c r="AB60" s="5">
        <f t="shared" si="106"/>
        <v>5422.3494031663949</v>
      </c>
      <c r="AC60" s="16">
        <f t="shared" si="107"/>
        <v>2.2775748473561408</v>
      </c>
      <c r="AD60" s="16">
        <f t="shared" si="108"/>
        <v>2.8788561228217606</v>
      </c>
      <c r="AE60" s="16">
        <f t="shared" si="109"/>
        <v>2.4409295268228397</v>
      </c>
      <c r="AF60" s="15">
        <f t="shared" si="110"/>
        <v>-4.0504037456468023E-3</v>
      </c>
      <c r="AG60" s="15">
        <f t="shared" si="111"/>
        <v>2.9673830763510267E-4</v>
      </c>
      <c r="AH60" s="15">
        <f t="shared" si="112"/>
        <v>9.7937136394747881E-3</v>
      </c>
      <c r="AI60" s="1">
        <f t="shared" si="70"/>
        <v>62139.784126811006</v>
      </c>
      <c r="AJ60" s="1">
        <f t="shared" si="71"/>
        <v>13343.445431201339</v>
      </c>
      <c r="AK60" s="1">
        <f t="shared" si="72"/>
        <v>4958.9335384075521</v>
      </c>
      <c r="AL60" s="14">
        <f t="shared" si="113"/>
        <v>16.522601281590887</v>
      </c>
      <c r="AM60" s="14">
        <f t="shared" si="114"/>
        <v>2.5992961569272608</v>
      </c>
      <c r="AN60" s="14">
        <f t="shared" si="115"/>
        <v>0.99344051215612184</v>
      </c>
      <c r="AO60" s="11">
        <f t="shared" si="116"/>
        <v>1.9808566510408902E-2</v>
      </c>
      <c r="AP60" s="11">
        <f t="shared" si="117"/>
        <v>2.4953569362370868E-2</v>
      </c>
      <c r="AQ60" s="11">
        <f t="shared" si="118"/>
        <v>2.2636035910466916E-2</v>
      </c>
      <c r="AR60" s="1">
        <f t="shared" si="73"/>
        <v>40538.19408886286</v>
      </c>
      <c r="AS60" s="1">
        <f t="shared" si="74"/>
        <v>9418.6216664414496</v>
      </c>
      <c r="AT60" s="1">
        <f t="shared" si="75"/>
        <v>3631.2663652454685</v>
      </c>
      <c r="AU60" s="1">
        <f t="shared" si="76"/>
        <v>8107.6388177725721</v>
      </c>
      <c r="AV60" s="1">
        <f t="shared" si="77"/>
        <v>1883.7243332882899</v>
      </c>
      <c r="AW60" s="1">
        <f t="shared" si="78"/>
        <v>726.25327304909376</v>
      </c>
      <c r="AX60" s="2">
        <v>0</v>
      </c>
      <c r="AY60" s="2">
        <v>0</v>
      </c>
      <c r="AZ60" s="2">
        <v>0</v>
      </c>
      <c r="BA60" s="2">
        <f t="shared" si="28"/>
        <v>0</v>
      </c>
      <c r="BB60" s="2">
        <f t="shared" si="4"/>
        <v>0</v>
      </c>
      <c r="BC60" s="2">
        <f t="shared" si="5"/>
        <v>0</v>
      </c>
      <c r="BD60" s="2">
        <f t="shared" si="6"/>
        <v>0</v>
      </c>
      <c r="BE60" s="1">
        <f t="shared" si="29"/>
        <v>0</v>
      </c>
      <c r="BF60" s="1">
        <f t="shared" si="7"/>
        <v>0</v>
      </c>
      <c r="BG60" s="1">
        <f t="shared" si="8"/>
        <v>0</v>
      </c>
      <c r="BH60" s="12">
        <f t="shared" si="30"/>
        <v>0</v>
      </c>
      <c r="BI60" s="2">
        <f t="shared" si="31"/>
        <v>0</v>
      </c>
      <c r="BJ60" s="2">
        <f t="shared" si="9"/>
        <v>0</v>
      </c>
      <c r="BK60" s="2">
        <f t="shared" si="10"/>
        <v>0</v>
      </c>
      <c r="BL60" s="2">
        <f t="shared" si="32"/>
        <v>0</v>
      </c>
      <c r="BM60" s="2">
        <f t="shared" si="11"/>
        <v>0</v>
      </c>
      <c r="BN60" s="2">
        <f t="shared" si="12"/>
        <v>0</v>
      </c>
      <c r="BO60" s="2">
        <f t="shared" si="13"/>
        <v>0</v>
      </c>
      <c r="BP60" s="2">
        <f t="shared" si="14"/>
        <v>0</v>
      </c>
      <c r="BQ60" s="2">
        <f t="shared" si="15"/>
        <v>0</v>
      </c>
      <c r="BR60" s="11">
        <f t="shared" si="47"/>
        <v>5.1905794116508169E-2</v>
      </c>
      <c r="BS60" s="11"/>
      <c r="BT60" s="11"/>
    </row>
    <row r="61" spans="1:72" x14ac:dyDescent="0.3">
      <c r="A61" s="2">
        <f t="shared" si="79"/>
        <v>2015</v>
      </c>
      <c r="B61" s="5">
        <f t="shared" si="80"/>
        <v>1097.1558543808846</v>
      </c>
      <c r="C61" s="5">
        <f t="shared" si="81"/>
        <v>2632.1379552508383</v>
      </c>
      <c r="D61" s="5">
        <f t="shared" si="82"/>
        <v>3430.1655948482567</v>
      </c>
      <c r="E61" s="15">
        <f t="shared" si="83"/>
        <v>3.1786740651932547E-3</v>
      </c>
      <c r="F61" s="15">
        <f t="shared" si="84"/>
        <v>6.2622010559480017E-3</v>
      </c>
      <c r="G61" s="15">
        <f t="shared" si="85"/>
        <v>1.2784060695835708E-2</v>
      </c>
      <c r="H61" s="5">
        <f t="shared" si="86"/>
        <v>41687.777912286263</v>
      </c>
      <c r="I61" s="5">
        <f t="shared" si="87"/>
        <v>9778.2073653384468</v>
      </c>
      <c r="J61" s="5">
        <f t="shared" si="88"/>
        <v>3784.7790634215216</v>
      </c>
      <c r="K61" s="5">
        <f t="shared" si="89"/>
        <v>37996.222456298434</v>
      </c>
      <c r="L61" s="5">
        <f t="shared" si="90"/>
        <v>3714.929662342337</v>
      </c>
      <c r="M61" s="5">
        <f t="shared" si="91"/>
        <v>1103.3808598354133</v>
      </c>
      <c r="N61" s="15">
        <f t="shared" si="92"/>
        <v>2.5099584852307233E-2</v>
      </c>
      <c r="O61" s="15">
        <f t="shared" si="93"/>
        <v>3.1717344283727966E-2</v>
      </c>
      <c r="P61" s="15">
        <f t="shared" si="94"/>
        <v>2.9118932417970811E-2</v>
      </c>
      <c r="Q61" s="5">
        <f t="shared" si="95"/>
        <v>5556.0446802402575</v>
      </c>
      <c r="R61" s="5">
        <f t="shared" si="96"/>
        <v>5512.0835011094669</v>
      </c>
      <c r="S61" s="5">
        <f t="shared" si="97"/>
        <v>2368.45307427025</v>
      </c>
      <c r="T61" s="5">
        <f t="shared" si="98"/>
        <v>133.27754460625195</v>
      </c>
      <c r="U61" s="5">
        <f t="shared" si="99"/>
        <v>563.71104591712458</v>
      </c>
      <c r="V61" s="5">
        <f t="shared" si="100"/>
        <v>625.78370747198051</v>
      </c>
      <c r="W61" s="15">
        <f t="shared" si="101"/>
        <v>-1.0734613539272964E-2</v>
      </c>
      <c r="X61" s="15">
        <f t="shared" si="102"/>
        <v>-1.217998157191269E-2</v>
      </c>
      <c r="Y61" s="15">
        <f t="shared" si="103"/>
        <v>-9.7425357312937999E-3</v>
      </c>
      <c r="Z61" s="5">
        <f t="shared" ref="Z61" si="119">Q60*AC61</f>
        <v>12388.495997258295</v>
      </c>
      <c r="AA61" s="5">
        <f t="shared" ref="AA61" si="120">R60*AD61</f>
        <v>15478.001606555576</v>
      </c>
      <c r="AB61" s="5">
        <f t="shared" ref="AB61" si="121">S60*AE61</f>
        <v>5656.1658826279245</v>
      </c>
      <c r="AC61" s="16">
        <f t="shared" si="107"/>
        <v>2.2683497496634186</v>
      </c>
      <c r="AD61" s="16">
        <f t="shared" si="108"/>
        <v>2.8797103897155716</v>
      </c>
      <c r="AE61" s="16">
        <f t="shared" si="109"/>
        <v>2.4648352916226814</v>
      </c>
      <c r="AF61" s="15">
        <f t="shared" si="110"/>
        <v>-4.0504037456468023E-3</v>
      </c>
      <c r="AG61" s="15">
        <f t="shared" si="111"/>
        <v>2.9673830763510267E-4</v>
      </c>
      <c r="AH61" s="15">
        <f t="shared" si="112"/>
        <v>9.7937136394747881E-3</v>
      </c>
      <c r="AI61" s="1">
        <f t="shared" si="70"/>
        <v>64033.444531902482</v>
      </c>
      <c r="AJ61" s="1">
        <f t="shared" si="71"/>
        <v>13892.825221369494</v>
      </c>
      <c r="AK61" s="1">
        <f t="shared" si="72"/>
        <v>5189.2934576158905</v>
      </c>
      <c r="AL61" s="14">
        <f t="shared" si="113"/>
        <v>16.846617437538136</v>
      </c>
      <c r="AM61" s="14">
        <f t="shared" si="114"/>
        <v>2.663509256703037</v>
      </c>
      <c r="AN61" s="14">
        <f t="shared" si="115"/>
        <v>1.0157031917131196</v>
      </c>
      <c r="AO61" s="11">
        <f t="shared" si="116"/>
        <v>1.9610480845304812E-2</v>
      </c>
      <c r="AP61" s="11">
        <f t="shared" si="117"/>
        <v>2.4704033668747159E-2</v>
      </c>
      <c r="AQ61" s="11">
        <f t="shared" si="118"/>
        <v>2.2409675551362248E-2</v>
      </c>
      <c r="AR61" s="1">
        <f t="shared" ref="AR61" si="122">AL61*AI61^$AR$5*B61^(1-$AR$5)</f>
        <v>41687.777912286263</v>
      </c>
      <c r="AS61" s="1">
        <f t="shared" ref="AS61" si="123">AM61*AJ61^$AR$5*C61^(1-$AR$5)</f>
        <v>9778.2073653384468</v>
      </c>
      <c r="AT61" s="1">
        <f t="shared" ref="AT61" si="124">AN61*AK61^$AR$5*D61^(1-$AR$5)</f>
        <v>3784.7790634215216</v>
      </c>
      <c r="AU61" s="1">
        <f t="shared" si="76"/>
        <v>8337.555582457253</v>
      </c>
      <c r="AV61" s="1">
        <f t="shared" si="77"/>
        <v>1955.6414730676895</v>
      </c>
      <c r="AW61" s="1">
        <f t="shared" si="78"/>
        <v>756.95581268430442</v>
      </c>
      <c r="AX61" s="17">
        <v>0.05</v>
      </c>
      <c r="AY61" s="17">
        <v>0.05</v>
      </c>
      <c r="AZ61" s="17">
        <v>0.05</v>
      </c>
      <c r="BA61" s="2">
        <f>BA$5*(Z61+AA61+AB61)</f>
        <v>1676.1331743220899</v>
      </c>
      <c r="BB61" s="17">
        <f>$BH61*Z61/2/BI$5/AR61/1000</f>
        <v>1.3596477174164312E-2</v>
      </c>
      <c r="BC61" s="17">
        <f>$BH61*AA61/2/BJ$5/AS61/1000</f>
        <v>7.2422281794221985E-2</v>
      </c>
      <c r="BD61" s="17">
        <f>$BH61*AB61/2/BK$5/AT61/1000</f>
        <v>6.8375129962077549E-2</v>
      </c>
      <c r="BE61" s="1">
        <f>(AX61-BB61)*Z61</f>
        <v>450.98489681396643</v>
      </c>
      <c r="BF61" s="1">
        <f t="shared" si="7"/>
        <v>-347.05211363360968</v>
      </c>
      <c r="BG61" s="1">
        <f t="shared" si="8"/>
        <v>-103.93278318035716</v>
      </c>
      <c r="BH61" s="12">
        <f>1000*SUMPRODUCT(AX61:AZ61,Z61:AB61)/(Z61*Z61/2/BI$5/AR61+AA61*AA61/2/BJ$5/AS61+AB61*AB61/2/BK$5/AT61)</f>
        <v>9.1505364485159735</v>
      </c>
      <c r="BI61" s="2">
        <f t="shared" si="31"/>
        <v>1.17478352586886E-4</v>
      </c>
      <c r="BJ61" s="2">
        <f t="shared" si="9"/>
        <v>1.997241279140502E-4</v>
      </c>
      <c r="BK61" s="2">
        <f t="shared" si="10"/>
        <v>2.1623545988767602E-4</v>
      </c>
      <c r="BL61" s="2">
        <f t="shared" si="32"/>
        <v>4.8974114721433644</v>
      </c>
      <c r="BM61" s="2">
        <f t="shared" si="11"/>
        <v>1.9529439386049638</v>
      </c>
      <c r="BN61" s="2">
        <f t="shared" si="12"/>
        <v>0.81840344135220044</v>
      </c>
      <c r="BO61" s="2">
        <f>2*BI$5*AX61*AR61/Z61*1000</f>
        <v>33.650394625394576</v>
      </c>
      <c r="BP61" s="2">
        <f t="shared" si="14"/>
        <v>6.3174869817799815</v>
      </c>
      <c r="BQ61" s="2">
        <f t="shared" si="15"/>
        <v>6.6914216130858364</v>
      </c>
      <c r="BR61" s="11">
        <f t="shared" si="47"/>
        <v>5.193222953738183E-2</v>
      </c>
      <c r="BS61" s="11"/>
      <c r="BT61" s="11"/>
    </row>
    <row r="62" spans="1:72" x14ac:dyDescent="0.3">
      <c r="A62" s="2">
        <f t="shared" si="79"/>
        <v>2016</v>
      </c>
      <c r="B62" s="5">
        <f t="shared" si="80"/>
        <v>1100.4689801976904</v>
      </c>
      <c r="C62" s="5">
        <f t="shared" si="81"/>
        <v>2647.7967834794722</v>
      </c>
      <c r="D62" s="5">
        <f t="shared" si="82"/>
        <v>3471.8244677514986</v>
      </c>
      <c r="E62" s="15">
        <f t="shared" si="83"/>
        <v>3.019740361933592E-3</v>
      </c>
      <c r="F62" s="15">
        <f t="shared" si="84"/>
        <v>5.9490910031506014E-3</v>
      </c>
      <c r="G62" s="15">
        <f t="shared" si="85"/>
        <v>1.2144857661043923E-2</v>
      </c>
      <c r="H62" s="5">
        <f t="shared" si="86"/>
        <v>42849.020501849853</v>
      </c>
      <c r="I62" s="5">
        <f t="shared" si="87"/>
        <v>10143.729798798875</v>
      </c>
      <c r="J62" s="5">
        <f t="shared" si="88"/>
        <v>3940.6325366168821</v>
      </c>
      <c r="K62" s="5">
        <f t="shared" si="89"/>
        <v>38937.054358544818</v>
      </c>
      <c r="L62" s="5">
        <f t="shared" si="90"/>
        <v>3831.0076747917906</v>
      </c>
      <c r="M62" s="5">
        <f t="shared" si="91"/>
        <v>1135.0321922147762</v>
      </c>
      <c r="N62" s="15">
        <f t="shared" si="92"/>
        <v>2.4761195756459298E-2</v>
      </c>
      <c r="O62" s="15">
        <f t="shared" si="93"/>
        <v>3.1246355382207769E-2</v>
      </c>
      <c r="P62" s="15">
        <f t="shared" si="94"/>
        <v>2.8685772548278754E-2</v>
      </c>
      <c r="Q62" s="5">
        <f t="shared" si="95"/>
        <v>5649.5088788641206</v>
      </c>
      <c r="R62" s="5">
        <f t="shared" si="96"/>
        <v>5648.4857854870961</v>
      </c>
      <c r="S62" s="5">
        <f t="shared" si="97"/>
        <v>2441.9587048374797</v>
      </c>
      <c r="T62" s="5">
        <f t="shared" si="98"/>
        <v>131.84686167144062</v>
      </c>
      <c r="U62" s="5">
        <f t="shared" si="99"/>
        <v>556.84505576597041</v>
      </c>
      <c r="V62" s="5">
        <f t="shared" si="100"/>
        <v>619.68698734187319</v>
      </c>
      <c r="W62" s="15">
        <f t="shared" si="101"/>
        <v>-1.0734613539272964E-2</v>
      </c>
      <c r="X62" s="15">
        <f t="shared" si="102"/>
        <v>-1.217998157191269E-2</v>
      </c>
      <c r="Y62" s="15">
        <f t="shared" si="103"/>
        <v>-9.7425357312937999E-3</v>
      </c>
      <c r="Z62" s="5">
        <f>Q61*AC62*(1-AX61)</f>
        <v>11924.404852835605</v>
      </c>
      <c r="AA62" s="5">
        <f>R61*AD62*(1-AY61)</f>
        <v>15084.018599111434</v>
      </c>
      <c r="AB62" s="5">
        <f>S61*AE62*(1-AZ61)</f>
        <v>5600.2698769446979</v>
      </c>
      <c r="AC62" s="16">
        <f t="shared" si="107"/>
        <v>2.259162017340945</v>
      </c>
      <c r="AD62" s="16">
        <f t="shared" si="108"/>
        <v>2.8805649101030948</v>
      </c>
      <c r="AE62" s="16">
        <f t="shared" si="109"/>
        <v>2.4889751826373052</v>
      </c>
      <c r="AF62" s="15">
        <f t="shared" si="110"/>
        <v>-4.0504037456468023E-3</v>
      </c>
      <c r="AG62" s="15">
        <f t="shared" si="111"/>
        <v>2.9673830763510267E-4</v>
      </c>
      <c r="AH62" s="15">
        <f t="shared" si="112"/>
        <v>9.7937136394747881E-3</v>
      </c>
      <c r="AI62" s="1">
        <f t="shared" si="70"/>
        <v>65967.655661169483</v>
      </c>
      <c r="AJ62" s="1">
        <f t="shared" si="71"/>
        <v>14459.184172300234</v>
      </c>
      <c r="AK62" s="1">
        <f t="shared" si="72"/>
        <v>5427.3199245386058</v>
      </c>
      <c r="AL62" s="14">
        <f t="shared" si="113"/>
        <v>17.173684003419485</v>
      </c>
      <c r="AM62" s="14">
        <f t="shared" si="114"/>
        <v>2.7286506848341023</v>
      </c>
      <c r="AN62" s="14">
        <f t="shared" si="115"/>
        <v>1.0382371549060661</v>
      </c>
      <c r="AO62" s="11">
        <f t="shared" si="116"/>
        <v>1.9414376036851765E-2</v>
      </c>
      <c r="AP62" s="11">
        <f t="shared" si="117"/>
        <v>2.4456993332059685E-2</v>
      </c>
      <c r="AQ62" s="11">
        <f t="shared" si="118"/>
        <v>2.2185578795848624E-2</v>
      </c>
      <c r="AR62" s="1">
        <f>AL62*AI62^$AR$5*B62^(1-$AR$5)*(1-BI61)</f>
        <v>42849.020501849853</v>
      </c>
      <c r="AS62" s="1">
        <f t="shared" ref="AS62:AS125" si="125">AM62*AJ62^$AR$5*C62^(1-$AR$5)*(1-BJ61)</f>
        <v>10143.729798798875</v>
      </c>
      <c r="AT62" s="1">
        <f t="shared" ref="AT62:AT125" si="126">AN62*AK62^$AR$5*D62^(1-$AR$5)*(1-BK61)</f>
        <v>3940.6325366168821</v>
      </c>
      <c r="AU62" s="1">
        <f t="shared" si="76"/>
        <v>8569.8041003699709</v>
      </c>
      <c r="AV62" s="1">
        <f t="shared" si="77"/>
        <v>2028.7459597597751</v>
      </c>
      <c r="AW62" s="1">
        <f t="shared" si="78"/>
        <v>788.12650732337647</v>
      </c>
      <c r="AX62" s="17">
        <v>0.05</v>
      </c>
      <c r="AY62" s="17">
        <v>0.05</v>
      </c>
      <c r="AZ62" s="17">
        <v>0.05</v>
      </c>
      <c r="BA62" s="2">
        <f>BA$5*(Z62+AA62+AB62)</f>
        <v>1630.434666444587</v>
      </c>
      <c r="BB62" s="17">
        <f t="shared" ref="BB62:BB125" si="127">$BH62*Z62/2/BI$5/AR62/1000</f>
        <v>1.3460784015157498E-2</v>
      </c>
      <c r="BC62" s="17">
        <f t="shared" ref="BC62:BC125" si="128">$BH62*AA62/2/BJ$5/AS62/1000</f>
        <v>7.1927328287060333E-2</v>
      </c>
      <c r="BD62" s="17">
        <f t="shared" ref="BD62:BD125" si="129">$BH62*AB62/2/BK$5/AT62/1000</f>
        <v>6.8741271225108189E-2</v>
      </c>
      <c r="BE62" s="1">
        <f t="shared" ref="BE62:BE125" si="130">(AX62-BB62)*Z62</f>
        <v>435.70840440846428</v>
      </c>
      <c r="BF62" s="1">
        <f t="shared" ref="BF62:BF125" si="131">(AY62-BC62)*AA62</f>
        <v>-330.75222771084026</v>
      </c>
      <c r="BG62" s="1">
        <f t="shared" ref="BG62:BG125" si="132">(AZ62-BD62)*AB62</f>
        <v>-104.95617669762383</v>
      </c>
      <c r="BH62" s="12">
        <f t="shared" si="30"/>
        <v>9.6739655748823186</v>
      </c>
      <c r="BI62" s="2">
        <f t="shared" si="31"/>
        <v>1.1648856952130304E-4</v>
      </c>
      <c r="BJ62" s="2">
        <f t="shared" si="9"/>
        <v>2.0191922741914851E-4</v>
      </c>
      <c r="BK62" s="2">
        <f t="shared" si="10"/>
        <v>2.1487647528669316E-4</v>
      </c>
      <c r="BL62" s="12">
        <f t="shared" si="32"/>
        <v>4.9914211036494756</v>
      </c>
      <c r="BM62" s="12">
        <f t="shared" si="11"/>
        <v>2.0482140841220637</v>
      </c>
      <c r="BN62" s="12">
        <f t="shared" si="12"/>
        <v>0.84674922986829648</v>
      </c>
      <c r="BO62" s="2">
        <f t="shared" si="13"/>
        <v>35.933886035126044</v>
      </c>
      <c r="BP62" s="2">
        <f t="shared" si="14"/>
        <v>6.7248192065981822</v>
      </c>
      <c r="BQ62" s="2">
        <f t="shared" si="15"/>
        <v>7.0365047099600631</v>
      </c>
      <c r="BR62" s="11">
        <f t="shared" si="47"/>
        <v>5.180095584250452E-2</v>
      </c>
      <c r="BS62" s="11"/>
      <c r="BT62" s="11"/>
    </row>
    <row r="63" spans="1:72" x14ac:dyDescent="0.3">
      <c r="A63" s="2">
        <f t="shared" si="79"/>
        <v>2017</v>
      </c>
      <c r="B63" s="5">
        <f t="shared" si="80"/>
        <v>1103.6259542644214</v>
      </c>
      <c r="C63" s="5">
        <f t="shared" si="81"/>
        <v>2662.7611683011023</v>
      </c>
      <c r="D63" s="5">
        <f t="shared" si="82"/>
        <v>3511.8810410372216</v>
      </c>
      <c r="E63" s="15">
        <f t="shared" si="83"/>
        <v>2.8687533438369124E-3</v>
      </c>
      <c r="F63" s="15">
        <f t="shared" si="84"/>
        <v>5.6516364529930708E-3</v>
      </c>
      <c r="G63" s="15">
        <f t="shared" si="85"/>
        <v>1.1537614777991726E-2</v>
      </c>
      <c r="H63" s="5">
        <f t="shared" si="86"/>
        <v>44031.596329408007</v>
      </c>
      <c r="I63" s="5">
        <f t="shared" si="87"/>
        <v>10519.067367637484</v>
      </c>
      <c r="J63" s="5">
        <f t="shared" si="88"/>
        <v>4100.4237318209962</v>
      </c>
      <c r="K63" s="5">
        <f t="shared" si="89"/>
        <v>39897.209882813549</v>
      </c>
      <c r="L63" s="5">
        <f t="shared" si="90"/>
        <v>3950.4359207509669</v>
      </c>
      <c r="M63" s="5">
        <f t="shared" si="91"/>
        <v>1167.5861693225092</v>
      </c>
      <c r="N63" s="15">
        <f t="shared" si="92"/>
        <v>2.4659172094203985E-2</v>
      </c>
      <c r="O63" s="15">
        <f t="shared" si="93"/>
        <v>3.1174107727588218E-2</v>
      </c>
      <c r="P63" s="15">
        <f t="shared" si="94"/>
        <v>2.8681104669120216E-2</v>
      </c>
      <c r="Q63" s="5">
        <f t="shared" si="95"/>
        <v>5743.1087666558979</v>
      </c>
      <c r="R63" s="5">
        <f t="shared" si="96"/>
        <v>5786.1465267032982</v>
      </c>
      <c r="S63" s="5">
        <f t="shared" si="97"/>
        <v>2516.2236482643443</v>
      </c>
      <c r="T63" s="5">
        <f t="shared" si="98"/>
        <v>130.43153656503173</v>
      </c>
      <c r="U63" s="5">
        <f t="shared" si="99"/>
        <v>550.06269324833022</v>
      </c>
      <c r="V63" s="5">
        <f t="shared" si="100"/>
        <v>613.64966472547724</v>
      </c>
      <c r="W63" s="15">
        <f t="shared" si="101"/>
        <v>-1.0734613539272964E-2</v>
      </c>
      <c r="X63" s="15">
        <f t="shared" si="102"/>
        <v>-1.217998157191269E-2</v>
      </c>
      <c r="Y63" s="15">
        <f t="shared" si="103"/>
        <v>-9.7425357312937999E-3</v>
      </c>
      <c r="Z63" s="5">
        <f t="shared" ref="Z63:Z126" si="133">Q62*AC63*(1-AX62)</f>
        <v>12075.886944325053</v>
      </c>
      <c r="AA63" s="5">
        <f t="shared" ref="AA63:AA126" si="134">R62*AD63*(1-AY62)</f>
        <v>15461.875221061442</v>
      </c>
      <c r="AB63" s="5">
        <f t="shared" ref="AB63:AB126" si="135">S62*AE63*(1-AZ62)</f>
        <v>5830.6255284250774</v>
      </c>
      <c r="AC63" s="16">
        <f t="shared" si="107"/>
        <v>2.2500114990438842</v>
      </c>
      <c r="AD63" s="16">
        <f t="shared" si="108"/>
        <v>2.8814196840595518</v>
      </c>
      <c r="AE63" s="16">
        <f t="shared" si="109"/>
        <v>2.5133514928318146</v>
      </c>
      <c r="AF63" s="15">
        <f t="shared" si="110"/>
        <v>-4.0504037456468023E-3</v>
      </c>
      <c r="AG63" s="15">
        <f t="shared" si="111"/>
        <v>2.9673830763510267E-4</v>
      </c>
      <c r="AH63" s="15">
        <f t="shared" si="112"/>
        <v>9.7937136394747881E-3</v>
      </c>
      <c r="AI63" s="1">
        <f t="shared" si="70"/>
        <v>67940.694195422504</v>
      </c>
      <c r="AJ63" s="1">
        <f t="shared" si="71"/>
        <v>15042.011714829987</v>
      </c>
      <c r="AK63" s="1">
        <f t="shared" si="72"/>
        <v>5672.7144394081215</v>
      </c>
      <c r="AL63" s="14">
        <f t="shared" si="113"/>
        <v>17.50376619900813</v>
      </c>
      <c r="AM63" s="14">
        <f t="shared" si="114"/>
        <v>2.7947179305225651</v>
      </c>
      <c r="AN63" s="14">
        <f t="shared" si="115"/>
        <v>1.061040708192923</v>
      </c>
      <c r="AO63" s="11">
        <f t="shared" si="116"/>
        <v>1.9220232276483246E-2</v>
      </c>
      <c r="AP63" s="11">
        <f t="shared" si="117"/>
        <v>2.4212423398739087E-2</v>
      </c>
      <c r="AQ63" s="11">
        <f t="shared" si="118"/>
        <v>2.1963723007890137E-2</v>
      </c>
      <c r="AR63" s="1">
        <f t="shared" ref="AR63:AR126" si="136">AL63*AI63^$AR$5*B63^(1-$AR$5)*(1-BI62)</f>
        <v>44031.596329408007</v>
      </c>
      <c r="AS63" s="1">
        <f t="shared" si="125"/>
        <v>10519.067367637484</v>
      </c>
      <c r="AT63" s="1">
        <f t="shared" si="126"/>
        <v>4100.4237318209962</v>
      </c>
      <c r="AU63" s="1">
        <f t="shared" si="76"/>
        <v>8806.3192658816024</v>
      </c>
      <c r="AV63" s="1">
        <f t="shared" si="77"/>
        <v>2103.8134735274971</v>
      </c>
      <c r="AW63" s="1">
        <f t="shared" si="78"/>
        <v>820.0847463641993</v>
      </c>
      <c r="AX63" s="17">
        <f t="shared" ref="AX62:AX125" si="137">MIN(0.99,(BA63-AY63*AA63)/Z63)</f>
        <v>7.4141603657382385E-2</v>
      </c>
      <c r="AY63" s="17">
        <v>0.05</v>
      </c>
      <c r="AZ63" s="17">
        <v>0</v>
      </c>
      <c r="BA63" s="2">
        <f t="shared" ref="BA63:BA126" si="138">BA$5*(Z63+AA63+AB63)</f>
        <v>1668.4193846905787</v>
      </c>
      <c r="BB63" s="17">
        <f t="shared" si="127"/>
        <v>1.3328633830753845E-2</v>
      </c>
      <c r="BC63" s="17">
        <f t="shared" si="128"/>
        <v>7.1435807279836977E-2</v>
      </c>
      <c r="BD63" s="17">
        <f t="shared" si="129"/>
        <v>6.9106268098869675E-2</v>
      </c>
      <c r="BE63" s="1">
        <f t="shared" si="130"/>
        <v>734.37054837501694</v>
      </c>
      <c r="BF63" s="1">
        <f t="shared" si="131"/>
        <v>-331.43777742355979</v>
      </c>
      <c r="BG63" s="1">
        <f t="shared" si="132"/>
        <v>-402.93277095145709</v>
      </c>
      <c r="BH63" s="12">
        <f t="shared" si="30"/>
        <v>9.7198827243748518</v>
      </c>
      <c r="BI63" s="2">
        <f t="shared" si="31"/>
        <v>1.7987600937539443E-4</v>
      </c>
      <c r="BJ63" s="2">
        <f t="shared" si="9"/>
        <v>2.0405061662616885E-4</v>
      </c>
      <c r="BK63" s="2">
        <f t="shared" si="10"/>
        <v>-4.7756762905528554E-4</v>
      </c>
      <c r="BL63" s="2">
        <f t="shared" si="32"/>
        <v>7.9202278341621781</v>
      </c>
      <c r="BM63" s="2">
        <f t="shared" si="11"/>
        <v>2.1464221826986396</v>
      </c>
      <c r="BN63" s="2">
        <f t="shared" si="12"/>
        <v>-1.9582296397277792</v>
      </c>
      <c r="BO63" s="2">
        <f t="shared" si="13"/>
        <v>54.067633764838718</v>
      </c>
      <c r="BP63" s="2">
        <f t="shared" si="14"/>
        <v>6.8032287269456857</v>
      </c>
      <c r="BQ63" s="2">
        <f t="shared" si="15"/>
        <v>0</v>
      </c>
      <c r="BR63" s="11">
        <f t="shared" si="47"/>
        <v>5.1935889805535068E-2</v>
      </c>
      <c r="BS63" s="11"/>
      <c r="BT63" s="11"/>
    </row>
    <row r="64" spans="1:72" x14ac:dyDescent="0.3">
      <c r="A64" s="2">
        <f t="shared" si="79"/>
        <v>2018</v>
      </c>
      <c r="B64" s="5">
        <f t="shared" si="80"/>
        <v>1106.6336833787307</v>
      </c>
      <c r="C64" s="5">
        <f t="shared" si="81"/>
        <v>2677.0576784812679</v>
      </c>
      <c r="D64" s="5">
        <f t="shared" si="82"/>
        <v>3550.3738351049601</v>
      </c>
      <c r="E64" s="15">
        <f t="shared" si="83"/>
        <v>2.7253156766450667E-3</v>
      </c>
      <c r="F64" s="15">
        <f t="shared" si="84"/>
        <v>5.3690546303434171E-3</v>
      </c>
      <c r="G64" s="15">
        <f t="shared" si="85"/>
        <v>1.0960734039092139E-2</v>
      </c>
      <c r="H64" s="5">
        <f t="shared" si="86"/>
        <v>45227.628380216993</v>
      </c>
      <c r="I64" s="5">
        <f t="shared" si="87"/>
        <v>10902.328539101816</v>
      </c>
      <c r="J64" s="5">
        <f t="shared" si="88"/>
        <v>4266.2490944130568</v>
      </c>
      <c r="K64" s="5">
        <f t="shared" si="89"/>
        <v>40869.556981249443</v>
      </c>
      <c r="L64" s="5">
        <f t="shared" si="90"/>
        <v>4072.5041625875092</v>
      </c>
      <c r="M64" s="5">
        <f t="shared" si="91"/>
        <v>1201.6337694441502</v>
      </c>
      <c r="N64" s="15">
        <f t="shared" si="92"/>
        <v>2.4371305695106926E-2</v>
      </c>
      <c r="O64" s="15">
        <f t="shared" si="93"/>
        <v>3.0899942255825152E-2</v>
      </c>
      <c r="P64" s="15">
        <f t="shared" si="94"/>
        <v>2.9160674403497788E-2</v>
      </c>
      <c r="Q64" s="5">
        <f t="shared" si="95"/>
        <v>5835.7844087870326</v>
      </c>
      <c r="R64" s="5">
        <f t="shared" si="96"/>
        <v>5923.9212854664984</v>
      </c>
      <c r="S64" s="5">
        <f t="shared" si="97"/>
        <v>2592.4765400628821</v>
      </c>
      <c r="T64" s="5">
        <f t="shared" si="98"/>
        <v>129.03140442667257</v>
      </c>
      <c r="U64" s="5">
        <f t="shared" si="99"/>
        <v>543.36293978116885</v>
      </c>
      <c r="V64" s="5">
        <f t="shared" si="100"/>
        <v>607.67116094039284</v>
      </c>
      <c r="W64" s="15">
        <f t="shared" si="101"/>
        <v>-1.0734613539272964E-2</v>
      </c>
      <c r="X64" s="15">
        <f t="shared" si="102"/>
        <v>-1.217998157191269E-2</v>
      </c>
      <c r="Y64" s="15">
        <f t="shared" si="103"/>
        <v>-9.7425357312937999E-3</v>
      </c>
      <c r="Z64" s="5">
        <f t="shared" si="133"/>
        <v>11915.539433377462</v>
      </c>
      <c r="AA64" s="5">
        <f t="shared" si="134"/>
        <v>15843.400621283468</v>
      </c>
      <c r="AB64" s="5">
        <f t="shared" si="135"/>
        <v>6386.0914204830415</v>
      </c>
      <c r="AC64" s="16">
        <f t="shared" si="107"/>
        <v>2.2408980440404083</v>
      </c>
      <c r="AD64" s="16">
        <f t="shared" si="108"/>
        <v>2.8822747116601861</v>
      </c>
      <c r="AE64" s="16">
        <f t="shared" si="109"/>
        <v>2.5379665376279559</v>
      </c>
      <c r="AF64" s="15">
        <f t="shared" si="110"/>
        <v>-4.0504037456468023E-3</v>
      </c>
      <c r="AG64" s="15">
        <f t="shared" si="111"/>
        <v>2.9673830763510267E-4</v>
      </c>
      <c r="AH64" s="15">
        <f t="shared" si="112"/>
        <v>9.7937136394747881E-3</v>
      </c>
      <c r="AI64" s="1">
        <f t="shared" si="70"/>
        <v>69952.944041761861</v>
      </c>
      <c r="AJ64" s="1">
        <f t="shared" si="71"/>
        <v>15641.624016874484</v>
      </c>
      <c r="AK64" s="1">
        <f t="shared" si="72"/>
        <v>5925.527741831509</v>
      </c>
      <c r="AL64" s="14">
        <f t="shared" si="113"/>
        <v>17.83682838654574</v>
      </c>
      <c r="AM64" s="14">
        <f t="shared" si="114"/>
        <v>2.8617081553982868</v>
      </c>
      <c r="AN64" s="14">
        <f t="shared" si="115"/>
        <v>1.0841120683656196</v>
      </c>
      <c r="AO64" s="11">
        <f t="shared" si="116"/>
        <v>1.9028029953718415E-2</v>
      </c>
      <c r="AP64" s="11">
        <f t="shared" si="117"/>
        <v>2.3970299164751695E-2</v>
      </c>
      <c r="AQ64" s="11">
        <f t="shared" si="118"/>
        <v>2.1744085777811235E-2</v>
      </c>
      <c r="AR64" s="1">
        <f t="shared" si="136"/>
        <v>45227.628380216993</v>
      </c>
      <c r="AS64" s="1">
        <f t="shared" si="125"/>
        <v>10902.328539101816</v>
      </c>
      <c r="AT64" s="1">
        <f t="shared" si="126"/>
        <v>4266.2490944130568</v>
      </c>
      <c r="AU64" s="1">
        <f t="shared" si="76"/>
        <v>9045.5256760433986</v>
      </c>
      <c r="AV64" s="1">
        <f t="shared" si="77"/>
        <v>2180.4657078203631</v>
      </c>
      <c r="AW64" s="1">
        <f t="shared" si="78"/>
        <v>853.24981888261141</v>
      </c>
      <c r="AX64" s="17">
        <f t="shared" si="137"/>
        <v>7.6797324016210755E-2</v>
      </c>
      <c r="AY64" s="17">
        <v>0.05</v>
      </c>
      <c r="AZ64" s="17">
        <v>0</v>
      </c>
      <c r="BA64" s="2">
        <f t="shared" si="138"/>
        <v>1707.2515737571987</v>
      </c>
      <c r="BB64" s="17">
        <f t="shared" si="127"/>
        <v>1.2591219468074752E-2</v>
      </c>
      <c r="BC64" s="17">
        <f t="shared" si="128"/>
        <v>6.9452365080023851E-2</v>
      </c>
      <c r="BD64" s="17">
        <f t="shared" si="129"/>
        <v>7.1539651961016137E-2</v>
      </c>
      <c r="BE64" s="1">
        <f t="shared" si="130"/>
        <v>765.05037060687062</v>
      </c>
      <c r="BF64" s="1">
        <f t="shared" si="131"/>
        <v>-308.19161299428265</v>
      </c>
      <c r="BG64" s="1">
        <f t="shared" si="132"/>
        <v>-456.85875761258797</v>
      </c>
      <c r="BH64" s="12">
        <f t="shared" si="30"/>
        <v>9.5584593234722188</v>
      </c>
      <c r="BI64" s="2">
        <f t="shared" si="31"/>
        <v>1.7754051148046907E-4</v>
      </c>
      <c r="BJ64" s="2">
        <f t="shared" si="9"/>
        <v>2.1216054927934697E-4</v>
      </c>
      <c r="BK64" s="2">
        <f t="shared" si="10"/>
        <v>-5.1179218027033225E-4</v>
      </c>
      <c r="BL64" s="2">
        <f t="shared" si="32"/>
        <v>8.0297362756723043</v>
      </c>
      <c r="BM64" s="2">
        <f t="shared" si="11"/>
        <v>2.3130440112797417</v>
      </c>
      <c r="BN64" s="2">
        <f t="shared" si="12"/>
        <v>-2.183432925605989</v>
      </c>
      <c r="BO64" s="2">
        <f t="shared" si="13"/>
        <v>58.299682538430723</v>
      </c>
      <c r="BP64" s="2">
        <f t="shared" si="14"/>
        <v>6.8813058507502562</v>
      </c>
      <c r="BQ64" s="2">
        <f t="shared" si="15"/>
        <v>0</v>
      </c>
      <c r="BR64" s="11">
        <f t="shared" si="47"/>
        <v>5.19199457125121E-2</v>
      </c>
      <c r="BS64" s="11"/>
      <c r="BT64" s="11"/>
    </row>
    <row r="65" spans="1:72" x14ac:dyDescent="0.3">
      <c r="A65" s="2">
        <f t="shared" si="79"/>
        <v>2019</v>
      </c>
      <c r="B65" s="5">
        <f t="shared" si="80"/>
        <v>1109.4988131980654</v>
      </c>
      <c r="C65" s="5">
        <f t="shared" si="81"/>
        <v>2690.7122839593967</v>
      </c>
      <c r="D65" s="5">
        <f t="shared" si="82"/>
        <v>3587.3428032836</v>
      </c>
      <c r="E65" s="15">
        <f t="shared" si="83"/>
        <v>2.5890498928128132E-3</v>
      </c>
      <c r="F65" s="15">
        <f t="shared" si="84"/>
        <v>5.1006018988262458E-3</v>
      </c>
      <c r="G65" s="15">
        <f t="shared" si="85"/>
        <v>1.0412697337137532E-2</v>
      </c>
      <c r="H65" s="5">
        <f t="shared" si="86"/>
        <v>46442.688610721198</v>
      </c>
      <c r="I65" s="5">
        <f t="shared" si="87"/>
        <v>11293.426225441528</v>
      </c>
      <c r="J65" s="5">
        <f t="shared" si="88"/>
        <v>4432.5080459037517</v>
      </c>
      <c r="K65" s="5">
        <f t="shared" si="89"/>
        <v>41859.160242680082</v>
      </c>
      <c r="L65" s="5">
        <f t="shared" si="90"/>
        <v>4197.1883403390848</v>
      </c>
      <c r="M65" s="5">
        <f t="shared" si="91"/>
        <v>1235.5964536889385</v>
      </c>
      <c r="N65" s="15">
        <f t="shared" si="92"/>
        <v>2.4213701701847556E-2</v>
      </c>
      <c r="O65" s="15">
        <f t="shared" si="93"/>
        <v>3.0616095840244828E-2</v>
      </c>
      <c r="P65" s="15">
        <f t="shared" si="94"/>
        <v>2.8263756485887193E-2</v>
      </c>
      <c r="Q65" s="5">
        <f t="shared" si="95"/>
        <v>5928.2374637926814</v>
      </c>
      <c r="R65" s="5">
        <f t="shared" si="96"/>
        <v>6061.6876785822906</v>
      </c>
      <c r="S65" s="5">
        <f t="shared" si="97"/>
        <v>2667.2657189205033</v>
      </c>
      <c r="T65" s="5">
        <f t="shared" si="98"/>
        <v>127.6463021657226</v>
      </c>
      <c r="U65" s="5">
        <f t="shared" si="99"/>
        <v>536.7447891877739</v>
      </c>
      <c r="V65" s="5">
        <f t="shared" si="100"/>
        <v>601.75090294205427</v>
      </c>
      <c r="W65" s="15">
        <f t="shared" si="101"/>
        <v>-1.0734613539272964E-2</v>
      </c>
      <c r="X65" s="15">
        <f t="shared" si="102"/>
        <v>-1.217998157191269E-2</v>
      </c>
      <c r="Y65" s="15">
        <f t="shared" si="103"/>
        <v>-9.7425357312937999E-3</v>
      </c>
      <c r="Z65" s="5">
        <f t="shared" si="133"/>
        <v>12024.187822088859</v>
      </c>
      <c r="AA65" s="5">
        <f t="shared" si="134"/>
        <v>16225.463377473525</v>
      </c>
      <c r="AB65" s="5">
        <f t="shared" si="135"/>
        <v>6644.0576097507746</v>
      </c>
      <c r="AC65" s="16">
        <f t="shared" si="107"/>
        <v>2.2318215022092143</v>
      </c>
      <c r="AD65" s="16">
        <f t="shared" si="108"/>
        <v>2.8831299929802636</v>
      </c>
      <c r="AE65" s="16">
        <f t="shared" si="109"/>
        <v>2.5628226551240534</v>
      </c>
      <c r="AF65" s="15">
        <f t="shared" si="110"/>
        <v>-4.0504037456468023E-3</v>
      </c>
      <c r="AG65" s="15">
        <f t="shared" si="111"/>
        <v>2.9673830763510267E-4</v>
      </c>
      <c r="AH65" s="15">
        <f t="shared" si="112"/>
        <v>9.7937136394747881E-3</v>
      </c>
      <c r="AI65" s="1">
        <f t="shared" si="70"/>
        <v>72003.175313629064</v>
      </c>
      <c r="AJ65" s="1">
        <f t="shared" si="71"/>
        <v>16257.9273230074</v>
      </c>
      <c r="AK65" s="1">
        <f t="shared" si="72"/>
        <v>6186.2247865309691</v>
      </c>
      <c r="AL65" s="14">
        <f t="shared" si="113"/>
        <v>18.17283409431608</v>
      </c>
      <c r="AM65" s="14">
        <f t="shared" si="114"/>
        <v>2.9296181959993226</v>
      </c>
      <c r="AN65" s="14">
        <f t="shared" si="115"/>
        <v>1.1074493639148488</v>
      </c>
      <c r="AO65" s="11">
        <f t="shared" si="116"/>
        <v>1.8837749654181231E-2</v>
      </c>
      <c r="AP65" s="11">
        <f t="shared" si="117"/>
        <v>2.373059617310418E-2</v>
      </c>
      <c r="AQ65" s="11">
        <f t="shared" si="118"/>
        <v>2.1526644920033124E-2</v>
      </c>
      <c r="AR65" s="1">
        <f t="shared" si="136"/>
        <v>46442.688610721198</v>
      </c>
      <c r="AS65" s="1">
        <f t="shared" si="125"/>
        <v>11293.426225441528</v>
      </c>
      <c r="AT65" s="1">
        <f t="shared" si="126"/>
        <v>4432.5080459037517</v>
      </c>
      <c r="AU65" s="1">
        <f t="shared" si="76"/>
        <v>9288.5377221442395</v>
      </c>
      <c r="AV65" s="1">
        <f t="shared" si="77"/>
        <v>2258.6852450883057</v>
      </c>
      <c r="AW65" s="1">
        <f t="shared" si="78"/>
        <v>886.50160918075039</v>
      </c>
      <c r="AX65" s="17">
        <f t="shared" si="137"/>
        <v>7.762788517635015E-2</v>
      </c>
      <c r="AY65" s="17">
        <v>0.05</v>
      </c>
      <c r="AZ65" s="17">
        <v>0</v>
      </c>
      <c r="BA65" s="2">
        <f t="shared" si="138"/>
        <v>1744.6854404656581</v>
      </c>
      <c r="BB65" s="17">
        <f t="shared" si="127"/>
        <v>1.2415106883622547E-2</v>
      </c>
      <c r="BC65" s="17">
        <f t="shared" si="128"/>
        <v>6.8894325755822231E-2</v>
      </c>
      <c r="BD65" s="17">
        <f t="shared" si="129"/>
        <v>7.1877989633621062E-2</v>
      </c>
      <c r="BE65" s="1">
        <f t="shared" si="130"/>
        <v>784.13069459199596</v>
      </c>
      <c r="BF65" s="1">
        <f t="shared" si="131"/>
        <v>-306.56919059314833</v>
      </c>
      <c r="BG65" s="1">
        <f t="shared" si="132"/>
        <v>-477.56150399884729</v>
      </c>
      <c r="BH65" s="12">
        <f t="shared" si="30"/>
        <v>9.5905179060108363</v>
      </c>
      <c r="BI65" s="2">
        <f t="shared" si="31"/>
        <v>1.773382104296159E-4</v>
      </c>
      <c r="BJ65" s="2">
        <f t="shared" si="9"/>
        <v>2.1430044542328729E-4</v>
      </c>
      <c r="BK65" s="2">
        <f t="shared" si="10"/>
        <v>-5.1664453937709368E-4</v>
      </c>
      <c r="BL65" s="2">
        <f t="shared" si="32"/>
        <v>8.2360632857652014</v>
      </c>
      <c r="BM65" s="2">
        <f t="shared" si="11"/>
        <v>2.4201862704671537</v>
      </c>
      <c r="BN65" s="2">
        <f t="shared" si="12"/>
        <v>-2.2900310776612054</v>
      </c>
      <c r="BO65" s="2">
        <f t="shared" si="13"/>
        <v>59.966589878629179</v>
      </c>
      <c r="BP65" s="2">
        <f t="shared" si="14"/>
        <v>6.9603104470474824</v>
      </c>
      <c r="BQ65" s="2">
        <f t="shared" si="15"/>
        <v>0</v>
      </c>
      <c r="BR65" s="11">
        <f t="shared" si="47"/>
        <v>5.1893632922599825E-2</v>
      </c>
      <c r="BS65" s="11"/>
      <c r="BT65" s="11"/>
    </row>
    <row r="66" spans="1:72" x14ac:dyDescent="0.3">
      <c r="A66" s="2">
        <f t="shared" si="79"/>
        <v>2020</v>
      </c>
      <c r="B66" s="5">
        <f t="shared" si="80"/>
        <v>1112.2277335922824</v>
      </c>
      <c r="C66" s="5">
        <f t="shared" si="81"/>
        <v>2703.7503235349172</v>
      </c>
      <c r="D66" s="5">
        <f t="shared" si="82"/>
        <v>3622.8290223959934</v>
      </c>
      <c r="E66" s="15">
        <f t="shared" si="83"/>
        <v>2.4595973981721723E-3</v>
      </c>
      <c r="F66" s="15">
        <f t="shared" si="84"/>
        <v>4.8455718038849334E-3</v>
      </c>
      <c r="G66" s="15">
        <f t="shared" si="85"/>
        <v>9.8920624702806548E-3</v>
      </c>
      <c r="H66" s="5">
        <f t="shared" si="86"/>
        <v>47673.703467372528</v>
      </c>
      <c r="I66" s="5">
        <f t="shared" si="87"/>
        <v>11692.472529368557</v>
      </c>
      <c r="J66" s="5">
        <f t="shared" si="88"/>
        <v>4601.6313982245074</v>
      </c>
      <c r="K66" s="5">
        <f t="shared" si="89"/>
        <v>42863.257251638213</v>
      </c>
      <c r="L66" s="5">
        <f t="shared" si="90"/>
        <v>4324.5385594930494</v>
      </c>
      <c r="M66" s="5">
        <f t="shared" si="91"/>
        <v>1270.1762544623684</v>
      </c>
      <c r="N66" s="15">
        <f t="shared" si="92"/>
        <v>2.3987509618846659E-2</v>
      </c>
      <c r="O66" s="15">
        <f t="shared" si="93"/>
        <v>3.0341792844987392E-2</v>
      </c>
      <c r="P66" s="15">
        <f t="shared" si="94"/>
        <v>2.7986322451954315E-2</v>
      </c>
      <c r="Q66" s="5">
        <f t="shared" si="95"/>
        <v>6020.047841941765</v>
      </c>
      <c r="R66" s="5">
        <f t="shared" si="96"/>
        <v>6199.4336768112798</v>
      </c>
      <c r="S66" s="5">
        <f t="shared" si="97"/>
        <v>2742.058418189079</v>
      </c>
      <c r="T66" s="5">
        <f t="shared" si="98"/>
        <v>126.2760684422563</v>
      </c>
      <c r="U66" s="5">
        <f t="shared" si="99"/>
        <v>530.20724754664661</v>
      </c>
      <c r="V66" s="5">
        <f t="shared" si="100"/>
        <v>595.88832326880299</v>
      </c>
      <c r="W66" s="15">
        <f t="shared" si="101"/>
        <v>-1.0734613539272964E-2</v>
      </c>
      <c r="X66" s="15">
        <f t="shared" si="102"/>
        <v>-1.217998157191269E-2</v>
      </c>
      <c r="Y66" s="15">
        <f t="shared" si="103"/>
        <v>-9.7425357312937999E-3</v>
      </c>
      <c r="Z66" s="5">
        <f t="shared" si="133"/>
        <v>12154.261438055903</v>
      </c>
      <c r="AA66" s="5">
        <f t="shared" si="134"/>
        <v>16607.728563820361</v>
      </c>
      <c r="AB66" s="5">
        <f t="shared" si="135"/>
        <v>6902.6761841427069</v>
      </c>
      <c r="AC66" s="16">
        <f t="shared" si="107"/>
        <v>2.2227817240370511</v>
      </c>
      <c r="AD66" s="16">
        <f t="shared" si="108"/>
        <v>2.8839855280950726</v>
      </c>
      <c r="AE66" s="16">
        <f t="shared" si="109"/>
        <v>2.587922206317097</v>
      </c>
      <c r="AF66" s="15">
        <f t="shared" si="110"/>
        <v>-4.0504037456468023E-3</v>
      </c>
      <c r="AG66" s="15">
        <f t="shared" si="111"/>
        <v>2.9673830763510267E-4</v>
      </c>
      <c r="AH66" s="15">
        <f t="shared" si="112"/>
        <v>9.7937136394747881E-3</v>
      </c>
      <c r="AI66" s="1">
        <f t="shared" si="70"/>
        <v>74091.395504410408</v>
      </c>
      <c r="AJ66" s="1">
        <f t="shared" si="71"/>
        <v>16890.819835794966</v>
      </c>
      <c r="AK66" s="1">
        <f t="shared" si="72"/>
        <v>6454.1039170586228</v>
      </c>
      <c r="AL66" s="14">
        <f t="shared" si="113"/>
        <v>18.511746040500022</v>
      </c>
      <c r="AM66" s="14">
        <f t="shared" si="114"/>
        <v>2.9984445664864543</v>
      </c>
      <c r="AN66" s="14">
        <f t="shared" si="115"/>
        <v>1.1310506364465212</v>
      </c>
      <c r="AO66" s="11">
        <f t="shared" si="116"/>
        <v>1.864937215763942E-2</v>
      </c>
      <c r="AP66" s="11">
        <f t="shared" si="117"/>
        <v>2.3493290211373138E-2</v>
      </c>
      <c r="AQ66" s="11">
        <f t="shared" si="118"/>
        <v>2.1311378470832792E-2</v>
      </c>
      <c r="AR66" s="1">
        <f t="shared" si="136"/>
        <v>47673.703467372528</v>
      </c>
      <c r="AS66" s="1">
        <f t="shared" si="125"/>
        <v>11692.472529368557</v>
      </c>
      <c r="AT66" s="1">
        <f t="shared" si="126"/>
        <v>4601.6313982245074</v>
      </c>
      <c r="AU66" s="1">
        <f t="shared" si="76"/>
        <v>9534.7406934745068</v>
      </c>
      <c r="AV66" s="1">
        <f t="shared" si="77"/>
        <v>2338.4945058737117</v>
      </c>
      <c r="AW66" s="1">
        <f t="shared" si="78"/>
        <v>920.32627964490155</v>
      </c>
      <c r="AX66" s="17">
        <f t="shared" si="137"/>
        <v>7.8396115302119096E-2</v>
      </c>
      <c r="AY66" s="17">
        <v>0.05</v>
      </c>
      <c r="AZ66" s="17">
        <v>0</v>
      </c>
      <c r="BA66" s="2">
        <f t="shared" si="138"/>
        <v>1783.2333093009486</v>
      </c>
      <c r="BB66" s="17">
        <f t="shared" si="127"/>
        <v>1.2273259858408167E-2</v>
      </c>
      <c r="BC66" s="17">
        <f t="shared" si="128"/>
        <v>6.8377643000164481E-2</v>
      </c>
      <c r="BD66" s="17">
        <f t="shared" si="129"/>
        <v>7.2213088403193473E-2</v>
      </c>
      <c r="BE66" s="1">
        <f t="shared" si="130"/>
        <v>803.67447209364047</v>
      </c>
      <c r="BF66" s="1">
        <f t="shared" si="131"/>
        <v>-305.21090658952494</v>
      </c>
      <c r="BG66" s="1">
        <f t="shared" si="132"/>
        <v>-498.46356550411548</v>
      </c>
      <c r="BH66" s="12">
        <f t="shared" si="30"/>
        <v>9.6280922382618641</v>
      </c>
      <c r="BI66" s="2">
        <f t="shared" si="31"/>
        <v>1.7737188824332598E-4</v>
      </c>
      <c r="BJ66" s="2">
        <f t="shared" si="9"/>
        <v>2.1622622377585058E-4</v>
      </c>
      <c r="BK66" s="2">
        <f t="shared" si="10"/>
        <v>-5.2147301367274333E-4</v>
      </c>
      <c r="BL66" s="2">
        <f t="shared" si="32"/>
        <v>8.4559748035602631</v>
      </c>
      <c r="BM66" s="2">
        <f t="shared" si="11"/>
        <v>2.5282191816282311</v>
      </c>
      <c r="BN66" s="2">
        <f t="shared" si="12"/>
        <v>-2.3996265930432537</v>
      </c>
      <c r="BO66" s="2">
        <f t="shared" si="13"/>
        <v>61.499963168555666</v>
      </c>
      <c r="BP66" s="2">
        <f t="shared" si="14"/>
        <v>7.0403803171737778</v>
      </c>
      <c r="BQ66" s="2">
        <f t="shared" si="15"/>
        <v>0</v>
      </c>
      <c r="BR66" s="11">
        <f t="shared" si="47"/>
        <v>5.1851023738254981E-2</v>
      </c>
      <c r="BS66" s="11"/>
      <c r="BT66" s="11"/>
    </row>
    <row r="67" spans="1:72" x14ac:dyDescent="0.3">
      <c r="A67" s="2">
        <f t="shared" si="79"/>
        <v>2021</v>
      </c>
      <c r="B67" s="5">
        <f t="shared" si="80"/>
        <v>1114.8265844100149</v>
      </c>
      <c r="C67" s="5">
        <f t="shared" si="81"/>
        <v>2716.19647905076</v>
      </c>
      <c r="D67" s="5">
        <f t="shared" si="82"/>
        <v>3656.8744108542464</v>
      </c>
      <c r="E67" s="15">
        <f t="shared" si="83"/>
        <v>2.3366175282635636E-3</v>
      </c>
      <c r="F67" s="15">
        <f t="shared" si="84"/>
        <v>4.6032932136906863E-3</v>
      </c>
      <c r="G67" s="15">
        <f t="shared" si="85"/>
        <v>9.397459346766621E-3</v>
      </c>
      <c r="H67" s="5">
        <f t="shared" si="86"/>
        <v>48920.599308188233</v>
      </c>
      <c r="I67" s="5">
        <f t="shared" si="87"/>
        <v>12099.388523863054</v>
      </c>
      <c r="J67" s="5">
        <f t="shared" si="88"/>
        <v>4773.6920366878421</v>
      </c>
      <c r="K67" s="5">
        <f t="shared" si="89"/>
        <v>43881.801880494124</v>
      </c>
      <c r="L67" s="5">
        <f t="shared" si="90"/>
        <v>4454.5336160996258</v>
      </c>
      <c r="M67" s="5">
        <f t="shared" si="91"/>
        <v>1305.4022370904192</v>
      </c>
      <c r="N67" s="15">
        <f t="shared" si="92"/>
        <v>2.3762651141426838E-2</v>
      </c>
      <c r="O67" s="15">
        <f t="shared" si="93"/>
        <v>3.0059867617833191E-2</v>
      </c>
      <c r="P67" s="15">
        <f t="shared" si="94"/>
        <v>2.7733145305067097E-2</v>
      </c>
      <c r="Q67" s="5">
        <f t="shared" si="95"/>
        <v>6111.1878611780503</v>
      </c>
      <c r="R67" s="5">
        <f t="shared" si="96"/>
        <v>6337.0466695921341</v>
      </c>
      <c r="S67" s="5">
        <f t="shared" si="97"/>
        <v>2816.8738497082959</v>
      </c>
      <c r="T67" s="5">
        <f t="shared" si="98"/>
        <v>124.9205436482699</v>
      </c>
      <c r="U67" s="5">
        <f t="shared" si="99"/>
        <v>523.74933304223396</v>
      </c>
      <c r="V67" s="5">
        <f t="shared" si="100"/>
        <v>590.08285998749591</v>
      </c>
      <c r="W67" s="15">
        <f t="shared" si="101"/>
        <v>-1.0734613539272964E-2</v>
      </c>
      <c r="X67" s="15">
        <f t="shared" si="102"/>
        <v>-1.217998157191269E-2</v>
      </c>
      <c r="Y67" s="15">
        <f t="shared" si="103"/>
        <v>-9.7425357312937999E-3</v>
      </c>
      <c r="Z67" s="5">
        <f t="shared" si="133"/>
        <v>12282.263674793003</v>
      </c>
      <c r="AA67" s="5">
        <f t="shared" si="134"/>
        <v>16990.163292693793</v>
      </c>
      <c r="AB67" s="5">
        <f t="shared" si="135"/>
        <v>7165.7323539059753</v>
      </c>
      <c r="AC67" s="16">
        <f t="shared" si="107"/>
        <v>2.2137785606162561</v>
      </c>
      <c r="AD67" s="16">
        <f t="shared" si="108"/>
        <v>2.8848413170799239</v>
      </c>
      <c r="AE67" s="16">
        <f t="shared" si="109"/>
        <v>2.6132675753270043</v>
      </c>
      <c r="AF67" s="15">
        <f t="shared" si="110"/>
        <v>-4.0504037456468023E-3</v>
      </c>
      <c r="AG67" s="15">
        <f t="shared" si="111"/>
        <v>2.9673830763510267E-4</v>
      </c>
      <c r="AH67" s="15">
        <f t="shared" si="112"/>
        <v>9.7937136394747881E-3</v>
      </c>
      <c r="AI67" s="1">
        <f t="shared" si="70"/>
        <v>76216.996647443884</v>
      </c>
      <c r="AJ67" s="1">
        <f t="shared" si="71"/>
        <v>17540.232358089183</v>
      </c>
      <c r="AK67" s="1">
        <f t="shared" si="72"/>
        <v>6729.0198049976625</v>
      </c>
      <c r="AL67" s="14">
        <f t="shared" si="113"/>
        <v>18.853526157285042</v>
      </c>
      <c r="AM67" s="14">
        <f t="shared" si="114"/>
        <v>3.0681834615858041</v>
      </c>
      <c r="AN67" s="14">
        <f t="shared" si="115"/>
        <v>1.1549138421476792</v>
      </c>
      <c r="AO67" s="11">
        <f t="shared" si="116"/>
        <v>1.8462878436063025E-2</v>
      </c>
      <c r="AP67" s="11">
        <f t="shared" si="117"/>
        <v>2.3258357309259407E-2</v>
      </c>
      <c r="AQ67" s="11">
        <f t="shared" si="118"/>
        <v>2.1098264686124465E-2</v>
      </c>
      <c r="AR67" s="1">
        <f t="shared" si="136"/>
        <v>48920.599308188233</v>
      </c>
      <c r="AS67" s="1">
        <f t="shared" si="125"/>
        <v>12099.388523863054</v>
      </c>
      <c r="AT67" s="1">
        <f t="shared" si="126"/>
        <v>4773.6920366878421</v>
      </c>
      <c r="AU67" s="1">
        <f t="shared" si="76"/>
        <v>9784.1198616376478</v>
      </c>
      <c r="AV67" s="1">
        <f t="shared" si="77"/>
        <v>2419.8777047726107</v>
      </c>
      <c r="AW67" s="1">
        <f t="shared" si="78"/>
        <v>954.73840733756845</v>
      </c>
      <c r="AX67" s="17">
        <f t="shared" si="137"/>
        <v>7.9171057321510988E-2</v>
      </c>
      <c r="AY67" s="17">
        <v>0.05</v>
      </c>
      <c r="AZ67" s="17">
        <v>0</v>
      </c>
      <c r="BA67" s="2">
        <f t="shared" si="138"/>
        <v>1821.9079660696386</v>
      </c>
      <c r="BB67" s="17">
        <f t="shared" si="127"/>
        <v>1.2133769367386143E-2</v>
      </c>
      <c r="BC67" s="17">
        <f t="shared" si="128"/>
        <v>6.7864588233281467E-2</v>
      </c>
      <c r="BD67" s="17">
        <f t="shared" si="129"/>
        <v>7.2546300891636564E-2</v>
      </c>
      <c r="BE67" s="1">
        <f t="shared" si="130"/>
        <v>823.3696466955862</v>
      </c>
      <c r="BF67" s="1">
        <f t="shared" si="131"/>
        <v>-303.52227124018816</v>
      </c>
      <c r="BG67" s="1">
        <f t="shared" si="132"/>
        <v>-519.84737545539804</v>
      </c>
      <c r="BH67" s="12">
        <f t="shared" si="30"/>
        <v>9.6658284667524086</v>
      </c>
      <c r="BI67" s="2">
        <f t="shared" si="31"/>
        <v>1.774058341161727E-4</v>
      </c>
      <c r="BJ67" s="2">
        <f t="shared" si="9"/>
        <v>2.1808564872553016E-4</v>
      </c>
      <c r="BK67" s="2">
        <f t="shared" si="10"/>
        <v>-5.2629657730598686E-4</v>
      </c>
      <c r="BL67" s="2">
        <f t="shared" si="32"/>
        <v>8.678799725732194</v>
      </c>
      <c r="BM67" s="2">
        <f t="shared" si="11"/>
        <v>2.638702995408909</v>
      </c>
      <c r="BN67" s="2">
        <f t="shared" si="12"/>
        <v>-2.5123777800216569</v>
      </c>
      <c r="BO67" s="2">
        <f t="shared" si="13"/>
        <v>63.068106573546849</v>
      </c>
      <c r="BP67" s="2">
        <f t="shared" si="14"/>
        <v>7.1214080261760078</v>
      </c>
      <c r="BQ67" s="2">
        <f t="shared" si="15"/>
        <v>0</v>
      </c>
      <c r="BR67" s="11">
        <f t="shared" si="47"/>
        <v>5.1800519028294384E-2</v>
      </c>
      <c r="BS67" s="11"/>
      <c r="BT67" s="11"/>
    </row>
    <row r="68" spans="1:72" x14ac:dyDescent="0.3">
      <c r="A68" s="2">
        <f t="shared" si="79"/>
        <v>2022</v>
      </c>
      <c r="B68" s="5">
        <f t="shared" si="80"/>
        <v>1117.3012615812161</v>
      </c>
      <c r="C68" s="5">
        <f t="shared" si="81"/>
        <v>2728.0747554288719</v>
      </c>
      <c r="D68" s="5">
        <f t="shared" si="82"/>
        <v>3689.5214730358684</v>
      </c>
      <c r="E68" s="15">
        <f t="shared" si="83"/>
        <v>2.2197866518503854E-3</v>
      </c>
      <c r="F68" s="15">
        <f t="shared" si="84"/>
        <v>4.3731285530061517E-3</v>
      </c>
      <c r="G68" s="15">
        <f t="shared" si="85"/>
        <v>8.9275863794282904E-3</v>
      </c>
      <c r="H68" s="5">
        <f t="shared" si="86"/>
        <v>50183.233237889748</v>
      </c>
      <c r="I68" s="5">
        <f t="shared" si="87"/>
        <v>12514.154473771714</v>
      </c>
      <c r="J68" s="5">
        <f t="shared" si="88"/>
        <v>4948.6431055667581</v>
      </c>
      <c r="K68" s="5">
        <f t="shared" si="89"/>
        <v>44914.684126347383</v>
      </c>
      <c r="L68" s="5">
        <f t="shared" si="90"/>
        <v>4587.174324628947</v>
      </c>
      <c r="M68" s="5">
        <f t="shared" si="91"/>
        <v>1341.2696312334617</v>
      </c>
      <c r="N68" s="15">
        <f t="shared" si="92"/>
        <v>2.3537826652291205E-2</v>
      </c>
      <c r="O68" s="15">
        <f t="shared" si="93"/>
        <v>2.9776564722719723E-2</v>
      </c>
      <c r="P68" s="15">
        <f t="shared" si="94"/>
        <v>2.7476124311680783E-2</v>
      </c>
      <c r="Q68" s="5">
        <f t="shared" si="95"/>
        <v>6201.6223791822922</v>
      </c>
      <c r="R68" s="5">
        <f t="shared" si="96"/>
        <v>6474.4490488869023</v>
      </c>
      <c r="S68" s="5">
        <f t="shared" si="97"/>
        <v>2891.6602058733174</v>
      </c>
      <c r="T68" s="5">
        <f t="shared" si="98"/>
        <v>123.57956988908984</v>
      </c>
      <c r="U68" s="5">
        <f t="shared" si="99"/>
        <v>517.37007581747798</v>
      </c>
      <c r="V68" s="5">
        <f t="shared" si="100"/>
        <v>584.3339566396437</v>
      </c>
      <c r="W68" s="15">
        <f t="shared" si="101"/>
        <v>-1.0734613539272964E-2</v>
      </c>
      <c r="X68" s="15">
        <f t="shared" si="102"/>
        <v>-1.217998157191269E-2</v>
      </c>
      <c r="Y68" s="15">
        <f t="shared" si="103"/>
        <v>-9.7425357312937999E-3</v>
      </c>
      <c r="Z68" s="5">
        <f t="shared" si="133"/>
        <v>12407.267127302504</v>
      </c>
      <c r="AA68" s="5">
        <f t="shared" si="134"/>
        <v>17372.458902467977</v>
      </c>
      <c r="AB68" s="5">
        <f t="shared" si="135"/>
        <v>7433.3390217219066</v>
      </c>
      <c r="AC68" s="16">
        <f t="shared" si="107"/>
        <v>2.2048118636423033</v>
      </c>
      <c r="AD68" s="16">
        <f t="shared" si="108"/>
        <v>2.8856973600101501</v>
      </c>
      <c r="AE68" s="16">
        <f t="shared" si="109"/>
        <v>2.6388611696230817</v>
      </c>
      <c r="AF68" s="15">
        <f t="shared" si="110"/>
        <v>-4.0504037456468023E-3</v>
      </c>
      <c r="AG68" s="15">
        <f t="shared" si="111"/>
        <v>2.9673830763510267E-4</v>
      </c>
      <c r="AH68" s="15">
        <f t="shared" si="112"/>
        <v>9.7937136394747881E-3</v>
      </c>
      <c r="AI68" s="1">
        <f t="shared" si="70"/>
        <v>78379.416844337145</v>
      </c>
      <c r="AJ68" s="1">
        <f t="shared" si="71"/>
        <v>18206.086827052874</v>
      </c>
      <c r="AK68" s="1">
        <f t="shared" si="72"/>
        <v>7010.8562318354652</v>
      </c>
      <c r="AL68" s="14">
        <f t="shared" si="113"/>
        <v>19.198135615202801</v>
      </c>
      <c r="AM68" s="14">
        <f t="shared" si="114"/>
        <v>3.1388307597533278</v>
      </c>
      <c r="AN68" s="14">
        <f t="shared" si="115"/>
        <v>1.1790368532996669</v>
      </c>
      <c r="AO68" s="11">
        <f t="shared" si="116"/>
        <v>1.8278249651702393E-2</v>
      </c>
      <c r="AP68" s="11">
        <f t="shared" si="117"/>
        <v>2.3025773736166811E-2</v>
      </c>
      <c r="AQ68" s="11">
        <f t="shared" si="118"/>
        <v>2.0887282039263221E-2</v>
      </c>
      <c r="AR68" s="1">
        <f t="shared" si="136"/>
        <v>50183.233237889748</v>
      </c>
      <c r="AS68" s="1">
        <f t="shared" si="125"/>
        <v>12514.154473771714</v>
      </c>
      <c r="AT68" s="1">
        <f t="shared" si="126"/>
        <v>4948.6431055667581</v>
      </c>
      <c r="AU68" s="1">
        <f t="shared" si="76"/>
        <v>10036.646647577951</v>
      </c>
      <c r="AV68" s="1">
        <f t="shared" si="77"/>
        <v>2502.8308947543428</v>
      </c>
      <c r="AW68" s="1">
        <f t="shared" si="78"/>
        <v>989.72862111335166</v>
      </c>
      <c r="AX68" s="17">
        <f t="shared" si="137"/>
        <v>7.995558548652773E-2</v>
      </c>
      <c r="AY68" s="17">
        <v>0.05</v>
      </c>
      <c r="AZ68" s="17">
        <v>0</v>
      </c>
      <c r="BA68" s="2">
        <f t="shared" si="138"/>
        <v>1860.6532525746197</v>
      </c>
      <c r="BB68" s="17">
        <f t="shared" si="127"/>
        <v>1.1995468011980008E-2</v>
      </c>
      <c r="BC68" s="17">
        <f t="shared" si="128"/>
        <v>6.7353393916266158E-2</v>
      </c>
      <c r="BD68" s="17">
        <f t="shared" si="129"/>
        <v>7.2878178608273905E-2</v>
      </c>
      <c r="BE68" s="1">
        <f t="shared" si="130"/>
        <v>843.1993315095724</v>
      </c>
      <c r="BF68" s="1">
        <f t="shared" si="131"/>
        <v>-301.47112262867159</v>
      </c>
      <c r="BG68" s="1">
        <f t="shared" si="132"/>
        <v>-541.72820888090109</v>
      </c>
      <c r="BH68" s="12">
        <f t="shared" si="30"/>
        <v>9.7035287927054501</v>
      </c>
      <c r="BI68" s="2">
        <f t="shared" si="31"/>
        <v>1.7743180833391172E-4</v>
      </c>
      <c r="BJ68" s="2">
        <f t="shared" si="9"/>
        <v>2.1988597195868979E-4</v>
      </c>
      <c r="BK68" s="2">
        <f t="shared" si="10"/>
        <v>-5.3112289172594707E-4</v>
      </c>
      <c r="BL68" s="2">
        <f t="shared" si="32"/>
        <v>8.9041018214412411</v>
      </c>
      <c r="BM68" s="2">
        <f t="shared" si="11"/>
        <v>2.7516870197064796</v>
      </c>
      <c r="BN68" s="2">
        <f t="shared" si="12"/>
        <v>-2.6283376363482875</v>
      </c>
      <c r="BO68" s="2">
        <f t="shared" si="13"/>
        <v>64.678704084850423</v>
      </c>
      <c r="BP68" s="2">
        <f t="shared" si="14"/>
        <v>7.203444569377524</v>
      </c>
      <c r="BQ68" s="2">
        <f t="shared" si="15"/>
        <v>0</v>
      </c>
      <c r="BR68" s="11">
        <f t="shared" si="47"/>
        <v>5.1740675164511946E-2</v>
      </c>
      <c r="BS68" s="11"/>
      <c r="BT68" s="11"/>
    </row>
    <row r="69" spans="1:72" x14ac:dyDescent="0.3">
      <c r="A69" s="2">
        <f t="shared" si="79"/>
        <v>2023</v>
      </c>
      <c r="B69" s="5">
        <f t="shared" si="80"/>
        <v>1119.657423486442</v>
      </c>
      <c r="C69" s="5">
        <f t="shared" si="81"/>
        <v>2739.4084659561881</v>
      </c>
      <c r="D69" s="5">
        <f t="shared" si="82"/>
        <v>3720.813068602688</v>
      </c>
      <c r="E69" s="15">
        <f t="shared" si="83"/>
        <v>2.1087973192578662E-3</v>
      </c>
      <c r="F69" s="15">
        <f t="shared" si="84"/>
        <v>4.154472125355844E-3</v>
      </c>
      <c r="G69" s="15">
        <f t="shared" si="85"/>
        <v>8.4812070604568749E-3</v>
      </c>
      <c r="H69" s="5">
        <f t="shared" si="86"/>
        <v>51461.454121692121</v>
      </c>
      <c r="I69" s="5">
        <f t="shared" si="87"/>
        <v>12936.752228152896</v>
      </c>
      <c r="J69" s="5">
        <f t="shared" si="88"/>
        <v>5126.4391366831687</v>
      </c>
      <c r="K69" s="5">
        <f t="shared" si="89"/>
        <v>45961.785312376196</v>
      </c>
      <c r="L69" s="5">
        <f t="shared" si="90"/>
        <v>4722.4619434901742</v>
      </c>
      <c r="M69" s="5">
        <f t="shared" si="91"/>
        <v>1377.7739010705927</v>
      </c>
      <c r="N69" s="15">
        <f t="shared" si="92"/>
        <v>2.3313114772960608E-2</v>
      </c>
      <c r="O69" s="15">
        <f t="shared" si="93"/>
        <v>2.9492582859747873E-2</v>
      </c>
      <c r="P69" s="15">
        <f t="shared" si="94"/>
        <v>2.7216205442272434E-2</v>
      </c>
      <c r="Q69" s="5">
        <f t="shared" si="95"/>
        <v>6291.3166857840042</v>
      </c>
      <c r="R69" s="5">
        <f t="shared" si="96"/>
        <v>6611.5667867522734</v>
      </c>
      <c r="S69" s="5">
        <f t="shared" si="97"/>
        <v>2966.3681872928601</v>
      </c>
      <c r="T69" s="5">
        <f t="shared" si="98"/>
        <v>122.25299096498088</v>
      </c>
      <c r="U69" s="5">
        <f t="shared" si="99"/>
        <v>511.06851782816204</v>
      </c>
      <c r="V69" s="5">
        <f t="shared" si="100"/>
        <v>578.64106218807365</v>
      </c>
      <c r="W69" s="15">
        <f t="shared" si="101"/>
        <v>-1.0734613539272964E-2</v>
      </c>
      <c r="X69" s="15">
        <f t="shared" si="102"/>
        <v>-1.217998157191269E-2</v>
      </c>
      <c r="Y69" s="15">
        <f t="shared" si="103"/>
        <v>-9.7425357312937999E-3</v>
      </c>
      <c r="Z69" s="5">
        <f t="shared" si="133"/>
        <v>12529.190379079912</v>
      </c>
      <c r="AA69" s="5">
        <f t="shared" si="134"/>
        <v>17754.402349929202</v>
      </c>
      <c r="AB69" s="5">
        <f t="shared" si="135"/>
        <v>7705.4226241196666</v>
      </c>
      <c r="AC69" s="16">
        <f t="shared" si="107"/>
        <v>2.19588148541136</v>
      </c>
      <c r="AD69" s="16">
        <f t="shared" si="108"/>
        <v>2.8865536569611066</v>
      </c>
      <c r="AE69" s="16">
        <f t="shared" si="109"/>
        <v>2.6647054202526999</v>
      </c>
      <c r="AF69" s="15">
        <f t="shared" si="110"/>
        <v>-4.0504037456468023E-3</v>
      </c>
      <c r="AG69" s="15">
        <f t="shared" si="111"/>
        <v>2.9673830763510267E-4</v>
      </c>
      <c r="AH69" s="15">
        <f t="shared" si="112"/>
        <v>9.7937136394747881E-3</v>
      </c>
      <c r="AI69" s="1">
        <f t="shared" si="70"/>
        <v>80578.121807481381</v>
      </c>
      <c r="AJ69" s="1">
        <f t="shared" si="71"/>
        <v>18888.309039101929</v>
      </c>
      <c r="AK69" s="1">
        <f t="shared" si="72"/>
        <v>7299.4992297652707</v>
      </c>
      <c r="AL69" s="14">
        <f t="shared" si="113"/>
        <v>19.545534847668499</v>
      </c>
      <c r="AM69" s="14">
        <f t="shared" si="114"/>
        <v>3.2103820265548264</v>
      </c>
      <c r="AN69" s="14">
        <f t="shared" si="115"/>
        <v>1.2034174598363268</v>
      </c>
      <c r="AO69" s="11">
        <f t="shared" si="116"/>
        <v>1.8095467155185369E-2</v>
      </c>
      <c r="AP69" s="11">
        <f t="shared" si="117"/>
        <v>2.2795515998805142E-2</v>
      </c>
      <c r="AQ69" s="11">
        <f t="shared" si="118"/>
        <v>2.067840921887059E-2</v>
      </c>
      <c r="AR69" s="1">
        <f t="shared" si="136"/>
        <v>51461.454121692121</v>
      </c>
      <c r="AS69" s="1">
        <f t="shared" si="125"/>
        <v>12936.752228152896</v>
      </c>
      <c r="AT69" s="1">
        <f t="shared" si="126"/>
        <v>5126.4391366831687</v>
      </c>
      <c r="AU69" s="1">
        <f t="shared" si="76"/>
        <v>10292.290824338424</v>
      </c>
      <c r="AV69" s="1">
        <f t="shared" si="77"/>
        <v>2587.3504456305795</v>
      </c>
      <c r="AW69" s="1">
        <f t="shared" si="78"/>
        <v>1025.2878273366339</v>
      </c>
      <c r="AX69" s="17">
        <f t="shared" si="137"/>
        <v>8.0749882438475321E-2</v>
      </c>
      <c r="AY69" s="17">
        <v>0.05</v>
      </c>
      <c r="AZ69" s="17">
        <v>0</v>
      </c>
      <c r="BA69" s="2">
        <f t="shared" si="138"/>
        <v>1899.450767656439</v>
      </c>
      <c r="BB69" s="17">
        <f t="shared" si="127"/>
        <v>1.1858286097750406E-2</v>
      </c>
      <c r="BC69" s="17">
        <f t="shared" si="128"/>
        <v>6.6843897829449175E-2</v>
      </c>
      <c r="BD69" s="17">
        <f t="shared" si="129"/>
        <v>7.3208520075299002E-2</v>
      </c>
      <c r="BE69" s="1">
        <f t="shared" si="130"/>
        <v>863.15592607166752</v>
      </c>
      <c r="BF69" s="1">
        <f t="shared" si="131"/>
        <v>-299.05333920513976</v>
      </c>
      <c r="BG69" s="1">
        <f t="shared" si="132"/>
        <v>-564.10258686652776</v>
      </c>
      <c r="BH69" s="12">
        <f t="shared" si="30"/>
        <v>9.7411664683491814</v>
      </c>
      <c r="BI69" s="2">
        <f t="shared" si="31"/>
        <v>1.7744914674542027E-4</v>
      </c>
      <c r="BJ69" s="2">
        <f t="shared" si="9"/>
        <v>2.2162831059110776E-4</v>
      </c>
      <c r="BK69" s="2">
        <f t="shared" si="10"/>
        <v>-5.3594874116154594E-4</v>
      </c>
      <c r="BL69" s="2">
        <f t="shared" si="32"/>
        <v>9.1317911241728584</v>
      </c>
      <c r="BM69" s="2">
        <f t="shared" si="11"/>
        <v>2.8671505408612754</v>
      </c>
      <c r="BN69" s="2">
        <f t="shared" si="12"/>
        <v>-2.7475086019466266</v>
      </c>
      <c r="BO69" s="2">
        <f t="shared" si="13"/>
        <v>66.333198629946779</v>
      </c>
      <c r="BP69" s="2">
        <f t="shared" si="14"/>
        <v>7.2865039178322357</v>
      </c>
      <c r="BQ69" s="2">
        <f t="shared" si="15"/>
        <v>0</v>
      </c>
      <c r="BR69" s="11">
        <f t="shared" si="47"/>
        <v>5.1672118586478771E-2</v>
      </c>
      <c r="BS69" s="11"/>
      <c r="BT69" s="11"/>
    </row>
    <row r="70" spans="1:72" x14ac:dyDescent="0.3">
      <c r="A70" s="2">
        <f t="shared" si="79"/>
        <v>2024</v>
      </c>
      <c r="B70" s="5">
        <f t="shared" si="80"/>
        <v>1121.9004975309206</v>
      </c>
      <c r="C70" s="5">
        <f t="shared" si="81"/>
        <v>2750.2202222623778</v>
      </c>
      <c r="D70" s="5">
        <f t="shared" si="82"/>
        <v>3750.7922053673574</v>
      </c>
      <c r="E70" s="15">
        <f t="shared" si="83"/>
        <v>2.0033574532949726E-3</v>
      </c>
      <c r="F70" s="15">
        <f t="shared" si="84"/>
        <v>3.946748519088052E-3</v>
      </c>
      <c r="G70" s="15">
        <f t="shared" si="85"/>
        <v>8.0571467074340309E-3</v>
      </c>
      <c r="H70" s="5">
        <f t="shared" si="86"/>
        <v>52755.11209602296</v>
      </c>
      <c r="I70" s="5">
        <f t="shared" si="87"/>
        <v>13367.163663527139</v>
      </c>
      <c r="J70" s="5">
        <f t="shared" si="88"/>
        <v>5307.0360247540084</v>
      </c>
      <c r="K70" s="5">
        <f t="shared" si="89"/>
        <v>47022.986630388747</v>
      </c>
      <c r="L70" s="5">
        <f t="shared" si="90"/>
        <v>4860.3975621018026</v>
      </c>
      <c r="M70" s="5">
        <f t="shared" si="91"/>
        <v>1414.9106999741755</v>
      </c>
      <c r="N70" s="15">
        <f t="shared" si="92"/>
        <v>2.3088774963813341E-2</v>
      </c>
      <c r="O70" s="15">
        <f t="shared" si="93"/>
        <v>2.9208412955401331E-2</v>
      </c>
      <c r="P70" s="15">
        <f t="shared" si="94"/>
        <v>2.6954204078568855E-2</v>
      </c>
      <c r="Q70" s="5">
        <f t="shared" si="95"/>
        <v>6380.2376718461037</v>
      </c>
      <c r="R70" s="5">
        <f t="shared" si="96"/>
        <v>6748.3285321506119</v>
      </c>
      <c r="S70" s="5">
        <f t="shared" si="97"/>
        <v>3040.9509118413966</v>
      </c>
      <c r="T70" s="5">
        <f t="shared" si="98"/>
        <v>120.94065235295159</v>
      </c>
      <c r="U70" s="5">
        <f t="shared" si="99"/>
        <v>504.84371269903028</v>
      </c>
      <c r="V70" s="5">
        <f t="shared" si="100"/>
        <v>573.00363096411252</v>
      </c>
      <c r="W70" s="15">
        <f t="shared" si="101"/>
        <v>-1.0734613539272964E-2</v>
      </c>
      <c r="X70" s="15">
        <f t="shared" si="102"/>
        <v>-1.217998157191269E-2</v>
      </c>
      <c r="Y70" s="15">
        <f t="shared" si="103"/>
        <v>-9.7425357312937999E-3</v>
      </c>
      <c r="Z70" s="5">
        <f t="shared" si="133"/>
        <v>12647.989539481561</v>
      </c>
      <c r="AA70" s="5">
        <f t="shared" si="134"/>
        <v>18135.790159446482</v>
      </c>
      <c r="AB70" s="5">
        <f t="shared" si="135"/>
        <v>7981.9117710181299</v>
      </c>
      <c r="AC70" s="16">
        <f t="shared" si="107"/>
        <v>2.1869872788178535</v>
      </c>
      <c r="AD70" s="16">
        <f t="shared" si="108"/>
        <v>2.8874102080081712</v>
      </c>
      <c r="AE70" s="16">
        <f t="shared" si="109"/>
        <v>2.6908027820722111</v>
      </c>
      <c r="AF70" s="15">
        <f t="shared" si="110"/>
        <v>-4.0504037456468023E-3</v>
      </c>
      <c r="AG70" s="15">
        <f t="shared" si="111"/>
        <v>2.9673830763510267E-4</v>
      </c>
      <c r="AH70" s="15">
        <f t="shared" si="112"/>
        <v>9.7937136394747881E-3</v>
      </c>
      <c r="AI70" s="1">
        <f t="shared" si="70"/>
        <v>82812.600451071674</v>
      </c>
      <c r="AJ70" s="1">
        <f t="shared" si="71"/>
        <v>19586.828580822315</v>
      </c>
      <c r="AK70" s="1">
        <f t="shared" si="72"/>
        <v>7594.8371341253778</v>
      </c>
      <c r="AL70" s="14">
        <f t="shared" si="113"/>
        <v>19.895683575696349</v>
      </c>
      <c r="AM70" s="14">
        <f t="shared" si="114"/>
        <v>3.2828325182549478</v>
      </c>
      <c r="AN70" s="14">
        <f t="shared" si="115"/>
        <v>1.2280533709449999</v>
      </c>
      <c r="AO70" s="11">
        <f t="shared" si="116"/>
        <v>1.7914512483633516E-2</v>
      </c>
      <c r="AP70" s="11">
        <f t="shared" si="117"/>
        <v>2.2567560838817089E-2</v>
      </c>
      <c r="AQ70" s="11">
        <f t="shared" si="118"/>
        <v>2.0471625126681884E-2</v>
      </c>
      <c r="AR70" s="1">
        <f t="shared" si="136"/>
        <v>52755.11209602296</v>
      </c>
      <c r="AS70" s="1">
        <f t="shared" si="125"/>
        <v>13367.163663527139</v>
      </c>
      <c r="AT70" s="1">
        <f t="shared" si="126"/>
        <v>5307.0360247540084</v>
      </c>
      <c r="AU70" s="1">
        <f t="shared" si="76"/>
        <v>10551.022419204593</v>
      </c>
      <c r="AV70" s="1">
        <f t="shared" si="77"/>
        <v>2673.432732705428</v>
      </c>
      <c r="AW70" s="1">
        <f t="shared" si="78"/>
        <v>1061.4072049508018</v>
      </c>
      <c r="AX70" s="17">
        <f t="shared" si="137"/>
        <v>8.1554073262402882E-2</v>
      </c>
      <c r="AY70" s="17">
        <v>0.05</v>
      </c>
      <c r="AZ70" s="17">
        <v>0</v>
      </c>
      <c r="BA70" s="2">
        <f t="shared" si="138"/>
        <v>1938.2845734973087</v>
      </c>
      <c r="BB70" s="17">
        <f t="shared" si="127"/>
        <v>1.1722192762065703E-2</v>
      </c>
      <c r="BC70" s="17">
        <f t="shared" si="128"/>
        <v>6.6335976696021523E-2</v>
      </c>
      <c r="BD70" s="17">
        <f t="shared" si="129"/>
        <v>7.3537150687781466E-2</v>
      </c>
      <c r="BE70" s="1">
        <f t="shared" si="130"/>
        <v>883.232894090591</v>
      </c>
      <c r="BF70" s="1">
        <f t="shared" si="131"/>
        <v>-296.26584540865412</v>
      </c>
      <c r="BG70" s="1">
        <f t="shared" si="132"/>
        <v>-586.96704868193683</v>
      </c>
      <c r="BH70" s="12">
        <f t="shared" si="30"/>
        <v>9.7787176569615273</v>
      </c>
      <c r="BI70" s="2">
        <f t="shared" si="31"/>
        <v>1.7745753314760045E-4</v>
      </c>
      <c r="BJ70" s="2">
        <f t="shared" ref="BJ70:BJ133" si="139">BJ$5*BC70^2+BF70*$BH70/AS70/1000</f>
        <v>2.2331358653870424E-4</v>
      </c>
      <c r="BK70" s="2">
        <f t="shared" ref="BK70:BK133" si="140">BK$5*BD70^2+BG70*$BH70/AT70/1000</f>
        <v>-5.4077125312774761E-4</v>
      </c>
      <c r="BL70" s="2">
        <f t="shared" si="32"/>
        <v>9.361792053485372</v>
      </c>
      <c r="BM70" s="2">
        <f t="shared" ref="BM70:BM133" si="141">BJ70*AS70</f>
        <v>2.9850692595520907</v>
      </c>
      <c r="BN70" s="2">
        <f t="shared" ref="BN70:BN133" si="142">BK70*AT70</f>
        <v>-2.8698925215003253</v>
      </c>
      <c r="BO70" s="2">
        <f t="shared" ref="BO70:BO133" si="143">2*BI$5*AX70*AR70/Z70*1000</f>
        <v>68.03285634313842</v>
      </c>
      <c r="BP70" s="2">
        <f t="shared" ref="BP70:BP133" si="144">2*BJ$5*AY70*AS70/AA70*1000</f>
        <v>7.3705989901766253</v>
      </c>
      <c r="BQ70" s="2">
        <f t="shared" ref="BQ70:BQ133" si="145">2*BK$5*AZ70*AT70/AB70*1000</f>
        <v>0</v>
      </c>
      <c r="BR70" s="11">
        <f t="shared" si="47"/>
        <v>5.1595554176780495E-2</v>
      </c>
      <c r="BS70" s="11"/>
      <c r="BT70" s="11"/>
    </row>
    <row r="71" spans="1:72" x14ac:dyDescent="0.3">
      <c r="A71" s="2">
        <f t="shared" si="79"/>
        <v>2025</v>
      </c>
      <c r="B71" s="5">
        <f t="shared" si="80"/>
        <v>1124.0356868683255</v>
      </c>
      <c r="C71" s="5">
        <f t="shared" si="81"/>
        <v>2760.5319284722891</v>
      </c>
      <c r="D71" s="5">
        <f t="shared" si="82"/>
        <v>3779.5018542817152</v>
      </c>
      <c r="E71" s="15">
        <f t="shared" si="83"/>
        <v>1.9031895806302238E-3</v>
      </c>
      <c r="F71" s="15">
        <f t="shared" si="84"/>
        <v>3.749411093133649E-3</v>
      </c>
      <c r="G71" s="15">
        <f t="shared" si="85"/>
        <v>7.6542893720623287E-3</v>
      </c>
      <c r="H71" s="5">
        <f t="shared" si="86"/>
        <v>54064.058556376411</v>
      </c>
      <c r="I71" s="5">
        <f t="shared" si="87"/>
        <v>13805.370516721718</v>
      </c>
      <c r="J71" s="5">
        <f t="shared" si="88"/>
        <v>5490.3910510055339</v>
      </c>
      <c r="K71" s="5">
        <f t="shared" si="89"/>
        <v>48098.169113299438</v>
      </c>
      <c r="L71" s="5">
        <f t="shared" si="90"/>
        <v>5000.9820115943276</v>
      </c>
      <c r="M71" s="5">
        <f t="shared" si="91"/>
        <v>1452.6758453063305</v>
      </c>
      <c r="N71" s="15">
        <f t="shared" si="92"/>
        <v>2.2865040269812509E-2</v>
      </c>
      <c r="O71" s="15">
        <f t="shared" si="93"/>
        <v>2.8924475353355961E-2</v>
      </c>
      <c r="P71" s="15">
        <f t="shared" si="94"/>
        <v>2.6690833091335353E-2</v>
      </c>
      <c r="Q71" s="5">
        <f t="shared" si="95"/>
        <v>6468.3537836943333</v>
      </c>
      <c r="R71" s="5">
        <f t="shared" si="96"/>
        <v>6884.665461389679</v>
      </c>
      <c r="S71" s="5">
        <f t="shared" si="97"/>
        <v>3115.363853758467</v>
      </c>
      <c r="T71" s="5">
        <f t="shared" si="98"/>
        <v>119.64240118875509</v>
      </c>
      <c r="U71" s="5">
        <f t="shared" si="99"/>
        <v>498.69472558166012</v>
      </c>
      <c r="V71" s="5">
        <f t="shared" si="100"/>
        <v>567.42112261528359</v>
      </c>
      <c r="W71" s="15">
        <f t="shared" si="101"/>
        <v>-1.0734613539272964E-2</v>
      </c>
      <c r="X71" s="15">
        <f t="shared" si="102"/>
        <v>-1.217998157191269E-2</v>
      </c>
      <c r="Y71" s="15">
        <f t="shared" si="103"/>
        <v>-9.7425357312937999E-3</v>
      </c>
      <c r="Z71" s="5">
        <f t="shared" si="133"/>
        <v>12763.625888284923</v>
      </c>
      <c r="AA71" s="5">
        <f t="shared" si="134"/>
        <v>18516.42595913609</v>
      </c>
      <c r="AB71" s="5">
        <f t="shared" si="135"/>
        <v>8262.7372068619516</v>
      </c>
      <c r="AC71" s="16">
        <f t="shared" si="107"/>
        <v>2.178129097352048</v>
      </c>
      <c r="AD71" s="16">
        <f t="shared" si="108"/>
        <v>2.8882670132267436</v>
      </c>
      <c r="AE71" s="16">
        <f t="shared" si="109"/>
        <v>2.7171557339801287</v>
      </c>
      <c r="AF71" s="15">
        <f t="shared" si="110"/>
        <v>-4.0504037456468023E-3</v>
      </c>
      <c r="AG71" s="15">
        <f t="shared" si="111"/>
        <v>2.9673830763510267E-4</v>
      </c>
      <c r="AH71" s="15">
        <f t="shared" si="112"/>
        <v>9.7937136394747881E-3</v>
      </c>
      <c r="AI71" s="1">
        <f t="shared" si="70"/>
        <v>85082.362825169112</v>
      </c>
      <c r="AJ71" s="1">
        <f t="shared" si="71"/>
        <v>20301.578455445513</v>
      </c>
      <c r="AK71" s="1">
        <f t="shared" si="72"/>
        <v>7896.7606256636427</v>
      </c>
      <c r="AL71" s="14">
        <f t="shared" si="113"/>
        <v>20.248540832765713</v>
      </c>
      <c r="AM71" s="14">
        <f t="shared" si="114"/>
        <v>3.3561771856085199</v>
      </c>
      <c r="AN71" s="14">
        <f t="shared" si="115"/>
        <v>1.2529422167080884</v>
      </c>
      <c r="AO71" s="11">
        <f t="shared" si="116"/>
        <v>1.7735367358797181E-2</v>
      </c>
      <c r="AP71" s="11">
        <f t="shared" si="117"/>
        <v>2.2341885230428918E-2</v>
      </c>
      <c r="AQ71" s="11">
        <f t="shared" si="118"/>
        <v>2.0266908875415064E-2</v>
      </c>
      <c r="AR71" s="1">
        <f>AL71*AI71^$AR$5*B71^(1-$AR$5)*(1-BI70)</f>
        <v>54064.058556376411</v>
      </c>
      <c r="AS71" s="1">
        <f t="shared" si="125"/>
        <v>13805.370516721718</v>
      </c>
      <c r="AT71" s="1">
        <f t="shared" si="126"/>
        <v>5490.3910510055339</v>
      </c>
      <c r="AU71" s="1">
        <f t="shared" si="76"/>
        <v>10812.811711275283</v>
      </c>
      <c r="AV71" s="1">
        <f t="shared" si="77"/>
        <v>2761.0741033443437</v>
      </c>
      <c r="AW71" s="1">
        <f t="shared" si="78"/>
        <v>1098.0782102011069</v>
      </c>
      <c r="AX71" s="17">
        <f t="shared" si="137"/>
        <v>8.236829909926259E-2</v>
      </c>
      <c r="AY71" s="17">
        <v>0.05</v>
      </c>
      <c r="AZ71" s="17">
        <v>0</v>
      </c>
      <c r="BA71" s="2">
        <f t="shared" si="138"/>
        <v>1977.1394527141483</v>
      </c>
      <c r="BB71" s="17">
        <f t="shared" si="127"/>
        <v>1.1587159197431182E-2</v>
      </c>
      <c r="BC71" s="17">
        <f t="shared" si="128"/>
        <v>6.5829513928626709E-2</v>
      </c>
      <c r="BD71" s="17">
        <f t="shared" si="129"/>
        <v>7.3863896641654284E-2</v>
      </c>
      <c r="BE71" s="1">
        <f t="shared" si="130"/>
        <v>903.42398965333234</v>
      </c>
      <c r="BF71" s="1">
        <f t="shared" si="131"/>
        <v>-293.10602262852984</v>
      </c>
      <c r="BG71" s="1">
        <f t="shared" si="132"/>
        <v>-610.31796702480244</v>
      </c>
      <c r="BH71" s="12">
        <f t="shared" ref="BH71:BH134" si="146">1000*SUMPRODUCT(AX71:AZ71,Z71:AB71)/(Z71*Z71/2/BI$5/AR71+AA71*AA71/2/BJ$5/AS71+AB71*AB71/2/BK$5/AT71)</f>
        <v>9.8161581800507065</v>
      </c>
      <c r="BI71" s="2">
        <f t="shared" ref="BI71:BI134" si="147">BI$5*BB71^2+BE71*$BH71/AR71/1000</f>
        <v>1.7745669307029529E-4</v>
      </c>
      <c r="BJ71" s="2">
        <f t="shared" si="139"/>
        <v>2.2494264887834131E-4</v>
      </c>
      <c r="BK71" s="2">
        <f t="shared" si="140"/>
        <v>-5.4558752270889856E-4</v>
      </c>
      <c r="BL71" s="2">
        <f t="shared" ref="BL71:BL134" si="148">BI71*AR71</f>
        <v>9.594029045373361</v>
      </c>
      <c r="BM71" s="2">
        <f t="shared" si="141"/>
        <v>3.1054166127783387</v>
      </c>
      <c r="BN71" s="2">
        <f t="shared" si="142"/>
        <v>-2.9954888522212153</v>
      </c>
      <c r="BO71" s="2">
        <f t="shared" si="143"/>
        <v>69.778988896548427</v>
      </c>
      <c r="BP71" s="2">
        <f t="shared" si="144"/>
        <v>7.4557425645687774</v>
      </c>
      <c r="BQ71" s="2">
        <f t="shared" si="145"/>
        <v>0</v>
      </c>
      <c r="BR71" s="11">
        <f t="shared" si="47"/>
        <v>5.1511636660315635E-2</v>
      </c>
      <c r="BS71" s="11"/>
      <c r="BT71" s="11"/>
    </row>
    <row r="72" spans="1:72" x14ac:dyDescent="0.3">
      <c r="A72" s="2">
        <f t="shared" si="79"/>
        <v>2026</v>
      </c>
      <c r="B72" s="5">
        <f t="shared" si="80"/>
        <v>1126.0679772254546</v>
      </c>
      <c r="C72" s="5">
        <f t="shared" si="81"/>
        <v>2770.3647790560749</v>
      </c>
      <c r="D72" s="5">
        <f t="shared" si="82"/>
        <v>3806.9847851128879</v>
      </c>
      <c r="E72" s="15">
        <f t="shared" si="83"/>
        <v>1.8080301015987125E-3</v>
      </c>
      <c r="F72" s="15">
        <f t="shared" si="84"/>
        <v>3.5619405384769666E-3</v>
      </c>
      <c r="G72" s="15">
        <f t="shared" si="85"/>
        <v>7.2715749034592122E-3</v>
      </c>
      <c r="H72" s="5">
        <f t="shared" si="86"/>
        <v>55388.145845891573</v>
      </c>
      <c r="I72" s="5">
        <f t="shared" si="87"/>
        <v>14251.354282975386</v>
      </c>
      <c r="J72" s="5">
        <f t="shared" si="88"/>
        <v>5676.4628457968793</v>
      </c>
      <c r="K72" s="5">
        <f t="shared" si="89"/>
        <v>49187.213353108331</v>
      </c>
      <c r="L72" s="5">
        <f t="shared" si="90"/>
        <v>5144.2158053392304</v>
      </c>
      <c r="M72" s="5">
        <f t="shared" si="91"/>
        <v>1491.0652829489982</v>
      </c>
      <c r="N72" s="15">
        <f t="shared" si="92"/>
        <v>2.264211424022311E-2</v>
      </c>
      <c r="O72" s="15">
        <f t="shared" si="93"/>
        <v>2.8641133563933607E-2</v>
      </c>
      <c r="P72" s="15">
        <f t="shared" si="94"/>
        <v>2.6426706113897191E-2</v>
      </c>
      <c r="Q72" s="5">
        <f t="shared" si="95"/>
        <v>6555.634943204831</v>
      </c>
      <c r="R72" s="5">
        <f t="shared" si="96"/>
        <v>7020.5111681870476</v>
      </c>
      <c r="S72" s="5">
        <f t="shared" si="97"/>
        <v>3189.5647494700379</v>
      </c>
      <c r="T72" s="5">
        <f t="shared" si="98"/>
        <v>118.35808624908314</v>
      </c>
      <c r="U72" s="5">
        <f t="shared" si="99"/>
        <v>492.62063301406545</v>
      </c>
      <c r="V72" s="5">
        <f t="shared" si="100"/>
        <v>561.89300205351333</v>
      </c>
      <c r="W72" s="15">
        <f t="shared" si="101"/>
        <v>-1.0734613539272964E-2</v>
      </c>
      <c r="X72" s="15">
        <f t="shared" si="102"/>
        <v>-1.217998157191269E-2</v>
      </c>
      <c r="Y72" s="15">
        <f t="shared" si="103"/>
        <v>-9.7425357312937999E-3</v>
      </c>
      <c r="Z72" s="5">
        <f t="shared" si="133"/>
        <v>12876.064707707925</v>
      </c>
      <c r="AA72" s="5">
        <f t="shared" si="134"/>
        <v>18896.120081087101</v>
      </c>
      <c r="AB72" s="5">
        <f t="shared" si="135"/>
        <v>8547.83184691526</v>
      </c>
      <c r="AC72" s="16">
        <f t="shared" si="107"/>
        <v>2.169306795097631</v>
      </c>
      <c r="AD72" s="16">
        <f t="shared" si="108"/>
        <v>2.8891240726922467</v>
      </c>
      <c r="AE72" s="16">
        <f t="shared" si="109"/>
        <v>2.7437667791525868</v>
      </c>
      <c r="AF72" s="15">
        <f t="shared" si="110"/>
        <v>-4.0504037456468023E-3</v>
      </c>
      <c r="AG72" s="15">
        <f t="shared" si="111"/>
        <v>2.9673830763510267E-4</v>
      </c>
      <c r="AH72" s="15">
        <f t="shared" si="112"/>
        <v>9.7937136394747881E-3</v>
      </c>
      <c r="AI72" s="1">
        <f t="shared" si="70"/>
        <v>87386.938253927481</v>
      </c>
      <c r="AJ72" s="1">
        <f t="shared" si="71"/>
        <v>21032.494713245305</v>
      </c>
      <c r="AK72" s="1">
        <f t="shared" si="72"/>
        <v>8205.1627732983852</v>
      </c>
      <c r="AL72" s="14">
        <f t="shared" si="113"/>
        <v>20.60406498981293</v>
      </c>
      <c r="AM72" s="14">
        <f t="shared" si="114"/>
        <v>3.4304106778474308</v>
      </c>
      <c r="AN72" s="14">
        <f t="shared" si="115"/>
        <v>1.2780815497829499</v>
      </c>
      <c r="AO72" s="11">
        <f t="shared" si="116"/>
        <v>1.755801368520921E-2</v>
      </c>
      <c r="AP72" s="11">
        <f t="shared" si="117"/>
        <v>2.2118466378124629E-2</v>
      </c>
      <c r="AQ72" s="11">
        <f t="shared" si="118"/>
        <v>2.0064239786660911E-2</v>
      </c>
      <c r="AR72" s="1">
        <f t="shared" si="136"/>
        <v>55388.145845891573</v>
      </c>
      <c r="AS72" s="1">
        <f t="shared" si="125"/>
        <v>14251.354282975386</v>
      </c>
      <c r="AT72" s="1">
        <f t="shared" si="126"/>
        <v>5676.4628457968793</v>
      </c>
      <c r="AU72" s="1">
        <f t="shared" si="76"/>
        <v>11077.629169178315</v>
      </c>
      <c r="AV72" s="1">
        <f t="shared" si="77"/>
        <v>2850.2708565950775</v>
      </c>
      <c r="AW72" s="1">
        <f t="shared" si="78"/>
        <v>1135.2925691593759</v>
      </c>
      <c r="AX72" s="17">
        <f t="shared" si="137"/>
        <v>8.3192718586597048E-2</v>
      </c>
      <c r="AY72" s="17">
        <v>0.05</v>
      </c>
      <c r="AZ72" s="17">
        <v>0</v>
      </c>
      <c r="BA72" s="2">
        <f t="shared" si="138"/>
        <v>2016.0008317855145</v>
      </c>
      <c r="BB72" s="17">
        <f t="shared" si="127"/>
        <v>1.1453157705838012E-2</v>
      </c>
      <c r="BC72" s="17">
        <f t="shared" si="128"/>
        <v>6.5324398718762611E-2</v>
      </c>
      <c r="BD72" s="17">
        <f t="shared" si="129"/>
        <v>7.4188585011983166E-2</v>
      </c>
      <c r="BE72" s="1">
        <f t="shared" si="130"/>
        <v>923.72322800320535</v>
      </c>
      <c r="BF72" s="1">
        <f t="shared" si="131"/>
        <v>-289.57167836019556</v>
      </c>
      <c r="BG72" s="1">
        <f t="shared" si="132"/>
        <v>-634.15154964300984</v>
      </c>
      <c r="BH72" s="12">
        <f t="shared" si="146"/>
        <v>9.8534635202198686</v>
      </c>
      <c r="BI72" s="2">
        <f t="shared" si="147"/>
        <v>1.7744638304645975E-4</v>
      </c>
      <c r="BJ72" s="2">
        <f t="shared" si="139"/>
        <v>2.2651628039083876E-4</v>
      </c>
      <c r="BK72" s="2">
        <f t="shared" si="140"/>
        <v>-5.5039461460802555E-4</v>
      </c>
      <c r="BL72" s="2">
        <f t="shared" si="148"/>
        <v>9.8284261440032541</v>
      </c>
      <c r="BM72" s="2">
        <f t="shared" si="141"/>
        <v>3.2281637627116333</v>
      </c>
      <c r="BN72" s="2">
        <f t="shared" si="142"/>
        <v>-3.1242945803491495</v>
      </c>
      <c r="BO72" s="2">
        <f t="shared" si="143"/>
        <v>71.572961692748521</v>
      </c>
      <c r="BP72" s="2">
        <f t="shared" si="144"/>
        <v>7.5419473531179539</v>
      </c>
      <c r="BQ72" s="2">
        <f t="shared" si="145"/>
        <v>0</v>
      </c>
      <c r="BR72" s="11">
        <f t="shared" ref="BR72:BR135" si="149">SUM(H72:J72)*SUM(B71:D71)/SUM(H71:J71)/SUM(B72:D72)-1+BR$5</f>
        <v>5.1420970493307933E-2</v>
      </c>
      <c r="BS72" s="11"/>
      <c r="BT72" s="11"/>
    </row>
    <row r="73" spans="1:72" x14ac:dyDescent="0.3">
      <c r="A73" s="2">
        <f t="shared" si="79"/>
        <v>2027</v>
      </c>
      <c r="B73" s="5">
        <f t="shared" si="80"/>
        <v>1128.0021437847611</v>
      </c>
      <c r="C73" s="5">
        <f t="shared" si="81"/>
        <v>2779.7392599383193</v>
      </c>
      <c r="D73" s="5">
        <f t="shared" si="82"/>
        <v>3833.283421383102</v>
      </c>
      <c r="E73" s="15">
        <f t="shared" si="83"/>
        <v>1.7176285965187768E-3</v>
      </c>
      <c r="F73" s="15">
        <f t="shared" si="84"/>
        <v>3.3838435115531181E-3</v>
      </c>
      <c r="G73" s="15">
        <f t="shared" si="85"/>
        <v>6.9079961582862509E-3</v>
      </c>
      <c r="H73" s="5">
        <f t="shared" si="86"/>
        <v>56727.226949274038</v>
      </c>
      <c r="I73" s="5">
        <f t="shared" si="87"/>
        <v>14705.096116040755</v>
      </c>
      <c r="J73" s="5">
        <f t="shared" si="88"/>
        <v>5865.2113458316098</v>
      </c>
      <c r="K73" s="5">
        <f t="shared" si="89"/>
        <v>50289.999236117052</v>
      </c>
      <c r="L73" s="5">
        <f t="shared" si="90"/>
        <v>5290.0990851807637</v>
      </c>
      <c r="M73" s="5">
        <f t="shared" si="91"/>
        <v>1530.075056050867</v>
      </c>
      <c r="N73" s="15">
        <f t="shared" si="92"/>
        <v>2.2420174021487549E-2</v>
      </c>
      <c r="O73" s="15">
        <f t="shared" si="93"/>
        <v>2.8358701376820061E-2</v>
      </c>
      <c r="P73" s="15">
        <f t="shared" si="94"/>
        <v>2.6162350869518125E-2</v>
      </c>
      <c r="Q73" s="5">
        <f t="shared" si="95"/>
        <v>6642.052471855528</v>
      </c>
      <c r="R73" s="5">
        <f t="shared" si="96"/>
        <v>7155.801559547459</v>
      </c>
      <c r="S73" s="5">
        <f t="shared" si="97"/>
        <v>3263.5135033847419</v>
      </c>
      <c r="T73" s="5">
        <f t="shared" si="98"/>
        <v>117.0875579339513</v>
      </c>
      <c r="U73" s="5">
        <f t="shared" si="99"/>
        <v>486.62052278201014</v>
      </c>
      <c r="V73" s="5">
        <f t="shared" si="100"/>
        <v>556.41873940384301</v>
      </c>
      <c r="W73" s="15">
        <f t="shared" si="101"/>
        <v>-1.0734613539272964E-2</v>
      </c>
      <c r="X73" s="15">
        <f t="shared" si="102"/>
        <v>-1.217998157191269E-2</v>
      </c>
      <c r="Y73" s="15">
        <f t="shared" si="103"/>
        <v>-9.7425357312937999E-3</v>
      </c>
      <c r="Z73" s="5">
        <f t="shared" si="133"/>
        <v>12985.275011174415</v>
      </c>
      <c r="AA73" s="5">
        <f t="shared" si="134"/>
        <v>19274.689269654587</v>
      </c>
      <c r="AB73" s="5">
        <f t="shared" si="135"/>
        <v>8837.1307185951027</v>
      </c>
      <c r="AC73" s="16">
        <f t="shared" si="107"/>
        <v>2.1605202267293104</v>
      </c>
      <c r="AD73" s="16">
        <f t="shared" si="108"/>
        <v>2.8899813864801254</v>
      </c>
      <c r="AE73" s="16">
        <f t="shared" si="109"/>
        <v>2.7706384452811115</v>
      </c>
      <c r="AF73" s="15">
        <f t="shared" si="110"/>
        <v>-4.0504037456468023E-3</v>
      </c>
      <c r="AG73" s="15">
        <f t="shared" si="111"/>
        <v>2.9673830763510267E-4</v>
      </c>
      <c r="AH73" s="15">
        <f t="shared" si="112"/>
        <v>9.7937136394747881E-3</v>
      </c>
      <c r="AI73" s="1">
        <f t="shared" si="70"/>
        <v>89725.873597713042</v>
      </c>
      <c r="AJ73" s="1">
        <f t="shared" si="71"/>
        <v>21779.516098515855</v>
      </c>
      <c r="AK73" s="1">
        <f t="shared" si="72"/>
        <v>8519.9390651279227</v>
      </c>
      <c r="AL73" s="14">
        <f t="shared" si="113"/>
        <v>20.962213780324387</v>
      </c>
      <c r="AM73" s="14">
        <f t="shared" si="114"/>
        <v>3.5055273468561481</v>
      </c>
      <c r="AN73" s="14">
        <f t="shared" si="115"/>
        <v>1.3034688471178848</v>
      </c>
      <c r="AO73" s="11">
        <f t="shared" si="116"/>
        <v>1.7382433548357116E-2</v>
      </c>
      <c r="AP73" s="11">
        <f t="shared" si="117"/>
        <v>2.1897281714343381E-2</v>
      </c>
      <c r="AQ73" s="11">
        <f t="shared" si="118"/>
        <v>1.9863597388794303E-2</v>
      </c>
      <c r="AR73" s="1">
        <f t="shared" si="136"/>
        <v>56727.226949274038</v>
      </c>
      <c r="AS73" s="1">
        <f t="shared" si="125"/>
        <v>14705.096116040755</v>
      </c>
      <c r="AT73" s="1">
        <f t="shared" si="126"/>
        <v>5865.2113458316098</v>
      </c>
      <c r="AU73" s="1">
        <f t="shared" si="76"/>
        <v>11345.445389854809</v>
      </c>
      <c r="AV73" s="1">
        <f t="shared" si="77"/>
        <v>2941.0192232081513</v>
      </c>
      <c r="AW73" s="1">
        <f t="shared" si="78"/>
        <v>1173.0422691663221</v>
      </c>
      <c r="AX73" s="17">
        <f t="shared" si="137"/>
        <v>8.4027506968432905E-2</v>
      </c>
      <c r="AY73" s="17">
        <v>0.05</v>
      </c>
      <c r="AZ73" s="17">
        <v>0</v>
      </c>
      <c r="BA73" s="2">
        <f t="shared" si="138"/>
        <v>2054.8547499712054</v>
      </c>
      <c r="BB73" s="17">
        <f t="shared" si="127"/>
        <v>1.1320161751147603E-2</v>
      </c>
      <c r="BC73" s="17">
        <f t="shared" si="128"/>
        <v>6.4820526252079277E-2</v>
      </c>
      <c r="BD73" s="17">
        <f t="shared" si="129"/>
        <v>7.4511043869897681E-2</v>
      </c>
      <c r="BE73" s="1">
        <f t="shared" si="130"/>
        <v>944.1248729788465</v>
      </c>
      <c r="BF73" s="1">
        <f t="shared" si="131"/>
        <v>-285.66103832158649</v>
      </c>
      <c r="BG73" s="1">
        <f t="shared" si="132"/>
        <v>-658.46383465726012</v>
      </c>
      <c r="BH73" s="12">
        <f t="shared" si="146"/>
        <v>9.89060892753111</v>
      </c>
      <c r="BI73" s="2">
        <f t="shared" si="147"/>
        <v>1.7742638787845408E-4</v>
      </c>
      <c r="BJ73" s="2">
        <f t="shared" si="139"/>
        <v>2.28035200161143E-4</v>
      </c>
      <c r="BK73" s="2">
        <f t="shared" si="140"/>
        <v>-5.551895658581817E-4</v>
      </c>
      <c r="BL73" s="2">
        <f t="shared" si="148"/>
        <v>10.064906971970988</v>
      </c>
      <c r="BM73" s="2">
        <f t="shared" si="141"/>
        <v>3.3532795362101999</v>
      </c>
      <c r="BN73" s="2">
        <f t="shared" si="142"/>
        <v>-3.2563041407587332</v>
      </c>
      <c r="BO73" s="2">
        <f t="shared" si="143"/>
        <v>73.416195709033246</v>
      </c>
      <c r="BP73" s="2">
        <f t="shared" si="144"/>
        <v>7.6292260333306432</v>
      </c>
      <c r="BQ73" s="2">
        <f t="shared" si="145"/>
        <v>0</v>
      </c>
      <c r="BR73" s="11">
        <f t="shared" si="149"/>
        <v>5.1324114038182572E-2</v>
      </c>
      <c r="BS73" s="11"/>
      <c r="BT73" s="11"/>
    </row>
    <row r="74" spans="1:72" x14ac:dyDescent="0.3">
      <c r="A74" s="2">
        <f t="shared" si="79"/>
        <v>2028</v>
      </c>
      <c r="B74" s="5">
        <f t="shared" si="80"/>
        <v>1129.8427580869054</v>
      </c>
      <c r="C74" s="5">
        <f t="shared" si="81"/>
        <v>2788.6751524639435</v>
      </c>
      <c r="D74" s="5">
        <f t="shared" si="82"/>
        <v>3858.4397131742121</v>
      </c>
      <c r="E74" s="15">
        <f t="shared" si="83"/>
        <v>1.6317471666928379E-3</v>
      </c>
      <c r="F74" s="15">
        <f t="shared" si="84"/>
        <v>3.2146513359754621E-3</v>
      </c>
      <c r="G74" s="15">
        <f t="shared" si="85"/>
        <v>6.5625963503719376E-3</v>
      </c>
      <c r="H74" s="5">
        <f t="shared" si="86"/>
        <v>58081.155205786359</v>
      </c>
      <c r="I74" s="5">
        <f t="shared" si="87"/>
        <v>15166.576729832464</v>
      </c>
      <c r="J74" s="5">
        <f t="shared" si="88"/>
        <v>6056.5977456642258</v>
      </c>
      <c r="K74" s="5">
        <f t="shared" si="89"/>
        <v>51406.405705632591</v>
      </c>
      <c r="L74" s="5">
        <f t="shared" si="90"/>
        <v>5438.6315725702161</v>
      </c>
      <c r="M74" s="5">
        <f t="shared" si="91"/>
        <v>1569.7012771729071</v>
      </c>
      <c r="N74" s="15">
        <f t="shared" si="92"/>
        <v>2.2199373363954278E-2</v>
      </c>
      <c r="O74" s="15">
        <f t="shared" si="93"/>
        <v>2.8077449022748668E-2</v>
      </c>
      <c r="P74" s="15">
        <f t="shared" si="94"/>
        <v>2.5898220460057519E-2</v>
      </c>
      <c r="Q74" s="5">
        <f t="shared" si="95"/>
        <v>6727.579020175981</v>
      </c>
      <c r="R74" s="5">
        <f t="shared" si="96"/>
        <v>7290.4747569761112</v>
      </c>
      <c r="S74" s="5">
        <f t="shared" si="97"/>
        <v>3337.172093631139</v>
      </c>
      <c r="T74" s="5">
        <f t="shared" si="98"/>
        <v>115.8306682492731</v>
      </c>
      <c r="U74" s="5">
        <f t="shared" si="99"/>
        <v>480.69349378201076</v>
      </c>
      <c r="V74" s="5">
        <f t="shared" si="100"/>
        <v>550.9978099536396</v>
      </c>
      <c r="W74" s="15">
        <f t="shared" si="101"/>
        <v>-1.0734613539272964E-2</v>
      </c>
      <c r="X74" s="15">
        <f t="shared" si="102"/>
        <v>-1.217998157191269E-2</v>
      </c>
      <c r="Y74" s="15">
        <f t="shared" si="103"/>
        <v>-9.7425357312937999E-3</v>
      </c>
      <c r="Z74" s="5">
        <f t="shared" si="133"/>
        <v>13091.229318238153</v>
      </c>
      <c r="AA74" s="5">
        <f t="shared" si="134"/>
        <v>19651.956405188488</v>
      </c>
      <c r="AB74" s="5">
        <f t="shared" si="135"/>
        <v>9130.5708943953778</v>
      </c>
      <c r="AC74" s="16">
        <f t="shared" si="107"/>
        <v>2.1517692475104204</v>
      </c>
      <c r="AD74" s="16">
        <f t="shared" si="108"/>
        <v>2.8908389546658464</v>
      </c>
      <c r="AE74" s="16">
        <f t="shared" si="109"/>
        <v>2.7977732848127141</v>
      </c>
      <c r="AF74" s="15">
        <f t="shared" si="110"/>
        <v>-4.0504037456468023E-3</v>
      </c>
      <c r="AG74" s="15">
        <f t="shared" si="111"/>
        <v>2.9673830763510267E-4</v>
      </c>
      <c r="AH74" s="15">
        <f t="shared" si="112"/>
        <v>9.7937136394747881E-3</v>
      </c>
      <c r="AI74" s="1">
        <f t="shared" si="70"/>
        <v>92098.731627796544</v>
      </c>
      <c r="AJ74" s="1">
        <f t="shared" si="71"/>
        <v>22542.583711872419</v>
      </c>
      <c r="AK74" s="1">
        <f t="shared" si="72"/>
        <v>8840.9874277814524</v>
      </c>
      <c r="AL74" s="14">
        <f t="shared" si="113"/>
        <v>21.322944325506704</v>
      </c>
      <c r="AM74" s="14">
        <f t="shared" si="114"/>
        <v>3.5815212515288772</v>
      </c>
      <c r="AN74" s="14">
        <f t="shared" si="115"/>
        <v>1.3291015117019904</v>
      </c>
      <c r="AO74" s="11">
        <f t="shared" si="116"/>
        <v>1.7208609212873545E-2</v>
      </c>
      <c r="AP74" s="11">
        <f t="shared" si="117"/>
        <v>2.1678308897199947E-2</v>
      </c>
      <c r="AQ74" s="11">
        <f t="shared" si="118"/>
        <v>1.9664961414906361E-2</v>
      </c>
      <c r="AR74" s="1">
        <f t="shared" si="136"/>
        <v>58081.155205786359</v>
      </c>
      <c r="AS74" s="1">
        <f t="shared" si="125"/>
        <v>15166.576729832464</v>
      </c>
      <c r="AT74" s="1">
        <f t="shared" si="126"/>
        <v>6056.5977456642258</v>
      </c>
      <c r="AU74" s="1">
        <f t="shared" si="76"/>
        <v>11616.231041157273</v>
      </c>
      <c r="AV74" s="1">
        <f t="shared" si="77"/>
        <v>3033.3153459664932</v>
      </c>
      <c r="AW74" s="1">
        <f t="shared" si="78"/>
        <v>1211.3195491328452</v>
      </c>
      <c r="AX74" s="17">
        <f t="shared" si="137"/>
        <v>8.4872855224050872E-2</v>
      </c>
      <c r="AY74" s="17">
        <v>0.05</v>
      </c>
      <c r="AZ74" s="17">
        <v>0</v>
      </c>
      <c r="BA74" s="2">
        <f t="shared" si="138"/>
        <v>2093.6878308911014</v>
      </c>
      <c r="BB74" s="17">
        <f t="shared" si="127"/>
        <v>1.118814601936287E-2</v>
      </c>
      <c r="BC74" s="17">
        <f t="shared" si="128"/>
        <v>6.4317797871538199E-2</v>
      </c>
      <c r="BD74" s="17">
        <f t="shared" si="129"/>
        <v>7.4831102431491464E-2</v>
      </c>
      <c r="BE74" s="1">
        <f t="shared" si="130"/>
        <v>964.62342544626426</v>
      </c>
      <c r="BF74" s="1">
        <f t="shared" si="131"/>
        <v>-281.37273958976914</v>
      </c>
      <c r="BG74" s="1">
        <f t="shared" si="132"/>
        <v>-683.25068585649512</v>
      </c>
      <c r="BH74" s="12">
        <f t="shared" si="146"/>
        <v>9.9275695141985345</v>
      </c>
      <c r="BI74" s="2">
        <f t="shared" si="147"/>
        <v>1.7739651833032665E-4</v>
      </c>
      <c r="BJ74" s="2">
        <f t="shared" si="139"/>
        <v>2.2950006641097773E-4</v>
      </c>
      <c r="BK74" s="2">
        <f t="shared" si="140"/>
        <v>-5.5996938911123662E-4</v>
      </c>
      <c r="BL74" s="2">
        <f t="shared" si="148"/>
        <v>10.303394714109826</v>
      </c>
      <c r="BM74" s="2">
        <f t="shared" si="141"/>
        <v>3.4807303667237401</v>
      </c>
      <c r="BN74" s="2">
        <f t="shared" si="142"/>
        <v>-3.3915093397320892</v>
      </c>
      <c r="BO74" s="2">
        <f t="shared" si="143"/>
        <v>75.310169231528818</v>
      </c>
      <c r="BP74" s="2">
        <f t="shared" si="144"/>
        <v>7.7175912754560176</v>
      </c>
      <c r="BQ74" s="2">
        <f t="shared" si="145"/>
        <v>0</v>
      </c>
      <c r="BR74" s="11">
        <f t="shared" si="149"/>
        <v>5.1221583499263507E-2</v>
      </c>
      <c r="BS74" s="11"/>
      <c r="BT74" s="11"/>
    </row>
    <row r="75" spans="1:72" x14ac:dyDescent="0.3">
      <c r="A75" s="2">
        <f t="shared" si="79"/>
        <v>2029</v>
      </c>
      <c r="B75" s="5">
        <f t="shared" si="80"/>
        <v>1131.5941949202563</v>
      </c>
      <c r="C75" s="5">
        <f t="shared" si="81"/>
        <v>2797.1915398531901</v>
      </c>
      <c r="D75" s="5">
        <f t="shared" si="82"/>
        <v>3882.4950264350286</v>
      </c>
      <c r="E75" s="15">
        <f t="shared" si="83"/>
        <v>1.5501598083581959E-3</v>
      </c>
      <c r="F75" s="15">
        <f t="shared" si="84"/>
        <v>3.053918769176689E-3</v>
      </c>
      <c r="G75" s="15">
        <f t="shared" si="85"/>
        <v>6.2344665328533406E-3</v>
      </c>
      <c r="H75" s="5">
        <f t="shared" si="86"/>
        <v>59449.784041583778</v>
      </c>
      <c r="I75" s="5">
        <f t="shared" si="87"/>
        <v>15635.776302246628</v>
      </c>
      <c r="J75" s="5">
        <f t="shared" si="88"/>
        <v>6250.5844447427171</v>
      </c>
      <c r="K75" s="5">
        <f t="shared" si="89"/>
        <v>52536.310550597351</v>
      </c>
      <c r="L75" s="5">
        <f t="shared" si="90"/>
        <v>5589.8125242675615</v>
      </c>
      <c r="M75" s="5">
        <f t="shared" si="91"/>
        <v>1609.9401035117635</v>
      </c>
      <c r="N75" s="15">
        <f t="shared" si="92"/>
        <v>2.1979845302449563E-2</v>
      </c>
      <c r="O75" s="15">
        <f t="shared" si="93"/>
        <v>2.7797608585922173E-2</v>
      </c>
      <c r="P75" s="15">
        <f t="shared" si="94"/>
        <v>2.5634703190996921E-2</v>
      </c>
      <c r="Q75" s="5">
        <f t="shared" si="95"/>
        <v>6812.1885023574741</v>
      </c>
      <c r="R75" s="5">
        <f t="shared" si="96"/>
        <v>7424.4710030930783</v>
      </c>
      <c r="S75" s="5">
        <f t="shared" si="97"/>
        <v>3410.5044785455734</v>
      </c>
      <c r="T75" s="5">
        <f t="shared" si="98"/>
        <v>114.58727078962141</v>
      </c>
      <c r="U75" s="5">
        <f t="shared" si="99"/>
        <v>474.83865588600753</v>
      </c>
      <c r="V75" s="5">
        <f t="shared" si="100"/>
        <v>545.62969410230164</v>
      </c>
      <c r="W75" s="15">
        <f t="shared" si="101"/>
        <v>-1.0734613539272964E-2</v>
      </c>
      <c r="X75" s="15">
        <f t="shared" si="102"/>
        <v>-1.217998157191269E-2</v>
      </c>
      <c r="Y75" s="15">
        <f t="shared" si="103"/>
        <v>-9.7425357312937999E-3</v>
      </c>
      <c r="Z75" s="5">
        <f t="shared" si="133"/>
        <v>13193.903446431814</v>
      </c>
      <c r="AA75" s="5">
        <f t="shared" si="134"/>
        <v>20027.750241920534</v>
      </c>
      <c r="AB75" s="5">
        <f t="shared" si="135"/>
        <v>9428.091415947627</v>
      </c>
      <c r="AC75" s="16">
        <f t="shared" si="107"/>
        <v>2.1430537132905365</v>
      </c>
      <c r="AD75" s="16">
        <f t="shared" si="108"/>
        <v>2.8916967773248996</v>
      </c>
      <c r="AE75" s="16">
        <f t="shared" si="109"/>
        <v>2.8251738751923425</v>
      </c>
      <c r="AF75" s="15">
        <f t="shared" si="110"/>
        <v>-4.0504037456468023E-3</v>
      </c>
      <c r="AG75" s="15">
        <f t="shared" si="111"/>
        <v>2.9673830763510267E-4</v>
      </c>
      <c r="AH75" s="15">
        <f t="shared" si="112"/>
        <v>9.7937136394747881E-3</v>
      </c>
      <c r="AI75" s="1">
        <f t="shared" si="70"/>
        <v>94505.089506174161</v>
      </c>
      <c r="AJ75" s="1">
        <f t="shared" si="71"/>
        <v>23321.64068665167</v>
      </c>
      <c r="AK75" s="1">
        <f t="shared" si="72"/>
        <v>9168.2082341361529</v>
      </c>
      <c r="AL75" s="14">
        <f t="shared" si="113"/>
        <v>21.686213159510551</v>
      </c>
      <c r="AM75" s="14">
        <f t="shared" si="114"/>
        <v>3.6583861623012814</v>
      </c>
      <c r="AN75" s="14">
        <f t="shared" si="115"/>
        <v>1.3549768743466626</v>
      </c>
      <c r="AO75" s="11">
        <f t="shared" si="116"/>
        <v>1.7036523120744808E-2</v>
      </c>
      <c r="AP75" s="11">
        <f t="shared" si="117"/>
        <v>2.1461525808227949E-2</v>
      </c>
      <c r="AQ75" s="11">
        <f t="shared" si="118"/>
        <v>1.9468311800757296E-2</v>
      </c>
      <c r="AR75" s="1">
        <f t="shared" si="136"/>
        <v>59449.784041583778</v>
      </c>
      <c r="AS75" s="1">
        <f t="shared" si="125"/>
        <v>15635.776302246628</v>
      </c>
      <c r="AT75" s="1">
        <f t="shared" si="126"/>
        <v>6250.5844447427171</v>
      </c>
      <c r="AU75" s="1">
        <f t="shared" si="76"/>
        <v>11889.956808316756</v>
      </c>
      <c r="AV75" s="1">
        <f t="shared" si="77"/>
        <v>3127.1552604493259</v>
      </c>
      <c r="AW75" s="1">
        <f t="shared" si="78"/>
        <v>1250.1168889485434</v>
      </c>
      <c r="AX75" s="17">
        <f t="shared" si="137"/>
        <v>8.5728969270642108E-2</v>
      </c>
      <c r="AY75" s="17">
        <v>0.05</v>
      </c>
      <c r="AZ75" s="17">
        <v>0</v>
      </c>
      <c r="BA75" s="2">
        <f t="shared" si="138"/>
        <v>2132.4872552149986</v>
      </c>
      <c r="BB75" s="17">
        <f t="shared" si="127"/>
        <v>1.1057086460793611E-2</v>
      </c>
      <c r="BC75" s="17">
        <f t="shared" si="128"/>
        <v>6.3816121181287253E-2</v>
      </c>
      <c r="BD75" s="17">
        <f t="shared" si="129"/>
        <v>7.5148591201294634E-2</v>
      </c>
      <c r="BE75" s="1">
        <f t="shared" si="130"/>
        <v>985.21361195641271</v>
      </c>
      <c r="BF75" s="1">
        <f t="shared" si="131"/>
        <v>-276.70582433092915</v>
      </c>
      <c r="BG75" s="1">
        <f t="shared" si="132"/>
        <v>-708.50778762548327</v>
      </c>
      <c r="BH75" s="12">
        <f t="shared" si="146"/>
        <v>9.9643203376794887</v>
      </c>
      <c r="BI75" s="2">
        <f t="shared" si="147"/>
        <v>1.7735660898389517E-4</v>
      </c>
      <c r="BJ75" s="2">
        <f t="shared" si="139"/>
        <v>2.3091147955039864E-4</v>
      </c>
      <c r="BK75" s="2">
        <f t="shared" si="140"/>
        <v>-5.6473107595392984E-4</v>
      </c>
      <c r="BL75" s="2">
        <f t="shared" si="148"/>
        <v>10.543812102440185</v>
      </c>
      <c r="BM75" s="2">
        <f t="shared" si="141"/>
        <v>3.6104802398708298</v>
      </c>
      <c r="BN75" s="2">
        <f t="shared" si="142"/>
        <v>-3.529899278820452</v>
      </c>
      <c r="BO75" s="2">
        <f t="shared" si="143"/>
        <v>77.256419678068397</v>
      </c>
      <c r="BP75" s="2">
        <f t="shared" si="144"/>
        <v>7.8070557668125087</v>
      </c>
      <c r="BQ75" s="2">
        <f t="shared" si="145"/>
        <v>0</v>
      </c>
      <c r="BR75" s="11">
        <f t="shared" si="149"/>
        <v>5.1113856494664905E-2</v>
      </c>
      <c r="BS75" s="11"/>
      <c r="BT75" s="11"/>
    </row>
    <row r="76" spans="1:72" x14ac:dyDescent="0.3">
      <c r="A76" s="2">
        <f t="shared" si="79"/>
        <v>2030</v>
      </c>
      <c r="B76" s="5">
        <f t="shared" si="80"/>
        <v>1133.2606391685763</v>
      </c>
      <c r="C76" s="5">
        <f t="shared" si="81"/>
        <v>2805.3068158105034</v>
      </c>
      <c r="D76" s="5">
        <f t="shared" si="82"/>
        <v>3905.4900474759938</v>
      </c>
      <c r="E76" s="15">
        <f t="shared" si="83"/>
        <v>1.472651817940286E-3</v>
      </c>
      <c r="F76" s="15">
        <f t="shared" si="84"/>
        <v>2.9012228307178545E-3</v>
      </c>
      <c r="G76" s="15">
        <f t="shared" si="85"/>
        <v>5.9227432062106729E-3</v>
      </c>
      <c r="H76" s="5">
        <f t="shared" si="86"/>
        <v>60832.966721147117</v>
      </c>
      <c r="I76" s="5">
        <f t="shared" si="87"/>
        <v>16112.674381688001</v>
      </c>
      <c r="J76" s="5">
        <f t="shared" si="88"/>
        <v>6447.1349910479348</v>
      </c>
      <c r="K76" s="5">
        <f t="shared" si="89"/>
        <v>53679.590218343423</v>
      </c>
      <c r="L76" s="5">
        <f t="shared" si="90"/>
        <v>5743.6406923043678</v>
      </c>
      <c r="M76" s="5">
        <f t="shared" si="91"/>
        <v>1650.7877149026492</v>
      </c>
      <c r="N76" s="15">
        <f t="shared" si="92"/>
        <v>2.1761704538520776E-2</v>
      </c>
      <c r="O76" s="15">
        <f t="shared" si="93"/>
        <v>2.7519378757154822E-2</v>
      </c>
      <c r="P76" s="15">
        <f t="shared" si="94"/>
        <v>2.5372131113315932E-2</v>
      </c>
      <c r="Q76" s="5">
        <f t="shared" si="95"/>
        <v>6895.8560357329561</v>
      </c>
      <c r="R76" s="5">
        <f t="shared" si="96"/>
        <v>7557.7325736516132</v>
      </c>
      <c r="S76" s="5">
        <f t="shared" si="97"/>
        <v>3483.4765045634626</v>
      </c>
      <c r="T76" s="5">
        <f t="shared" si="98"/>
        <v>113.35722072117481</v>
      </c>
      <c r="U76" s="5">
        <f t="shared" si="99"/>
        <v>469.05512980768418</v>
      </c>
      <c r="V76" s="5">
        <f t="shared" si="100"/>
        <v>540.31387731145503</v>
      </c>
      <c r="W76" s="15">
        <f t="shared" si="101"/>
        <v>-1.0734613539272964E-2</v>
      </c>
      <c r="X76" s="15">
        <f t="shared" si="102"/>
        <v>-1.217998157191269E-2</v>
      </c>
      <c r="Y76" s="15">
        <f t="shared" si="103"/>
        <v>-9.7425357312937999E-3</v>
      </c>
      <c r="Z76" s="5">
        <f t="shared" si="133"/>
        <v>13293.276318291004</v>
      </c>
      <c r="AA76" s="5">
        <f t="shared" si="134"/>
        <v>20401.905160218124</v>
      </c>
      <c r="AB76" s="5">
        <f t="shared" si="135"/>
        <v>9729.6332111533957</v>
      </c>
      <c r="AC76" s="16">
        <f t="shared" si="107"/>
        <v>2.1343734805031023</v>
      </c>
      <c r="AD76" s="16">
        <f t="shared" si="108"/>
        <v>2.892554854532797</v>
      </c>
      <c r="AE76" s="16">
        <f t="shared" si="109"/>
        <v>2.8528428191077015</v>
      </c>
      <c r="AF76" s="15">
        <f t="shared" si="110"/>
        <v>-4.0504037456468023E-3</v>
      </c>
      <c r="AG76" s="15">
        <f t="shared" si="111"/>
        <v>2.9673830763510267E-4</v>
      </c>
      <c r="AH76" s="15">
        <f t="shared" si="112"/>
        <v>9.7937136394747881E-3</v>
      </c>
      <c r="AI76" s="1">
        <f t="shared" si="70"/>
        <v>96944.537363873504</v>
      </c>
      <c r="AJ76" s="1">
        <f t="shared" si="71"/>
        <v>24116.63187843583</v>
      </c>
      <c r="AK76" s="1">
        <f t="shared" si="72"/>
        <v>9501.5042996710818</v>
      </c>
      <c r="AL76" s="14">
        <f t="shared" si="113"/>
        <v>22.051976254685016</v>
      </c>
      <c r="AM76" s="14">
        <f t="shared" si="114"/>
        <v>3.736115565849587</v>
      </c>
      <c r="AN76" s="14">
        <f t="shared" si="115"/>
        <v>1.3810921954965329</v>
      </c>
      <c r="AO76" s="11">
        <f t="shared" si="116"/>
        <v>1.686615788953736E-2</v>
      </c>
      <c r="AP76" s="11">
        <f t="shared" si="117"/>
        <v>2.1246910550145669E-2</v>
      </c>
      <c r="AQ76" s="11">
        <f t="shared" si="118"/>
        <v>1.9273628682749722E-2</v>
      </c>
      <c r="AR76" s="1">
        <f t="shared" si="136"/>
        <v>60832.966721147117</v>
      </c>
      <c r="AS76" s="1">
        <f t="shared" si="125"/>
        <v>16112.674381688001</v>
      </c>
      <c r="AT76" s="1">
        <f t="shared" si="126"/>
        <v>6447.1349910479348</v>
      </c>
      <c r="AU76" s="1">
        <f t="shared" si="76"/>
        <v>12166.593344229424</v>
      </c>
      <c r="AV76" s="1">
        <f t="shared" si="77"/>
        <v>3222.5348763376005</v>
      </c>
      <c r="AW76" s="1">
        <f t="shared" si="78"/>
        <v>1289.4269982095871</v>
      </c>
      <c r="AX76" s="17">
        <f t="shared" si="137"/>
        <v>8.6596069239025075E-2</v>
      </c>
      <c r="AY76" s="17">
        <v>0.05</v>
      </c>
      <c r="AZ76" s="17">
        <v>0</v>
      </c>
      <c r="BA76" s="2">
        <f t="shared" si="138"/>
        <v>2171.2407344831263</v>
      </c>
      <c r="BB76" s="17">
        <f t="shared" si="127"/>
        <v>1.0926960316402255E-2</v>
      </c>
      <c r="BC76" s="17">
        <f t="shared" si="128"/>
        <v>6.3315410100396097E-2</v>
      </c>
      <c r="BD76" s="17">
        <f t="shared" si="129"/>
        <v>7.5463342111182594E-2</v>
      </c>
      <c r="BE76" s="1">
        <f t="shared" si="130"/>
        <v>1005.8903736672845</v>
      </c>
      <c r="BF76" s="1">
        <f t="shared" si="131"/>
        <v>-271.65973403769158</v>
      </c>
      <c r="BG76" s="1">
        <f t="shared" si="132"/>
        <v>-734.23063962959282</v>
      </c>
      <c r="BH76" s="12">
        <f t="shared" si="146"/>
        <v>10.000836473644453</v>
      </c>
      <c r="BI76" s="2">
        <f t="shared" si="147"/>
        <v>1.7730651625062687E-4</v>
      </c>
      <c r="BJ76" s="2">
        <f t="shared" si="139"/>
        <v>2.3226998538582703E-4</v>
      </c>
      <c r="BK76" s="2">
        <f t="shared" si="140"/>
        <v>-5.6947160025893825E-4</v>
      </c>
      <c r="BL76" s="2">
        <f t="shared" si="148"/>
        <v>10.786081402516915</v>
      </c>
      <c r="BM76" s="2">
        <f t="shared" si="141"/>
        <v>3.7424906431612617</v>
      </c>
      <c r="BN76" s="2">
        <f t="shared" si="142"/>
        <v>-3.6714602804374632</v>
      </c>
      <c r="BO76" s="2">
        <f t="shared" si="143"/>
        <v>79.256545520705927</v>
      </c>
      <c r="BP76" s="2">
        <f t="shared" si="144"/>
        <v>7.8976322334378191</v>
      </c>
      <c r="BQ76" s="2">
        <f t="shared" si="145"/>
        <v>0</v>
      </c>
      <c r="BR76" s="11">
        <f t="shared" si="149"/>
        <v>5.1001375293373313E-2</v>
      </c>
      <c r="BS76" s="11"/>
      <c r="BT76" s="11"/>
    </row>
    <row r="77" spans="1:72" x14ac:dyDescent="0.3">
      <c r="A77" s="2">
        <f t="shared" si="79"/>
        <v>2031</v>
      </c>
      <c r="B77" s="5">
        <f t="shared" si="80"/>
        <v>1134.8460925920244</v>
      </c>
      <c r="C77" s="5">
        <f t="shared" si="81"/>
        <v>2813.0386949826416</v>
      </c>
      <c r="D77" s="5">
        <f t="shared" si="82"/>
        <v>3927.4647013893245</v>
      </c>
      <c r="E77" s="15">
        <f t="shared" si="83"/>
        <v>1.3990192270432716E-3</v>
      </c>
      <c r="F77" s="15">
        <f t="shared" si="84"/>
        <v>2.7561616891819615E-3</v>
      </c>
      <c r="G77" s="15">
        <f t="shared" si="85"/>
        <v>5.6266060459001389E-3</v>
      </c>
      <c r="H77" s="5">
        <f t="shared" si="86"/>
        <v>62230.556117421511</v>
      </c>
      <c r="I77" s="5">
        <f t="shared" si="87"/>
        <v>16597.249796726526</v>
      </c>
      <c r="J77" s="5">
        <f t="shared" si="88"/>
        <v>6646.21402224146</v>
      </c>
      <c r="K77" s="5">
        <f t="shared" si="89"/>
        <v>54836.119649744702</v>
      </c>
      <c r="L77" s="5">
        <f t="shared" si="90"/>
        <v>5900.1142879155968</v>
      </c>
      <c r="M77" s="5">
        <f t="shared" si="91"/>
        <v>1692.2402943278876</v>
      </c>
      <c r="N77" s="15">
        <f t="shared" si="92"/>
        <v>2.1545049556024098E-2</v>
      </c>
      <c r="O77" s="15">
        <f t="shared" si="93"/>
        <v>2.7242929005096173E-2</v>
      </c>
      <c r="P77" s="15">
        <f t="shared" si="94"/>
        <v>2.5110787444697413E-2</v>
      </c>
      <c r="Q77" s="5">
        <f t="shared" si="95"/>
        <v>6978.5578848324867</v>
      </c>
      <c r="R77" s="5">
        <f t="shared" si="96"/>
        <v>7690.2036948945815</v>
      </c>
      <c r="S77" s="5">
        <f t="shared" si="97"/>
        <v>3556.0558160379469</v>
      </c>
      <c r="T77" s="5">
        <f t="shared" si="98"/>
        <v>112.14037476484694</v>
      </c>
      <c r="U77" s="5">
        <f t="shared" si="99"/>
        <v>463.34204697041548</v>
      </c>
      <c r="V77" s="5">
        <f t="shared" si="100"/>
        <v>535.04985005563424</v>
      </c>
      <c r="W77" s="15">
        <f t="shared" si="101"/>
        <v>-1.0734613539272964E-2</v>
      </c>
      <c r="X77" s="15">
        <f t="shared" si="102"/>
        <v>-1.217998157191269E-2</v>
      </c>
      <c r="Y77" s="15">
        <f t="shared" si="103"/>
        <v>-9.7425357312937999E-3</v>
      </c>
      <c r="Z77" s="5">
        <f t="shared" si="133"/>
        <v>13389.329782488241</v>
      </c>
      <c r="AA77" s="5">
        <f t="shared" si="134"/>
        <v>20774.260933243193</v>
      </c>
      <c r="AB77" s="5">
        <f t="shared" si="135"/>
        <v>10035.139006041351</v>
      </c>
      <c r="AC77" s="16">
        <f t="shared" si="107"/>
        <v>2.1257284061630632</v>
      </c>
      <c r="AD77" s="16">
        <f t="shared" si="108"/>
        <v>2.8934131863650729</v>
      </c>
      <c r="AE77" s="16">
        <f t="shared" si="109"/>
        <v>2.8807827447364742</v>
      </c>
      <c r="AF77" s="15">
        <f t="shared" si="110"/>
        <v>-4.0504037456468023E-3</v>
      </c>
      <c r="AG77" s="15">
        <f t="shared" si="111"/>
        <v>2.9673830763510267E-4</v>
      </c>
      <c r="AH77" s="15">
        <f t="shared" si="112"/>
        <v>9.7937136394747881E-3</v>
      </c>
      <c r="AI77" s="1">
        <f t="shared" si="70"/>
        <v>99416.676971715569</v>
      </c>
      <c r="AJ77" s="1">
        <f t="shared" si="71"/>
        <v>24927.503566929845</v>
      </c>
      <c r="AK77" s="1">
        <f t="shared" si="72"/>
        <v>9840.7808679135596</v>
      </c>
      <c r="AL77" s="14">
        <f t="shared" si="113"/>
        <v>22.42018904683998</v>
      </c>
      <c r="AM77" s="14">
        <f t="shared" si="114"/>
        <v>3.8147026699498738</v>
      </c>
      <c r="AN77" s="14">
        <f t="shared" si="115"/>
        <v>1.4074446670676504</v>
      </c>
      <c r="AO77" s="11">
        <f t="shared" si="116"/>
        <v>1.6697496310641987E-2</v>
      </c>
      <c r="AP77" s="11">
        <f t="shared" si="117"/>
        <v>2.1034441444644211E-2</v>
      </c>
      <c r="AQ77" s="11">
        <f t="shared" si="118"/>
        <v>1.9080892395922224E-2</v>
      </c>
      <c r="AR77" s="1">
        <f t="shared" si="136"/>
        <v>62230.556117421511</v>
      </c>
      <c r="AS77" s="1">
        <f t="shared" si="125"/>
        <v>16597.249796726526</v>
      </c>
      <c r="AT77" s="1">
        <f t="shared" si="126"/>
        <v>6646.21402224146</v>
      </c>
      <c r="AU77" s="1">
        <f t="shared" si="76"/>
        <v>12446.111223484302</v>
      </c>
      <c r="AV77" s="1">
        <f t="shared" si="77"/>
        <v>3319.4499593453056</v>
      </c>
      <c r="AW77" s="1">
        <f t="shared" si="78"/>
        <v>1329.2428044482922</v>
      </c>
      <c r="AX77" s="17">
        <f t="shared" si="137"/>
        <v>8.747438881954421E-2</v>
      </c>
      <c r="AY77" s="17">
        <v>0.05</v>
      </c>
      <c r="AZ77" s="17">
        <v>0</v>
      </c>
      <c r="BA77" s="2">
        <f t="shared" si="138"/>
        <v>2209.9364860886394</v>
      </c>
      <c r="BB77" s="17">
        <f t="shared" si="127"/>
        <v>1.0797746130909452E-2</v>
      </c>
      <c r="BC77" s="17">
        <f t="shared" si="128"/>
        <v>6.2815584874887531E-2</v>
      </c>
      <c r="BD77" s="17">
        <f t="shared" si="129"/>
        <v>7.5775188655715128E-2</v>
      </c>
      <c r="BE77" s="1">
        <f t="shared" si="130"/>
        <v>1026.6488555721467</v>
      </c>
      <c r="BF77" s="1">
        <f t="shared" si="131"/>
        <v>-266.23430420303833</v>
      </c>
      <c r="BG77" s="1">
        <f t="shared" si="132"/>
        <v>-760.41455136910895</v>
      </c>
      <c r="BH77" s="12">
        <f t="shared" si="146"/>
        <v>10.037093080193864</v>
      </c>
      <c r="BI77" s="2">
        <f t="shared" si="147"/>
        <v>1.7724611653522352E-4</v>
      </c>
      <c r="BJ77" s="2">
        <f t="shared" si="139"/>
        <v>2.3357607843145546E-4</v>
      </c>
      <c r="BK77" s="2">
        <f t="shared" si="140"/>
        <v>-5.7418792158092191E-4</v>
      </c>
      <c r="BL77" s="2">
        <f t="shared" si="148"/>
        <v>11.03012440164026</v>
      </c>
      <c r="BM77" s="2">
        <f t="shared" si="141"/>
        <v>3.8767205202666535</v>
      </c>
      <c r="BN77" s="2">
        <f t="shared" si="142"/>
        <v>-3.816175815812803</v>
      </c>
      <c r="BO77" s="2">
        <f t="shared" si="143"/>
        <v>81.312208313688615</v>
      </c>
      <c r="BP77" s="2">
        <f t="shared" si="144"/>
        <v>7.9893334593518253</v>
      </c>
      <c r="BQ77" s="2">
        <f t="shared" si="145"/>
        <v>0</v>
      </c>
      <c r="BR77" s="11">
        <f t="shared" si="149"/>
        <v>5.0884549748875657E-2</v>
      </c>
      <c r="BS77" s="11"/>
      <c r="BT77" s="11"/>
    </row>
    <row r="78" spans="1:72" x14ac:dyDescent="0.3">
      <c r="A78" s="2">
        <f t="shared" si="79"/>
        <v>2032</v>
      </c>
      <c r="B78" s="5">
        <f t="shared" si="80"/>
        <v>1136.3543805201318</v>
      </c>
      <c r="C78" s="5">
        <f t="shared" si="81"/>
        <v>2820.4042249898744</v>
      </c>
      <c r="D78" s="5">
        <f t="shared" si="82"/>
        <v>3948.4580831915264</v>
      </c>
      <c r="E78" s="15">
        <f t="shared" si="83"/>
        <v>1.3290682656911079E-3</v>
      </c>
      <c r="F78" s="15">
        <f t="shared" si="84"/>
        <v>2.6183536047228633E-3</v>
      </c>
      <c r="G78" s="15">
        <f t="shared" si="85"/>
        <v>5.3452757436051315E-3</v>
      </c>
      <c r="H78" s="5">
        <f t="shared" si="86"/>
        <v>63642.404500170655</v>
      </c>
      <c r="I78" s="5">
        <f t="shared" si="87"/>
        <v>17089.480569210391</v>
      </c>
      <c r="J78" s="5">
        <f t="shared" si="88"/>
        <v>6847.787205104295</v>
      </c>
      <c r="K78" s="5">
        <f t="shared" si="89"/>
        <v>56005.772135132946</v>
      </c>
      <c r="L78" s="5">
        <f t="shared" si="90"/>
        <v>6059.2309491635879</v>
      </c>
      <c r="M78" s="5">
        <f t="shared" si="91"/>
        <v>1734.2940106810631</v>
      </c>
      <c r="N78" s="15">
        <f t="shared" si="92"/>
        <v>2.1329964498931986E-2</v>
      </c>
      <c r="O78" s="15">
        <f t="shared" si="93"/>
        <v>2.6968403234813199E-2</v>
      </c>
      <c r="P78" s="15">
        <f t="shared" si="94"/>
        <v>2.4850913014027975E-2</v>
      </c>
      <c r="Q78" s="5">
        <f t="shared" si="95"/>
        <v>7060.2714097219805</v>
      </c>
      <c r="R78" s="5">
        <f t="shared" si="96"/>
        <v>7821.8304661310085</v>
      </c>
      <c r="S78" s="5">
        <f t="shared" si="97"/>
        <v>3628.2117674004539</v>
      </c>
      <c r="T78" s="5">
        <f t="shared" si="98"/>
        <v>110.93659117959707</v>
      </c>
      <c r="U78" s="5">
        <f t="shared" si="99"/>
        <v>457.69854937682351</v>
      </c>
      <c r="V78" s="5">
        <f t="shared" si="100"/>
        <v>529.83710777344379</v>
      </c>
      <c r="W78" s="15">
        <f t="shared" si="101"/>
        <v>-1.0734613539272964E-2</v>
      </c>
      <c r="X78" s="15">
        <f t="shared" si="102"/>
        <v>-1.217998157191269E-2</v>
      </c>
      <c r="Y78" s="15">
        <f t="shared" si="103"/>
        <v>-9.7425357312937999E-3</v>
      </c>
      <c r="Z78" s="5">
        <f t="shared" si="133"/>
        <v>13482.048448065394</v>
      </c>
      <c r="AA78" s="5">
        <f t="shared" si="134"/>
        <v>21144.662507865596</v>
      </c>
      <c r="AB78" s="5">
        <f t="shared" si="135"/>
        <v>10344.553232769849</v>
      </c>
      <c r="AC78" s="16">
        <f t="shared" si="107"/>
        <v>2.1171183478645124</v>
      </c>
      <c r="AD78" s="16">
        <f t="shared" si="108"/>
        <v>2.8942717728972842</v>
      </c>
      <c r="AE78" s="16">
        <f t="shared" si="109"/>
        <v>2.9089963059959634</v>
      </c>
      <c r="AF78" s="15">
        <f t="shared" si="110"/>
        <v>-4.0504037456468023E-3</v>
      </c>
      <c r="AG78" s="15">
        <f t="shared" si="111"/>
        <v>2.9673830763510267E-4</v>
      </c>
      <c r="AH78" s="15">
        <f t="shared" si="112"/>
        <v>9.7937136394747881E-3</v>
      </c>
      <c r="AI78" s="1">
        <f t="shared" si="70"/>
        <v>101921.12049802832</v>
      </c>
      <c r="AJ78" s="1">
        <f t="shared" si="71"/>
        <v>25754.203169582164</v>
      </c>
      <c r="AK78" s="1">
        <f t="shared" si="72"/>
        <v>10185.945585570495</v>
      </c>
      <c r="AL78" s="14">
        <f t="shared" si="113"/>
        <v>22.790806460494551</v>
      </c>
      <c r="AM78" s="14">
        <f t="shared" si="114"/>
        <v>3.8941404084902649</v>
      </c>
      <c r="AN78" s="14">
        <f t="shared" si="115"/>
        <v>1.4340314143107273</v>
      </c>
      <c r="AO78" s="11">
        <f t="shared" si="116"/>
        <v>1.6530521347535566E-2</v>
      </c>
      <c r="AP78" s="11">
        <f t="shared" si="117"/>
        <v>2.0824097030197768E-2</v>
      </c>
      <c r="AQ78" s="11">
        <f t="shared" si="118"/>
        <v>1.8890083471963002E-2</v>
      </c>
      <c r="AR78" s="1">
        <f t="shared" si="136"/>
        <v>63642.404500170655</v>
      </c>
      <c r="AS78" s="1">
        <f t="shared" si="125"/>
        <v>17089.480569210391</v>
      </c>
      <c r="AT78" s="1">
        <f t="shared" si="126"/>
        <v>6847.787205104295</v>
      </c>
      <c r="AU78" s="1">
        <f t="shared" si="76"/>
        <v>12728.480900034132</v>
      </c>
      <c r="AV78" s="1">
        <f t="shared" si="77"/>
        <v>3417.8961138420782</v>
      </c>
      <c r="AW78" s="1">
        <f t="shared" si="78"/>
        <v>1369.5574410208592</v>
      </c>
      <c r="AX78" s="17">
        <f t="shared" si="137"/>
        <v>8.8364174675007318E-2</v>
      </c>
      <c r="AY78" s="17">
        <v>0.05</v>
      </c>
      <c r="AZ78" s="17">
        <v>0</v>
      </c>
      <c r="BA78" s="2">
        <f t="shared" si="138"/>
        <v>2248.5632094350417</v>
      </c>
      <c r="BB78" s="17">
        <f t="shared" si="127"/>
        <v>1.0669423754889872E-2</v>
      </c>
      <c r="BC78" s="17">
        <f t="shared" si="128"/>
        <v>6.2316572055263045E-2</v>
      </c>
      <c r="BD78" s="17">
        <f t="shared" si="129"/>
        <v>7.6083966024727931E-2</v>
      </c>
      <c r="BE78" s="1">
        <f t="shared" si="130"/>
        <v>1047.4843960653968</v>
      </c>
      <c r="BF78" s="1">
        <f t="shared" si="131"/>
        <v>-260.42975936234558</v>
      </c>
      <c r="BG78" s="1">
        <f t="shared" si="132"/>
        <v>-787.05463670305073</v>
      </c>
      <c r="BH78" s="12">
        <f t="shared" si="146"/>
        <v>10.073065454528431</v>
      </c>
      <c r="BI78" s="2">
        <f t="shared" si="147"/>
        <v>1.771753045456114E-4</v>
      </c>
      <c r="BJ78" s="2">
        <f t="shared" si="139"/>
        <v>2.3483020528075135E-4</v>
      </c>
      <c r="BK78" s="2">
        <f t="shared" si="140"/>
        <v>-5.7887698860519541E-4</v>
      </c>
      <c r="BL78" s="2">
        <f t="shared" si="148"/>
        <v>11.275862399332725</v>
      </c>
      <c r="BM78" s="2">
        <f t="shared" si="141"/>
        <v>4.013126230209088</v>
      </c>
      <c r="BN78" s="2">
        <f t="shared" si="142"/>
        <v>-3.964026435899962</v>
      </c>
      <c r="BO78" s="2">
        <f t="shared" si="143"/>
        <v>83.425134832496838</v>
      </c>
      <c r="BP78" s="2">
        <f t="shared" si="144"/>
        <v>8.0821723036975808</v>
      </c>
      <c r="BQ78" s="2">
        <f t="shared" si="145"/>
        <v>0</v>
      </c>
      <c r="BR78" s="11">
        <f t="shared" si="149"/>
        <v>5.0763759958487115E-2</v>
      </c>
      <c r="BS78" s="11"/>
      <c r="BT78" s="11"/>
    </row>
    <row r="79" spans="1:72" x14ac:dyDescent="0.3">
      <c r="A79" s="2">
        <f t="shared" si="79"/>
        <v>2033</v>
      </c>
      <c r="B79" s="5">
        <f t="shared" si="80"/>
        <v>1137.7891584385738</v>
      </c>
      <c r="C79" s="5">
        <f t="shared" si="81"/>
        <v>2827.4197997806882</v>
      </c>
      <c r="D79" s="5">
        <f t="shared" si="82"/>
        <v>3968.5084005474155</v>
      </c>
      <c r="E79" s="15">
        <f t="shared" si="83"/>
        <v>1.2626148524065525E-3</v>
      </c>
      <c r="F79" s="15">
        <f t="shared" si="84"/>
        <v>2.4874359244867199E-3</v>
      </c>
      <c r="G79" s="15">
        <f t="shared" si="85"/>
        <v>5.0780119564248745E-3</v>
      </c>
      <c r="H79" s="5">
        <f t="shared" si="86"/>
        <v>65068.363341984419</v>
      </c>
      <c r="I79" s="5">
        <f t="shared" si="87"/>
        <v>17589.343831085647</v>
      </c>
      <c r="J79" s="5">
        <f t="shared" si="88"/>
        <v>7051.821173936989</v>
      </c>
      <c r="K79" s="5">
        <f t="shared" si="89"/>
        <v>57188.419189439199</v>
      </c>
      <c r="L79" s="5">
        <f t="shared" si="90"/>
        <v>6220.9877119945131</v>
      </c>
      <c r="M79" s="5">
        <f t="shared" si="91"/>
        <v>1776.9450035595896</v>
      </c>
      <c r="N79" s="15">
        <f t="shared" si="92"/>
        <v>2.1116520837400676E-2</v>
      </c>
      <c r="O79" s="15">
        <f t="shared" si="93"/>
        <v>2.6695922995517041E-2</v>
      </c>
      <c r="P79" s="15">
        <f t="shared" si="94"/>
        <v>2.4592711856150196E-2</v>
      </c>
      <c r="Q79" s="5">
        <f t="shared" si="95"/>
        <v>7140.975018338735</v>
      </c>
      <c r="R79" s="5">
        <f t="shared" si="96"/>
        <v>7952.5607873757426</v>
      </c>
      <c r="S79" s="5">
        <f t="shared" si="97"/>
        <v>3699.9153379853869</v>
      </c>
      <c r="T79" s="5">
        <f t="shared" si="98"/>
        <v>109.74572974591977</v>
      </c>
      <c r="U79" s="5">
        <f t="shared" si="99"/>
        <v>452.12378947992261</v>
      </c>
      <c r="V79" s="5">
        <f t="shared" si="100"/>
        <v>524.67515081919566</v>
      </c>
      <c r="W79" s="15">
        <f t="shared" si="101"/>
        <v>-1.0734613539272964E-2</v>
      </c>
      <c r="X79" s="15">
        <f t="shared" si="102"/>
        <v>-1.217998157191269E-2</v>
      </c>
      <c r="Y79" s="15">
        <f t="shared" si="103"/>
        <v>-9.7425357312937999E-3</v>
      </c>
      <c r="Z79" s="5">
        <f t="shared" si="133"/>
        <v>13571.419530794044</v>
      </c>
      <c r="AA79" s="5">
        <f t="shared" si="134"/>
        <v>21512.95979953646</v>
      </c>
      <c r="AB79" s="5">
        <f t="shared" si="135"/>
        <v>10657.821934993706</v>
      </c>
      <c r="AC79" s="16">
        <f t="shared" si="107"/>
        <v>2.1085431637783443</v>
      </c>
      <c r="AD79" s="16">
        <f t="shared" si="108"/>
        <v>2.8951306142050099</v>
      </c>
      <c r="AE79" s="16">
        <f t="shared" si="109"/>
        <v>2.9374861827951779</v>
      </c>
      <c r="AF79" s="15">
        <f t="shared" si="110"/>
        <v>-4.0504037456468023E-3</v>
      </c>
      <c r="AG79" s="15">
        <f t="shared" si="111"/>
        <v>2.9673830763510267E-4</v>
      </c>
      <c r="AH79" s="15">
        <f t="shared" si="112"/>
        <v>9.7937136394747881E-3</v>
      </c>
      <c r="AI79" s="1">
        <f t="shared" si="70"/>
        <v>104457.48934825962</v>
      </c>
      <c r="AJ79" s="1">
        <f t="shared" si="71"/>
        <v>26596.678966466028</v>
      </c>
      <c r="AK79" s="1">
        <f t="shared" si="72"/>
        <v>10536.908468034304</v>
      </c>
      <c r="AL79" s="14">
        <f t="shared" si="113"/>
        <v>23.163782934090079</v>
      </c>
      <c r="AM79" s="14">
        <f t="shared" si="114"/>
        <v>3.9744214466287238</v>
      </c>
      <c r="AN79" s="14">
        <f t="shared" si="115"/>
        <v>1.4608494976972968</v>
      </c>
      <c r="AO79" s="11">
        <f t="shared" si="116"/>
        <v>1.6365216134060209E-2</v>
      </c>
      <c r="AP79" s="11">
        <f t="shared" si="117"/>
        <v>2.0615856059895788E-2</v>
      </c>
      <c r="AQ79" s="11">
        <f t="shared" si="118"/>
        <v>1.8701182637243373E-2</v>
      </c>
      <c r="AR79" s="1">
        <f t="shared" si="136"/>
        <v>65068.363341984419</v>
      </c>
      <c r="AS79" s="1">
        <f t="shared" si="125"/>
        <v>17589.343831085647</v>
      </c>
      <c r="AT79" s="1">
        <f t="shared" si="126"/>
        <v>7051.821173936989</v>
      </c>
      <c r="AU79" s="1">
        <f t="shared" si="76"/>
        <v>13013.672668396885</v>
      </c>
      <c r="AV79" s="1">
        <f t="shared" si="77"/>
        <v>3517.8687662171296</v>
      </c>
      <c r="AW79" s="1">
        <f t="shared" si="78"/>
        <v>1410.3642347873979</v>
      </c>
      <c r="AX79" s="17">
        <f t="shared" si="137"/>
        <v>8.9265685917419027E-2</v>
      </c>
      <c r="AY79" s="17">
        <v>0.05</v>
      </c>
      <c r="AZ79" s="17">
        <v>0</v>
      </c>
      <c r="BA79" s="2">
        <f t="shared" si="138"/>
        <v>2287.1100632662105</v>
      </c>
      <c r="BB79" s="17">
        <f t="shared" si="127"/>
        <v>1.0541974337762768E-2</v>
      </c>
      <c r="BC79" s="17">
        <f t="shared" si="128"/>
        <v>6.1818304445624056E-2</v>
      </c>
      <c r="BD79" s="17">
        <f t="shared" si="129"/>
        <v>7.6389511233829047E-2</v>
      </c>
      <c r="BE79" s="1">
        <f t="shared" si="130"/>
        <v>1068.3925168687442</v>
      </c>
      <c r="BF79" s="1">
        <f t="shared" si="131"/>
        <v>-254.24670843739329</v>
      </c>
      <c r="BG79" s="1">
        <f t="shared" si="132"/>
        <v>-814.14580843135138</v>
      </c>
      <c r="BH79" s="12">
        <f t="shared" si="146"/>
        <v>10.108729083129147</v>
      </c>
      <c r="BI79" s="2">
        <f t="shared" si="147"/>
        <v>1.7709399174303968E-4</v>
      </c>
      <c r="BJ79" s="2">
        <f t="shared" si="139"/>
        <v>2.3603276800305431E-4</v>
      </c>
      <c r="BK79" s="2">
        <f t="shared" si="140"/>
        <v>-5.8353574265432946E-4</v>
      </c>
      <c r="BL79" s="2">
        <f t="shared" si="148"/>
        <v>11.523216200418494</v>
      </c>
      <c r="BM79" s="2">
        <f t="shared" si="141"/>
        <v>4.1516615118085927</v>
      </c>
      <c r="BN79" s="2">
        <f t="shared" si="142"/>
        <v>-4.1149897057988465</v>
      </c>
      <c r="BO79" s="2">
        <f t="shared" si="143"/>
        <v>85.597119329583407</v>
      </c>
      <c r="BP79" s="2">
        <f t="shared" si="144"/>
        <v>8.1761617160018361</v>
      </c>
      <c r="BQ79" s="2">
        <f t="shared" si="145"/>
        <v>0</v>
      </c>
      <c r="BR79" s="11">
        <f t="shared" si="149"/>
        <v>5.0639358675199614E-2</v>
      </c>
      <c r="BS79" s="11"/>
      <c r="BT79" s="11"/>
    </row>
    <row r="80" spans="1:72" x14ac:dyDescent="0.3">
      <c r="A80" s="2">
        <f t="shared" si="79"/>
        <v>2034</v>
      </c>
      <c r="B80" s="5">
        <f t="shared" si="80"/>
        <v>1139.1539184544079</v>
      </c>
      <c r="C80" s="5">
        <f t="shared" si="81"/>
        <v>2834.1011740850886</v>
      </c>
      <c r="D80" s="5">
        <f t="shared" si="82"/>
        <v>3987.6529269992102</v>
      </c>
      <c r="E80" s="15">
        <f t="shared" si="83"/>
        <v>1.1994841097862248E-3</v>
      </c>
      <c r="F80" s="15">
        <f t="shared" si="84"/>
        <v>2.3630641282623836E-3</v>
      </c>
      <c r="G80" s="15">
        <f t="shared" si="85"/>
        <v>4.8241113586036301E-3</v>
      </c>
      <c r="H80" s="5">
        <f t="shared" si="86"/>
        <v>66508.283141326232</v>
      </c>
      <c r="I80" s="5">
        <f t="shared" si="87"/>
        <v>18096.81574510811</v>
      </c>
      <c r="J80" s="5">
        <f t="shared" si="88"/>
        <v>7258.2834684963354</v>
      </c>
      <c r="K80" s="5">
        <f t="shared" si="89"/>
        <v>58383.9304451184</v>
      </c>
      <c r="L80" s="5">
        <f t="shared" si="90"/>
        <v>6385.3809844844964</v>
      </c>
      <c r="M80" s="5">
        <f t="shared" si="91"/>
        <v>1820.1893698803774</v>
      </c>
      <c r="N80" s="15">
        <f t="shared" si="92"/>
        <v>2.0904778845503902E-2</v>
      </c>
      <c r="O80" s="15">
        <f t="shared" si="93"/>
        <v>2.6425590292200818E-2</v>
      </c>
      <c r="P80" s="15">
        <f t="shared" si="94"/>
        <v>2.4336356068511034E-2</v>
      </c>
      <c r="Q80" s="5">
        <f t="shared" si="95"/>
        <v>7220.6481225454363</v>
      </c>
      <c r="R80" s="5">
        <f t="shared" si="96"/>
        <v>8082.3442918662604</v>
      </c>
      <c r="S80" s="5">
        <f t="shared" si="97"/>
        <v>3771.1390497638763</v>
      </c>
      <c r="T80" s="5">
        <f t="shared" si="98"/>
        <v>108.56765174951184</v>
      </c>
      <c r="U80" s="5">
        <f t="shared" si="99"/>
        <v>446.61693005583379</v>
      </c>
      <c r="V80" s="5">
        <f t="shared" si="100"/>
        <v>519.56348441501768</v>
      </c>
      <c r="W80" s="15">
        <f t="shared" si="101"/>
        <v>-1.0734613539272964E-2</v>
      </c>
      <c r="X80" s="15">
        <f t="shared" si="102"/>
        <v>-1.217998157191269E-2</v>
      </c>
      <c r="Y80" s="15">
        <f t="shared" si="103"/>
        <v>-9.7425357312937999E-3</v>
      </c>
      <c r="Z80" s="5">
        <f t="shared" si="133"/>
        <v>13657.432710738703</v>
      </c>
      <c r="AA80" s="5">
        <f t="shared" si="134"/>
        <v>21879.007500719043</v>
      </c>
      <c r="AB80" s="5">
        <f t="shared" si="135"/>
        <v>10974.892671639698</v>
      </c>
      <c r="AC80" s="16">
        <f t="shared" si="107"/>
        <v>2.1000027126499186</v>
      </c>
      <c r="AD80" s="16">
        <f t="shared" si="108"/>
        <v>2.8959897103638519</v>
      </c>
      <c r="AE80" s="16">
        <f t="shared" si="109"/>
        <v>2.966255081289388</v>
      </c>
      <c r="AF80" s="15">
        <f t="shared" si="110"/>
        <v>-4.0504037456468023E-3</v>
      </c>
      <c r="AG80" s="15">
        <f t="shared" si="111"/>
        <v>2.9673830763510267E-4</v>
      </c>
      <c r="AH80" s="15">
        <f t="shared" si="112"/>
        <v>9.7937136394747881E-3</v>
      </c>
      <c r="AI80" s="1">
        <f t="shared" si="70"/>
        <v>107025.41308183056</v>
      </c>
      <c r="AJ80" s="1">
        <f t="shared" si="71"/>
        <v>27454.879836036554</v>
      </c>
      <c r="AK80" s="1">
        <f t="shared" si="72"/>
        <v>10893.581856018271</v>
      </c>
      <c r="AL80" s="14">
        <f t="shared" si="113"/>
        <v>23.539072445146928</v>
      </c>
      <c r="AM80" s="14">
        <f t="shared" si="114"/>
        <v>4.0555381860891337</v>
      </c>
      <c r="AN80" s="14">
        <f t="shared" si="115"/>
        <v>1.4878959148266395</v>
      </c>
      <c r="AO80" s="11">
        <f t="shared" si="116"/>
        <v>1.6201563972719608E-2</v>
      </c>
      <c r="AP80" s="11">
        <f t="shared" si="117"/>
        <v>2.0409697499296831E-2</v>
      </c>
      <c r="AQ80" s="11">
        <f t="shared" si="118"/>
        <v>1.851417081087094E-2</v>
      </c>
      <c r="AR80" s="1">
        <f t="shared" si="136"/>
        <v>66508.283141326232</v>
      </c>
      <c r="AS80" s="1">
        <f t="shared" si="125"/>
        <v>18096.81574510811</v>
      </c>
      <c r="AT80" s="1">
        <f t="shared" si="126"/>
        <v>7258.2834684963354</v>
      </c>
      <c r="AU80" s="1">
        <f t="shared" si="76"/>
        <v>13301.656628265247</v>
      </c>
      <c r="AV80" s="1">
        <f t="shared" si="77"/>
        <v>3619.3631490216221</v>
      </c>
      <c r="AW80" s="1">
        <f t="shared" si="78"/>
        <v>1451.6566936992672</v>
      </c>
      <c r="AX80" s="17">
        <f t="shared" si="137"/>
        <v>9.0179193645267788E-2</v>
      </c>
      <c r="AY80" s="17">
        <v>0.05</v>
      </c>
      <c r="AZ80" s="17">
        <v>0</v>
      </c>
      <c r="BA80" s="2">
        <f t="shared" si="138"/>
        <v>2325.5666441548724</v>
      </c>
      <c r="BB80" s="17">
        <f t="shared" si="127"/>
        <v>1.0415380313296686E-2</v>
      </c>
      <c r="BC80" s="17">
        <f t="shared" si="128"/>
        <v>6.1320721029539955E-2</v>
      </c>
      <c r="BD80" s="17">
        <f t="shared" si="129"/>
        <v>7.669166325329671E-2</v>
      </c>
      <c r="BE80" s="1">
        <f t="shared" si="130"/>
        <v>1089.368913333318</v>
      </c>
      <c r="BF80" s="1">
        <f t="shared" si="131"/>
        <v>-247.68614031885244</v>
      </c>
      <c r="BG80" s="1">
        <f t="shared" si="132"/>
        <v>-841.68277301446562</v>
      </c>
      <c r="BH80" s="12">
        <f t="shared" si="146"/>
        <v>10.144059686366399</v>
      </c>
      <c r="BI80" s="2">
        <f t="shared" si="147"/>
        <v>1.7700210492531756E-4</v>
      </c>
      <c r="BJ80" s="2">
        <f t="shared" si="139"/>
        <v>2.3718412753713324E-4</v>
      </c>
      <c r="BK80" s="2">
        <f t="shared" si="140"/>
        <v>-5.8816112125570634E-4</v>
      </c>
      <c r="BL80" s="2">
        <f t="shared" si="148"/>
        <v>11.772106110983755</v>
      </c>
      <c r="BM80" s="2">
        <f t="shared" si="141"/>
        <v>4.2922774537037229</v>
      </c>
      <c r="BN80" s="2">
        <f t="shared" si="142"/>
        <v>-4.2690401432225622</v>
      </c>
      <c r="BO80" s="2">
        <f t="shared" si="143"/>
        <v>87.830025912557545</v>
      </c>
      <c r="BP80" s="2">
        <f t="shared" si="144"/>
        <v>8.2713147497725252</v>
      </c>
      <c r="BQ80" s="2">
        <f t="shared" si="145"/>
        <v>0</v>
      </c>
      <c r="BR80" s="11">
        <f t="shared" si="149"/>
        <v>5.0511673496480752E-2</v>
      </c>
      <c r="BS80" s="11"/>
      <c r="BT80" s="11"/>
    </row>
    <row r="81" spans="1:72" x14ac:dyDescent="0.3">
      <c r="A81" s="2">
        <f t="shared" si="79"/>
        <v>2035</v>
      </c>
      <c r="B81" s="5">
        <f t="shared" si="80"/>
        <v>1140.4519956270053</v>
      </c>
      <c r="C81" s="5">
        <f t="shared" si="81"/>
        <v>2840.4634787644177</v>
      </c>
      <c r="D81" s="5">
        <f t="shared" si="82"/>
        <v>4005.9279646895507</v>
      </c>
      <c r="E81" s="15">
        <f t="shared" si="83"/>
        <v>1.1395099042969135E-3</v>
      </c>
      <c r="F81" s="15">
        <f t="shared" si="84"/>
        <v>2.2449109218492642E-3</v>
      </c>
      <c r="G81" s="15">
        <f t="shared" si="85"/>
        <v>4.5829057906734486E-3</v>
      </c>
      <c r="H81" s="5">
        <f t="shared" si="86"/>
        <v>67962.013261972286</v>
      </c>
      <c r="I81" s="5">
        <f t="shared" si="87"/>
        <v>18611.871429582021</v>
      </c>
      <c r="J81" s="5">
        <f t="shared" si="88"/>
        <v>7467.1424719604629</v>
      </c>
      <c r="K81" s="5">
        <f t="shared" si="89"/>
        <v>59592.173561507669</v>
      </c>
      <c r="L81" s="5">
        <f t="shared" si="90"/>
        <v>6552.4065240501022</v>
      </c>
      <c r="M81" s="5">
        <f t="shared" si="91"/>
        <v>1864.0231521335274</v>
      </c>
      <c r="N81" s="15">
        <f t="shared" si="92"/>
        <v>2.0694788911565842E-2</v>
      </c>
      <c r="O81" s="15">
        <f t="shared" si="93"/>
        <v>2.6157490049764087E-2</v>
      </c>
      <c r="P81" s="15">
        <f t="shared" si="94"/>
        <v>2.4081990027241318E-2</v>
      </c>
      <c r="Q81" s="5">
        <f t="shared" si="95"/>
        <v>7299.2710976343733</v>
      </c>
      <c r="R81" s="5">
        <f t="shared" si="96"/>
        <v>8211.1322832508413</v>
      </c>
      <c r="S81" s="5">
        <f t="shared" si="97"/>
        <v>3841.8568881660667</v>
      </c>
      <c r="T81" s="5">
        <f t="shared" si="98"/>
        <v>107.40221996511445</v>
      </c>
      <c r="U81" s="5">
        <f t="shared" si="99"/>
        <v>441.17714407804954</v>
      </c>
      <c r="V81" s="5">
        <f t="shared" si="100"/>
        <v>514.50161860342882</v>
      </c>
      <c r="W81" s="15">
        <f t="shared" si="101"/>
        <v>-1.0734613539272964E-2</v>
      </c>
      <c r="X81" s="15">
        <f t="shared" si="102"/>
        <v>-1.217998157191269E-2</v>
      </c>
      <c r="Y81" s="15">
        <f t="shared" si="103"/>
        <v>-9.7425357312937999E-3</v>
      </c>
      <c r="Z81" s="5">
        <f t="shared" si="133"/>
        <v>13740.080000145801</v>
      </c>
      <c r="AA81" s="5">
        <f t="shared" si="134"/>
        <v>22242.664902393768</v>
      </c>
      <c r="AB81" s="5">
        <f t="shared" si="135"/>
        <v>11295.714419986351</v>
      </c>
      <c r="AC81" s="16">
        <f t="shared" si="107"/>
        <v>2.0914968537967327</v>
      </c>
      <c r="AD81" s="16">
        <f t="shared" si="108"/>
        <v>2.896849061449434</v>
      </c>
      <c r="AE81" s="16">
        <f t="shared" si="109"/>
        <v>2.9953057341371734</v>
      </c>
      <c r="AF81" s="15">
        <f t="shared" si="110"/>
        <v>-4.0504037456468023E-3</v>
      </c>
      <c r="AG81" s="15">
        <f t="shared" si="111"/>
        <v>2.9673830763510267E-4</v>
      </c>
      <c r="AH81" s="15">
        <f t="shared" si="112"/>
        <v>9.7937136394747881E-3</v>
      </c>
      <c r="AI81" s="1">
        <f t="shared" si="70"/>
        <v>109624.52840191276</v>
      </c>
      <c r="AJ81" s="1">
        <f t="shared" si="71"/>
        <v>28328.75500145452</v>
      </c>
      <c r="AK81" s="1">
        <f t="shared" si="72"/>
        <v>11255.880364115712</v>
      </c>
      <c r="AL81" s="14">
        <f t="shared" si="113"/>
        <v>23.916628535344675</v>
      </c>
      <c r="AM81" s="14">
        <f t="shared" si="114"/>
        <v>4.1374827705883108</v>
      </c>
      <c r="AN81" s="14">
        <f t="shared" si="115"/>
        <v>1.515167602351378</v>
      </c>
      <c r="AO81" s="11">
        <f t="shared" si="116"/>
        <v>1.6039548332992412E-2</v>
      </c>
      <c r="AP81" s="11">
        <f t="shared" si="117"/>
        <v>2.0205600524303861E-2</v>
      </c>
      <c r="AQ81" s="11">
        <f t="shared" si="118"/>
        <v>1.8329029102762229E-2</v>
      </c>
      <c r="AR81" s="1">
        <f t="shared" si="136"/>
        <v>67962.013261972286</v>
      </c>
      <c r="AS81" s="1">
        <f t="shared" si="125"/>
        <v>18611.871429582021</v>
      </c>
      <c r="AT81" s="1">
        <f t="shared" si="126"/>
        <v>7467.1424719604629</v>
      </c>
      <c r="AU81" s="1">
        <f t="shared" si="76"/>
        <v>13592.402652394458</v>
      </c>
      <c r="AV81" s="1">
        <f t="shared" si="77"/>
        <v>3722.3742859164045</v>
      </c>
      <c r="AW81" s="1">
        <f t="shared" si="78"/>
        <v>1493.4284943920927</v>
      </c>
      <c r="AX81" s="17">
        <f t="shared" si="137"/>
        <v>9.1104980538200958E-2</v>
      </c>
      <c r="AY81" s="17">
        <v>0.05</v>
      </c>
      <c r="AZ81" s="17">
        <v>0</v>
      </c>
      <c r="BA81" s="2">
        <f t="shared" si="138"/>
        <v>2363.9229661262957</v>
      </c>
      <c r="BB81" s="17">
        <f t="shared" si="127"/>
        <v>1.0289625379000156E-2</v>
      </c>
      <c r="BC81" s="17">
        <f t="shared" si="128"/>
        <v>6.082376687698577E-2</v>
      </c>
      <c r="BD81" s="17">
        <f t="shared" si="129"/>
        <v>7.699026313576382E-2</v>
      </c>
      <c r="BE81" s="1">
        <f t="shared" si="130"/>
        <v>1110.4094451276146</v>
      </c>
      <c r="BF81" s="1">
        <f t="shared" si="131"/>
        <v>-240.74941962642353</v>
      </c>
      <c r="BG81" s="1">
        <f t="shared" si="132"/>
        <v>-869.66002550119094</v>
      </c>
      <c r="BH81" s="12">
        <f t="shared" si="146"/>
        <v>10.179033258334956</v>
      </c>
      <c r="BI81" s="2">
        <f t="shared" si="147"/>
        <v>1.7689958493582116E-4</v>
      </c>
      <c r="BJ81" s="2">
        <f t="shared" si="139"/>
        <v>2.3828460705926661E-4</v>
      </c>
      <c r="BK81" s="2">
        <f t="shared" si="140"/>
        <v>-5.9275006177141542E-4</v>
      </c>
      <c r="BL81" s="2">
        <f t="shared" si="148"/>
        <v>12.022451937445672</v>
      </c>
      <c r="BM81" s="2">
        <f t="shared" si="141"/>
        <v>4.4349224702355423</v>
      </c>
      <c r="BN81" s="2">
        <f t="shared" si="142"/>
        <v>-4.4261491615105237</v>
      </c>
      <c r="BO81" s="2">
        <f t="shared" si="143"/>
        <v>90.125791050754259</v>
      </c>
      <c r="BP81" s="2">
        <f t="shared" si="144"/>
        <v>8.3676445746296366</v>
      </c>
      <c r="BQ81" s="2">
        <f t="shared" si="145"/>
        <v>0</v>
      </c>
      <c r="BR81" s="11">
        <f t="shared" si="149"/>
        <v>5.0381008852262238E-2</v>
      </c>
      <c r="BS81" s="11"/>
      <c r="BT81" s="11"/>
    </row>
    <row r="82" spans="1:72" x14ac:dyDescent="0.3">
      <c r="A82" s="2">
        <f t="shared" si="79"/>
        <v>2036</v>
      </c>
      <c r="B82" s="5">
        <f t="shared" si="80"/>
        <v>1141.6865741541778</v>
      </c>
      <c r="C82" s="5">
        <f t="shared" si="81"/>
        <v>2846.5212368766802</v>
      </c>
      <c r="D82" s="5">
        <f t="shared" si="82"/>
        <v>4023.368815632627</v>
      </c>
      <c r="E82" s="15">
        <f t="shared" si="83"/>
        <v>1.0825344090820677E-3</v>
      </c>
      <c r="F82" s="15">
        <f t="shared" si="84"/>
        <v>2.1326653757568008E-3</v>
      </c>
      <c r="G82" s="15">
        <f t="shared" si="85"/>
        <v>4.3537605011397763E-3</v>
      </c>
      <c r="H82" s="5">
        <f t="shared" si="86"/>
        <v>69429.401788172196</v>
      </c>
      <c r="I82" s="5">
        <f t="shared" si="87"/>
        <v>19134.484887216178</v>
      </c>
      <c r="J82" s="5">
        <f t="shared" si="88"/>
        <v>7678.3673493419792</v>
      </c>
      <c r="K82" s="5">
        <f t="shared" si="89"/>
        <v>60813.014149359849</v>
      </c>
      <c r="L82" s="5">
        <f t="shared" si="90"/>
        <v>6722.0594174141206</v>
      </c>
      <c r="M82" s="5">
        <f t="shared" si="91"/>
        <v>1908.442328107732</v>
      </c>
      <c r="N82" s="15">
        <f t="shared" si="92"/>
        <v>2.0486592699829886E-2</v>
      </c>
      <c r="O82" s="15">
        <f t="shared" si="93"/>
        <v>2.5891692272346223E-2</v>
      </c>
      <c r="P82" s="15">
        <f t="shared" si="94"/>
        <v>2.3829734047757567E-2</v>
      </c>
      <c r="Q82" s="5">
        <f t="shared" si="95"/>
        <v>7376.8252450247837</v>
      </c>
      <c r="R82" s="5">
        <f t="shared" si="96"/>
        <v>8338.87767722834</v>
      </c>
      <c r="S82" s="5">
        <f t="shared" si="97"/>
        <v>3912.0442261164394</v>
      </c>
      <c r="T82" s="5">
        <f t="shared" si="98"/>
        <v>106.24929864052896</v>
      </c>
      <c r="U82" s="5">
        <f t="shared" si="99"/>
        <v>435.80361459322984</v>
      </c>
      <c r="V82" s="5">
        <f t="shared" si="100"/>
        <v>509.48906820037644</v>
      </c>
      <c r="W82" s="15">
        <f t="shared" si="101"/>
        <v>-1.0734613539272964E-2</v>
      </c>
      <c r="X82" s="15">
        <f t="shared" si="102"/>
        <v>-1.217998157191269E-2</v>
      </c>
      <c r="Y82" s="15">
        <f t="shared" si="103"/>
        <v>-9.7425357312937999E-3</v>
      </c>
      <c r="Z82" s="5">
        <f t="shared" si="133"/>
        <v>13819.355620830811</v>
      </c>
      <c r="AA82" s="5">
        <f t="shared" si="134"/>
        <v>22603.795728098539</v>
      </c>
      <c r="AB82" s="5">
        <f t="shared" si="135"/>
        <v>11620.237478813582</v>
      </c>
      <c r="AC82" s="16">
        <f t="shared" si="107"/>
        <v>2.083025447106106</v>
      </c>
      <c r="AD82" s="16">
        <f t="shared" si="108"/>
        <v>2.8977086675374029</v>
      </c>
      <c r="AE82" s="16">
        <f t="shared" si="109"/>
        <v>3.0246409007599895</v>
      </c>
      <c r="AF82" s="15">
        <f t="shared" si="110"/>
        <v>-4.0504037456468023E-3</v>
      </c>
      <c r="AG82" s="15">
        <f t="shared" si="111"/>
        <v>2.9673830763510267E-4</v>
      </c>
      <c r="AH82" s="15">
        <f t="shared" si="112"/>
        <v>9.7937136394747881E-3</v>
      </c>
      <c r="AI82" s="1">
        <f t="shared" si="70"/>
        <v>112254.47821411595</v>
      </c>
      <c r="AJ82" s="1">
        <f t="shared" si="71"/>
        <v>29218.253787225472</v>
      </c>
      <c r="AK82" s="1">
        <f t="shared" si="72"/>
        <v>11623.720822096233</v>
      </c>
      <c r="AL82" s="14">
        <f t="shared" si="113"/>
        <v>24.296404335506011</v>
      </c>
      <c r="AM82" s="14">
        <f t="shared" si="114"/>
        <v>4.2202470913866206</v>
      </c>
      <c r="AN82" s="14">
        <f t="shared" si="115"/>
        <v>1.5426614379196482</v>
      </c>
      <c r="AO82" s="11">
        <f t="shared" si="116"/>
        <v>1.5879152849662487E-2</v>
      </c>
      <c r="AP82" s="11">
        <f t="shared" si="117"/>
        <v>2.0003544519060824E-2</v>
      </c>
      <c r="AQ82" s="11">
        <f t="shared" si="118"/>
        <v>1.8145738811734608E-2</v>
      </c>
      <c r="AR82" s="1">
        <f t="shared" si="136"/>
        <v>69429.401788172196</v>
      </c>
      <c r="AS82" s="1">
        <f t="shared" si="125"/>
        <v>19134.484887216178</v>
      </c>
      <c r="AT82" s="1">
        <f t="shared" si="126"/>
        <v>7678.3673493419792</v>
      </c>
      <c r="AU82" s="1">
        <f t="shared" si="76"/>
        <v>13885.88035763444</v>
      </c>
      <c r="AV82" s="1">
        <f t="shared" si="77"/>
        <v>3826.8969774432358</v>
      </c>
      <c r="AW82" s="1">
        <f t="shared" si="78"/>
        <v>1535.6734698683958</v>
      </c>
      <c r="AX82" s="17">
        <f t="shared" si="137"/>
        <v>9.2043340506042307E-2</v>
      </c>
      <c r="AY82" s="17">
        <v>0.05</v>
      </c>
      <c r="AZ82" s="17">
        <v>0</v>
      </c>
      <c r="BA82" s="2">
        <f t="shared" si="138"/>
        <v>2402.1694413871469</v>
      </c>
      <c r="BB82" s="17">
        <f t="shared" si="127"/>
        <v>1.0164694470554977E-2</v>
      </c>
      <c r="BC82" s="17">
        <f t="shared" si="128"/>
        <v>6.032739303596224E-2</v>
      </c>
      <c r="BD82" s="17">
        <f t="shared" si="129"/>
        <v>7.728515414295499E-2</v>
      </c>
      <c r="BE82" s="1">
        <f t="shared" si="130"/>
        <v>1131.5101273165283</v>
      </c>
      <c r="BF82" s="1">
        <f t="shared" si="131"/>
        <v>-233.43828258867782</v>
      </c>
      <c r="BG82" s="1">
        <f t="shared" si="132"/>
        <v>-898.07184472785036</v>
      </c>
      <c r="BH82" s="12">
        <f t="shared" si="146"/>
        <v>10.213626102600372</v>
      </c>
      <c r="BI82" s="2">
        <f t="shared" si="147"/>
        <v>1.7678638549066235E-4</v>
      </c>
      <c r="BJ82" s="2">
        <f t="shared" si="139"/>
        <v>2.3933449530807592E-4</v>
      </c>
      <c r="BK82" s="2">
        <f t="shared" si="140"/>
        <v>-5.9729950509003135E-4</v>
      </c>
      <c r="BL82" s="2">
        <f t="shared" si="148"/>
        <v>12.274172988909891</v>
      </c>
      <c r="BM82" s="2">
        <f t="shared" si="141"/>
        <v>4.5795422834618904</v>
      </c>
      <c r="BN82" s="2">
        <f t="shared" si="142"/>
        <v>-4.58628501766142</v>
      </c>
      <c r="BO82" s="2">
        <f t="shared" si="143"/>
        <v>92.486426216381901</v>
      </c>
      <c r="BP82" s="2">
        <f t="shared" si="144"/>
        <v>8.4651644871442127</v>
      </c>
      <c r="BQ82" s="2">
        <f t="shared" si="145"/>
        <v>0</v>
      </c>
      <c r="BR82" s="11">
        <f t="shared" si="149"/>
        <v>5.0247647812153379E-2</v>
      </c>
      <c r="BS82" s="11"/>
      <c r="BT82" s="11"/>
    </row>
    <row r="83" spans="1:72" x14ac:dyDescent="0.3">
      <c r="A83" s="2">
        <f t="shared" si="79"/>
        <v>2037</v>
      </c>
      <c r="B83" s="5">
        <f t="shared" si="80"/>
        <v>1142.8606934050413</v>
      </c>
      <c r="C83" s="5">
        <f t="shared" si="81"/>
        <v>2852.2883802957613</v>
      </c>
      <c r="D83" s="5">
        <f t="shared" si="82"/>
        <v>4040.0097606520953</v>
      </c>
      <c r="E83" s="15">
        <f t="shared" si="83"/>
        <v>1.0284076886279642E-3</v>
      </c>
      <c r="F83" s="15">
        <f t="shared" si="84"/>
        <v>2.0260321069689607E-3</v>
      </c>
      <c r="G83" s="15">
        <f t="shared" si="85"/>
        <v>4.1360724760827871E-3</v>
      </c>
      <c r="H83" s="5">
        <f t="shared" si="86"/>
        <v>70910.295394853762</v>
      </c>
      <c r="I83" s="5">
        <f t="shared" si="87"/>
        <v>19664.62893815371</v>
      </c>
      <c r="J83" s="5">
        <f t="shared" si="88"/>
        <v>7891.9279867064906</v>
      </c>
      <c r="K83" s="5">
        <f t="shared" si="89"/>
        <v>62046.315709383176</v>
      </c>
      <c r="L83" s="5">
        <f t="shared" si="90"/>
        <v>6894.3340631337678</v>
      </c>
      <c r="M83" s="5">
        <f t="shared" si="91"/>
        <v>1953.4428019383447</v>
      </c>
      <c r="N83" s="15">
        <f t="shared" si="92"/>
        <v>2.0280224180210471E-2</v>
      </c>
      <c r="O83" s="15">
        <f t="shared" si="93"/>
        <v>2.562825393559498E-2</v>
      </c>
      <c r="P83" s="15">
        <f t="shared" si="94"/>
        <v>2.3579687563957785E-2</v>
      </c>
      <c r="Q83" s="5">
        <f t="shared" si="95"/>
        <v>7453.2927579086818</v>
      </c>
      <c r="R83" s="5">
        <f t="shared" si="96"/>
        <v>8465.5349474118393</v>
      </c>
      <c r="S83" s="5">
        <f t="shared" si="97"/>
        <v>3981.6777513606726</v>
      </c>
      <c r="T83" s="5">
        <f t="shared" si="98"/>
        <v>105.10875348080408</v>
      </c>
      <c r="U83" s="5">
        <f t="shared" si="99"/>
        <v>430.49553459851137</v>
      </c>
      <c r="V83" s="5">
        <f t="shared" si="100"/>
        <v>504.52535274873071</v>
      </c>
      <c r="W83" s="15">
        <f t="shared" si="101"/>
        <v>-1.0734613539272964E-2</v>
      </c>
      <c r="X83" s="15">
        <f t="shared" si="102"/>
        <v>-1.217998157191269E-2</v>
      </c>
      <c r="Y83" s="15">
        <f t="shared" si="103"/>
        <v>-9.7425357312937999E-3</v>
      </c>
      <c r="Z83" s="5">
        <f t="shared" si="133"/>
        <v>13895.255890285242</v>
      </c>
      <c r="AA83" s="5">
        <f t="shared" si="134"/>
        <v>22962.267979925524</v>
      </c>
      <c r="AB83" s="5">
        <f t="shared" si="135"/>
        <v>11948.413372275259</v>
      </c>
      <c r="AC83" s="16">
        <f t="shared" si="107"/>
        <v>2.0745883530328699</v>
      </c>
      <c r="AD83" s="16">
        <f t="shared" si="108"/>
        <v>2.8985685287034273</v>
      </c>
      <c r="AE83" s="16">
        <f t="shared" si="109"/>
        <v>3.0542633676042761</v>
      </c>
      <c r="AF83" s="15">
        <f t="shared" si="110"/>
        <v>-4.0504037456468023E-3</v>
      </c>
      <c r="AG83" s="15">
        <f t="shared" si="111"/>
        <v>2.9673830763510267E-4</v>
      </c>
      <c r="AH83" s="15">
        <f t="shared" si="112"/>
        <v>9.7937136394747881E-3</v>
      </c>
      <c r="AI83" s="1">
        <f t="shared" si="70"/>
        <v>114914.91075033879</v>
      </c>
      <c r="AJ83" s="1">
        <f t="shared" si="71"/>
        <v>30123.325385946162</v>
      </c>
      <c r="AK83" s="1">
        <f t="shared" si="72"/>
        <v>11997.022209755005</v>
      </c>
      <c r="AL83" s="14">
        <f t="shared" si="113"/>
        <v>24.678352590465305</v>
      </c>
      <c r="AM83" s="14">
        <f t="shared" si="114"/>
        <v>4.30382279295487</v>
      </c>
      <c r="AN83" s="14">
        <f t="shared" si="115"/>
        <v>1.5703742421317985</v>
      </c>
      <c r="AO83" s="11">
        <f t="shared" si="116"/>
        <v>1.5720361321165863E-2</v>
      </c>
      <c r="AP83" s="11">
        <f t="shared" si="117"/>
        <v>1.9803509073870216E-2</v>
      </c>
      <c r="AQ83" s="11">
        <f t="shared" si="118"/>
        <v>1.7964281423617261E-2</v>
      </c>
      <c r="AR83" s="1">
        <f t="shared" si="136"/>
        <v>70910.295394853762</v>
      </c>
      <c r="AS83" s="1">
        <f t="shared" si="125"/>
        <v>19664.62893815371</v>
      </c>
      <c r="AT83" s="1">
        <f t="shared" si="126"/>
        <v>7891.9279867064906</v>
      </c>
      <c r="AU83" s="1">
        <f t="shared" si="76"/>
        <v>14182.059078970753</v>
      </c>
      <c r="AV83" s="1">
        <f t="shared" si="77"/>
        <v>3932.925787630742</v>
      </c>
      <c r="AW83" s="1">
        <f t="shared" si="78"/>
        <v>1578.3855973412983</v>
      </c>
      <c r="AX83" s="17">
        <f t="shared" si="137"/>
        <v>9.2994578389264851E-2</v>
      </c>
      <c r="AY83" s="17">
        <v>0.05</v>
      </c>
      <c r="AZ83" s="17">
        <v>0</v>
      </c>
      <c r="BA83" s="2">
        <f t="shared" si="138"/>
        <v>2440.2968621243012</v>
      </c>
      <c r="BB83" s="17">
        <f t="shared" si="127"/>
        <v>1.004057373226498E-2</v>
      </c>
      <c r="BC83" s="17">
        <f t="shared" si="128"/>
        <v>5.9831556411804591E-2</v>
      </c>
      <c r="BD83" s="17">
        <f t="shared" si="129"/>
        <v>7.7576181871652841E-2</v>
      </c>
      <c r="BE83" s="1">
        <f t="shared" si="130"/>
        <v>1152.6671218329268</v>
      </c>
      <c r="BF83" s="1">
        <f t="shared" si="131"/>
        <v>-225.75483298761199</v>
      </c>
      <c r="BG83" s="1">
        <f t="shared" si="132"/>
        <v>-926.91228884531438</v>
      </c>
      <c r="BH83" s="12">
        <f t="shared" si="146"/>
        <v>10.247814864445848</v>
      </c>
      <c r="BI83" s="2">
        <f t="shared" si="147"/>
        <v>1.766624721163569E-4</v>
      </c>
      <c r="BJ83" s="2">
        <f t="shared" si="139"/>
        <v>2.4033404985215049E-4</v>
      </c>
      <c r="BK83" s="2">
        <f t="shared" si="140"/>
        <v>-6.0180639937837573E-4</v>
      </c>
      <c r="BL83" s="2">
        <f t="shared" si="148"/>
        <v>12.527188082955984</v>
      </c>
      <c r="BM83" s="2">
        <f t="shared" si="141"/>
        <v>4.7260799115462753</v>
      </c>
      <c r="BN83" s="2">
        <f t="shared" si="142"/>
        <v>-4.7494127658332665</v>
      </c>
      <c r="BO83" s="2">
        <f t="shared" si="143"/>
        <v>94.914020666765694</v>
      </c>
      <c r="BP83" s="2">
        <f t="shared" si="144"/>
        <v>8.5638879205422</v>
      </c>
      <c r="BQ83" s="2">
        <f t="shared" si="145"/>
        <v>0</v>
      </c>
      <c r="BR83" s="11">
        <f t="shared" si="149"/>
        <v>5.0111853730053973E-2</v>
      </c>
      <c r="BS83" s="11"/>
      <c r="BT83" s="11"/>
    </row>
    <row r="84" spans="1:72" x14ac:dyDescent="0.3">
      <c r="A84" s="2">
        <f t="shared" si="79"/>
        <v>2038</v>
      </c>
      <c r="B84" s="5">
        <f t="shared" si="80"/>
        <v>1143.9772537929632</v>
      </c>
      <c r="C84" s="5">
        <f t="shared" si="81"/>
        <v>2857.7782667407346</v>
      </c>
      <c r="D84" s="5">
        <f t="shared" si="82"/>
        <v>4055.8840451675278</v>
      </c>
      <c r="E84" s="15">
        <f t="shared" si="83"/>
        <v>9.7698730419656585E-4</v>
      </c>
      <c r="F84" s="15">
        <f t="shared" si="84"/>
        <v>1.9247305016205126E-3</v>
      </c>
      <c r="G84" s="15">
        <f t="shared" si="85"/>
        <v>3.9292688522786475E-3</v>
      </c>
      <c r="H84" s="5">
        <f t="shared" si="86"/>
        <v>72404.539232186173</v>
      </c>
      <c r="I84" s="5">
        <f t="shared" si="87"/>
        <v>20202.275157202133</v>
      </c>
      <c r="J84" s="5">
        <f t="shared" si="88"/>
        <v>8107.7949314986545</v>
      </c>
      <c r="K84" s="5">
        <f t="shared" si="89"/>
        <v>63291.939583695545</v>
      </c>
      <c r="L84" s="5">
        <f t="shared" si="90"/>
        <v>7069.2241565132381</v>
      </c>
      <c r="M84" s="5">
        <f t="shared" si="91"/>
        <v>1999.0203963446304</v>
      </c>
      <c r="N84" s="15">
        <f t="shared" si="92"/>
        <v>2.0075710540924163E-2</v>
      </c>
      <c r="O84" s="15">
        <f t="shared" si="93"/>
        <v>2.5367220644944455E-2</v>
      </c>
      <c r="P84" s="15">
        <f t="shared" si="94"/>
        <v>2.3331931890230084E-2</v>
      </c>
      <c r="Q84" s="5">
        <f t="shared" si="95"/>
        <v>7528.6566896125123</v>
      </c>
      <c r="R84" s="5">
        <f t="shared" si="96"/>
        <v>8591.0600751840611</v>
      </c>
      <c r="S84" s="5">
        <f t="shared" si="97"/>
        <v>4050.735397123628</v>
      </c>
      <c r="T84" s="5">
        <f t="shared" si="98"/>
        <v>103.98045163259295</v>
      </c>
      <c r="U84" s="5">
        <f t="shared" si="99"/>
        <v>425.25210692031078</v>
      </c>
      <c r="V84" s="5">
        <f t="shared" si="100"/>
        <v>499.60999647223258</v>
      </c>
      <c r="W84" s="15">
        <f t="shared" si="101"/>
        <v>-1.0734613539272964E-2</v>
      </c>
      <c r="X84" s="15">
        <f t="shared" si="102"/>
        <v>-1.217998157191269E-2</v>
      </c>
      <c r="Y84" s="15">
        <f t="shared" si="103"/>
        <v>-9.7425357312937999E-3</v>
      </c>
      <c r="Z84" s="5">
        <f t="shared" si="133"/>
        <v>13967.779115775262</v>
      </c>
      <c r="AA84" s="5">
        <f t="shared" si="134"/>
        <v>23317.953795872305</v>
      </c>
      <c r="AB84" s="5">
        <f t="shared" si="135"/>
        <v>12280.19475505039</v>
      </c>
      <c r="AC84" s="16">
        <f t="shared" si="107"/>
        <v>2.0661854325970705</v>
      </c>
      <c r="AD84" s="16">
        <f t="shared" si="108"/>
        <v>2.8994286450231992</v>
      </c>
      <c r="AE84" s="16">
        <f t="shared" si="109"/>
        <v>3.0841759484061302</v>
      </c>
      <c r="AF84" s="15">
        <f t="shared" si="110"/>
        <v>-4.0504037456468023E-3</v>
      </c>
      <c r="AG84" s="15">
        <f t="shared" si="111"/>
        <v>2.9673830763510267E-4</v>
      </c>
      <c r="AH84" s="15">
        <f t="shared" si="112"/>
        <v>9.7937136394747881E-3</v>
      </c>
      <c r="AI84" s="1">
        <f t="shared" si="70"/>
        <v>117605.47875427567</v>
      </c>
      <c r="AJ84" s="1">
        <f t="shared" si="71"/>
        <v>31043.918634982288</v>
      </c>
      <c r="AK84" s="1">
        <f t="shared" si="72"/>
        <v>12375.705586120803</v>
      </c>
      <c r="AL84" s="14">
        <f t="shared" si="113"/>
        <v>25.06242568380322</v>
      </c>
      <c r="AM84" s="14">
        <f t="shared" si="114"/>
        <v>4.388201278750155</v>
      </c>
      <c r="AN84" s="14">
        <f t="shared" si="115"/>
        <v>1.5983027805095935</v>
      </c>
      <c r="AO84" s="11">
        <f t="shared" si="116"/>
        <v>1.5563157707954205E-2</v>
      </c>
      <c r="AP84" s="11">
        <f t="shared" si="117"/>
        <v>1.9605473983131512E-2</v>
      </c>
      <c r="AQ84" s="11">
        <f t="shared" si="118"/>
        <v>1.7784638609381089E-2</v>
      </c>
      <c r="AR84" s="1">
        <f t="shared" si="136"/>
        <v>72404.539232186173</v>
      </c>
      <c r="AS84" s="1">
        <f t="shared" si="125"/>
        <v>20202.275157202133</v>
      </c>
      <c r="AT84" s="1">
        <f t="shared" si="126"/>
        <v>8107.7949314986545</v>
      </c>
      <c r="AU84" s="1">
        <f t="shared" si="76"/>
        <v>14480.907846437236</v>
      </c>
      <c r="AV84" s="1">
        <f t="shared" si="77"/>
        <v>4040.4550314404269</v>
      </c>
      <c r="AW84" s="1">
        <f t="shared" si="78"/>
        <v>1621.558986299731</v>
      </c>
      <c r="AX84" s="17">
        <f t="shared" si="137"/>
        <v>9.3959009708211583E-2</v>
      </c>
      <c r="AY84" s="17">
        <v>0.05</v>
      </c>
      <c r="AZ84" s="17">
        <v>0</v>
      </c>
      <c r="BA84" s="2">
        <f t="shared" si="138"/>
        <v>2478.2963833348981</v>
      </c>
      <c r="BB84" s="17">
        <f t="shared" si="127"/>
        <v>9.9172504843360928E-3</v>
      </c>
      <c r="BC84" s="17">
        <f t="shared" si="128"/>
        <v>5.9336219636668359E-2</v>
      </c>
      <c r="BD84" s="17">
        <f t="shared" si="129"/>
        <v>7.7863194378987546E-2</v>
      </c>
      <c r="BE84" s="1">
        <f t="shared" si="130"/>
        <v>1173.8767293402611</v>
      </c>
      <c r="BF84" s="1">
        <f t="shared" si="131"/>
        <v>-217.70153811594847</v>
      </c>
      <c r="BG84" s="1">
        <f t="shared" si="132"/>
        <v>-956.1751912243119</v>
      </c>
      <c r="BH84" s="12">
        <f t="shared" si="146"/>
        <v>10.281576560121247</v>
      </c>
      <c r="BI84" s="2">
        <f t="shared" si="147"/>
        <v>1.7652782119039376E-4</v>
      </c>
      <c r="BJ84" s="2">
        <f t="shared" si="139"/>
        <v>2.4128350028958885E-4</v>
      </c>
      <c r="BK84" s="2">
        <f t="shared" si="140"/>
        <v>-6.0626770388999985E-4</v>
      </c>
      <c r="BL84" s="2">
        <f t="shared" si="148"/>
        <v>12.781415554952211</v>
      </c>
      <c r="BM84" s="2">
        <f t="shared" si="141"/>
        <v>4.8744756637431346</v>
      </c>
      <c r="BN84" s="2">
        <f t="shared" si="142"/>
        <v>-4.9154942167306679</v>
      </c>
      <c r="BO84" s="2">
        <f t="shared" si="143"/>
        <v>97.410744374560835</v>
      </c>
      <c r="BP84" s="2">
        <f t="shared" si="144"/>
        <v>8.6638284534118508</v>
      </c>
      <c r="BQ84" s="2">
        <f t="shared" si="145"/>
        <v>0</v>
      </c>
      <c r="BR84" s="11">
        <f t="shared" si="149"/>
        <v>4.9973871742349213E-2</v>
      </c>
      <c r="BS84" s="11"/>
      <c r="BT84" s="11"/>
    </row>
    <row r="85" spans="1:72" x14ac:dyDescent="0.3">
      <c r="A85" s="2">
        <f t="shared" si="79"/>
        <v>2039</v>
      </c>
      <c r="B85" s="5">
        <f t="shared" si="80"/>
        <v>1145.0390224835462</v>
      </c>
      <c r="C85" s="5">
        <f t="shared" si="81"/>
        <v>2863.003697087755</v>
      </c>
      <c r="D85" s="5">
        <f t="shared" si="82"/>
        <v>4071.0238710723024</v>
      </c>
      <c r="E85" s="15">
        <f t="shared" si="83"/>
        <v>9.2813793898673753E-4</v>
      </c>
      <c r="F85" s="15">
        <f t="shared" si="84"/>
        <v>1.8284939765394869E-3</v>
      </c>
      <c r="G85" s="15">
        <f t="shared" si="85"/>
        <v>3.732805409664715E-3</v>
      </c>
      <c r="H85" s="5">
        <f t="shared" si="86"/>
        <v>73911.976823827281</v>
      </c>
      <c r="I85" s="5">
        <f t="shared" si="87"/>
        <v>20747.393815266751</v>
      </c>
      <c r="J85" s="5">
        <f t="shared" si="88"/>
        <v>8325.9393342302756</v>
      </c>
      <c r="K85" s="5">
        <f t="shared" si="89"/>
        <v>64549.744919186254</v>
      </c>
      <c r="L85" s="5">
        <f t="shared" si="90"/>
        <v>7246.7226767366674</v>
      </c>
      <c r="M85" s="5">
        <f t="shared" si="91"/>
        <v>2045.1708459369052</v>
      </c>
      <c r="N85" s="15">
        <f t="shared" si="92"/>
        <v>1.9873072997351082E-2</v>
      </c>
      <c r="O85" s="15">
        <f t="shared" si="93"/>
        <v>2.5108628088966523E-2</v>
      </c>
      <c r="P85" s="15">
        <f t="shared" si="94"/>
        <v>2.3086532622010436E-2</v>
      </c>
      <c r="Q85" s="5">
        <f t="shared" si="95"/>
        <v>7602.9009244554336</v>
      </c>
      <c r="R85" s="5">
        <f t="shared" si="96"/>
        <v>8715.410503311763</v>
      </c>
      <c r="S85" s="5">
        <f t="shared" si="97"/>
        <v>4119.1962761057757</v>
      </c>
      <c r="T85" s="5">
        <f t="shared" si="98"/>
        <v>102.864261668678</v>
      </c>
      <c r="U85" s="5">
        <f t="shared" si="99"/>
        <v>420.07254409460432</v>
      </c>
      <c r="V85" s="5">
        <f t="shared" si="100"/>
        <v>494.7425282298903</v>
      </c>
      <c r="W85" s="15">
        <f t="shared" si="101"/>
        <v>-1.0734613539272964E-2</v>
      </c>
      <c r="X85" s="15">
        <f t="shared" si="102"/>
        <v>-1.217998157191269E-2</v>
      </c>
      <c r="Y85" s="15">
        <f t="shared" si="103"/>
        <v>-9.7425357312937999E-3</v>
      </c>
      <c r="Z85" s="5">
        <f t="shared" si="133"/>
        <v>14036.925495750549</v>
      </c>
      <c r="AA85" s="5">
        <f t="shared" si="134"/>
        <v>23670.729317931753</v>
      </c>
      <c r="AB85" s="5">
        <f t="shared" si="135"/>
        <v>12615.535319242781</v>
      </c>
      <c r="AC85" s="16">
        <f t="shared" si="107"/>
        <v>2.0578165473816785</v>
      </c>
      <c r="AD85" s="16">
        <f t="shared" si="108"/>
        <v>2.9002890165724322</v>
      </c>
      <c r="AE85" s="16">
        <f t="shared" si="109"/>
        <v>3.1143814844585753</v>
      </c>
      <c r="AF85" s="15">
        <f t="shared" si="110"/>
        <v>-4.0504037456468023E-3</v>
      </c>
      <c r="AG85" s="15">
        <f t="shared" si="111"/>
        <v>2.9673830763510267E-4</v>
      </c>
      <c r="AH85" s="15">
        <f t="shared" si="112"/>
        <v>9.7937136394747881E-3</v>
      </c>
      <c r="AI85" s="1">
        <f t="shared" si="70"/>
        <v>120325.83872528534</v>
      </c>
      <c r="AJ85" s="1">
        <f t="shared" si="71"/>
        <v>31979.981802924485</v>
      </c>
      <c r="AK85" s="1">
        <f t="shared" si="72"/>
        <v>12759.694013808454</v>
      </c>
      <c r="AL85" s="14">
        <f t="shared" si="113"/>
        <v>25.448575662429519</v>
      </c>
      <c r="AM85" s="14">
        <f t="shared" si="114"/>
        <v>4.473373717093402</v>
      </c>
      <c r="AN85" s="14">
        <f t="shared" si="115"/>
        <v>1.6264437654759281</v>
      </c>
      <c r="AO85" s="11">
        <f t="shared" si="116"/>
        <v>1.5407526130874663E-2</v>
      </c>
      <c r="AP85" s="11">
        <f t="shared" si="117"/>
        <v>1.9409419243300197E-2</v>
      </c>
      <c r="AQ85" s="11">
        <f t="shared" si="118"/>
        <v>1.7606792223287277E-2</v>
      </c>
      <c r="AR85" s="1">
        <f t="shared" si="136"/>
        <v>73911.976823827281</v>
      </c>
      <c r="AS85" s="1">
        <f t="shared" si="125"/>
        <v>20747.393815266751</v>
      </c>
      <c r="AT85" s="1">
        <f t="shared" si="126"/>
        <v>8325.9393342302756</v>
      </c>
      <c r="AU85" s="1">
        <f t="shared" si="76"/>
        <v>14782.395364765456</v>
      </c>
      <c r="AV85" s="1">
        <f t="shared" si="77"/>
        <v>4149.4787630533501</v>
      </c>
      <c r="AW85" s="1">
        <f t="shared" si="78"/>
        <v>1665.1878668460552</v>
      </c>
      <c r="AX85" s="17">
        <f t="shared" si="137"/>
        <v>9.4936960458548866E-2</v>
      </c>
      <c r="AY85" s="17">
        <v>0.05</v>
      </c>
      <c r="AZ85" s="17">
        <v>0</v>
      </c>
      <c r="BA85" s="2">
        <f t="shared" si="138"/>
        <v>2516.1595066462542</v>
      </c>
      <c r="BB85" s="17">
        <f t="shared" si="127"/>
        <v>9.7947131876676748E-3</v>
      </c>
      <c r="BC85" s="17">
        <f t="shared" si="128"/>
        <v>5.8841350931241543E-2</v>
      </c>
      <c r="BD85" s="17">
        <f t="shared" si="129"/>
        <v>7.8146042307068841E-2</v>
      </c>
      <c r="BE85" s="1">
        <f t="shared" si="130"/>
        <v>1195.1353814821298</v>
      </c>
      <c r="BF85" s="1">
        <f t="shared" si="131"/>
        <v>-209.28122469826232</v>
      </c>
      <c r="BG85" s="1">
        <f t="shared" si="132"/>
        <v>-985.85415678386755</v>
      </c>
      <c r="BH85" s="12">
        <f t="shared" si="146"/>
        <v>10.314888603520645</v>
      </c>
      <c r="BI85" s="2">
        <f t="shared" si="147"/>
        <v>1.7638241907721953E-4</v>
      </c>
      <c r="BJ85" s="2">
        <f t="shared" si="139"/>
        <v>2.4218305137106353E-4</v>
      </c>
      <c r="BK85" s="2">
        <f t="shared" si="140"/>
        <v>-6.1068039282581935E-4</v>
      </c>
      <c r="BL85" s="2">
        <f t="shared" si="148"/>
        <v>13.036773270966041</v>
      </c>
      <c r="BM85" s="2">
        <f t="shared" si="141"/>
        <v>5.0246671421784335</v>
      </c>
      <c r="BN85" s="2">
        <f t="shared" si="142"/>
        <v>-5.0844879032716852</v>
      </c>
      <c r="BO85" s="2">
        <f t="shared" si="143"/>
        <v>99.978851113246222</v>
      </c>
      <c r="BP85" s="2">
        <f t="shared" si="144"/>
        <v>8.7649998175381842</v>
      </c>
      <c r="BQ85" s="2">
        <f t="shared" si="145"/>
        <v>0</v>
      </c>
      <c r="BR85" s="11">
        <f t="shared" si="149"/>
        <v>4.9833930134391274E-2</v>
      </c>
      <c r="BS85" s="11"/>
      <c r="BT85" s="11"/>
    </row>
    <row r="86" spans="1:72" x14ac:dyDescent="0.3">
      <c r="A86" s="2">
        <f t="shared" si="79"/>
        <v>2040</v>
      </c>
      <c r="B86" s="5">
        <f t="shared" si="80"/>
        <v>1146.0486389340142</v>
      </c>
      <c r="C86" s="5">
        <f t="shared" si="81"/>
        <v>2867.9769328519437</v>
      </c>
      <c r="D86" s="5">
        <f t="shared" si="82"/>
        <v>4085.4603940046745</v>
      </c>
      <c r="E86" s="15">
        <f t="shared" si="83"/>
        <v>8.8173104203740065E-4</v>
      </c>
      <c r="F86" s="15">
        <f t="shared" si="84"/>
        <v>1.7370692777125124E-3</v>
      </c>
      <c r="G86" s="15">
        <f t="shared" si="85"/>
        <v>3.5461651391814793E-3</v>
      </c>
      <c r="H86" s="5">
        <f t="shared" si="86"/>
        <v>75432.449978183125</v>
      </c>
      <c r="I86" s="5">
        <f t="shared" si="87"/>
        <v>21299.953824970959</v>
      </c>
      <c r="J86" s="5">
        <f t="shared" si="88"/>
        <v>8546.3328917424587</v>
      </c>
      <c r="K86" s="5">
        <f t="shared" si="89"/>
        <v>65819.588641844966</v>
      </c>
      <c r="L86" s="5">
        <f t="shared" si="90"/>
        <v>7426.8218760706977</v>
      </c>
      <c r="M86" s="5">
        <f t="shared" si="91"/>
        <v>2091.8897914869076</v>
      </c>
      <c r="N86" s="15">
        <f t="shared" si="92"/>
        <v>1.9672327508784226E-2</v>
      </c>
      <c r="O86" s="15">
        <f t="shared" si="93"/>
        <v>2.4852503313281593E-2</v>
      </c>
      <c r="P86" s="15">
        <f t="shared" si="94"/>
        <v>2.284354172308789E-2</v>
      </c>
      <c r="Q86" s="5">
        <f t="shared" si="95"/>
        <v>7676.0101508970683</v>
      </c>
      <c r="R86" s="5">
        <f t="shared" si="96"/>
        <v>8838.5450930880761</v>
      </c>
      <c r="S86" s="5">
        <f t="shared" si="97"/>
        <v>4187.040617798154</v>
      </c>
      <c r="T86" s="5">
        <f t="shared" si="98"/>
        <v>101.76005357266209</v>
      </c>
      <c r="U86" s="5">
        <f t="shared" si="99"/>
        <v>414.95606824866559</v>
      </c>
      <c r="V86" s="5">
        <f t="shared" si="100"/>
        <v>489.92248147081995</v>
      </c>
      <c r="W86" s="15">
        <f t="shared" si="101"/>
        <v>-1.0734613539272964E-2</v>
      </c>
      <c r="X86" s="15">
        <f t="shared" si="102"/>
        <v>-1.217998157191269E-2</v>
      </c>
      <c r="Y86" s="15">
        <f t="shared" si="103"/>
        <v>-9.7425357312937999E-3</v>
      </c>
      <c r="Z86" s="5">
        <f t="shared" si="133"/>
        <v>14102.697027930104</v>
      </c>
      <c r="AA86" s="5">
        <f t="shared" si="134"/>
        <v>24020.474570301569</v>
      </c>
      <c r="AB86" s="5">
        <f t="shared" si="135"/>
        <v>12954.389703424587</v>
      </c>
      <c r="AC86" s="16">
        <f t="shared" si="107"/>
        <v>2.0494815595303097</v>
      </c>
      <c r="AD86" s="16">
        <f t="shared" si="108"/>
        <v>2.9011496434268627</v>
      </c>
      <c r="AE86" s="16">
        <f t="shared" si="109"/>
        <v>3.1448828448814452</v>
      </c>
      <c r="AF86" s="15">
        <f t="shared" si="110"/>
        <v>-4.0504037456468023E-3</v>
      </c>
      <c r="AG86" s="15">
        <f t="shared" si="111"/>
        <v>2.9673830763510267E-4</v>
      </c>
      <c r="AH86" s="15">
        <f t="shared" si="112"/>
        <v>9.7937136394747881E-3</v>
      </c>
      <c r="AI86" s="1">
        <f t="shared" si="70"/>
        <v>123075.65021752227</v>
      </c>
      <c r="AJ86" s="1">
        <f t="shared" si="71"/>
        <v>32931.462385685387</v>
      </c>
      <c r="AK86" s="1">
        <f t="shared" si="72"/>
        <v>13148.912479273664</v>
      </c>
      <c r="AL86" s="14">
        <f t="shared" si="113"/>
        <v>25.836754260996816</v>
      </c>
      <c r="AM86" s="14">
        <f t="shared" si="114"/>
        <v>4.5593310471413577</v>
      </c>
      <c r="AN86" s="14">
        <f t="shared" si="115"/>
        <v>1.6547938583431077</v>
      </c>
      <c r="AO86" s="11">
        <f t="shared" si="116"/>
        <v>1.5253450869565916E-2</v>
      </c>
      <c r="AP86" s="11">
        <f t="shared" si="117"/>
        <v>1.9215325050867194E-2</v>
      </c>
      <c r="AQ86" s="11">
        <f t="shared" si="118"/>
        <v>1.7430724301054405E-2</v>
      </c>
      <c r="AR86" s="1">
        <f t="shared" si="136"/>
        <v>75432.449978183125</v>
      </c>
      <c r="AS86" s="1">
        <f t="shared" si="125"/>
        <v>21299.953824970959</v>
      </c>
      <c r="AT86" s="1">
        <f t="shared" si="126"/>
        <v>8546.3328917424587</v>
      </c>
      <c r="AU86" s="1">
        <f t="shared" si="76"/>
        <v>15086.489995636626</v>
      </c>
      <c r="AV86" s="1">
        <f t="shared" si="77"/>
        <v>4259.9907649941915</v>
      </c>
      <c r="AW86" s="1">
        <f t="shared" si="78"/>
        <v>1709.2665783484917</v>
      </c>
      <c r="AX86" s="17">
        <f t="shared" si="137"/>
        <v>9.5928766950636069E-2</v>
      </c>
      <c r="AY86" s="17">
        <v>0.05</v>
      </c>
      <c r="AZ86" s="17">
        <v>0</v>
      </c>
      <c r="BA86" s="2">
        <f t="shared" si="138"/>
        <v>2553.8780650828135</v>
      </c>
      <c r="BB86" s="17">
        <f t="shared" si="127"/>
        <v>9.6729514067234266E-3</v>
      </c>
      <c r="BC86" s="17">
        <f t="shared" si="128"/>
        <v>5.8346923960363499E-2</v>
      </c>
      <c r="BD86" s="17">
        <f t="shared" si="129"/>
        <v>7.8424579006921499E-2</v>
      </c>
      <c r="BE86" s="1">
        <f t="shared" si="130"/>
        <v>1216.439633512824</v>
      </c>
      <c r="BF86" s="1">
        <f t="shared" si="131"/>
        <v>-200.49707473015221</v>
      </c>
      <c r="BG86" s="1">
        <f t="shared" si="132"/>
        <v>-1015.9425587826719</v>
      </c>
      <c r="BH86" s="12">
        <f t="shared" si="146"/>
        <v>10.347728830648423</v>
      </c>
      <c r="BI86" s="2">
        <f t="shared" si="147"/>
        <v>1.7622626135239646E-4</v>
      </c>
      <c r="BJ86" s="2">
        <f t="shared" si="139"/>
        <v>2.4303288603999101E-4</v>
      </c>
      <c r="BK86" s="2">
        <f t="shared" si="140"/>
        <v>-6.1504145924128723E-4</v>
      </c>
      <c r="BL86" s="2">
        <f t="shared" si="148"/>
        <v>13.293178644306872</v>
      </c>
      <c r="BM86" s="2">
        <f t="shared" si="141"/>
        <v>5.1765892506012374</v>
      </c>
      <c r="BN86" s="2">
        <f t="shared" si="142"/>
        <v>-5.2563490528990915</v>
      </c>
      <c r="BO86" s="2">
        <f t="shared" si="143"/>
        <v>102.62068170565689</v>
      </c>
      <c r="BP86" s="2">
        <f t="shared" si="144"/>
        <v>8.8674159049737487</v>
      </c>
      <c r="BQ86" s="2">
        <f t="shared" si="145"/>
        <v>0</v>
      </c>
      <c r="BR86" s="11">
        <f t="shared" si="149"/>
        <v>4.969224158827254E-2</v>
      </c>
      <c r="BS86" s="11"/>
      <c r="BT86" s="11"/>
    </row>
    <row r="87" spans="1:72" x14ac:dyDescent="0.3">
      <c r="A87" s="2">
        <f t="shared" si="79"/>
        <v>2041</v>
      </c>
      <c r="B87" s="5">
        <f t="shared" si="80"/>
        <v>1147.0086202616155</v>
      </c>
      <c r="C87" s="5">
        <f t="shared" si="81"/>
        <v>2872.709713740227</v>
      </c>
      <c r="D87" s="5">
        <f t="shared" si="82"/>
        <v>4099.2237253700641</v>
      </c>
      <c r="E87" s="15">
        <f t="shared" si="83"/>
        <v>8.3764448993553053E-4</v>
      </c>
      <c r="F87" s="15">
        <f t="shared" si="84"/>
        <v>1.6502158138268868E-3</v>
      </c>
      <c r="G87" s="15">
        <f t="shared" si="85"/>
        <v>3.3688568822224053E-3</v>
      </c>
      <c r="H87" s="5">
        <f t="shared" si="86"/>
        <v>76965.798712025688</v>
      </c>
      <c r="I87" s="5">
        <f t="shared" si="87"/>
        <v>21859.922690429932</v>
      </c>
      <c r="J87" s="5">
        <f t="shared" si="88"/>
        <v>8768.9477922176702</v>
      </c>
      <c r="K87" s="5">
        <f t="shared" si="89"/>
        <v>67101.325441190609</v>
      </c>
      <c r="L87" s="5">
        <f t="shared" si="90"/>
        <v>7609.5132709975851</v>
      </c>
      <c r="M87" s="5">
        <f t="shared" si="91"/>
        <v>2139.1727750663426</v>
      </c>
      <c r="N87" s="15">
        <f t="shared" si="92"/>
        <v>1.9473485413592728E-2</v>
      </c>
      <c r="O87" s="15">
        <f t="shared" si="93"/>
        <v>2.4598865837286432E-2</v>
      </c>
      <c r="P87" s="15">
        <f t="shared" si="94"/>
        <v>2.2602999341483798E-2</v>
      </c>
      <c r="Q87" s="5">
        <f t="shared" si="95"/>
        <v>7747.9698367806714</v>
      </c>
      <c r="R87" s="5">
        <f t="shared" si="96"/>
        <v>8960.4240847750552</v>
      </c>
      <c r="S87" s="5">
        <f t="shared" si="97"/>
        <v>4254.2497090739871</v>
      </c>
      <c r="T87" s="5">
        <f t="shared" si="98"/>
        <v>100.66769872382385</v>
      </c>
      <c r="U87" s="5">
        <f t="shared" si="99"/>
        <v>409.9019109842435</v>
      </c>
      <c r="V87" s="5">
        <f t="shared" si="100"/>
        <v>485.14939418952633</v>
      </c>
      <c r="W87" s="15">
        <f t="shared" si="101"/>
        <v>-1.0734613539272964E-2</v>
      </c>
      <c r="X87" s="15">
        <f t="shared" si="102"/>
        <v>-1.217998157191269E-2</v>
      </c>
      <c r="Y87" s="15">
        <f t="shared" si="103"/>
        <v>-9.7425357312937999E-3</v>
      </c>
      <c r="Z87" s="5">
        <f t="shared" si="133"/>
        <v>14165.097423475088</v>
      </c>
      <c r="AA87" s="5">
        <f t="shared" si="134"/>
        <v>24367.073347097921</v>
      </c>
      <c r="AB87" s="5">
        <f t="shared" si="135"/>
        <v>13296.713404152932</v>
      </c>
      <c r="AC87" s="16">
        <f t="shared" si="107"/>
        <v>2.0411803317449539</v>
      </c>
      <c r="AD87" s="16">
        <f t="shared" si="108"/>
        <v>2.9020105256622495</v>
      </c>
      <c r="AE87" s="16">
        <f t="shared" si="109"/>
        <v>3.1756829268939111</v>
      </c>
      <c r="AF87" s="15">
        <f t="shared" si="110"/>
        <v>-4.0504037456468023E-3</v>
      </c>
      <c r="AG87" s="15">
        <f t="shared" si="111"/>
        <v>2.9673830763510267E-4</v>
      </c>
      <c r="AH87" s="15">
        <f t="shared" si="112"/>
        <v>9.7937136394747881E-3</v>
      </c>
      <c r="AI87" s="1">
        <f t="shared" si="70"/>
        <v>125854.57519140668</v>
      </c>
      <c r="AJ87" s="1">
        <f t="shared" si="71"/>
        <v>33898.306912111038</v>
      </c>
      <c r="AK87" s="1">
        <f t="shared" si="72"/>
        <v>13543.28780969479</v>
      </c>
      <c r="AL87" s="14">
        <f t="shared" si="113"/>
        <v>26.226912926128485</v>
      </c>
      <c r="AM87" s="14">
        <f t="shared" si="114"/>
        <v>4.6460639849458367</v>
      </c>
      <c r="AN87" s="14">
        <f t="shared" si="115"/>
        <v>1.6833496713077658</v>
      </c>
      <c r="AO87" s="11">
        <f t="shared" si="116"/>
        <v>1.5100916360870256E-2</v>
      </c>
      <c r="AP87" s="11">
        <f t="shared" si="117"/>
        <v>1.9023171800358521E-2</v>
      </c>
      <c r="AQ87" s="11">
        <f t="shared" si="118"/>
        <v>1.7256417058043861E-2</v>
      </c>
      <c r="AR87" s="1">
        <f t="shared" si="136"/>
        <v>76965.798712025688</v>
      </c>
      <c r="AS87" s="1">
        <f t="shared" si="125"/>
        <v>21859.922690429932</v>
      </c>
      <c r="AT87" s="1">
        <f t="shared" si="126"/>
        <v>8768.9477922176702</v>
      </c>
      <c r="AU87" s="1">
        <f t="shared" si="76"/>
        <v>15393.159742405138</v>
      </c>
      <c r="AV87" s="1">
        <f t="shared" si="77"/>
        <v>4371.984538085987</v>
      </c>
      <c r="AW87" s="1">
        <f t="shared" si="78"/>
        <v>1753.7895584435341</v>
      </c>
      <c r="AX87" s="17">
        <f t="shared" si="137"/>
        <v>9.6934775690695127E-2</v>
      </c>
      <c r="AY87" s="17">
        <v>0.05</v>
      </c>
      <c r="AZ87" s="17">
        <v>0</v>
      </c>
      <c r="BA87" s="2">
        <f t="shared" si="138"/>
        <v>2591.4442087362972</v>
      </c>
      <c r="BB87" s="17">
        <f t="shared" si="127"/>
        <v>9.5519557709519993E-3</v>
      </c>
      <c r="BC87" s="17">
        <f t="shared" si="128"/>
        <v>5.7852917683924539E-2</v>
      </c>
      <c r="BD87" s="17">
        <f t="shared" si="129"/>
        <v>7.8698660661618791E-2</v>
      </c>
      <c r="BE87" s="1">
        <f t="shared" si="130"/>
        <v>1237.786157301141</v>
      </c>
      <c r="BF87" s="1">
        <f t="shared" si="131"/>
        <v>-191.3526211929115</v>
      </c>
      <c r="BG87" s="1">
        <f t="shared" si="132"/>
        <v>-1046.4335361082296</v>
      </c>
      <c r="BH87" s="12">
        <f t="shared" si="146"/>
        <v>10.380075522176044</v>
      </c>
      <c r="BI87" s="2">
        <f t="shared" si="147"/>
        <v>1.7605935210791222E-4</v>
      </c>
      <c r="BJ87" s="2">
        <f t="shared" si="139"/>
        <v>2.4383316838495056E-4</v>
      </c>
      <c r="BK87" s="2">
        <f t="shared" si="140"/>
        <v>-6.1934791899326258E-4</v>
      </c>
      <c r="BL87" s="2">
        <f t="shared" si="148"/>
        <v>13.550548655707228</v>
      </c>
      <c r="BM87" s="2">
        <f t="shared" si="141"/>
        <v>5.3301742102576029</v>
      </c>
      <c r="BN87" s="2">
        <f t="shared" si="142"/>
        <v>-5.4310295668705786</v>
      </c>
      <c r="BO87" s="2">
        <f t="shared" si="143"/>
        <v>105.33866744384305</v>
      </c>
      <c r="BP87" s="2">
        <f t="shared" si="144"/>
        <v>8.9710907744419046</v>
      </c>
      <c r="BQ87" s="2">
        <f t="shared" si="145"/>
        <v>0</v>
      </c>
      <c r="BR87" s="11">
        <f t="shared" si="149"/>
        <v>4.9549004323668128E-2</v>
      </c>
      <c r="BS87" s="11"/>
      <c r="BT87" s="11"/>
    </row>
    <row r="88" spans="1:72" x14ac:dyDescent="0.3">
      <c r="A88" s="2">
        <f t="shared" si="79"/>
        <v>2042</v>
      </c>
      <c r="B88" s="5">
        <f t="shared" si="80"/>
        <v>1147.9213664397525</v>
      </c>
      <c r="C88" s="5">
        <f t="shared" si="81"/>
        <v>2877.2132751884678</v>
      </c>
      <c r="D88" s="5">
        <f t="shared" si="82"/>
        <v>4112.342938526097</v>
      </c>
      <c r="E88" s="15">
        <f t="shared" si="83"/>
        <v>7.9576226543875397E-4</v>
      </c>
      <c r="F88" s="15">
        <f t="shared" si="84"/>
        <v>1.5677050231355423E-3</v>
      </c>
      <c r="G88" s="15">
        <f t="shared" si="85"/>
        <v>3.2004140381112849E-3</v>
      </c>
      <c r="H88" s="5">
        <f t="shared" si="86"/>
        <v>78511.861185827394</v>
      </c>
      <c r="I88" s="5">
        <f t="shared" si="87"/>
        <v>22427.266461132091</v>
      </c>
      <c r="J88" s="5">
        <f t="shared" si="88"/>
        <v>8993.7566620841062</v>
      </c>
      <c r="K88" s="5">
        <f t="shared" si="89"/>
        <v>68394.807763993318</v>
      </c>
      <c r="L88" s="5">
        <f t="shared" si="90"/>
        <v>7794.7876351512468</v>
      </c>
      <c r="M88" s="5">
        <f t="shared" si="91"/>
        <v>2187.0152359685148</v>
      </c>
      <c r="N88" s="15">
        <f t="shared" si="92"/>
        <v>1.9276553992012335E-2</v>
      </c>
      <c r="O88" s="15">
        <f t="shared" si="93"/>
        <v>2.4347728633289156E-2</v>
      </c>
      <c r="P88" s="15">
        <f t="shared" si="94"/>
        <v>2.2364935389890928E-2</v>
      </c>
      <c r="Q88" s="5">
        <f t="shared" si="95"/>
        <v>7818.7662064895248</v>
      </c>
      <c r="R88" s="5">
        <f t="shared" si="96"/>
        <v>9081.0090611245487</v>
      </c>
      <c r="S88" s="5">
        <f t="shared" si="97"/>
        <v>4320.8058379962231</v>
      </c>
      <c r="T88" s="5">
        <f t="shared" si="98"/>
        <v>99.587069882135637</v>
      </c>
      <c r="U88" s="5">
        <f t="shared" si="99"/>
        <v>404.90931326216361</v>
      </c>
      <c r="V88" s="5">
        <f t="shared" si="100"/>
        <v>480.42280888161935</v>
      </c>
      <c r="W88" s="15">
        <f t="shared" si="101"/>
        <v>-1.0734613539272964E-2</v>
      </c>
      <c r="X88" s="15">
        <f t="shared" si="102"/>
        <v>-1.217998157191269E-2</v>
      </c>
      <c r="Y88" s="15">
        <f t="shared" si="103"/>
        <v>-9.7425357312937999E-3</v>
      </c>
      <c r="Z88" s="5">
        <f t="shared" si="133"/>
        <v>14224.132026702802</v>
      </c>
      <c r="AA88" s="5">
        <f t="shared" si="134"/>
        <v>24710.413108964982</v>
      </c>
      <c r="AB88" s="5">
        <f t="shared" si="135"/>
        <v>13642.462690232443</v>
      </c>
      <c r="AC88" s="16">
        <f t="shared" si="107"/>
        <v>2.0329127272837137</v>
      </c>
      <c r="AD88" s="16">
        <f t="shared" si="108"/>
        <v>2.9028716633543739</v>
      </c>
      <c r="AE88" s="16">
        <f t="shared" si="109"/>
        <v>3.2067846560896793</v>
      </c>
      <c r="AF88" s="15">
        <f t="shared" si="110"/>
        <v>-4.0504037456468023E-3</v>
      </c>
      <c r="AG88" s="15">
        <f t="shared" si="111"/>
        <v>2.9673830763510267E-4</v>
      </c>
      <c r="AH88" s="15">
        <f t="shared" si="112"/>
        <v>9.7937136394747881E-3</v>
      </c>
      <c r="AI88" s="1">
        <f t="shared" si="70"/>
        <v>128662.27741467116</v>
      </c>
      <c r="AJ88" s="1">
        <f t="shared" si="71"/>
        <v>34880.460758985922</v>
      </c>
      <c r="AK88" s="1">
        <f t="shared" si="72"/>
        <v>13942.748587168844</v>
      </c>
      <c r="AL88" s="14">
        <f t="shared" si="113"/>
        <v>26.619002840444768</v>
      </c>
      <c r="AM88" s="14">
        <f t="shared" si="114"/>
        <v>4.7335630295931095</v>
      </c>
      <c r="AN88" s="14">
        <f t="shared" si="115"/>
        <v>1.7121077694505478</v>
      </c>
      <c r="AO88" s="11">
        <f t="shared" si="116"/>
        <v>1.4949907197261553E-2</v>
      </c>
      <c r="AP88" s="11">
        <f t="shared" si="117"/>
        <v>1.8832940082354935E-2</v>
      </c>
      <c r="AQ88" s="11">
        <f t="shared" si="118"/>
        <v>1.7083852887463422E-2</v>
      </c>
      <c r="AR88" s="1">
        <f t="shared" si="136"/>
        <v>78511.861185827394</v>
      </c>
      <c r="AS88" s="1">
        <f t="shared" si="125"/>
        <v>22427.266461132091</v>
      </c>
      <c r="AT88" s="1">
        <f t="shared" si="126"/>
        <v>8993.7566620841062</v>
      </c>
      <c r="AU88" s="1">
        <f t="shared" si="76"/>
        <v>15702.37223716548</v>
      </c>
      <c r="AV88" s="1">
        <f t="shared" si="77"/>
        <v>4485.4532922264179</v>
      </c>
      <c r="AW88" s="1">
        <f t="shared" si="78"/>
        <v>1798.7513324168212</v>
      </c>
      <c r="AX88" s="17">
        <f t="shared" si="137"/>
        <v>9.7955343301867559E-2</v>
      </c>
      <c r="AY88" s="17">
        <v>0.05</v>
      </c>
      <c r="AZ88" s="17">
        <v>0</v>
      </c>
      <c r="BA88" s="2">
        <f t="shared" si="138"/>
        <v>2628.8503912950114</v>
      </c>
      <c r="BB88" s="17">
        <f t="shared" si="127"/>
        <v>9.4317179351478334E-3</v>
      </c>
      <c r="BC88" s="17">
        <f t="shared" si="128"/>
        <v>5.7359316204154027E-2</v>
      </c>
      <c r="BD88" s="17">
        <f t="shared" si="129"/>
        <v>7.8968146408476381E-2</v>
      </c>
      <c r="BE88" s="1">
        <f t="shared" si="130"/>
        <v>1259.1717346985988</v>
      </c>
      <c r="BF88" s="1">
        <f t="shared" si="131"/>
        <v>-181.85174360414601</v>
      </c>
      <c r="BG88" s="1">
        <f t="shared" si="132"/>
        <v>-1077.3199910944522</v>
      </c>
      <c r="BH88" s="12">
        <f t="shared" si="146"/>
        <v>10.411907424341532</v>
      </c>
      <c r="BI88" s="2">
        <f t="shared" si="147"/>
        <v>1.7588170333193861E-4</v>
      </c>
      <c r="BJ88" s="2">
        <f t="shared" si="139"/>
        <v>2.4458404650072769E-4</v>
      </c>
      <c r="BK88" s="2">
        <f t="shared" si="140"/>
        <v>-6.2359681471905635E-4</v>
      </c>
      <c r="BL88" s="2">
        <f t="shared" si="148"/>
        <v>13.80879987712404</v>
      </c>
      <c r="BM88" s="2">
        <f t="shared" si="141"/>
        <v>5.4853515830137418</v>
      </c>
      <c r="BN88" s="2">
        <f t="shared" si="142"/>
        <v>-5.6084780068339413</v>
      </c>
      <c r="BO88" s="2">
        <f t="shared" si="143"/>
        <v>108.13533368909556</v>
      </c>
      <c r="BP88" s="2">
        <f t="shared" si="144"/>
        <v>9.0760386571584437</v>
      </c>
      <c r="BQ88" s="2">
        <f t="shared" si="145"/>
        <v>0</v>
      </c>
      <c r="BR88" s="11">
        <f t="shared" si="149"/>
        <v>4.9404403142191161E-2</v>
      </c>
      <c r="BS88" s="11"/>
      <c r="BT88" s="11"/>
    </row>
    <row r="89" spans="1:72" x14ac:dyDescent="0.3">
      <c r="A89" s="2">
        <f t="shared" si="79"/>
        <v>2043</v>
      </c>
      <c r="B89" s="5">
        <f t="shared" si="80"/>
        <v>1148.7891653215011</v>
      </c>
      <c r="C89" s="5">
        <f t="shared" si="81"/>
        <v>2881.4983658074057</v>
      </c>
      <c r="D89" s="5">
        <f t="shared" si="82"/>
        <v>4124.8460785925845</v>
      </c>
      <c r="E89" s="15">
        <f t="shared" si="83"/>
        <v>7.5597415216681623E-4</v>
      </c>
      <c r="F89" s="15">
        <f t="shared" si="84"/>
        <v>1.489319771978765E-3</v>
      </c>
      <c r="G89" s="15">
        <f t="shared" si="85"/>
        <v>3.0403933362057206E-3</v>
      </c>
      <c r="H89" s="5">
        <f t="shared" si="86"/>
        <v>80070.473650190586</v>
      </c>
      <c r="I89" s="5">
        <f t="shared" si="87"/>
        <v>23001.949689870467</v>
      </c>
      <c r="J89" s="5">
        <f t="shared" si="88"/>
        <v>9220.7325149269582</v>
      </c>
      <c r="K89" s="5">
        <f t="shared" si="89"/>
        <v>69699.885816543203</v>
      </c>
      <c r="L89" s="5">
        <f t="shared" si="90"/>
        <v>7982.6349939383854</v>
      </c>
      <c r="M89" s="5">
        <f t="shared" si="91"/>
        <v>2235.4125073372707</v>
      </c>
      <c r="N89" s="15">
        <f t="shared" si="92"/>
        <v>1.9081536964812518E-2</v>
      </c>
      <c r="O89" s="15">
        <f t="shared" si="93"/>
        <v>2.4099098985073786E-2</v>
      </c>
      <c r="P89" s="15">
        <f t="shared" si="94"/>
        <v>2.212937092197409E-2</v>
      </c>
      <c r="Q89" s="5">
        <f t="shared" si="95"/>
        <v>7888.3862198465067</v>
      </c>
      <c r="R89" s="5">
        <f t="shared" si="96"/>
        <v>9200.2629137611657</v>
      </c>
      <c r="S89" s="5">
        <f t="shared" si="97"/>
        <v>4386.6922407656375</v>
      </c>
      <c r="T89" s="5">
        <f t="shared" si="98"/>
        <v>98.518041173442342</v>
      </c>
      <c r="U89" s="5">
        <f t="shared" si="99"/>
        <v>399.97752528833462</v>
      </c>
      <c r="V89" s="5">
        <f t="shared" si="100"/>
        <v>475.74227249996164</v>
      </c>
      <c r="W89" s="15">
        <f t="shared" si="101"/>
        <v>-1.0734613539272964E-2</v>
      </c>
      <c r="X89" s="15">
        <f t="shared" si="102"/>
        <v>-1.217998157191269E-2</v>
      </c>
      <c r="Y89" s="15">
        <f t="shared" si="103"/>
        <v>-9.7425357312937999E-3</v>
      </c>
      <c r="Z89" s="5">
        <f t="shared" si="133"/>
        <v>14279.807739835504</v>
      </c>
      <c r="AA89" s="5">
        <f t="shared" si="134"/>
        <v>25050.384887987082</v>
      </c>
      <c r="AB89" s="5">
        <f t="shared" si="135"/>
        <v>13991.59451994442</v>
      </c>
      <c r="AC89" s="16">
        <f t="shared" si="107"/>
        <v>2.0246786099585505</v>
      </c>
      <c r="AD89" s="16">
        <f t="shared" si="108"/>
        <v>2.9037330565790396</v>
      </c>
      <c r="AE89" s="16">
        <f t="shared" si="109"/>
        <v>3.2381909867148835</v>
      </c>
      <c r="AF89" s="15">
        <f t="shared" si="110"/>
        <v>-4.0504037456468023E-3</v>
      </c>
      <c r="AG89" s="15">
        <f t="shared" si="111"/>
        <v>2.9673830763510267E-4</v>
      </c>
      <c r="AH89" s="15">
        <f t="shared" si="112"/>
        <v>9.7937136394747881E-3</v>
      </c>
      <c r="AI89" s="1">
        <f t="shared" si="70"/>
        <v>131498.42191036954</v>
      </c>
      <c r="AJ89" s="1">
        <f t="shared" si="71"/>
        <v>35877.867975313748</v>
      </c>
      <c r="AK89" s="1">
        <f t="shared" si="72"/>
        <v>14347.225060868781</v>
      </c>
      <c r="AL89" s="14">
        <f t="shared" si="113"/>
        <v>27.012974946371578</v>
      </c>
      <c r="AM89" s="14">
        <f t="shared" si="114"/>
        <v>4.8218184694163639</v>
      </c>
      <c r="AN89" s="14">
        <f t="shared" si="115"/>
        <v>1.7410646727387162</v>
      </c>
      <c r="AO89" s="11">
        <f t="shared" si="116"/>
        <v>1.4800408125288936E-2</v>
      </c>
      <c r="AP89" s="11">
        <f t="shared" si="117"/>
        <v>1.8644610681531386E-2</v>
      </c>
      <c r="AQ89" s="11">
        <f t="shared" si="118"/>
        <v>1.6913014358588788E-2</v>
      </c>
      <c r="AR89" s="1">
        <f t="shared" si="136"/>
        <v>80070.473650190586</v>
      </c>
      <c r="AS89" s="1">
        <f t="shared" si="125"/>
        <v>23001.949689870467</v>
      </c>
      <c r="AT89" s="1">
        <f t="shared" si="126"/>
        <v>9220.7325149269582</v>
      </c>
      <c r="AU89" s="1">
        <f t="shared" si="76"/>
        <v>16014.094730038118</v>
      </c>
      <c r="AV89" s="1">
        <f t="shared" si="77"/>
        <v>4600.3899379740933</v>
      </c>
      <c r="AW89" s="1">
        <f t="shared" si="78"/>
        <v>1844.1465029853916</v>
      </c>
      <c r="AX89" s="17">
        <f t="shared" si="137"/>
        <v>9.8990836483438524E-2</v>
      </c>
      <c r="AY89" s="17">
        <v>0.05</v>
      </c>
      <c r="AZ89" s="17">
        <v>0</v>
      </c>
      <c r="BA89" s="2">
        <f t="shared" si="138"/>
        <v>2666.0893573883504</v>
      </c>
      <c r="BB89" s="17">
        <f t="shared" si="127"/>
        <v>9.3122305390736515E-3</v>
      </c>
      <c r="BC89" s="17">
        <f t="shared" si="128"/>
        <v>5.6866108610198723E-2</v>
      </c>
      <c r="BD89" s="17">
        <f t="shared" si="129"/>
        <v>7.9232898460110848E-2</v>
      </c>
      <c r="BE89" s="1">
        <f t="shared" si="130"/>
        <v>1280.5932512619997</v>
      </c>
      <c r="BF89" s="1">
        <f t="shared" si="131"/>
        <v>-171.99866336820003</v>
      </c>
      <c r="BG89" s="1">
        <f t="shared" si="132"/>
        <v>-1108.5945878937996</v>
      </c>
      <c r="BH89" s="12">
        <f t="shared" si="146"/>
        <v>10.443203768400123</v>
      </c>
      <c r="BI89" s="2">
        <f t="shared" si="147"/>
        <v>1.756933343566189E-4</v>
      </c>
      <c r="BJ89" s="2">
        <f t="shared" si="139"/>
        <v>2.4528565525529553E-4</v>
      </c>
      <c r="BK89" s="2">
        <f t="shared" si="140"/>
        <v>-6.2778521983902367E-4</v>
      </c>
      <c r="BL89" s="2">
        <f t="shared" si="148"/>
        <v>14.067848499115778</v>
      </c>
      <c r="BM89" s="2">
        <f t="shared" si="141"/>
        <v>5.6420483018292193</v>
      </c>
      <c r="BN89" s="2">
        <f t="shared" si="142"/>
        <v>-5.7886395889602538</v>
      </c>
      <c r="BO89" s="2">
        <f t="shared" si="143"/>
        <v>111.01330366159114</v>
      </c>
      <c r="BP89" s="2">
        <f t="shared" si="144"/>
        <v>9.1822739621462119</v>
      </c>
      <c r="BQ89" s="2">
        <f t="shared" si="145"/>
        <v>0</v>
      </c>
      <c r="BR89" s="11">
        <f t="shared" si="149"/>
        <v>4.9258610384658147E-2</v>
      </c>
      <c r="BS89" s="11"/>
      <c r="BT89" s="11"/>
    </row>
    <row r="90" spans="1:72" x14ac:dyDescent="0.3">
      <c r="A90" s="2">
        <f t="shared" si="79"/>
        <v>2044</v>
      </c>
      <c r="B90" s="5">
        <f t="shared" si="80"/>
        <v>1149.6141974910097</v>
      </c>
      <c r="C90" s="5">
        <f t="shared" si="81"/>
        <v>2885.5752646720712</v>
      </c>
      <c r="D90" s="5">
        <f t="shared" si="82"/>
        <v>4136.7601753962999</v>
      </c>
      <c r="E90" s="15">
        <f t="shared" si="83"/>
        <v>7.1817544455847536E-4</v>
      </c>
      <c r="F90" s="15">
        <f t="shared" si="84"/>
        <v>1.4148537833798267E-3</v>
      </c>
      <c r="G90" s="15">
        <f t="shared" si="85"/>
        <v>2.8883736693954346E-3</v>
      </c>
      <c r="H90" s="5">
        <f t="shared" si="86"/>
        <v>81641.470402767533</v>
      </c>
      <c r="I90" s="5">
        <f t="shared" si="87"/>
        <v>23583.935394657528</v>
      </c>
      <c r="J90" s="5">
        <f t="shared" si="88"/>
        <v>9449.8487024956376</v>
      </c>
      <c r="K90" s="5">
        <f t="shared" si="89"/>
        <v>71016.407574773359</v>
      </c>
      <c r="L90" s="5">
        <f t="shared" si="90"/>
        <v>8173.0446207362065</v>
      </c>
      <c r="M90" s="5">
        <f t="shared" si="91"/>
        <v>2284.3598134354856</v>
      </c>
      <c r="N90" s="15">
        <f t="shared" si="92"/>
        <v>1.8888434935106835E-2</v>
      </c>
      <c r="O90" s="15">
        <f t="shared" si="93"/>
        <v>2.3852979240865713E-2</v>
      </c>
      <c r="P90" s="15">
        <f t="shared" si="94"/>
        <v>2.1896319331468295E-2</v>
      </c>
      <c r="Q90" s="5">
        <f t="shared" si="95"/>
        <v>7956.8175525980014</v>
      </c>
      <c r="R90" s="5">
        <f t="shared" si="96"/>
        <v>9318.1498122186331</v>
      </c>
      <c r="S90" s="5">
        <f t="shared" si="97"/>
        <v>4451.8930517219687</v>
      </c>
      <c r="T90" s="5">
        <f t="shared" si="98"/>
        <v>97.460488074799258</v>
      </c>
      <c r="U90" s="5">
        <f t="shared" si="99"/>
        <v>395.10580640114347</v>
      </c>
      <c r="V90" s="5">
        <f t="shared" si="100"/>
        <v>471.10733641124386</v>
      </c>
      <c r="W90" s="15">
        <f t="shared" si="101"/>
        <v>-1.0734613539272964E-2</v>
      </c>
      <c r="X90" s="15">
        <f t="shared" si="102"/>
        <v>-1.217998157191269E-2</v>
      </c>
      <c r="Y90" s="15">
        <f t="shared" si="103"/>
        <v>-9.7425357312937999E-3</v>
      </c>
      <c r="Z90" s="5">
        <f t="shared" si="133"/>
        <v>14332.132952317084</v>
      </c>
      <c r="AA90" s="5">
        <f t="shared" si="134"/>
        <v>25386.883200324246</v>
      </c>
      <c r="AB90" s="5">
        <f t="shared" si="135"/>
        <v>14344.066461419874</v>
      </c>
      <c r="AC90" s="16">
        <f t="shared" si="107"/>
        <v>2.0164778441330435</v>
      </c>
      <c r="AD90" s="16">
        <f t="shared" si="108"/>
        <v>2.9045947054120731</v>
      </c>
      <c r="AE90" s="16">
        <f t="shared" si="109"/>
        <v>3.2699049019486974</v>
      </c>
      <c r="AF90" s="15">
        <f t="shared" si="110"/>
        <v>-4.0504037456468023E-3</v>
      </c>
      <c r="AG90" s="15">
        <f t="shared" si="111"/>
        <v>2.9673830763510267E-4</v>
      </c>
      <c r="AH90" s="15">
        <f t="shared" si="112"/>
        <v>9.7937136394747881E-3</v>
      </c>
      <c r="AI90" s="1">
        <f t="shared" si="70"/>
        <v>134362.67444937071</v>
      </c>
      <c r="AJ90" s="1">
        <f t="shared" si="71"/>
        <v>36890.471115756467</v>
      </c>
      <c r="AK90" s="1">
        <f t="shared" si="72"/>
        <v>14756.649057767294</v>
      </c>
      <c r="AL90" s="14">
        <f t="shared" si="113"/>
        <v>27.408779969717241</v>
      </c>
      <c r="AM90" s="14">
        <f t="shared" si="114"/>
        <v>4.9108203882742574</v>
      </c>
      <c r="AN90" s="14">
        <f t="shared" si="115"/>
        <v>1.7702168580298854</v>
      </c>
      <c r="AO90" s="11">
        <f t="shared" si="116"/>
        <v>1.4652404044036046E-2</v>
      </c>
      <c r="AP90" s="11">
        <f t="shared" si="117"/>
        <v>1.8458164574716072E-2</v>
      </c>
      <c r="AQ90" s="11">
        <f t="shared" si="118"/>
        <v>1.6743884215002898E-2</v>
      </c>
      <c r="AR90" s="1">
        <f t="shared" si="136"/>
        <v>81641.470402767533</v>
      </c>
      <c r="AS90" s="1">
        <f t="shared" si="125"/>
        <v>23583.935394657528</v>
      </c>
      <c r="AT90" s="1">
        <f t="shared" si="126"/>
        <v>9449.8487024956376</v>
      </c>
      <c r="AU90" s="1">
        <f t="shared" si="76"/>
        <v>16328.294080553507</v>
      </c>
      <c r="AV90" s="1">
        <f t="shared" si="77"/>
        <v>4716.7870789315057</v>
      </c>
      <c r="AW90" s="1">
        <f t="shared" si="78"/>
        <v>1889.9697404991275</v>
      </c>
      <c r="AX90" s="17">
        <f t="shared" si="137"/>
        <v>0.10004163200670302</v>
      </c>
      <c r="AY90" s="17">
        <v>0.05</v>
      </c>
      <c r="AZ90" s="17">
        <v>0</v>
      </c>
      <c r="BA90" s="2">
        <f t="shared" si="138"/>
        <v>2703.1541307030602</v>
      </c>
      <c r="BB90" s="17">
        <f t="shared" si="127"/>
        <v>9.1934871666100784E-3</v>
      </c>
      <c r="BC90" s="17">
        <f t="shared" si="128"/>
        <v>5.6373288820709876E-2</v>
      </c>
      <c r="BD90" s="17">
        <f t="shared" si="129"/>
        <v>7.9492782224142605E-2</v>
      </c>
      <c r="BE90" s="1">
        <f t="shared" si="130"/>
        <v>1302.0476903195713</v>
      </c>
      <c r="BF90" s="1">
        <f t="shared" si="131"/>
        <v>-161.7979388932938</v>
      </c>
      <c r="BG90" s="1">
        <f t="shared" si="132"/>
        <v>-1140.249751426278</v>
      </c>
      <c r="BH90" s="12">
        <f t="shared" si="146"/>
        <v>10.47394428879722</v>
      </c>
      <c r="BI90" s="2">
        <f t="shared" si="147"/>
        <v>1.7549427136780802E-4</v>
      </c>
      <c r="BJ90" s="2">
        <f t="shared" si="139"/>
        <v>2.4593811896078156E-4</v>
      </c>
      <c r="BK90" s="2">
        <f t="shared" si="140"/>
        <v>-6.3191024257349608E-4</v>
      </c>
      <c r="BL90" s="2">
        <f t="shared" si="148"/>
        <v>14.327610361730152</v>
      </c>
      <c r="BM90" s="2">
        <f t="shared" si="141"/>
        <v>5.8001887086546704</v>
      </c>
      <c r="BN90" s="2">
        <f t="shared" si="142"/>
        <v>-5.9714561858768551</v>
      </c>
      <c r="BO90" s="2">
        <f t="shared" si="143"/>
        <v>113.97530242976646</v>
      </c>
      <c r="BP90" s="2">
        <f t="shared" si="144"/>
        <v>9.2898112811092588</v>
      </c>
      <c r="BQ90" s="2">
        <f t="shared" si="145"/>
        <v>0</v>
      </c>
      <c r="BR90" s="11">
        <f t="shared" si="149"/>
        <v>4.9111786809627106E-2</v>
      </c>
      <c r="BS90" s="11"/>
      <c r="BT90" s="11"/>
    </row>
    <row r="91" spans="1:72" x14ac:dyDescent="0.3">
      <c r="A91" s="2">
        <f t="shared" si="79"/>
        <v>2045</v>
      </c>
      <c r="B91" s="5">
        <f t="shared" si="80"/>
        <v>1150.3985409439958</v>
      </c>
      <c r="C91" s="5">
        <f t="shared" si="81"/>
        <v>2889.4537983984969</v>
      </c>
      <c r="D91" s="5">
        <f t="shared" si="82"/>
        <v>4148.1112591051569</v>
      </c>
      <c r="E91" s="15">
        <f t="shared" si="83"/>
        <v>6.8226667233055153E-4</v>
      </c>
      <c r="F91" s="15">
        <f t="shared" si="84"/>
        <v>1.3441110942108354E-3</v>
      </c>
      <c r="G91" s="15">
        <f t="shared" si="85"/>
        <v>2.7439549859256626E-3</v>
      </c>
      <c r="H91" s="5">
        <f t="shared" si="86"/>
        <v>83224.683755087404</v>
      </c>
      <c r="I91" s="5">
        <f t="shared" si="87"/>
        <v>24173.185024549806</v>
      </c>
      <c r="J91" s="5">
        <f t="shared" si="88"/>
        <v>9681.0788678738936</v>
      </c>
      <c r="K91" s="5">
        <f t="shared" si="89"/>
        <v>72344.218801594412</v>
      </c>
      <c r="L91" s="5">
        <f t="shared" si="90"/>
        <v>8366.0050345667369</v>
      </c>
      <c r="M91" s="5">
        <f t="shared" si="91"/>
        <v>2333.8522674925371</v>
      </c>
      <c r="N91" s="15">
        <f t="shared" si="92"/>
        <v>1.8697245779758731E-2</v>
      </c>
      <c r="O91" s="15">
        <f t="shared" si="93"/>
        <v>2.3609367473776066E-2</v>
      </c>
      <c r="P91" s="15">
        <f t="shared" si="94"/>
        <v>2.1665787397397329E-2</v>
      </c>
      <c r="Q91" s="5">
        <f t="shared" si="95"/>
        <v>8024.048578334392</v>
      </c>
      <c r="R91" s="5">
        <f t="shared" si="96"/>
        <v>9434.6351754286879</v>
      </c>
      <c r="S91" s="5">
        <f t="shared" si="97"/>
        <v>4516.3932563010285</v>
      </c>
      <c r="T91" s="5">
        <f t="shared" si="98"/>
        <v>96.414287399967364</v>
      </c>
      <c r="U91" s="5">
        <f t="shared" si="99"/>
        <v>390.29342496022184</v>
      </c>
      <c r="V91" s="5">
        <f t="shared" si="100"/>
        <v>466.51755635298269</v>
      </c>
      <c r="W91" s="15">
        <f t="shared" si="101"/>
        <v>-1.0734613539272964E-2</v>
      </c>
      <c r="X91" s="15">
        <f t="shared" si="102"/>
        <v>-1.217998157191269E-2</v>
      </c>
      <c r="Y91" s="15">
        <f t="shared" si="103"/>
        <v>-9.7425357312937999E-3</v>
      </c>
      <c r="Z91" s="5">
        <f t="shared" si="133"/>
        <v>14381.117474266006</v>
      </c>
      <c r="AA91" s="5">
        <f t="shared" si="134"/>
        <v>25719.80596601119</v>
      </c>
      <c r="AB91" s="5">
        <f t="shared" si="135"/>
        <v>14699.836616294149</v>
      </c>
      <c r="AC91" s="16">
        <f t="shared" si="107"/>
        <v>2.0083102947201534</v>
      </c>
      <c r="AD91" s="16">
        <f t="shared" si="108"/>
        <v>2.9054566099293231</v>
      </c>
      <c r="AE91" s="16">
        <f t="shared" si="109"/>
        <v>3.3019294141866977</v>
      </c>
      <c r="AF91" s="15">
        <f t="shared" si="110"/>
        <v>-4.0504037456468023E-3</v>
      </c>
      <c r="AG91" s="15">
        <f t="shared" si="111"/>
        <v>2.9673830763510267E-4</v>
      </c>
      <c r="AH91" s="15">
        <f t="shared" si="112"/>
        <v>9.7937136394747881E-3</v>
      </c>
      <c r="AI91" s="1">
        <f t="shared" si="70"/>
        <v>137254.70108498714</v>
      </c>
      <c r="AJ91" s="1">
        <f t="shared" si="71"/>
        <v>37918.211083112328</v>
      </c>
      <c r="AK91" s="1">
        <f t="shared" si="72"/>
        <v>15170.953892489691</v>
      </c>
      <c r="AL91" s="14">
        <f t="shared" si="113"/>
        <v>27.806368443002917</v>
      </c>
      <c r="AM91" s="14">
        <f t="shared" si="114"/>
        <v>5.0005586718886583</v>
      </c>
      <c r="AN91" s="14">
        <f t="shared" si="115"/>
        <v>1.7995607610751212</v>
      </c>
      <c r="AO91" s="11">
        <f t="shared" si="116"/>
        <v>1.4505880003595685E-2</v>
      </c>
      <c r="AP91" s="11">
        <f t="shared" si="117"/>
        <v>1.8273582928968912E-2</v>
      </c>
      <c r="AQ91" s="11">
        <f t="shared" si="118"/>
        <v>1.6576445372852869E-2</v>
      </c>
      <c r="AR91" s="1">
        <f t="shared" si="136"/>
        <v>83224.683755087404</v>
      </c>
      <c r="AS91" s="1">
        <f t="shared" si="125"/>
        <v>24173.185024549806</v>
      </c>
      <c r="AT91" s="1">
        <f t="shared" si="126"/>
        <v>9681.0788678738936</v>
      </c>
      <c r="AU91" s="1">
        <f t="shared" si="76"/>
        <v>16644.936751017482</v>
      </c>
      <c r="AV91" s="1">
        <f t="shared" si="77"/>
        <v>4834.6370049099614</v>
      </c>
      <c r="AW91" s="1">
        <f t="shared" si="78"/>
        <v>1936.2157735747787</v>
      </c>
      <c r="AX91" s="17">
        <f t="shared" si="137"/>
        <v>0.10110811674613769</v>
      </c>
      <c r="AY91" s="17">
        <v>0.05</v>
      </c>
      <c r="AZ91" s="17">
        <v>0</v>
      </c>
      <c r="BA91" s="2">
        <f t="shared" si="138"/>
        <v>2740.0380028285676</v>
      </c>
      <c r="BB91" s="17">
        <f t="shared" si="127"/>
        <v>9.0754823046498827E-3</v>
      </c>
      <c r="BC91" s="17">
        <f t="shared" si="128"/>
        <v>5.5880855425013622E-2</v>
      </c>
      <c r="BD91" s="17">
        <f t="shared" si="129"/>
        <v>7.9747666421290775E-2</v>
      </c>
      <c r="BE91" s="1">
        <f t="shared" si="130"/>
        <v>1323.5321273692157</v>
      </c>
      <c r="BF91" s="1">
        <f t="shared" si="131"/>
        <v>-151.25446044551455</v>
      </c>
      <c r="BG91" s="1">
        <f t="shared" si="132"/>
        <v>-1172.2776669237016</v>
      </c>
      <c r="BH91" s="12">
        <f t="shared" si="146"/>
        <v>10.504109240202535</v>
      </c>
      <c r="BI91" s="2">
        <f t="shared" si="147"/>
        <v>1.7528454697100814E-4</v>
      </c>
      <c r="BJ91" s="2">
        <f t="shared" si="139"/>
        <v>2.4654155394700884E-4</v>
      </c>
      <c r="BK91" s="2">
        <f t="shared" si="140"/>
        <v>-6.3596902996414706E-4</v>
      </c>
      <c r="BL91" s="2">
        <f t="shared" si="148"/>
        <v>14.588000988815917</v>
      </c>
      <c r="BM91" s="2">
        <f t="shared" si="141"/>
        <v>5.9596945998010726</v>
      </c>
      <c r="BN91" s="2">
        <f t="shared" si="142"/>
        <v>-6.1568663366081635</v>
      </c>
      <c r="BO91" s="2">
        <f t="shared" si="143"/>
        <v>117.02416111025117</v>
      </c>
      <c r="BP91" s="2">
        <f t="shared" si="144"/>
        <v>9.3986653929251105</v>
      </c>
      <c r="BQ91" s="2">
        <f t="shared" si="145"/>
        <v>0</v>
      </c>
      <c r="BR91" s="11">
        <f t="shared" si="149"/>
        <v>4.8964082400711789E-2</v>
      </c>
      <c r="BS91" s="11"/>
      <c r="BT91" s="11"/>
    </row>
    <row r="92" spans="1:72" x14ac:dyDescent="0.3">
      <c r="A92" s="2">
        <f t="shared" si="79"/>
        <v>2046</v>
      </c>
      <c r="B92" s="5">
        <f t="shared" si="80"/>
        <v>1151.1441755991602</v>
      </c>
      <c r="C92" s="5">
        <f t="shared" si="81"/>
        <v>2893.1433579598024</v>
      </c>
      <c r="D92" s="5">
        <f t="shared" si="82"/>
        <v>4158.9243781481728</v>
      </c>
      <c r="E92" s="15">
        <f t="shared" si="83"/>
        <v>6.481533387140239E-4</v>
      </c>
      <c r="F92" s="15">
        <f t="shared" si="84"/>
        <v>1.2769055395002935E-3</v>
      </c>
      <c r="G92" s="15">
        <f t="shared" si="85"/>
        <v>2.6067572366293792E-3</v>
      </c>
      <c r="H92" s="5">
        <f t="shared" si="86"/>
        <v>84819.944008728271</v>
      </c>
      <c r="I92" s="5">
        <f t="shared" si="87"/>
        <v>24769.658429301493</v>
      </c>
      <c r="J92" s="5">
        <f t="shared" si="88"/>
        <v>9914.3969008605036</v>
      </c>
      <c r="K92" s="5">
        <f t="shared" si="89"/>
        <v>73683.163070846655</v>
      </c>
      <c r="L92" s="5">
        <f t="shared" si="90"/>
        <v>8561.5039991549729</v>
      </c>
      <c r="M92" s="5">
        <f t="shared" si="91"/>
        <v>2383.8848700766825</v>
      </c>
      <c r="N92" s="15">
        <f t="shared" si="92"/>
        <v>1.85079649961295E-2</v>
      </c>
      <c r="O92" s="15">
        <f t="shared" si="93"/>
        <v>2.3368258061102321E-2</v>
      </c>
      <c r="P92" s="15">
        <f t="shared" si="94"/>
        <v>2.1437776195620151E-2</v>
      </c>
      <c r="Q92" s="5">
        <f t="shared" si="95"/>
        <v>8090.0683517098832</v>
      </c>
      <c r="R92" s="5">
        <f t="shared" si="96"/>
        <v>9549.6856454694152</v>
      </c>
      <c r="S92" s="5">
        <f t="shared" si="97"/>
        <v>4580.1786468435175</v>
      </c>
      <c r="T92" s="5">
        <f t="shared" si="98"/>
        <v>95.379317285064317</v>
      </c>
      <c r="U92" s="5">
        <f t="shared" si="99"/>
        <v>385.53965823656767</v>
      </c>
      <c r="V92" s="5">
        <f t="shared" si="100"/>
        <v>461.97249239093787</v>
      </c>
      <c r="W92" s="15">
        <f t="shared" si="101"/>
        <v>-1.0734613539272964E-2</v>
      </c>
      <c r="X92" s="15">
        <f t="shared" si="102"/>
        <v>-1.217998157191269E-2</v>
      </c>
      <c r="Y92" s="15">
        <f t="shared" si="103"/>
        <v>-9.7425357312937999E-3</v>
      </c>
      <c r="Z92" s="5">
        <f t="shared" si="133"/>
        <v>14426.772473667386</v>
      </c>
      <c r="AA92" s="5">
        <f t="shared" si="134"/>
        <v>26049.054435380385</v>
      </c>
      <c r="AB92" s="5">
        <f t="shared" si="135"/>
        <v>15058.863546746115</v>
      </c>
      <c r="AC92" s="16">
        <f t="shared" si="107"/>
        <v>2.0001758271799979</v>
      </c>
      <c r="AD92" s="16">
        <f t="shared" si="108"/>
        <v>2.9063187702066609</v>
      </c>
      <c r="AE92" s="16">
        <f t="shared" si="109"/>
        <v>3.3342675653270009</v>
      </c>
      <c r="AF92" s="15">
        <f t="shared" si="110"/>
        <v>-4.0504037456468023E-3</v>
      </c>
      <c r="AG92" s="15">
        <f t="shared" si="111"/>
        <v>2.9673830763510267E-4</v>
      </c>
      <c r="AH92" s="15">
        <f t="shared" si="112"/>
        <v>9.7937136394747881E-3</v>
      </c>
      <c r="AI92" s="1">
        <f t="shared" si="70"/>
        <v>140174.1677275059</v>
      </c>
      <c r="AJ92" s="1">
        <f t="shared" si="71"/>
        <v>38961.02697971106</v>
      </c>
      <c r="AK92" s="1">
        <f t="shared" si="72"/>
        <v>15590.074276815501</v>
      </c>
      <c r="AL92" s="14">
        <f t="shared" si="113"/>
        <v>28.205690728533188</v>
      </c>
      <c r="AM92" s="14">
        <f t="shared" si="114"/>
        <v>5.0910230142347714</v>
      </c>
      <c r="AN92" s="14">
        <f t="shared" si="115"/>
        <v>1.8290927785197013</v>
      </c>
      <c r="AO92" s="11">
        <f t="shared" si="116"/>
        <v>1.4360821203559727E-2</v>
      </c>
      <c r="AP92" s="11">
        <f t="shared" si="117"/>
        <v>1.8090847099679223E-2</v>
      </c>
      <c r="AQ92" s="11">
        <f t="shared" si="118"/>
        <v>1.641068091912434E-2</v>
      </c>
      <c r="AR92" s="1">
        <f t="shared" si="136"/>
        <v>84819.944008728271</v>
      </c>
      <c r="AS92" s="1">
        <f t="shared" si="125"/>
        <v>24769.658429301493</v>
      </c>
      <c r="AT92" s="1">
        <f t="shared" si="126"/>
        <v>9914.3969008605036</v>
      </c>
      <c r="AU92" s="1">
        <f t="shared" si="76"/>
        <v>16963.988801745654</v>
      </c>
      <c r="AV92" s="1">
        <f t="shared" si="77"/>
        <v>4953.9316858602988</v>
      </c>
      <c r="AW92" s="1">
        <f t="shared" si="78"/>
        <v>1982.8793801721008</v>
      </c>
      <c r="AX92" s="17">
        <f t="shared" si="137"/>
        <v>0.10219068774472066</v>
      </c>
      <c r="AY92" s="17">
        <v>0.05</v>
      </c>
      <c r="AZ92" s="17">
        <v>0</v>
      </c>
      <c r="BA92" s="2">
        <f t="shared" si="138"/>
        <v>2776.7345227896944</v>
      </c>
      <c r="BB92" s="17">
        <f t="shared" si="127"/>
        <v>8.9582113019148219E-3</v>
      </c>
      <c r="BC92" s="17">
        <f t="shared" si="128"/>
        <v>5.5388811523322812E-2</v>
      </c>
      <c r="BD92" s="17">
        <f t="shared" si="129"/>
        <v>7.9997423201578544E-2</v>
      </c>
      <c r="BE92" s="1">
        <f t="shared" si="130"/>
        <v>1345.0437247969144</v>
      </c>
      <c r="BF92" s="1">
        <f t="shared" si="131"/>
        <v>-140.37344471304095</v>
      </c>
      <c r="BG92" s="1">
        <f t="shared" si="132"/>
        <v>-1204.670280083873</v>
      </c>
      <c r="BH92" s="12">
        <f t="shared" si="146"/>
        <v>10.533679413516344</v>
      </c>
      <c r="BI92" s="2">
        <f t="shared" si="147"/>
        <v>1.750641998080656E-4</v>
      </c>
      <c r="BJ92" s="2">
        <f t="shared" si="139"/>
        <v>2.4709607103661038E-4</v>
      </c>
      <c r="BK92" s="2">
        <f t="shared" si="140"/>
        <v>-6.3995877188924549E-4</v>
      </c>
      <c r="BL92" s="2">
        <f t="shared" si="148"/>
        <v>14.848935625652944</v>
      </c>
      <c r="BM92" s="2">
        <f t="shared" si="141"/>
        <v>6.120485278799257</v>
      </c>
      <c r="BN92" s="2">
        <f t="shared" si="142"/>
        <v>-6.3448052646972295</v>
      </c>
      <c r="BO92" s="2">
        <f t="shared" si="143"/>
        <v>120.16282128995446</v>
      </c>
      <c r="BP92" s="2">
        <f t="shared" si="144"/>
        <v>9.5088512678060262</v>
      </c>
      <c r="BQ92" s="2">
        <f t="shared" si="145"/>
        <v>0</v>
      </c>
      <c r="BR92" s="11">
        <f t="shared" si="149"/>
        <v>4.8815637109387938E-2</v>
      </c>
      <c r="BS92" s="11"/>
      <c r="BT92" s="11"/>
    </row>
    <row r="93" spans="1:72" x14ac:dyDescent="0.3">
      <c r="A93" s="2">
        <f t="shared" si="79"/>
        <v>2047</v>
      </c>
      <c r="B93" s="5">
        <f t="shared" si="80"/>
        <v>1151.8529876428784</v>
      </c>
      <c r="C93" s="5">
        <f t="shared" si="81"/>
        <v>2896.6529152011326</v>
      </c>
      <c r="D93" s="5">
        <f t="shared" si="82"/>
        <v>4169.2236190565382</v>
      </c>
      <c r="E93" s="15">
        <f t="shared" si="83"/>
        <v>6.1574567177832265E-4</v>
      </c>
      <c r="F93" s="15">
        <f t="shared" si="84"/>
        <v>1.2130602625252788E-3</v>
      </c>
      <c r="G93" s="15">
        <f t="shared" si="85"/>
        <v>2.4764193747979103E-3</v>
      </c>
      <c r="H93" s="5">
        <f t="shared" si="86"/>
        <v>86427.07944028973</v>
      </c>
      <c r="I93" s="5">
        <f t="shared" si="87"/>
        <v>25373.31383276232</v>
      </c>
      <c r="J93" s="5">
        <f t="shared" si="88"/>
        <v>10149.776895590674</v>
      </c>
      <c r="K93" s="5">
        <f t="shared" si="89"/>
        <v>75033.081797314982</v>
      </c>
      <c r="L93" s="5">
        <f t="shared" si="90"/>
        <v>8759.5285232854676</v>
      </c>
      <c r="M93" s="5">
        <f t="shared" si="91"/>
        <v>2434.4525079437899</v>
      </c>
      <c r="N93" s="15">
        <f t="shared" si="92"/>
        <v>1.8320586009185957E-2</v>
      </c>
      <c r="O93" s="15">
        <f t="shared" si="93"/>
        <v>2.3129642192544653E-2</v>
      </c>
      <c r="P93" s="15">
        <f t="shared" si="94"/>
        <v>2.121228189408364E-2</v>
      </c>
      <c r="Q93" s="5">
        <f t="shared" si="95"/>
        <v>8154.8665928340833</v>
      </c>
      <c r="R93" s="5">
        <f t="shared" si="96"/>
        <v>9663.2690633888633</v>
      </c>
      <c r="S93" s="5">
        <f t="shared" si="97"/>
        <v>4643.2357811455922</v>
      </c>
      <c r="T93" s="5">
        <f t="shared" si="98"/>
        <v>94.355457174369448</v>
      </c>
      <c r="U93" s="5">
        <f t="shared" si="99"/>
        <v>380.84379230400475</v>
      </c>
      <c r="V93" s="5">
        <f t="shared" si="100"/>
        <v>457.47170887694432</v>
      </c>
      <c r="W93" s="15">
        <f t="shared" si="101"/>
        <v>-1.0734613539272964E-2</v>
      </c>
      <c r="X93" s="15">
        <f t="shared" si="102"/>
        <v>-1.217998157191269E-2</v>
      </c>
      <c r="Y93" s="15">
        <f t="shared" si="103"/>
        <v>-9.7425357312937999E-3</v>
      </c>
      <c r="Z93" s="5">
        <f t="shared" si="133"/>
        <v>14469.110416938895</v>
      </c>
      <c r="AA93" s="5">
        <f t="shared" si="134"/>
        <v>26374.533121589724</v>
      </c>
      <c r="AB93" s="5">
        <f t="shared" si="135"/>
        <v>15421.106205995109</v>
      </c>
      <c r="AC93" s="16">
        <f t="shared" si="107"/>
        <v>1.9920743075176359</v>
      </c>
      <c r="AD93" s="16">
        <f t="shared" si="108"/>
        <v>2.9071811863199799</v>
      </c>
      <c r="AE93" s="16">
        <f t="shared" si="109"/>
        <v>3.3669224270592024</v>
      </c>
      <c r="AF93" s="15">
        <f t="shared" si="110"/>
        <v>-4.0504037456468023E-3</v>
      </c>
      <c r="AG93" s="15">
        <f t="shared" si="111"/>
        <v>2.9673830763510267E-4</v>
      </c>
      <c r="AH93" s="15">
        <f t="shared" si="112"/>
        <v>9.7937136394747881E-3</v>
      </c>
      <c r="AI93" s="1">
        <f t="shared" si="70"/>
        <v>143120.73975650099</v>
      </c>
      <c r="AJ93" s="1">
        <f t="shared" si="71"/>
        <v>40018.855967600255</v>
      </c>
      <c r="AK93" s="1">
        <f t="shared" si="72"/>
        <v>16013.946229306051</v>
      </c>
      <c r="AL93" s="14">
        <f t="shared" si="113"/>
        <v>28.606697041193801</v>
      </c>
      <c r="AM93" s="14">
        <f t="shared" si="114"/>
        <v>5.1822029239769263</v>
      </c>
      <c r="AN93" s="14">
        <f t="shared" si="115"/>
        <v>1.8588092698998651</v>
      </c>
      <c r="AO93" s="11">
        <f t="shared" si="116"/>
        <v>1.421721299152413E-2</v>
      </c>
      <c r="AP93" s="11">
        <f t="shared" si="117"/>
        <v>1.7909938628682429E-2</v>
      </c>
      <c r="AQ93" s="11">
        <f t="shared" si="118"/>
        <v>1.6246574109933097E-2</v>
      </c>
      <c r="AR93" s="1">
        <f t="shared" si="136"/>
        <v>86427.07944028973</v>
      </c>
      <c r="AS93" s="1">
        <f t="shared" si="125"/>
        <v>25373.31383276232</v>
      </c>
      <c r="AT93" s="1">
        <f t="shared" si="126"/>
        <v>10149.776895590674</v>
      </c>
      <c r="AU93" s="1">
        <f t="shared" si="76"/>
        <v>17285.415888057945</v>
      </c>
      <c r="AV93" s="1">
        <f t="shared" si="77"/>
        <v>5074.6627665524647</v>
      </c>
      <c r="AW93" s="1">
        <f t="shared" si="78"/>
        <v>2029.9553791181349</v>
      </c>
      <c r="AX93" s="17">
        <f t="shared" si="137"/>
        <v>0.10328975231242175</v>
      </c>
      <c r="AY93" s="17">
        <v>0.05</v>
      </c>
      <c r="AZ93" s="17">
        <v>0</v>
      </c>
      <c r="BA93" s="2">
        <f t="shared" si="138"/>
        <v>2813.2374872261862</v>
      </c>
      <c r="BB93" s="17">
        <f t="shared" si="127"/>
        <v>8.8416703278412813E-3</v>
      </c>
      <c r="BC93" s="17">
        <f t="shared" si="128"/>
        <v>5.4897164566348695E-2</v>
      </c>
      <c r="BD93" s="17">
        <f t="shared" si="129"/>
        <v>8.0241928258356313E-2</v>
      </c>
      <c r="BE93" s="1">
        <f t="shared" si="130"/>
        <v>1366.5797269029922</v>
      </c>
      <c r="BF93" s="1">
        <f t="shared" si="131"/>
        <v>-129.16042905703918</v>
      </c>
      <c r="BG93" s="1">
        <f t="shared" si="132"/>
        <v>-1237.4192978459528</v>
      </c>
      <c r="BH93" s="12">
        <f t="shared" si="146"/>
        <v>10.562636150935639</v>
      </c>
      <c r="BI93" s="2">
        <f t="shared" si="147"/>
        <v>1.7483327421954011E-4</v>
      </c>
      <c r="BJ93" s="2">
        <f t="shared" si="139"/>
        <v>2.4760177792100991E-4</v>
      </c>
      <c r="BK93" s="2">
        <f t="shared" si="140"/>
        <v>-6.4387670506191991E-4</v>
      </c>
      <c r="BL93" s="2">
        <f t="shared" si="148"/>
        <v>15.110329279778151</v>
      </c>
      <c r="BM93" s="2">
        <f t="shared" si="141"/>
        <v>6.2824776167397047</v>
      </c>
      <c r="BN93" s="2">
        <f t="shared" si="142"/>
        <v>-6.5352049046465259</v>
      </c>
      <c r="BO93" s="2">
        <f t="shared" si="143"/>
        <v>123.39433968273137</v>
      </c>
      <c r="BP93" s="2">
        <f t="shared" si="144"/>
        <v>9.6203840711751525</v>
      </c>
      <c r="BQ93" s="2">
        <f t="shared" si="145"/>
        <v>0</v>
      </c>
      <c r="BR93" s="11">
        <f t="shared" si="149"/>
        <v>4.8666581539256154E-2</v>
      </c>
      <c r="BS93" s="11"/>
      <c r="BT93" s="11"/>
    </row>
    <row r="94" spans="1:72" x14ac:dyDescent="0.3">
      <c r="A94" s="2">
        <f t="shared" si="79"/>
        <v>2048</v>
      </c>
      <c r="B94" s="5">
        <f t="shared" si="80"/>
        <v>1152.5267737099612</v>
      </c>
      <c r="C94" s="5">
        <f t="shared" si="81"/>
        <v>2899.9910390196028</v>
      </c>
      <c r="D94" s="5">
        <f t="shared" si="82"/>
        <v>4179.0321278972297</v>
      </c>
      <c r="E94" s="15">
        <f t="shared" si="83"/>
        <v>5.8495838818940651E-4</v>
      </c>
      <c r="F94" s="15">
        <f t="shared" si="84"/>
        <v>1.1524072493990149E-3</v>
      </c>
      <c r="G94" s="15">
        <f t="shared" si="85"/>
        <v>2.3525984060580145E-3</v>
      </c>
      <c r="H94" s="5">
        <f t="shared" si="86"/>
        <v>88045.916294646071</v>
      </c>
      <c r="I94" s="5">
        <f t="shared" si="87"/>
        <v>25984.107809929585</v>
      </c>
      <c r="J94" s="5">
        <f t="shared" si="88"/>
        <v>10387.193110413973</v>
      </c>
      <c r="K94" s="5">
        <f t="shared" si="89"/>
        <v>76393.814272294941</v>
      </c>
      <c r="L94" s="5">
        <f t="shared" si="90"/>
        <v>8960.0648623776451</v>
      </c>
      <c r="M94" s="5">
        <f t="shared" si="91"/>
        <v>2485.5499533190987</v>
      </c>
      <c r="N94" s="15">
        <f t="shared" si="92"/>
        <v>1.8135100443503971E-2</v>
      </c>
      <c r="O94" s="15">
        <f t="shared" si="93"/>
        <v>2.2893508316011779E-2</v>
      </c>
      <c r="P94" s="15">
        <f t="shared" si="94"/>
        <v>2.0989296446972894E-2</v>
      </c>
      <c r="Q94" s="5">
        <f t="shared" si="95"/>
        <v>8218.4336727174832</v>
      </c>
      <c r="R94" s="5">
        <f t="shared" si="96"/>
        <v>9775.3544469278731</v>
      </c>
      <c r="S94" s="5">
        <f t="shared" si="97"/>
        <v>4705.5519436377372</v>
      </c>
      <c r="T94" s="5">
        <f t="shared" si="98"/>
        <v>93.342587806281173</v>
      </c>
      <c r="U94" s="5">
        <f t="shared" si="99"/>
        <v>376.20512193196464</v>
      </c>
      <c r="V94" s="5">
        <f t="shared" si="100"/>
        <v>453.01477440715468</v>
      </c>
      <c r="W94" s="15">
        <f t="shared" si="101"/>
        <v>-1.0734613539272964E-2</v>
      </c>
      <c r="X94" s="15">
        <f t="shared" si="102"/>
        <v>-1.217998157191269E-2</v>
      </c>
      <c r="Y94" s="15">
        <f t="shared" si="103"/>
        <v>-9.7425357312937999E-3</v>
      </c>
      <c r="Z94" s="5">
        <f t="shared" si="133"/>
        <v>14508.145012534287</v>
      </c>
      <c r="AA94" s="5">
        <f t="shared" si="134"/>
        <v>26696.149738758872</v>
      </c>
      <c r="AB94" s="5">
        <f t="shared" si="135"/>
        <v>15786.523872301392</v>
      </c>
      <c r="AC94" s="16">
        <f t="shared" si="107"/>
        <v>1.9840056022808596</v>
      </c>
      <c r="AD94" s="16">
        <f t="shared" si="108"/>
        <v>2.9080438583451973</v>
      </c>
      <c r="AE94" s="16">
        <f t="shared" si="109"/>
        <v>3.3998971011561459</v>
      </c>
      <c r="AF94" s="15">
        <f t="shared" si="110"/>
        <v>-4.0504037456468023E-3</v>
      </c>
      <c r="AG94" s="15">
        <f t="shared" si="111"/>
        <v>2.9673830763510267E-4</v>
      </c>
      <c r="AH94" s="15">
        <f t="shared" si="112"/>
        <v>9.7937136394747881E-3</v>
      </c>
      <c r="AI94" s="1">
        <f t="shared" si="70"/>
        <v>146094.08166890882</v>
      </c>
      <c r="AJ94" s="1">
        <f t="shared" si="71"/>
        <v>41091.633137392695</v>
      </c>
      <c r="AK94" s="1">
        <f t="shared" si="72"/>
        <v>16442.506985493579</v>
      </c>
      <c r="AL94" s="14">
        <f t="shared" si="113"/>
        <v>29.009337470964269</v>
      </c>
      <c r="AM94" s="14">
        <f t="shared" si="114"/>
        <v>5.2740877309434335</v>
      </c>
      <c r="AN94" s="14">
        <f t="shared" si="115"/>
        <v>1.888706559633927</v>
      </c>
      <c r="AO94" s="11">
        <f t="shared" si="116"/>
        <v>1.4075040861608889E-2</v>
      </c>
      <c r="AP94" s="11">
        <f t="shared" si="117"/>
        <v>1.7730839242395605E-2</v>
      </c>
      <c r="AQ94" s="11">
        <f t="shared" si="118"/>
        <v>1.6084108368833765E-2</v>
      </c>
      <c r="AR94" s="1">
        <f t="shared" si="136"/>
        <v>88045.916294646071</v>
      </c>
      <c r="AS94" s="1">
        <f t="shared" si="125"/>
        <v>25984.107809929585</v>
      </c>
      <c r="AT94" s="1">
        <f t="shared" si="126"/>
        <v>10387.193110413973</v>
      </c>
      <c r="AU94" s="1">
        <f t="shared" si="76"/>
        <v>17609.183258929213</v>
      </c>
      <c r="AV94" s="1">
        <f t="shared" si="77"/>
        <v>5196.8215619859175</v>
      </c>
      <c r="AW94" s="1">
        <f t="shared" si="78"/>
        <v>2077.4386220827946</v>
      </c>
      <c r="AX94" s="17">
        <f t="shared" si="137"/>
        <v>0.10440572815705471</v>
      </c>
      <c r="AY94" s="17">
        <v>0.05</v>
      </c>
      <c r="AZ94" s="17">
        <v>0</v>
      </c>
      <c r="BA94" s="2">
        <f t="shared" si="138"/>
        <v>2849.5409311797275</v>
      </c>
      <c r="BB94" s="17">
        <f t="shared" si="127"/>
        <v>8.7258563316531101E-3</v>
      </c>
      <c r="BC94" s="17">
        <f t="shared" si="128"/>
        <v>5.4405926194599143E-2</v>
      </c>
      <c r="BD94" s="17">
        <f t="shared" si="129"/>
        <v>8.048106093982442E-2</v>
      </c>
      <c r="BE94" s="1">
        <f t="shared" si="130"/>
        <v>1388.13745522362</v>
      </c>
      <c r="BF94" s="1">
        <f t="shared" si="131"/>
        <v>-117.6212654289387</v>
      </c>
      <c r="BG94" s="1">
        <f t="shared" si="132"/>
        <v>-1270.5161897946814</v>
      </c>
      <c r="BH94" s="12">
        <f t="shared" si="146"/>
        <v>10.59096136014751</v>
      </c>
      <c r="BI94" s="2">
        <f t="shared" si="147"/>
        <v>1.7459181994795278E-4</v>
      </c>
      <c r="BJ94" s="2">
        <f t="shared" si="139"/>
        <v>2.4805878143677456E-4</v>
      </c>
      <c r="BK94" s="2">
        <f t="shared" si="140"/>
        <v>-6.4772011699997347E-4</v>
      </c>
      <c r="BL94" s="2">
        <f t="shared" si="148"/>
        <v>15.372096764867369</v>
      </c>
      <c r="BM94" s="2">
        <f t="shared" si="141"/>
        <v>6.4455861200529094</v>
      </c>
      <c r="BN94" s="2">
        <f t="shared" si="142"/>
        <v>-6.727993936778657</v>
      </c>
      <c r="BO94" s="2">
        <f t="shared" si="143"/>
        <v>126.72189303395805</v>
      </c>
      <c r="BP94" s="2">
        <f t="shared" si="144"/>
        <v>9.7332791672967343</v>
      </c>
      <c r="BQ94" s="2">
        <f t="shared" si="145"/>
        <v>0</v>
      </c>
      <c r="BR94" s="11">
        <f t="shared" si="149"/>
        <v>4.8517037577181704E-2</v>
      </c>
      <c r="BS94" s="11"/>
      <c r="BT94" s="11"/>
    </row>
    <row r="95" spans="1:72" x14ac:dyDescent="0.3">
      <c r="A95" s="2">
        <f t="shared" si="79"/>
        <v>2049</v>
      </c>
      <c r="B95" s="5">
        <f t="shared" si="80"/>
        <v>1153.167244903661</v>
      </c>
      <c r="C95" s="5">
        <f t="shared" si="81"/>
        <v>2903.1659111813333</v>
      </c>
      <c r="D95" s="5">
        <f t="shared" si="82"/>
        <v>4188.3721330040389</v>
      </c>
      <c r="E95" s="15">
        <f t="shared" si="83"/>
        <v>5.5571046877993615E-4</v>
      </c>
      <c r="F95" s="15">
        <f t="shared" si="84"/>
        <v>1.0947868869290642E-3</v>
      </c>
      <c r="G95" s="15">
        <f t="shared" si="85"/>
        <v>2.2349684857551136E-3</v>
      </c>
      <c r="H95" s="5">
        <f t="shared" si="86"/>
        <v>89676.278785977673</v>
      </c>
      <c r="I95" s="5">
        <f t="shared" si="87"/>
        <v>26601.995267562274</v>
      </c>
      <c r="J95" s="5">
        <f t="shared" si="88"/>
        <v>10626.619930030647</v>
      </c>
      <c r="K95" s="5">
        <f t="shared" si="89"/>
        <v>77765.197704231963</v>
      </c>
      <c r="L95" s="5">
        <f t="shared" si="90"/>
        <v>9163.0985212063206</v>
      </c>
      <c r="M95" s="5">
        <f t="shared" si="91"/>
        <v>2537.1718635728971</v>
      </c>
      <c r="N95" s="15">
        <f t="shared" si="92"/>
        <v>1.7951498364107366E-2</v>
      </c>
      <c r="O95" s="15">
        <f t="shared" si="93"/>
        <v>2.2659842528728991E-2</v>
      </c>
      <c r="P95" s="15">
        <f t="shared" si="94"/>
        <v>2.0768808200722244E-2</v>
      </c>
      <c r="Q95" s="5">
        <f t="shared" si="95"/>
        <v>8280.7605996616403</v>
      </c>
      <c r="R95" s="5">
        <f t="shared" si="96"/>
        <v>9885.9119699751609</v>
      </c>
      <c r="S95" s="5">
        <f t="shared" si="97"/>
        <v>4767.1151090755648</v>
      </c>
      <c r="T95" s="5">
        <f t="shared" si="98"/>
        <v>92.340591199425091</v>
      </c>
      <c r="U95" s="5">
        <f t="shared" si="99"/>
        <v>371.62295047957417</v>
      </c>
      <c r="V95" s="5">
        <f t="shared" si="100"/>
        <v>448.60126178068896</v>
      </c>
      <c r="W95" s="15">
        <f t="shared" si="101"/>
        <v>-1.0734613539272964E-2</v>
      </c>
      <c r="X95" s="15">
        <f t="shared" si="102"/>
        <v>-1.217998157191269E-2</v>
      </c>
      <c r="Y95" s="15">
        <f t="shared" si="103"/>
        <v>-9.7425357312937999E-3</v>
      </c>
      <c r="Z95" s="5">
        <f t="shared" si="133"/>
        <v>14543.891157276737</v>
      </c>
      <c r="AA95" s="5">
        <f t="shared" si="134"/>
        <v>27013.81514523951</v>
      </c>
      <c r="AB95" s="5">
        <f t="shared" si="135"/>
        <v>16155.076086493715</v>
      </c>
      <c r="AC95" s="16">
        <f t="shared" si="107"/>
        <v>1.9759695785579969</v>
      </c>
      <c r="AD95" s="16">
        <f t="shared" si="108"/>
        <v>2.9089067863582514</v>
      </c>
      <c r="AE95" s="16">
        <f t="shared" si="109"/>
        <v>3.4331947197685495</v>
      </c>
      <c r="AF95" s="15">
        <f t="shared" si="110"/>
        <v>-4.0504037456468023E-3</v>
      </c>
      <c r="AG95" s="15">
        <f t="shared" si="111"/>
        <v>2.9673830763510267E-4</v>
      </c>
      <c r="AH95" s="15">
        <f t="shared" si="112"/>
        <v>9.7937136394747881E-3</v>
      </c>
      <c r="AI95" s="1">
        <f t="shared" si="70"/>
        <v>149093.85676094715</v>
      </c>
      <c r="AJ95" s="1">
        <f t="shared" si="71"/>
        <v>42179.291385639342</v>
      </c>
      <c r="AK95" s="1">
        <f t="shared" si="72"/>
        <v>16875.694909027014</v>
      </c>
      <c r="AL95" s="14">
        <f t="shared" si="113"/>
        <v>29.413562005133574</v>
      </c>
      <c r="AM95" s="14">
        <f t="shared" si="114"/>
        <v>5.3666665926340062</v>
      </c>
      <c r="AN95" s="14">
        <f t="shared" si="115"/>
        <v>1.9187809390061856</v>
      </c>
      <c r="AO95" s="11">
        <f t="shared" si="116"/>
        <v>1.39342904529928E-2</v>
      </c>
      <c r="AP95" s="11">
        <f t="shared" si="117"/>
        <v>1.755353084997165E-2</v>
      </c>
      <c r="AQ95" s="11">
        <f t="shared" si="118"/>
        <v>1.5923267285145426E-2</v>
      </c>
      <c r="AR95" s="1">
        <f t="shared" si="136"/>
        <v>89676.278785977673</v>
      </c>
      <c r="AS95" s="1">
        <f t="shared" si="125"/>
        <v>26601.995267562274</v>
      </c>
      <c r="AT95" s="1">
        <f t="shared" si="126"/>
        <v>10626.619930030647</v>
      </c>
      <c r="AU95" s="1">
        <f t="shared" si="76"/>
        <v>17935.255757195537</v>
      </c>
      <c r="AV95" s="1">
        <f t="shared" si="77"/>
        <v>5320.3990535124549</v>
      </c>
      <c r="AW95" s="1">
        <f t="shared" si="78"/>
        <v>2125.3239860061294</v>
      </c>
      <c r="AX95" s="17">
        <f t="shared" si="137"/>
        <v>0.1055390435468532</v>
      </c>
      <c r="AY95" s="17">
        <v>0.05</v>
      </c>
      <c r="AZ95" s="17">
        <v>0</v>
      </c>
      <c r="BA95" s="2">
        <f t="shared" si="138"/>
        <v>2885.6391194504986</v>
      </c>
      <c r="BB95" s="17">
        <f t="shared" si="127"/>
        <v>8.6107670017187624E-3</v>
      </c>
      <c r="BC95" s="17">
        <f t="shared" si="128"/>
        <v>5.3915112077584065E-2</v>
      </c>
      <c r="BD95" s="17">
        <f t="shared" si="129"/>
        <v>8.0714704357738074E-2</v>
      </c>
      <c r="BE95" s="1">
        <f t="shared" si="130"/>
        <v>1409.714304134855</v>
      </c>
      <c r="BF95" s="1">
        <f t="shared" si="131"/>
        <v>-105.76211393675048</v>
      </c>
      <c r="BG95" s="1">
        <f t="shared" si="132"/>
        <v>-1303.9521901981043</v>
      </c>
      <c r="BH95" s="12">
        <f t="shared" si="146"/>
        <v>10.618637527700196</v>
      </c>
      <c r="BI95" s="2">
        <f t="shared" si="147"/>
        <v>1.7433989187745175E-4</v>
      </c>
      <c r="BJ95" s="2">
        <f t="shared" si="139"/>
        <v>2.484671897419956E-4</v>
      </c>
      <c r="BK95" s="2">
        <f t="shared" si="140"/>
        <v>-6.5148634995570596E-4</v>
      </c>
      <c r="BL95" s="2">
        <f t="shared" si="148"/>
        <v>15.634152747519567</v>
      </c>
      <c r="BM95" s="2">
        <f t="shared" si="141"/>
        <v>6.6097230056610643</v>
      </c>
      <c r="BN95" s="2">
        <f t="shared" si="142"/>
        <v>-6.9230978305822255</v>
      </c>
      <c r="BO95" s="2">
        <f t="shared" si="143"/>
        <v>130.14878328730825</v>
      </c>
      <c r="BP95" s="2">
        <f t="shared" si="144"/>
        <v>9.8475521226960776</v>
      </c>
      <c r="BQ95" s="2">
        <f t="shared" si="145"/>
        <v>0</v>
      </c>
      <c r="BR95" s="11">
        <f t="shared" si="149"/>
        <v>4.836711897608123E-2</v>
      </c>
      <c r="BS95" s="11"/>
      <c r="BT95" s="11"/>
    </row>
    <row r="96" spans="1:72" x14ac:dyDescent="0.3">
      <c r="A96" s="2">
        <f t="shared" si="79"/>
        <v>2050</v>
      </c>
      <c r="B96" s="5">
        <f t="shared" si="80"/>
        <v>1153.7760306583957</v>
      </c>
      <c r="C96" s="5">
        <f t="shared" si="81"/>
        <v>2906.1853417529674</v>
      </c>
      <c r="D96" s="5">
        <f t="shared" si="82"/>
        <v>4197.2649687417243</v>
      </c>
      <c r="E96" s="15">
        <f t="shared" si="83"/>
        <v>5.2792494534093935E-4</v>
      </c>
      <c r="F96" s="15">
        <f t="shared" si="84"/>
        <v>1.0400475425826109E-3</v>
      </c>
      <c r="G96" s="15">
        <f t="shared" si="85"/>
        <v>2.123220061467358E-3</v>
      </c>
      <c r="H96" s="5">
        <f t="shared" si="86"/>
        <v>91317.989106099893</v>
      </c>
      <c r="I96" s="5">
        <f t="shared" si="87"/>
        <v>27226.929428260843</v>
      </c>
      <c r="J96" s="5">
        <f t="shared" si="88"/>
        <v>10868.031829877653</v>
      </c>
      <c r="K96" s="5">
        <f t="shared" si="89"/>
        <v>79147.067263990393</v>
      </c>
      <c r="L96" s="5">
        <f t="shared" si="90"/>
        <v>9368.6142576983639</v>
      </c>
      <c r="M96" s="5">
        <f t="shared" si="91"/>
        <v>2589.3127812551998</v>
      </c>
      <c r="N96" s="15">
        <f t="shared" si="92"/>
        <v>1.7769768489680482E-2</v>
      </c>
      <c r="O96" s="15">
        <f t="shared" si="93"/>
        <v>2.242862892027353E-2</v>
      </c>
      <c r="P96" s="15">
        <f t="shared" si="94"/>
        <v>2.0550802423323633E-2</v>
      </c>
      <c r="Q96" s="5">
        <f t="shared" si="95"/>
        <v>8341.8390064933992</v>
      </c>
      <c r="R96" s="5">
        <f t="shared" si="96"/>
        <v>9994.9129435956802</v>
      </c>
      <c r="S96" s="5">
        <f t="shared" si="97"/>
        <v>4827.913908625369</v>
      </c>
      <c r="T96" s="5">
        <f t="shared" si="98"/>
        <v>91.349350638911275</v>
      </c>
      <c r="U96" s="5">
        <f t="shared" si="99"/>
        <v>367.09658979103313</v>
      </c>
      <c r="V96" s="5">
        <f t="shared" si="100"/>
        <v>444.23074795868712</v>
      </c>
      <c r="W96" s="15">
        <f t="shared" si="101"/>
        <v>-1.0734613539272964E-2</v>
      </c>
      <c r="X96" s="15">
        <f t="shared" si="102"/>
        <v>-1.217998157191269E-2</v>
      </c>
      <c r="Y96" s="15">
        <f t="shared" si="103"/>
        <v>-9.7425357312937999E-3</v>
      </c>
      <c r="Z96" s="5">
        <f t="shared" si="133"/>
        <v>14576.364885139094</v>
      </c>
      <c r="AA96" s="5">
        <f t="shared" si="134"/>
        <v>27327.443291568725</v>
      </c>
      <c r="AB96" s="5">
        <f t="shared" si="135"/>
        <v>16526.72259302569</v>
      </c>
      <c r="AC96" s="16">
        <f t="shared" si="107"/>
        <v>1.9679661039757215</v>
      </c>
      <c r="AD96" s="16">
        <f t="shared" si="108"/>
        <v>2.9097699704351037</v>
      </c>
      <c r="AE96" s="16">
        <f t="shared" si="109"/>
        <v>3.4668184457225197</v>
      </c>
      <c r="AF96" s="15">
        <f t="shared" si="110"/>
        <v>-4.0504037456468023E-3</v>
      </c>
      <c r="AG96" s="15">
        <f t="shared" si="111"/>
        <v>2.9673830763510267E-4</v>
      </c>
      <c r="AH96" s="15">
        <f t="shared" si="112"/>
        <v>9.7937136394747881E-3</v>
      </c>
      <c r="AI96" s="1">
        <f t="shared" si="70"/>
        <v>152119.72684204797</v>
      </c>
      <c r="AJ96" s="1">
        <f t="shared" si="71"/>
        <v>43281.761300587867</v>
      </c>
      <c r="AK96" s="1">
        <f t="shared" si="72"/>
        <v>17313.449404130442</v>
      </c>
      <c r="AL96" s="14">
        <f t="shared" si="113"/>
        <v>29.819320550207852</v>
      </c>
      <c r="AM96" s="14">
        <f t="shared" si="114"/>
        <v>5.4599285007533664</v>
      </c>
      <c r="AN96" s="14">
        <f t="shared" si="115"/>
        <v>1.9490286681420892</v>
      </c>
      <c r="AO96" s="11">
        <f t="shared" si="116"/>
        <v>1.3794947548462872E-2</v>
      </c>
      <c r="AP96" s="11">
        <f t="shared" si="117"/>
        <v>1.7377995541471934E-2</v>
      </c>
      <c r="AQ96" s="11">
        <f t="shared" si="118"/>
        <v>1.5764034612293972E-2</v>
      </c>
      <c r="AR96" s="1">
        <f t="shared" si="136"/>
        <v>91317.989106099893</v>
      </c>
      <c r="AS96" s="1">
        <f t="shared" si="125"/>
        <v>27226.929428260843</v>
      </c>
      <c r="AT96" s="1">
        <f t="shared" si="126"/>
        <v>10868.031829877653</v>
      </c>
      <c r="AU96" s="1">
        <f t="shared" si="76"/>
        <v>18263.597821219981</v>
      </c>
      <c r="AV96" s="1">
        <f t="shared" si="77"/>
        <v>5445.3858856521692</v>
      </c>
      <c r="AW96" s="1">
        <f t="shared" si="78"/>
        <v>2173.6063659755305</v>
      </c>
      <c r="AX96" s="17">
        <f t="shared" si="137"/>
        <v>0.1066901375042931</v>
      </c>
      <c r="AY96" s="17">
        <v>0.05</v>
      </c>
      <c r="AZ96" s="17">
        <v>0</v>
      </c>
      <c r="BA96" s="2">
        <f t="shared" si="138"/>
        <v>2921.5265384866757</v>
      </c>
      <c r="BB96" s="17">
        <f t="shared" si="127"/>
        <v>8.4964007252715003E-3</v>
      </c>
      <c r="BC96" s="17">
        <f t="shared" si="128"/>
        <v>5.3424741753108511E-2</v>
      </c>
      <c r="BD96" s="17">
        <f t="shared" si="129"/>
        <v>8.0942745492957047E-2</v>
      </c>
      <c r="BE96" s="1">
        <f t="shared" si="130"/>
        <v>1431.3077367263215</v>
      </c>
      <c r="BF96" s="1">
        <f t="shared" si="131"/>
        <v>-93.58943604634041</v>
      </c>
      <c r="BG96" s="1">
        <f t="shared" si="132"/>
        <v>-1337.7183006799817</v>
      </c>
      <c r="BH96" s="12">
        <f t="shared" si="146"/>
        <v>10.645647731588033</v>
      </c>
      <c r="BI96" s="2">
        <f t="shared" si="147"/>
        <v>1.7407754980571904E-4</v>
      </c>
      <c r="BJ96" s="2">
        <f t="shared" si="139"/>
        <v>2.4882711439245153E-4</v>
      </c>
      <c r="BK96" s="2">
        <f t="shared" si="140"/>
        <v>-6.5517280479376167E-4</v>
      </c>
      <c r="BL96" s="2">
        <f t="shared" si="148"/>
        <v>15.896411796775213</v>
      </c>
      <c r="BM96" s="2">
        <f t="shared" si="141"/>
        <v>6.7747982834010658</v>
      </c>
      <c r="BN96" s="2">
        <f t="shared" si="142"/>
        <v>-7.1204388965688201</v>
      </c>
      <c r="BO96" s="2">
        <f t="shared" si="143"/>
        <v>133.67844302907446</v>
      </c>
      <c r="BP96" s="2">
        <f t="shared" si="144"/>
        <v>9.9632187093993938</v>
      </c>
      <c r="BQ96" s="2">
        <f t="shared" si="145"/>
        <v>0</v>
      </c>
      <c r="BR96" s="11">
        <f t="shared" si="149"/>
        <v>4.8216931893712872E-2</v>
      </c>
      <c r="BS96" s="11"/>
      <c r="BT96" s="11"/>
    </row>
    <row r="97" spans="1:72" x14ac:dyDescent="0.3">
      <c r="A97" s="2">
        <f t="shared" si="79"/>
        <v>2051</v>
      </c>
      <c r="B97" s="5">
        <f t="shared" si="80"/>
        <v>1154.3546824489206</v>
      </c>
      <c r="C97" s="5">
        <f t="shared" si="81"/>
        <v>2909.0567841297984</v>
      </c>
      <c r="D97" s="5">
        <f t="shared" si="82"/>
        <v>4205.7311000674044</v>
      </c>
      <c r="E97" s="15">
        <f t="shared" si="83"/>
        <v>5.0152869807389231E-4</v>
      </c>
      <c r="F97" s="15">
        <f t="shared" si="84"/>
        <v>9.8804516545348024E-4</v>
      </c>
      <c r="G97" s="15">
        <f t="shared" si="85"/>
        <v>2.01705905839399E-3</v>
      </c>
      <c r="H97" s="5">
        <f t="shared" si="86"/>
        <v>92970.867439627502</v>
      </c>
      <c r="I97" s="5">
        <f t="shared" si="87"/>
        <v>27858.861817915633</v>
      </c>
      <c r="J97" s="5">
        <f t="shared" si="88"/>
        <v>11111.403342744983</v>
      </c>
      <c r="K97" s="5">
        <f t="shared" si="89"/>
        <v>80539.256134339288</v>
      </c>
      <c r="L97" s="5">
        <f t="shared" si="90"/>
        <v>9576.5960877416146</v>
      </c>
      <c r="M97" s="5">
        <f t="shared" si="91"/>
        <v>2641.9671344577646</v>
      </c>
      <c r="N97" s="15">
        <f t="shared" si="92"/>
        <v>1.7589898381267011E-2</v>
      </c>
      <c r="O97" s="15">
        <f t="shared" si="93"/>
        <v>2.2199849873459021E-2</v>
      </c>
      <c r="P97" s="15">
        <f t="shared" si="94"/>
        <v>2.0335261766653012E-2</v>
      </c>
      <c r="Q97" s="5">
        <f t="shared" si="95"/>
        <v>8401.6611385502601</v>
      </c>
      <c r="R97" s="5">
        <f t="shared" si="96"/>
        <v>10102.329798482348</v>
      </c>
      <c r="S97" s="5">
        <f t="shared" si="97"/>
        <v>4887.9375982265346</v>
      </c>
      <c r="T97" s="5">
        <f t="shared" si="98"/>
        <v>90.368750662739032</v>
      </c>
      <c r="U97" s="5">
        <f t="shared" si="99"/>
        <v>362.62536009226636</v>
      </c>
      <c r="V97" s="5">
        <f t="shared" si="100"/>
        <v>439.90281402376024</v>
      </c>
      <c r="W97" s="15">
        <f t="shared" si="101"/>
        <v>-1.0734613539272964E-2</v>
      </c>
      <c r="X97" s="15">
        <f t="shared" si="102"/>
        <v>-1.217998157191269E-2</v>
      </c>
      <c r="Y97" s="15">
        <f t="shared" si="103"/>
        <v>-9.7425357312937999E-3</v>
      </c>
      <c r="Z97" s="5">
        <f t="shared" si="133"/>
        <v>14605.583318212479</v>
      </c>
      <c r="AA97" s="5">
        <f t="shared" si="134"/>
        <v>27636.951172675843</v>
      </c>
      <c r="AB97" s="5">
        <f t="shared" si="135"/>
        <v>16901.423284546476</v>
      </c>
      <c r="AC97" s="16">
        <f t="shared" si="107"/>
        <v>1.9599950466968723</v>
      </c>
      <c r="AD97" s="16">
        <f t="shared" si="108"/>
        <v>2.9106334106517382</v>
      </c>
      <c r="AE97" s="16">
        <f t="shared" si="109"/>
        <v>3.500771472819975</v>
      </c>
      <c r="AF97" s="15">
        <f t="shared" si="110"/>
        <v>-4.0504037456468023E-3</v>
      </c>
      <c r="AG97" s="15">
        <f t="shared" si="111"/>
        <v>2.9673830763510267E-4</v>
      </c>
      <c r="AH97" s="15">
        <f t="shared" si="112"/>
        <v>9.7937136394747881E-3</v>
      </c>
      <c r="AI97" s="1">
        <f t="shared" si="70"/>
        <v>155171.35197906315</v>
      </c>
      <c r="AJ97" s="1">
        <f t="shared" si="71"/>
        <v>44398.971056181254</v>
      </c>
      <c r="AK97" s="1">
        <f t="shared" si="72"/>
        <v>17755.710829692929</v>
      </c>
      <c r="AL97" s="14">
        <f t="shared" si="113"/>
        <v>30.22656295349956</v>
      </c>
      <c r="AM97" s="14">
        <f t="shared" si="114"/>
        <v>5.5538622877647859</v>
      </c>
      <c r="AN97" s="14">
        <f t="shared" si="115"/>
        <v>1.979445977973185</v>
      </c>
      <c r="AO97" s="11">
        <f t="shared" si="116"/>
        <v>1.3656998072978243E-2</v>
      </c>
      <c r="AP97" s="11">
        <f t="shared" si="117"/>
        <v>1.7204215586057215E-2</v>
      </c>
      <c r="AQ97" s="11">
        <f t="shared" si="118"/>
        <v>1.5606394266171032E-2</v>
      </c>
      <c r="AR97" s="1">
        <f t="shared" si="136"/>
        <v>92970.867439627502</v>
      </c>
      <c r="AS97" s="1">
        <f t="shared" si="125"/>
        <v>27858.861817915633</v>
      </c>
      <c r="AT97" s="1">
        <f t="shared" si="126"/>
        <v>11111.403342744983</v>
      </c>
      <c r="AU97" s="1">
        <f t="shared" si="76"/>
        <v>18594.173487925502</v>
      </c>
      <c r="AV97" s="1">
        <f t="shared" si="77"/>
        <v>5571.7723635831271</v>
      </c>
      <c r="AW97" s="1">
        <f t="shared" si="78"/>
        <v>2222.2806685489968</v>
      </c>
      <c r="AX97" s="17">
        <f t="shared" si="137"/>
        <v>0.10785946003084722</v>
      </c>
      <c r="AY97" s="17">
        <v>0.05</v>
      </c>
      <c r="AZ97" s="17">
        <v>0</v>
      </c>
      <c r="BA97" s="2">
        <f t="shared" si="138"/>
        <v>2957.1978887717401</v>
      </c>
      <c r="BB97" s="17">
        <f t="shared" si="127"/>
        <v>8.3827565485569758E-3</v>
      </c>
      <c r="BC97" s="17">
        <f t="shared" si="128"/>
        <v>5.29348384667905E-2</v>
      </c>
      <c r="BD97" s="17">
        <f t="shared" si="129"/>
        <v>8.1165075297511449E-2</v>
      </c>
      <c r="BE97" s="1">
        <f t="shared" si="130"/>
        <v>1452.9152809317075</v>
      </c>
      <c r="BF97" s="1">
        <f t="shared" si="131"/>
        <v>-81.109987406379801</v>
      </c>
      <c r="BG97" s="1">
        <f t="shared" si="132"/>
        <v>-1371.8052935253279</v>
      </c>
      <c r="BH97" s="12">
        <f t="shared" si="146"/>
        <v>10.67197565307432</v>
      </c>
      <c r="BI97" s="2">
        <f t="shared" si="147"/>
        <v>1.7380485824424328E-4</v>
      </c>
      <c r="BJ97" s="2">
        <f t="shared" si="139"/>
        <v>2.4913867231738469E-4</v>
      </c>
      <c r="BK97" s="2">
        <f t="shared" si="140"/>
        <v>-6.5877694480507014E-4</v>
      </c>
      <c r="BL97" s="2">
        <f t="shared" si="148"/>
        <v>16.158788436188793</v>
      </c>
      <c r="BM97" s="2">
        <f t="shared" si="141"/>
        <v>6.9407198455889825</v>
      </c>
      <c r="BN97" s="2">
        <f t="shared" si="142"/>
        <v>-7.3199363466303833</v>
      </c>
      <c r="BO97" s="2">
        <f t="shared" si="143"/>
        <v>137.31444122650709</v>
      </c>
      <c r="BP97" s="2">
        <f t="shared" si="144"/>
        <v>10.080294908021255</v>
      </c>
      <c r="BQ97" s="2">
        <f t="shared" si="145"/>
        <v>0</v>
      </c>
      <c r="BR97" s="11">
        <f t="shared" si="149"/>
        <v>4.8066575391321836E-2</v>
      </c>
      <c r="BS97" s="11"/>
      <c r="BT97" s="11"/>
    </row>
    <row r="98" spans="1:72" x14ac:dyDescent="0.3">
      <c r="A98" s="2">
        <f t="shared" si="79"/>
        <v>2052</v>
      </c>
      <c r="B98" s="5">
        <f t="shared" si="80"/>
        <v>1154.9046773498744</v>
      </c>
      <c r="C98" s="5">
        <f t="shared" si="81"/>
        <v>2911.7873496468078</v>
      </c>
      <c r="D98" s="5">
        <f t="shared" si="82"/>
        <v>4213.7901476793368</v>
      </c>
      <c r="E98" s="15">
        <f t="shared" si="83"/>
        <v>4.764522631701977E-4</v>
      </c>
      <c r="F98" s="15">
        <f t="shared" si="84"/>
        <v>9.3864290718080623E-4</v>
      </c>
      <c r="G98" s="15">
        <f t="shared" si="85"/>
        <v>1.9162061054742905E-3</v>
      </c>
      <c r="H98" s="5">
        <f t="shared" si="86"/>
        <v>94634.731985533625</v>
      </c>
      <c r="I98" s="5">
        <f t="shared" si="87"/>
        <v>28497.742256424095</v>
      </c>
      <c r="J98" s="5">
        <f t="shared" si="88"/>
        <v>11356.709027594779</v>
      </c>
      <c r="K98" s="5">
        <f t="shared" si="89"/>
        <v>81941.595563271199</v>
      </c>
      <c r="L98" s="5">
        <f t="shared" si="90"/>
        <v>9787.0272909458163</v>
      </c>
      <c r="M98" s="5">
        <f t="shared" si="91"/>
        <v>2695.1292374750237</v>
      </c>
      <c r="N98" s="15">
        <f t="shared" si="92"/>
        <v>1.741187460923177E-2</v>
      </c>
      <c r="O98" s="15">
        <f t="shared" si="93"/>
        <v>2.197348632814955E-2</v>
      </c>
      <c r="P98" s="15">
        <f t="shared" si="94"/>
        <v>2.0122166670392794E-2</v>
      </c>
      <c r="Q98" s="5">
        <f t="shared" si="95"/>
        <v>8460.2198423316513</v>
      </c>
      <c r="R98" s="5">
        <f t="shared" si="96"/>
        <v>10208.136068689122</v>
      </c>
      <c r="S98" s="5">
        <f t="shared" si="97"/>
        <v>4947.1760291137498</v>
      </c>
      <c r="T98" s="5">
        <f t="shared" si="98"/>
        <v>89.398677048347608</v>
      </c>
      <c r="U98" s="5">
        <f t="shared" si="99"/>
        <v>358.20858988883435</v>
      </c>
      <c r="V98" s="5">
        <f t="shared" si="100"/>
        <v>435.61704513983705</v>
      </c>
      <c r="W98" s="15">
        <f t="shared" si="101"/>
        <v>-1.0734613539272964E-2</v>
      </c>
      <c r="X98" s="15">
        <f t="shared" si="102"/>
        <v>-1.217998157191269E-2</v>
      </c>
      <c r="Y98" s="15">
        <f t="shared" si="103"/>
        <v>-9.7425357312937999E-3</v>
      </c>
      <c r="Z98" s="5">
        <f t="shared" si="133"/>
        <v>14631.564619626191</v>
      </c>
      <c r="AA98" s="5">
        <f t="shared" si="134"/>
        <v>27942.258783936897</v>
      </c>
      <c r="AB98" s="5">
        <f t="shared" si="135"/>
        <v>17279.138149954444</v>
      </c>
      <c r="AC98" s="16">
        <f t="shared" si="107"/>
        <v>1.9520562754182822</v>
      </c>
      <c r="AD98" s="16">
        <f t="shared" si="108"/>
        <v>2.9114971070841613</v>
      </c>
      <c r="AE98" s="16">
        <f t="shared" si="109"/>
        <v>3.5350570261420162</v>
      </c>
      <c r="AF98" s="15">
        <f t="shared" si="110"/>
        <v>-4.0504037456468023E-3</v>
      </c>
      <c r="AG98" s="15">
        <f t="shared" si="111"/>
        <v>2.9673830763510267E-4</v>
      </c>
      <c r="AH98" s="15">
        <f t="shared" si="112"/>
        <v>9.7937136394747881E-3</v>
      </c>
      <c r="AI98" s="1">
        <f t="shared" si="70"/>
        <v>158248.39026908233</v>
      </c>
      <c r="AJ98" s="1">
        <f t="shared" si="71"/>
        <v>45530.846314146256</v>
      </c>
      <c r="AK98" s="1">
        <f t="shared" si="72"/>
        <v>18202.420415272634</v>
      </c>
      <c r="AL98" s="14">
        <f t="shared" si="113"/>
        <v>30.635239024388174</v>
      </c>
      <c r="AM98" s="14">
        <f t="shared" si="114"/>
        <v>5.6484566334574238</v>
      </c>
      <c r="AN98" s="14">
        <f t="shared" si="115"/>
        <v>2.0100290721904126</v>
      </c>
      <c r="AO98" s="11">
        <f t="shared" si="116"/>
        <v>1.352042809224846E-2</v>
      </c>
      <c r="AP98" s="11">
        <f t="shared" si="117"/>
        <v>1.7032173430196643E-2</v>
      </c>
      <c r="AQ98" s="11">
        <f t="shared" si="118"/>
        <v>1.5450330323509322E-2</v>
      </c>
      <c r="AR98" s="1">
        <f t="shared" si="136"/>
        <v>94634.731985533625</v>
      </c>
      <c r="AS98" s="1">
        <f t="shared" si="125"/>
        <v>28497.742256424095</v>
      </c>
      <c r="AT98" s="1">
        <f t="shared" si="126"/>
        <v>11356.709027594779</v>
      </c>
      <c r="AU98" s="1">
        <f t="shared" si="76"/>
        <v>18926.946397106727</v>
      </c>
      <c r="AV98" s="1">
        <f t="shared" si="77"/>
        <v>5699.5484512848197</v>
      </c>
      <c r="AW98" s="1">
        <f t="shared" si="78"/>
        <v>2271.3418055189559</v>
      </c>
      <c r="AX98" s="17">
        <f t="shared" si="137"/>
        <v>0.10904747236251447</v>
      </c>
      <c r="AY98" s="17">
        <v>0.05</v>
      </c>
      <c r="AZ98" s="17">
        <v>0</v>
      </c>
      <c r="BA98" s="2">
        <f t="shared" si="138"/>
        <v>2992.6480776758767</v>
      </c>
      <c r="BB98" s="17">
        <f t="shared" si="127"/>
        <v>8.2698341374605692E-3</v>
      </c>
      <c r="BC98" s="17">
        <f t="shared" si="128"/>
        <v>5.2445429011920675E-2</v>
      </c>
      <c r="BD98" s="17">
        <f t="shared" si="129"/>
        <v>8.1381588792844933E-2</v>
      </c>
      <c r="BE98" s="1">
        <f t="shared" si="130"/>
        <v>1474.5345259031867</v>
      </c>
      <c r="BF98" s="1">
        <f t="shared" si="131"/>
        <v>-68.330810288834513</v>
      </c>
      <c r="BG98" s="1">
        <f t="shared" si="132"/>
        <v>-1406.2037156143519</v>
      </c>
      <c r="BH98" s="12">
        <f t="shared" si="146"/>
        <v>10.697605587766482</v>
      </c>
      <c r="BI98" s="2">
        <f t="shared" si="147"/>
        <v>1.7352188624335119E-4</v>
      </c>
      <c r="BJ98" s="2">
        <f t="shared" si="139"/>
        <v>2.4940198769476572E-4</v>
      </c>
      <c r="BK98" s="2">
        <f t="shared" si="140"/>
        <v>-6.6229629944477046E-4</v>
      </c>
      <c r="BL98" s="2">
        <f t="shared" si="148"/>
        <v>16.421197198263794</v>
      </c>
      <c r="BM98" s="2">
        <f t="shared" si="141"/>
        <v>7.107393563565287</v>
      </c>
      <c r="BN98" s="2">
        <f t="shared" si="142"/>
        <v>-7.52150636284704</v>
      </c>
      <c r="BO98" s="2">
        <f t="shared" si="143"/>
        <v>141.06048927787316</v>
      </c>
      <c r="BP98" s="2">
        <f t="shared" si="144"/>
        <v>10.198796910723098</v>
      </c>
      <c r="BQ98" s="2">
        <f t="shared" si="145"/>
        <v>0</v>
      </c>
      <c r="BR98" s="11">
        <f t="shared" si="149"/>
        <v>4.7916141895649939E-2</v>
      </c>
      <c r="BS98" s="11"/>
      <c r="BT98" s="11"/>
    </row>
    <row r="99" spans="1:72" x14ac:dyDescent="0.3">
      <c r="A99" s="2">
        <f t="shared" si="79"/>
        <v>2053</v>
      </c>
      <c r="B99" s="5">
        <f t="shared" si="80"/>
        <v>1155.42742144978</v>
      </c>
      <c r="C99" s="5">
        <f t="shared" si="81"/>
        <v>2914.3838217626244</v>
      </c>
      <c r="D99" s="5">
        <f t="shared" si="82"/>
        <v>4221.4609135670989</v>
      </c>
      <c r="E99" s="15">
        <f t="shared" si="83"/>
        <v>4.5262965001168778E-4</v>
      </c>
      <c r="F99" s="15">
        <f t="shared" si="84"/>
        <v>8.9171076182176592E-4</v>
      </c>
      <c r="G99" s="15">
        <f t="shared" si="85"/>
        <v>1.820395800200576E-3</v>
      </c>
      <c r="H99" s="5">
        <f t="shared" si="86"/>
        <v>96309.398984677508</v>
      </c>
      <c r="I99" s="5">
        <f t="shared" si="87"/>
        <v>29143.518851576322</v>
      </c>
      <c r="J99" s="5">
        <f t="shared" si="88"/>
        <v>11603.923440548295</v>
      </c>
      <c r="K99" s="5">
        <f t="shared" si="89"/>
        <v>83353.914920794123</v>
      </c>
      <c r="L99" s="5">
        <f t="shared" si="90"/>
        <v>9999.8904172993498</v>
      </c>
      <c r="M99" s="5">
        <f t="shared" si="91"/>
        <v>2748.7932917382095</v>
      </c>
      <c r="N99" s="15">
        <f t="shared" si="92"/>
        <v>1.7235682900907268E-2</v>
      </c>
      <c r="O99" s="15">
        <f t="shared" si="93"/>
        <v>2.1749518012528446E-2</v>
      </c>
      <c r="P99" s="15">
        <f t="shared" si="94"/>
        <v>1.9911495714937111E-2</v>
      </c>
      <c r="Q99" s="5">
        <f t="shared" si="95"/>
        <v>8517.5085547374711</v>
      </c>
      <c r="R99" s="5">
        <f t="shared" si="96"/>
        <v>10312.30637651181</v>
      </c>
      <c r="S99" s="5">
        <f t="shared" si="97"/>
        <v>5005.6196203832114</v>
      </c>
      <c r="T99" s="5">
        <f t="shared" si="98"/>
        <v>88.439016799311318</v>
      </c>
      <c r="U99" s="5">
        <f t="shared" si="99"/>
        <v>353.8456158650875</v>
      </c>
      <c r="V99" s="5">
        <f t="shared" si="100"/>
        <v>431.37303051240156</v>
      </c>
      <c r="W99" s="15">
        <f t="shared" si="101"/>
        <v>-1.0734613539272964E-2</v>
      </c>
      <c r="X99" s="15">
        <f t="shared" si="102"/>
        <v>-1.217998157191269E-2</v>
      </c>
      <c r="Y99" s="15">
        <f t="shared" si="103"/>
        <v>-9.7425357312937999E-3</v>
      </c>
      <c r="Z99" s="5">
        <f t="shared" si="133"/>
        <v>14654.327948202637</v>
      </c>
      <c r="AA99" s="5">
        <f t="shared" si="134"/>
        <v>28243.289080692033</v>
      </c>
      <c r="AB99" s="5">
        <f t="shared" si="135"/>
        <v>17659.827225889992</v>
      </c>
      <c r="AC99" s="16">
        <f t="shared" si="107"/>
        <v>1.9441496593686147</v>
      </c>
      <c r="AD99" s="16">
        <f t="shared" si="108"/>
        <v>2.912361059808402</v>
      </c>
      <c r="AE99" s="16">
        <f t="shared" si="109"/>
        <v>3.5696783623552646</v>
      </c>
      <c r="AF99" s="15">
        <f t="shared" si="110"/>
        <v>-4.0504037456468023E-3</v>
      </c>
      <c r="AG99" s="15">
        <f t="shared" si="111"/>
        <v>2.9673830763510267E-4</v>
      </c>
      <c r="AH99" s="15">
        <f t="shared" si="112"/>
        <v>9.7937136394747881E-3</v>
      </c>
      <c r="AI99" s="1">
        <f t="shared" si="70"/>
        <v>161350.49763928083</v>
      </c>
      <c r="AJ99" s="1">
        <f t="shared" si="71"/>
        <v>46677.31013401645</v>
      </c>
      <c r="AK99" s="1">
        <f t="shared" si="72"/>
        <v>18653.520179264327</v>
      </c>
      <c r="AL99" s="14">
        <f t="shared" si="113"/>
        <v>31.045298555243075</v>
      </c>
      <c r="AM99" s="14">
        <f t="shared" si="114"/>
        <v>5.7437000715214754</v>
      </c>
      <c r="AN99" s="14">
        <f t="shared" si="115"/>
        <v>2.0407741291843595</v>
      </c>
      <c r="AO99" s="11">
        <f t="shared" si="116"/>
        <v>1.3385223811325975E-2</v>
      </c>
      <c r="AP99" s="11">
        <f t="shared" si="117"/>
        <v>1.6861851695894676E-2</v>
      </c>
      <c r="AQ99" s="11">
        <f t="shared" si="118"/>
        <v>1.5295827020274228E-2</v>
      </c>
      <c r="AR99" s="1">
        <f t="shared" si="136"/>
        <v>96309.398984677508</v>
      </c>
      <c r="AS99" s="1">
        <f t="shared" si="125"/>
        <v>29143.518851576322</v>
      </c>
      <c r="AT99" s="1">
        <f t="shared" si="126"/>
        <v>11603.923440548295</v>
      </c>
      <c r="AU99" s="1">
        <f t="shared" si="76"/>
        <v>19261.879796935504</v>
      </c>
      <c r="AV99" s="1">
        <f t="shared" si="77"/>
        <v>5828.7037703152646</v>
      </c>
      <c r="AW99" s="1">
        <f t="shared" si="78"/>
        <v>2320.7846881096589</v>
      </c>
      <c r="AX99" s="17">
        <f t="shared" si="137"/>
        <v>0.11025464725612338</v>
      </c>
      <c r="AY99" s="17">
        <v>0.05</v>
      </c>
      <c r="AZ99" s="17">
        <v>0</v>
      </c>
      <c r="BA99" s="2">
        <f t="shared" si="138"/>
        <v>3027.8722127392339</v>
      </c>
      <c r="BB99" s="17">
        <f t="shared" si="127"/>
        <v>8.1576337386578754E-3</v>
      </c>
      <c r="BC99" s="17">
        <f t="shared" si="128"/>
        <v>5.1956543569758075E-2</v>
      </c>
      <c r="BD99" s="17">
        <f t="shared" si="129"/>
        <v>8.1592185163904096E-2</v>
      </c>
      <c r="BE99" s="1">
        <f t="shared" si="130"/>
        <v>1496.1631186170171</v>
      </c>
      <c r="BF99" s="1">
        <f t="shared" si="131"/>
        <v>-55.259225639646367</v>
      </c>
      <c r="BG99" s="1">
        <f t="shared" si="132"/>
        <v>-1440.903892977371</v>
      </c>
      <c r="BH99" s="12">
        <f t="shared" si="146"/>
        <v>10.722522455949663</v>
      </c>
      <c r="BI99" s="2">
        <f t="shared" si="147"/>
        <v>1.7322870723866603E-4</v>
      </c>
      <c r="BJ99" s="2">
        <f t="shared" si="139"/>
        <v>2.4961719372596381E-4</v>
      </c>
      <c r="BK99" s="2">
        <f t="shared" si="140"/>
        <v>-6.6572846798208102E-4</v>
      </c>
      <c r="BL99" s="2">
        <f t="shared" si="148"/>
        <v>16.683552681048578</v>
      </c>
      <c r="BM99" s="2">
        <f t="shared" si="141"/>
        <v>7.2747233910302054</v>
      </c>
      <c r="BN99" s="2">
        <f t="shared" si="142"/>
        <v>-7.7250621746575749</v>
      </c>
      <c r="BO99" s="2">
        <f t="shared" si="143"/>
        <v>144.92044739325274</v>
      </c>
      <c r="BP99" s="2">
        <f t="shared" si="144"/>
        <v>10.318741124063953</v>
      </c>
      <c r="BQ99" s="2">
        <f t="shared" si="145"/>
        <v>0</v>
      </c>
      <c r="BR99" s="11">
        <f t="shared" si="149"/>
        <v>4.7765717627424847E-2</v>
      </c>
      <c r="BS99" s="11"/>
      <c r="BT99" s="11"/>
    </row>
    <row r="100" spans="1:72" x14ac:dyDescent="0.3">
      <c r="A100" s="2">
        <f t="shared" si="79"/>
        <v>2054</v>
      </c>
      <c r="B100" s="5">
        <f t="shared" si="80"/>
        <v>1155.9242531236955</v>
      </c>
      <c r="C100" s="5">
        <f t="shared" si="81"/>
        <v>2916.8526698096725</v>
      </c>
      <c r="D100" s="5">
        <f t="shared" si="82"/>
        <v>4228.7614067989789</v>
      </c>
      <c r="E100" s="15">
        <f t="shared" si="83"/>
        <v>4.2999816751110336E-4</v>
      </c>
      <c r="F100" s="15">
        <f t="shared" si="84"/>
        <v>8.4712522373067754E-4</v>
      </c>
      <c r="G100" s="15">
        <f t="shared" si="85"/>
        <v>1.7293760101905471E-3</v>
      </c>
      <c r="H100" s="5">
        <f t="shared" si="86"/>
        <v>97994.682752897672</v>
      </c>
      <c r="I100" s="5">
        <f t="shared" si="87"/>
        <v>29796.137996007044</v>
      </c>
      <c r="J100" s="5">
        <f t="shared" si="88"/>
        <v>11853.021107998775</v>
      </c>
      <c r="K100" s="5">
        <f t="shared" si="89"/>
        <v>84776.041758863648</v>
      </c>
      <c r="L100" s="5">
        <f t="shared" si="90"/>
        <v>10215.167294668767</v>
      </c>
      <c r="M100" s="5">
        <f t="shared" si="91"/>
        <v>2802.9533869992174</v>
      </c>
      <c r="N100" s="15">
        <f t="shared" si="92"/>
        <v>1.7061308271133724E-2</v>
      </c>
      <c r="O100" s="15">
        <f t="shared" si="93"/>
        <v>2.1527923645742852E-2</v>
      </c>
      <c r="P100" s="15">
        <f t="shared" si="94"/>
        <v>1.970322592964413E-2</v>
      </c>
      <c r="Q100" s="5">
        <f t="shared" si="95"/>
        <v>8573.5212928222027</v>
      </c>
      <c r="R100" s="5">
        <f t="shared" si="96"/>
        <v>10414.816418390754</v>
      </c>
      <c r="S100" s="5">
        <f t="shared" si="97"/>
        <v>5063.2593334886024</v>
      </c>
      <c r="T100" s="5">
        <f t="shared" si="98"/>
        <v>87.489658132177439</v>
      </c>
      <c r="U100" s="5">
        <f t="shared" si="99"/>
        <v>349.53578278454864</v>
      </c>
      <c r="V100" s="5">
        <f t="shared" si="100"/>
        <v>427.17036334911802</v>
      </c>
      <c r="W100" s="15">
        <f t="shared" si="101"/>
        <v>-1.0734613539272964E-2</v>
      </c>
      <c r="X100" s="15">
        <f t="shared" si="102"/>
        <v>-1.217998157191269E-2</v>
      </c>
      <c r="Y100" s="15">
        <f t="shared" si="103"/>
        <v>-9.7425357312937999E-3</v>
      </c>
      <c r="Z100" s="5">
        <f t="shared" si="133"/>
        <v>14673.893414649025</v>
      </c>
      <c r="AA100" s="5">
        <f t="shared" si="134"/>
        <v>28539.967940863171</v>
      </c>
      <c r="AB100" s="5">
        <f t="shared" si="135"/>
        <v>18043.450551612132</v>
      </c>
      <c r="AC100" s="16">
        <f t="shared" si="107"/>
        <v>1.9362750683062102</v>
      </c>
      <c r="AD100" s="16">
        <f t="shared" si="108"/>
        <v>2.9132252689005118</v>
      </c>
      <c r="AE100" s="16">
        <f t="shared" si="109"/>
        <v>3.6046387700212015</v>
      </c>
      <c r="AF100" s="15">
        <f t="shared" si="110"/>
        <v>-4.0504037456468023E-3</v>
      </c>
      <c r="AG100" s="15">
        <f t="shared" si="111"/>
        <v>2.9673830763510267E-4</v>
      </c>
      <c r="AH100" s="15">
        <f t="shared" si="112"/>
        <v>9.7937136394747881E-3</v>
      </c>
      <c r="AI100" s="1">
        <f t="shared" si="70"/>
        <v>164477.32767228826</v>
      </c>
      <c r="AJ100" s="1">
        <f t="shared" si="71"/>
        <v>47838.282890930073</v>
      </c>
      <c r="AK100" s="1">
        <f t="shared" si="72"/>
        <v>19108.952849447556</v>
      </c>
      <c r="AL100" s="14">
        <f t="shared" si="113"/>
        <v>31.456691341999928</v>
      </c>
      <c r="AM100" s="14">
        <f t="shared" si="114"/>
        <v>5.8395809961252532</v>
      </c>
      <c r="AN100" s="14">
        <f t="shared" si="115"/>
        <v>2.0716773039711396</v>
      </c>
      <c r="AO100" s="11">
        <f t="shared" si="116"/>
        <v>1.3251371573212715E-2</v>
      </c>
      <c r="AP100" s="11">
        <f t="shared" si="117"/>
        <v>1.6693233178935729E-2</v>
      </c>
      <c r="AQ100" s="11">
        <f t="shared" si="118"/>
        <v>1.5142868750071486E-2</v>
      </c>
      <c r="AR100" s="1">
        <f t="shared" si="136"/>
        <v>97994.682752897672</v>
      </c>
      <c r="AS100" s="1">
        <f t="shared" si="125"/>
        <v>29796.137996007044</v>
      </c>
      <c r="AT100" s="1">
        <f t="shared" si="126"/>
        <v>11853.021107998775</v>
      </c>
      <c r="AU100" s="1">
        <f t="shared" si="76"/>
        <v>19598.936550579536</v>
      </c>
      <c r="AV100" s="1">
        <f t="shared" si="77"/>
        <v>5959.2275992014092</v>
      </c>
      <c r="AW100" s="1">
        <f t="shared" si="78"/>
        <v>2370.604221599755</v>
      </c>
      <c r="AX100" s="17">
        <f t="shared" si="137"/>
        <v>0.11148146930656885</v>
      </c>
      <c r="AY100" s="17">
        <v>0.05</v>
      </c>
      <c r="AZ100" s="17">
        <v>0</v>
      </c>
      <c r="BA100" s="2">
        <f t="shared" si="138"/>
        <v>3062.8655953562165</v>
      </c>
      <c r="BB100" s="17">
        <f t="shared" si="127"/>
        <v>8.0461561413231342E-3</v>
      </c>
      <c r="BC100" s="17">
        <f t="shared" si="128"/>
        <v>5.146821555034322E-2</v>
      </c>
      <c r="BD100" s="17">
        <f t="shared" si="129"/>
        <v>8.1796767848748259E-2</v>
      </c>
      <c r="BE100" s="1">
        <f t="shared" si="130"/>
        <v>1517.7987606976587</v>
      </c>
      <c r="BF100" s="1">
        <f t="shared" si="131"/>
        <v>-41.902824737072201</v>
      </c>
      <c r="BG100" s="1">
        <f t="shared" si="132"/>
        <v>-1475.8959359605863</v>
      </c>
      <c r="BH100" s="12">
        <f t="shared" si="146"/>
        <v>10.746711812177887</v>
      </c>
      <c r="BI100" s="2">
        <f t="shared" si="147"/>
        <v>1.7292539891589992E-4</v>
      </c>
      <c r="BJ100" s="2">
        <f t="shared" si="139"/>
        <v>2.4978443430977311E-4</v>
      </c>
      <c r="BK100" s="2">
        <f t="shared" si="140"/>
        <v>-6.6907112305020157E-4</v>
      </c>
      <c r="BL100" s="2">
        <f t="shared" si="148"/>
        <v>16.945769606681889</v>
      </c>
      <c r="BM100" s="2">
        <f t="shared" si="141"/>
        <v>7.4426114739485563</v>
      </c>
      <c r="BN100" s="2">
        <f t="shared" si="142"/>
        <v>-7.9305141442664846</v>
      </c>
      <c r="BO100" s="2">
        <f t="shared" si="143"/>
        <v>148.89833132654536</v>
      </c>
      <c r="BP100" s="2">
        <f t="shared" si="144"/>
        <v>10.440144171761773</v>
      </c>
      <c r="BQ100" s="2">
        <f t="shared" si="145"/>
        <v>0</v>
      </c>
      <c r="BR100" s="11">
        <f t="shared" si="149"/>
        <v>4.7615382999178973E-2</v>
      </c>
      <c r="BS100" s="11"/>
      <c r="BT100" s="11"/>
    </row>
    <row r="101" spans="1:72" x14ac:dyDescent="0.3">
      <c r="A101" s="2">
        <f t="shared" si="79"/>
        <v>2055</v>
      </c>
      <c r="B101" s="5">
        <f t="shared" si="80"/>
        <v>1156.396446168789</v>
      </c>
      <c r="C101" s="5">
        <f t="shared" si="81"/>
        <v>2919.2000623066492</v>
      </c>
      <c r="D101" s="5">
        <f t="shared" si="82"/>
        <v>4235.7088694022304</v>
      </c>
      <c r="E101" s="15">
        <f t="shared" si="83"/>
        <v>4.0849825913554817E-4</v>
      </c>
      <c r="F101" s="15">
        <f t="shared" si="84"/>
        <v>8.0476896254414365E-4</v>
      </c>
      <c r="G101" s="15">
        <f t="shared" si="85"/>
        <v>1.6429072096810196E-3</v>
      </c>
      <c r="H101" s="5">
        <f t="shared" si="86"/>
        <v>99690.395719280597</v>
      </c>
      <c r="I101" s="5">
        <f t="shared" si="87"/>
        <v>30455.544367112165</v>
      </c>
      <c r="J101" s="5">
        <f t="shared" si="88"/>
        <v>12103.976501804209</v>
      </c>
      <c r="K101" s="5">
        <f t="shared" si="89"/>
        <v>86207.801874141762</v>
      </c>
      <c r="L101" s="5">
        <f t="shared" si="90"/>
        <v>10432.8390370913</v>
      </c>
      <c r="M101" s="5">
        <f t="shared" si="91"/>
        <v>2857.6035027431894</v>
      </c>
      <c r="N101" s="15">
        <f t="shared" si="92"/>
        <v>1.6888735137582822E-2</v>
      </c>
      <c r="O101" s="15">
        <f t="shared" si="93"/>
        <v>2.1308681115397299E-2</v>
      </c>
      <c r="P101" s="15">
        <f t="shared" si="94"/>
        <v>1.9497333062138189E-2</v>
      </c>
      <c r="Q101" s="5">
        <f t="shared" si="95"/>
        <v>8628.2526439986941</v>
      </c>
      <c r="R101" s="5">
        <f t="shared" si="96"/>
        <v>10515.64295171752</v>
      </c>
      <c r="S101" s="5">
        <f t="shared" si="97"/>
        <v>5120.086648555578</v>
      </c>
      <c r="T101" s="5">
        <f t="shared" si="98"/>
        <v>86.550490463445399</v>
      </c>
      <c r="U101" s="5">
        <f t="shared" si="99"/>
        <v>345.27844339150874</v>
      </c>
      <c r="V101" s="5">
        <f t="shared" si="100"/>
        <v>423.0086408208395</v>
      </c>
      <c r="W101" s="15">
        <f t="shared" si="101"/>
        <v>-1.0734613539272964E-2</v>
      </c>
      <c r="X101" s="15">
        <f t="shared" si="102"/>
        <v>-1.217998157191269E-2</v>
      </c>
      <c r="Y101" s="15">
        <f t="shared" si="103"/>
        <v>-9.7425357312937999E-3</v>
      </c>
      <c r="Z101" s="5">
        <f t="shared" si="133"/>
        <v>14690.282039105368</v>
      </c>
      <c r="AA101" s="5">
        <f t="shared" si="134"/>
        <v>28832.224130330193</v>
      </c>
      <c r="AB101" s="5">
        <f t="shared" si="135"/>
        <v>18429.968127192558</v>
      </c>
      <c r="AC101" s="16">
        <f t="shared" si="107"/>
        <v>1.9284323725169403</v>
      </c>
      <c r="AD101" s="16">
        <f t="shared" si="108"/>
        <v>2.914089734436565</v>
      </c>
      <c r="AE101" s="16">
        <f t="shared" si="109"/>
        <v>3.6399415699085376</v>
      </c>
      <c r="AF101" s="15">
        <f t="shared" si="110"/>
        <v>-4.0504037456468023E-3</v>
      </c>
      <c r="AG101" s="15">
        <f t="shared" si="111"/>
        <v>2.9673830763510267E-4</v>
      </c>
      <c r="AH101" s="15">
        <f t="shared" si="112"/>
        <v>9.7937136394747881E-3</v>
      </c>
      <c r="AI101" s="1">
        <f t="shared" si="70"/>
        <v>167628.53145563896</v>
      </c>
      <c r="AJ101" s="1">
        <f t="shared" si="71"/>
        <v>49013.682201038479</v>
      </c>
      <c r="AK101" s="1">
        <f t="shared" si="72"/>
        <v>19568.661786102555</v>
      </c>
      <c r="AL101" s="14">
        <f t="shared" si="113"/>
        <v>31.869367204382264</v>
      </c>
      <c r="AM101" s="14">
        <f t="shared" si="114"/>
        <v>5.936087668488498</v>
      </c>
      <c r="AN101" s="14">
        <f t="shared" si="115"/>
        <v>2.1027347301026111</v>
      </c>
      <c r="AO101" s="11">
        <f t="shared" si="116"/>
        <v>1.3118857857480588E-2</v>
      </c>
      <c r="AP101" s="11">
        <f t="shared" si="117"/>
        <v>1.6526300847146371E-2</v>
      </c>
      <c r="AQ101" s="11">
        <f t="shared" si="118"/>
        <v>1.4991440062570771E-2</v>
      </c>
      <c r="AR101" s="1">
        <f t="shared" si="136"/>
        <v>99690.395719280597</v>
      </c>
      <c r="AS101" s="1">
        <f t="shared" si="125"/>
        <v>30455.544367112165</v>
      </c>
      <c r="AT101" s="1">
        <f t="shared" si="126"/>
        <v>12103.976501804209</v>
      </c>
      <c r="AU101" s="1">
        <f t="shared" si="76"/>
        <v>19938.079143856121</v>
      </c>
      <c r="AV101" s="1">
        <f t="shared" si="77"/>
        <v>6091.1088734224331</v>
      </c>
      <c r="AW101" s="1">
        <f t="shared" si="78"/>
        <v>2420.7953003608418</v>
      </c>
      <c r="AX101" s="17">
        <f t="shared" si="137"/>
        <v>0.11272843529529314</v>
      </c>
      <c r="AY101" s="17">
        <v>0.05</v>
      </c>
      <c r="AZ101" s="17">
        <v>0</v>
      </c>
      <c r="BA101" s="2">
        <f t="shared" si="138"/>
        <v>3097.6237148314062</v>
      </c>
      <c r="BB101" s="17">
        <f t="shared" si="127"/>
        <v>7.9354026394261468E-3</v>
      </c>
      <c r="BC101" s="17">
        <f t="shared" si="128"/>
        <v>5.0980481433906315E-2</v>
      </c>
      <c r="BD101" s="17">
        <f t="shared" si="129"/>
        <v>8.1995244623358346E-2</v>
      </c>
      <c r="BE101" s="1">
        <f t="shared" si="130"/>
        <v>1539.4392054478653</v>
      </c>
      <c r="BF101" s="1">
        <f t="shared" si="131"/>
        <v>-28.269460458014315</v>
      </c>
      <c r="BG101" s="1">
        <f t="shared" si="132"/>
        <v>-1511.1697449898513</v>
      </c>
      <c r="BH101" s="12">
        <f t="shared" si="146"/>
        <v>10.770159854117994</v>
      </c>
      <c r="BI101" s="2">
        <f t="shared" si="147"/>
        <v>1.7261204309114862E-4</v>
      </c>
      <c r="BJ101" s="2">
        <f t="shared" si="139"/>
        <v>2.4990386561577654E-4</v>
      </c>
      <c r="BK101" s="2">
        <f t="shared" si="140"/>
        <v>-6.7232201408443755E-4</v>
      </c>
      <c r="BL101" s="2">
        <f t="shared" si="148"/>
        <v>17.207762881670121</v>
      </c>
      <c r="BM101" s="2">
        <f t="shared" si="141"/>
        <v>7.6109582667741185</v>
      </c>
      <c r="BN101" s="2">
        <f t="shared" si="142"/>
        <v>-8.1377698601237096</v>
      </c>
      <c r="BO101" s="2">
        <f t="shared" si="143"/>
        <v>152.99831948069902</v>
      </c>
      <c r="BP101" s="2">
        <f t="shared" si="144"/>
        <v>10.563022897381794</v>
      </c>
      <c r="BQ101" s="2">
        <f t="shared" si="145"/>
        <v>0</v>
      </c>
      <c r="BR101" s="11">
        <f t="shared" si="149"/>
        <v>4.7465212984929311E-2</v>
      </c>
      <c r="BS101" s="11"/>
      <c r="BT101" s="11"/>
    </row>
    <row r="102" spans="1:72" x14ac:dyDescent="0.3">
      <c r="A102" s="2">
        <f t="shared" si="79"/>
        <v>2056</v>
      </c>
      <c r="B102" s="5">
        <f t="shared" si="80"/>
        <v>1156.8452128071629</v>
      </c>
      <c r="C102" s="5">
        <f t="shared" si="81"/>
        <v>2921.43187983197</v>
      </c>
      <c r="D102" s="5">
        <f t="shared" si="82"/>
        <v>4242.3198022098995</v>
      </c>
      <c r="E102" s="15">
        <f t="shared" si="83"/>
        <v>3.8807334617877077E-4</v>
      </c>
      <c r="F102" s="15">
        <f t="shared" si="84"/>
        <v>7.6453051441693648E-4</v>
      </c>
      <c r="G102" s="15">
        <f t="shared" si="85"/>
        <v>1.5607618491969685E-3</v>
      </c>
      <c r="H102" s="5">
        <f t="shared" si="86"/>
        <v>101396.34846923582</v>
      </c>
      <c r="I102" s="5">
        <f t="shared" si="87"/>
        <v>31121.680929826904</v>
      </c>
      <c r="J102" s="5">
        <f t="shared" si="88"/>
        <v>12356.764016507896</v>
      </c>
      <c r="K102" s="5">
        <f t="shared" si="89"/>
        <v>87649.019373292598</v>
      </c>
      <c r="L102" s="5">
        <f t="shared" si="90"/>
        <v>10652.886053813074</v>
      </c>
      <c r="M102" s="5">
        <f t="shared" si="91"/>
        <v>2912.7375098103253</v>
      </c>
      <c r="N102" s="15">
        <f t="shared" si="92"/>
        <v>1.671794742261179E-2</v>
      </c>
      <c r="O102" s="15">
        <f t="shared" si="93"/>
        <v>2.1091767632899661E-2</v>
      </c>
      <c r="P102" s="15">
        <f t="shared" si="94"/>
        <v>1.9293791813388195E-2</v>
      </c>
      <c r="Q102" s="5">
        <f t="shared" si="95"/>
        <v>8681.6977566317109</v>
      </c>
      <c r="R102" s="5">
        <f t="shared" si="96"/>
        <v>10614.763782434904</v>
      </c>
      <c r="S102" s="5">
        <f t="shared" si="97"/>
        <v>5176.0935424056079</v>
      </c>
      <c r="T102" s="5">
        <f t="shared" si="98"/>
        <v>85.621404396685776</v>
      </c>
      <c r="U102" s="5">
        <f t="shared" si="99"/>
        <v>341.07295831382146</v>
      </c>
      <c r="V102" s="5">
        <f t="shared" si="100"/>
        <v>418.88746402299643</v>
      </c>
      <c r="W102" s="15">
        <f t="shared" si="101"/>
        <v>-1.0734613539272964E-2</v>
      </c>
      <c r="X102" s="15">
        <f t="shared" si="102"/>
        <v>-1.217998157191269E-2</v>
      </c>
      <c r="Y102" s="15">
        <f t="shared" si="103"/>
        <v>-9.7425357312937999E-3</v>
      </c>
      <c r="Z102" s="5">
        <f t="shared" si="133"/>
        <v>14703.515709883523</v>
      </c>
      <c r="AA102" s="5">
        <f t="shared" si="134"/>
        <v>29119.989270744871</v>
      </c>
      <c r="AB102" s="5">
        <f t="shared" si="135"/>
        <v>18819.339874954636</v>
      </c>
      <c r="AC102" s="16">
        <f t="shared" si="107"/>
        <v>1.9206214428120711</v>
      </c>
      <c r="AD102" s="16">
        <f t="shared" si="108"/>
        <v>2.9149544564926586</v>
      </c>
      <c r="AE102" s="16">
        <f t="shared" si="109"/>
        <v>3.6755901153086419</v>
      </c>
      <c r="AF102" s="15">
        <f t="shared" si="110"/>
        <v>-4.0504037456468023E-3</v>
      </c>
      <c r="AG102" s="15">
        <f t="shared" si="111"/>
        <v>2.9673830763510267E-4</v>
      </c>
      <c r="AH102" s="15">
        <f t="shared" si="112"/>
        <v>9.7937136394747881E-3</v>
      </c>
      <c r="AI102" s="1">
        <f t="shared" si="70"/>
        <v>170803.7574539312</v>
      </c>
      <c r="AJ102" s="1">
        <f t="shared" si="71"/>
        <v>50203.422854357064</v>
      </c>
      <c r="AK102" s="1">
        <f t="shared" si="72"/>
        <v>20032.59090785314</v>
      </c>
      <c r="AL102" s="14">
        <f t="shared" si="113"/>
        <v>32.283276005760783</v>
      </c>
      <c r="AM102" s="14">
        <f t="shared" si="114"/>
        <v>6.03320822344633</v>
      </c>
      <c r="AN102" s="14">
        <f t="shared" si="115"/>
        <v>2.1339425215596921</v>
      </c>
      <c r="AO102" s="11">
        <f t="shared" si="116"/>
        <v>1.2987669278905782E-2</v>
      </c>
      <c r="AP102" s="11">
        <f t="shared" si="117"/>
        <v>1.6361037838674906E-2</v>
      </c>
      <c r="AQ102" s="11">
        <f t="shared" si="118"/>
        <v>1.4841525661945064E-2</v>
      </c>
      <c r="AR102" s="1">
        <f t="shared" si="136"/>
        <v>101396.34846923582</v>
      </c>
      <c r="AS102" s="1">
        <f t="shared" si="125"/>
        <v>31121.680929826904</v>
      </c>
      <c r="AT102" s="1">
        <f t="shared" si="126"/>
        <v>12356.764016507896</v>
      </c>
      <c r="AU102" s="1">
        <f t="shared" si="76"/>
        <v>20279.269693847164</v>
      </c>
      <c r="AV102" s="1">
        <f t="shared" si="77"/>
        <v>6224.3361859653814</v>
      </c>
      <c r="AW102" s="1">
        <f t="shared" si="78"/>
        <v>2471.3528033015791</v>
      </c>
      <c r="AX102" s="17">
        <f t="shared" si="137"/>
        <v>0.11399605457048786</v>
      </c>
      <c r="AY102" s="17">
        <v>0.05</v>
      </c>
      <c r="AZ102" s="17">
        <v>0</v>
      </c>
      <c r="BA102" s="2">
        <f t="shared" si="138"/>
        <v>3132.1422427791513</v>
      </c>
      <c r="BB102" s="17">
        <f t="shared" si="127"/>
        <v>7.8253749946413601E-3</v>
      </c>
      <c r="BC102" s="17">
        <f t="shared" si="128"/>
        <v>5.0493380612937365E-2</v>
      </c>
      <c r="BD102" s="17">
        <f t="shared" si="129"/>
        <v>8.2187527681337816E-2</v>
      </c>
      <c r="BE102" s="1">
        <f t="shared" si="130"/>
        <v>1561.0822550724686</v>
      </c>
      <c r="BF102" s="1">
        <f t="shared" si="131"/>
        <v>-14.367238155129515</v>
      </c>
      <c r="BG102" s="1">
        <f t="shared" si="132"/>
        <v>-1546.7150169173387</v>
      </c>
      <c r="BH102" s="12">
        <f t="shared" si="146"/>
        <v>10.792853430635541</v>
      </c>
      <c r="BI102" s="2">
        <f t="shared" si="147"/>
        <v>1.7228872560405767E-4</v>
      </c>
      <c r="BJ102" s="2">
        <f t="shared" si="139"/>
        <v>2.4997565755707779E-4</v>
      </c>
      <c r="BK102" s="2">
        <f t="shared" si="140"/>
        <v>-6.7547897063706722E-4</v>
      </c>
      <c r="BL102" s="2">
        <f t="shared" si="148"/>
        <v>17.469447658669583</v>
      </c>
      <c r="BM102" s="2">
        <f t="shared" si="141"/>
        <v>7.7796626547150485</v>
      </c>
      <c r="BN102" s="2">
        <f t="shared" si="142"/>
        <v>-8.3467342382759053</v>
      </c>
      <c r="BO102" s="2">
        <f t="shared" si="143"/>
        <v>157.22476040988673</v>
      </c>
      <c r="BP102" s="2">
        <f t="shared" si="144"/>
        <v>10.687394366966</v>
      </c>
      <c r="BQ102" s="2">
        <f t="shared" si="145"/>
        <v>0</v>
      </c>
      <c r="BR102" s="11">
        <f t="shared" si="149"/>
        <v>4.7315277464046596E-2</v>
      </c>
      <c r="BS102" s="11"/>
      <c r="BT102" s="11"/>
    </row>
    <row r="103" spans="1:72" x14ac:dyDescent="0.3">
      <c r="A103" s="2">
        <f t="shared" si="79"/>
        <v>2057</v>
      </c>
      <c r="B103" s="5">
        <f t="shared" si="80"/>
        <v>1157.2717065602706</v>
      </c>
      <c r="C103" s="5">
        <f t="shared" si="81"/>
        <v>2923.5537274589956</v>
      </c>
      <c r="D103" s="5">
        <f t="shared" si="82"/>
        <v>4248.6099905643132</v>
      </c>
      <c r="E103" s="15">
        <f t="shared" si="83"/>
        <v>3.6866967886983222E-4</v>
      </c>
      <c r="F103" s="15">
        <f t="shared" si="84"/>
        <v>7.263039886960896E-4</v>
      </c>
      <c r="G103" s="15">
        <f t="shared" si="85"/>
        <v>1.48272375673712E-3</v>
      </c>
      <c r="H103" s="5">
        <f t="shared" si="86"/>
        <v>103112.34979201855</v>
      </c>
      <c r="I103" s="5">
        <f t="shared" si="87"/>
        <v>31794.48894216324</v>
      </c>
      <c r="J103" s="5">
        <f t="shared" si="88"/>
        <v>12611.357948532355</v>
      </c>
      <c r="K103" s="5">
        <f t="shared" si="89"/>
        <v>89099.516740538646</v>
      </c>
      <c r="L103" s="5">
        <f t="shared" si="90"/>
        <v>10875.288059028555</v>
      </c>
      <c r="M103" s="5">
        <f t="shared" si="91"/>
        <v>2968.3491722094445</v>
      </c>
      <c r="N103" s="15">
        <f t="shared" si="92"/>
        <v>1.6548928643097094E-2</v>
      </c>
      <c r="O103" s="15">
        <f t="shared" si="93"/>
        <v>2.0877159869355344E-2</v>
      </c>
      <c r="P103" s="15">
        <f t="shared" si="94"/>
        <v>1.909257604292014E-2</v>
      </c>
      <c r="Q103" s="5">
        <f t="shared" si="95"/>
        <v>8733.8523309662378</v>
      </c>
      <c r="R103" s="5">
        <f t="shared" si="96"/>
        <v>10712.157753327068</v>
      </c>
      <c r="S103" s="5">
        <f t="shared" si="97"/>
        <v>5231.2724681837353</v>
      </c>
      <c r="T103" s="5">
        <f t="shared" si="98"/>
        <v>84.702291709797549</v>
      </c>
      <c r="U103" s="5">
        <f t="shared" si="99"/>
        <v>336.91869596688139</v>
      </c>
      <c r="V103" s="5">
        <f t="shared" si="100"/>
        <v>414.80643793736135</v>
      </c>
      <c r="W103" s="15">
        <f t="shared" si="101"/>
        <v>-1.0734613539272964E-2</v>
      </c>
      <c r="X103" s="15">
        <f t="shared" si="102"/>
        <v>-1.217998157191269E-2</v>
      </c>
      <c r="Y103" s="15">
        <f t="shared" si="103"/>
        <v>-9.7425357312937999E-3</v>
      </c>
      <c r="Z103" s="5">
        <f t="shared" si="133"/>
        <v>14713.617143246767</v>
      </c>
      <c r="AA103" s="5">
        <f t="shared" si="134"/>
        <v>29403.197809481208</v>
      </c>
      <c r="AB103" s="5">
        <f t="shared" si="135"/>
        <v>19211.52560407533</v>
      </c>
      <c r="AC103" s="16">
        <f t="shared" si="107"/>
        <v>1.9128421505261355</v>
      </c>
      <c r="AD103" s="16">
        <f t="shared" si="108"/>
        <v>2.9158194351449116</v>
      </c>
      <c r="AE103" s="16">
        <f t="shared" si="109"/>
        <v>3.711587792354059</v>
      </c>
      <c r="AF103" s="15">
        <f t="shared" si="110"/>
        <v>-4.0504037456468023E-3</v>
      </c>
      <c r="AG103" s="15">
        <f t="shared" si="111"/>
        <v>2.9673830763510267E-4</v>
      </c>
      <c r="AH103" s="15">
        <f t="shared" si="112"/>
        <v>9.7937136394747881E-3</v>
      </c>
      <c r="AI103" s="1">
        <f t="shared" si="70"/>
        <v>174002.65140238527</v>
      </c>
      <c r="AJ103" s="1">
        <f t="shared" si="71"/>
        <v>51407.416754886741</v>
      </c>
      <c r="AK103" s="1">
        <f t="shared" si="72"/>
        <v>20500.684620369408</v>
      </c>
      <c r="AL103" s="14">
        <f t="shared" si="113"/>
        <v>32.698367672643208</v>
      </c>
      <c r="AM103" s="14">
        <f t="shared" si="114"/>
        <v>6.1309306759984157</v>
      </c>
      <c r="AN103" s="14">
        <f t="shared" si="115"/>
        <v>2.1652967746275875</v>
      </c>
      <c r="AO103" s="11">
        <f t="shared" si="116"/>
        <v>1.2857792586116724E-2</v>
      </c>
      <c r="AP103" s="11">
        <f t="shared" si="117"/>
        <v>1.6197427460288155E-2</v>
      </c>
      <c r="AQ103" s="11">
        <f t="shared" si="118"/>
        <v>1.4693110405325614E-2</v>
      </c>
      <c r="AR103" s="1">
        <f t="shared" si="136"/>
        <v>103112.34979201855</v>
      </c>
      <c r="AS103" s="1">
        <f t="shared" si="125"/>
        <v>31794.48894216324</v>
      </c>
      <c r="AT103" s="1">
        <f t="shared" si="126"/>
        <v>12611.357948532355</v>
      </c>
      <c r="AU103" s="1">
        <f t="shared" si="76"/>
        <v>20622.469958403712</v>
      </c>
      <c r="AV103" s="1">
        <f t="shared" si="77"/>
        <v>6358.8977884326487</v>
      </c>
      <c r="AW103" s="1">
        <f t="shared" si="78"/>
        <v>2522.2715897064713</v>
      </c>
      <c r="AX103" s="17">
        <f t="shared" si="137"/>
        <v>0.11528484945964836</v>
      </c>
      <c r="AY103" s="17">
        <v>0.05</v>
      </c>
      <c r="AZ103" s="17">
        <v>0</v>
      </c>
      <c r="BA103" s="2">
        <f t="shared" si="138"/>
        <v>3166.4170278401652</v>
      </c>
      <c r="BB103" s="17">
        <f t="shared" si="127"/>
        <v>7.7160753998916356E-3</v>
      </c>
      <c r="BC103" s="17">
        <f t="shared" si="128"/>
        <v>5.0006955234992226E-2</v>
      </c>
      <c r="BD103" s="17">
        <f t="shared" si="129"/>
        <v>8.2373533708207311E-2</v>
      </c>
      <c r="BE103" s="1">
        <f t="shared" si="130"/>
        <v>1582.7257580836747</v>
      </c>
      <c r="BF103" s="1">
        <f t="shared" si="131"/>
        <v>-0.20450615028776006</v>
      </c>
      <c r="BG103" s="1">
        <f t="shared" si="132"/>
        <v>-1582.521251933387</v>
      </c>
      <c r="BH103" s="12">
        <f t="shared" si="146"/>
        <v>10.814780049111031</v>
      </c>
      <c r="BI103" s="2">
        <f t="shared" si="147"/>
        <v>1.7195553622147941E-4</v>
      </c>
      <c r="BJ103" s="2">
        <f t="shared" si="139"/>
        <v>2.4999999516247065E-4</v>
      </c>
      <c r="BK103" s="2">
        <f t="shared" si="140"/>
        <v>-6.7853990555771641E-4</v>
      </c>
      <c r="BL103" s="2">
        <f t="shared" si="148"/>
        <v>17.7307393995433</v>
      </c>
      <c r="BM103" s="2">
        <f t="shared" si="141"/>
        <v>7.9486220817340367</v>
      </c>
      <c r="BN103" s="2">
        <f t="shared" si="142"/>
        <v>-8.5573096313516999</v>
      </c>
      <c r="BO103" s="2">
        <f t="shared" si="143"/>
        <v>161.5821807441751</v>
      </c>
      <c r="BP103" s="2">
        <f t="shared" si="144"/>
        <v>10.813275871616575</v>
      </c>
      <c r="BQ103" s="2">
        <f t="shared" si="145"/>
        <v>0</v>
      </c>
      <c r="BR103" s="11">
        <f t="shared" si="149"/>
        <v>4.7165641541359687E-2</v>
      </c>
      <c r="BS103" s="11"/>
      <c r="BT103" s="11"/>
    </row>
    <row r="104" spans="1:72" x14ac:dyDescent="0.3">
      <c r="A104" s="2">
        <f t="shared" si="79"/>
        <v>2058</v>
      </c>
      <c r="B104" s="5">
        <f t="shared" si="80"/>
        <v>1157.6770249992721</v>
      </c>
      <c r="C104" s="5">
        <f t="shared" si="81"/>
        <v>2925.5709467557454</v>
      </c>
      <c r="D104" s="5">
        <f t="shared" si="82"/>
        <v>4254.5945297821272</v>
      </c>
      <c r="E104" s="15">
        <f t="shared" si="83"/>
        <v>3.5023619492634061E-4</v>
      </c>
      <c r="F104" s="15">
        <f t="shared" si="84"/>
        <v>6.8998878926128512E-4</v>
      </c>
      <c r="G104" s="15">
        <f t="shared" si="85"/>
        <v>1.4085875689002639E-3</v>
      </c>
      <c r="H104" s="5">
        <f t="shared" si="86"/>
        <v>104838.20673236545</v>
      </c>
      <c r="I104" s="5">
        <f t="shared" si="87"/>
        <v>32473.907963403359</v>
      </c>
      <c r="J104" s="5">
        <f t="shared" si="88"/>
        <v>12867.732477287966</v>
      </c>
      <c r="K104" s="5">
        <f t="shared" si="89"/>
        <v>90559.1149072267</v>
      </c>
      <c r="L104" s="5">
        <f t="shared" si="90"/>
        <v>11100.024082278595</v>
      </c>
      <c r="M104" s="5">
        <f t="shared" si="91"/>
        <v>3024.4321491070286</v>
      </c>
      <c r="N104" s="15">
        <f t="shared" si="92"/>
        <v>1.6381661989687935E-2</v>
      </c>
      <c r="O104" s="15">
        <f t="shared" si="93"/>
        <v>2.0664834074299865E-2</v>
      </c>
      <c r="P104" s="15">
        <f t="shared" si="94"/>
        <v>1.8893658947757741E-2</v>
      </c>
      <c r="Q104" s="5">
        <f t="shared" si="95"/>
        <v>8784.7126103412247</v>
      </c>
      <c r="R104" s="5">
        <f t="shared" si="96"/>
        <v>10807.804732903262</v>
      </c>
      <c r="S104" s="5">
        <f t="shared" si="97"/>
        <v>5285.6163364877239</v>
      </c>
      <c r="T104" s="5">
        <f t="shared" si="98"/>
        <v>83.79304534240211</v>
      </c>
      <c r="U104" s="5">
        <f t="shared" si="99"/>
        <v>332.8150324587719</v>
      </c>
      <c r="V104" s="5">
        <f t="shared" si="100"/>
        <v>410.76517139418593</v>
      </c>
      <c r="W104" s="15">
        <f t="shared" si="101"/>
        <v>-1.0734613539272964E-2</v>
      </c>
      <c r="X104" s="15">
        <f t="shared" si="102"/>
        <v>-1.217998157191269E-2</v>
      </c>
      <c r="Y104" s="15">
        <f t="shared" si="103"/>
        <v>-9.7425357312937999E-3</v>
      </c>
      <c r="Z104" s="5">
        <f t="shared" si="133"/>
        <v>14720.609844091714</v>
      </c>
      <c r="AA104" s="5">
        <f t="shared" si="134"/>
        <v>29681.786991440713</v>
      </c>
      <c r="AB104" s="5">
        <f t="shared" si="135"/>
        <v>19606.484978264452</v>
      </c>
      <c r="AC104" s="16">
        <f t="shared" si="107"/>
        <v>1.9050943675148133</v>
      </c>
      <c r="AD104" s="16">
        <f t="shared" si="108"/>
        <v>2.9166846704694662</v>
      </c>
      <c r="AE104" s="16">
        <f t="shared" si="109"/>
        <v>3.7479380203401451</v>
      </c>
      <c r="AF104" s="15">
        <f t="shared" si="110"/>
        <v>-4.0504037456468023E-3</v>
      </c>
      <c r="AG104" s="15">
        <f t="shared" si="111"/>
        <v>2.9673830763510267E-4</v>
      </c>
      <c r="AH104" s="15">
        <f t="shared" si="112"/>
        <v>9.7937136394747881E-3</v>
      </c>
      <c r="AI104" s="1">
        <f t="shared" si="70"/>
        <v>177224.85622055046</v>
      </c>
      <c r="AJ104" s="1">
        <f t="shared" si="71"/>
        <v>52625.57286783072</v>
      </c>
      <c r="AK104" s="1">
        <f t="shared" si="72"/>
        <v>20972.887748038938</v>
      </c>
      <c r="AL104" s="14">
        <f t="shared" si="113"/>
        <v>33.114592213788242</v>
      </c>
      <c r="AM104" s="14">
        <f t="shared" si="114"/>
        <v>6.2292429278380697</v>
      </c>
      <c r="AN104" s="14">
        <f t="shared" si="115"/>
        <v>2.1967935697517875</v>
      </c>
      <c r="AO104" s="11">
        <f t="shared" si="116"/>
        <v>1.2729214660255558E-2</v>
      </c>
      <c r="AP104" s="11">
        <f t="shared" si="117"/>
        <v>1.6035453185685274E-2</v>
      </c>
      <c r="AQ104" s="11">
        <f t="shared" si="118"/>
        <v>1.4546179301272357E-2</v>
      </c>
      <c r="AR104" s="1">
        <f t="shared" si="136"/>
        <v>104838.20673236545</v>
      </c>
      <c r="AS104" s="1">
        <f t="shared" si="125"/>
        <v>32473.907963403359</v>
      </c>
      <c r="AT104" s="1">
        <f t="shared" si="126"/>
        <v>12867.732477287966</v>
      </c>
      <c r="AU104" s="1">
        <f t="shared" si="76"/>
        <v>20967.64134647309</v>
      </c>
      <c r="AV104" s="1">
        <f t="shared" si="77"/>
        <v>6494.7815926806725</v>
      </c>
      <c r="AW104" s="1">
        <f t="shared" si="78"/>
        <v>2573.5464954575932</v>
      </c>
      <c r="AX104" s="17">
        <f t="shared" si="137"/>
        <v>0.11659535571528561</v>
      </c>
      <c r="AY104" s="17">
        <v>0.05</v>
      </c>
      <c r="AZ104" s="17">
        <v>0</v>
      </c>
      <c r="BA104" s="2">
        <f t="shared" si="138"/>
        <v>3200.444090689844</v>
      </c>
      <c r="BB104" s="17">
        <f t="shared" si="127"/>
        <v>7.6075064435436089E-3</v>
      </c>
      <c r="BC104" s="17">
        <f t="shared" si="128"/>
        <v>4.9521250046303207E-2</v>
      </c>
      <c r="BD104" s="17">
        <f t="shared" si="129"/>
        <v>8.2553183950010295E-2</v>
      </c>
      <c r="BE104" s="1">
        <f t="shared" si="130"/>
        <v>1604.3676068759892</v>
      </c>
      <c r="BF104" s="1">
        <f t="shared" si="131"/>
        <v>14.210154147790394</v>
      </c>
      <c r="BG104" s="1">
        <f t="shared" si="132"/>
        <v>-1618.577761023779</v>
      </c>
      <c r="BH104" s="12">
        <f t="shared" si="146"/>
        <v>10.835927881970678</v>
      </c>
      <c r="BI104" s="2">
        <f t="shared" si="147"/>
        <v>1.7161256854940314E-4</v>
      </c>
      <c r="BJ104" s="2">
        <f t="shared" si="139"/>
        <v>2.4997707984818359E-4</v>
      </c>
      <c r="BK104" s="2">
        <f t="shared" si="140"/>
        <v>-6.8150281802842392E-4</v>
      </c>
      <c r="BL104" s="2">
        <f t="shared" si="148"/>
        <v>17.991553939454562</v>
      </c>
      <c r="BM104" s="2">
        <f t="shared" si="141"/>
        <v>8.1177326839502459</v>
      </c>
      <c r="BN104" s="2">
        <f t="shared" si="142"/>
        <v>-8.7693959449076218</v>
      </c>
      <c r="BO104" s="2">
        <f t="shared" si="143"/>
        <v>166.0752935642663</v>
      </c>
      <c r="BP104" s="2">
        <f t="shared" si="144"/>
        <v>10.940684930044075</v>
      </c>
      <c r="BQ104" s="2">
        <f t="shared" si="145"/>
        <v>0</v>
      </c>
      <c r="BR104" s="11">
        <f t="shared" si="149"/>
        <v>4.7016365845435198E-2</v>
      </c>
      <c r="BS104" s="11"/>
      <c r="BT104" s="11"/>
    </row>
    <row r="105" spans="1:72" x14ac:dyDescent="0.3">
      <c r="A105" s="2">
        <f t="shared" si="79"/>
        <v>2059</v>
      </c>
      <c r="B105" s="5">
        <f t="shared" si="80"/>
        <v>1158.0622123756521</v>
      </c>
      <c r="C105" s="5">
        <f t="shared" si="81"/>
        <v>2927.488627353423</v>
      </c>
      <c r="D105" s="5">
        <f t="shared" si="82"/>
        <v>4260.2878502992216</v>
      </c>
      <c r="E105" s="15">
        <f t="shared" si="83"/>
        <v>3.3272438518002357E-4</v>
      </c>
      <c r="F105" s="15">
        <f t="shared" si="84"/>
        <v>6.5548934979822086E-4</v>
      </c>
      <c r="G105" s="15">
        <f t="shared" si="85"/>
        <v>1.3381581904552506E-3</v>
      </c>
      <c r="H105" s="5">
        <f t="shared" si="86"/>
        <v>106573.72464591451</v>
      </c>
      <c r="I105" s="5">
        <f t="shared" si="87"/>
        <v>33159.875864847745</v>
      </c>
      <c r="J105" s="5">
        <f t="shared" si="88"/>
        <v>13125.861648135933</v>
      </c>
      <c r="K105" s="5">
        <f t="shared" si="89"/>
        <v>92027.63332316048</v>
      </c>
      <c r="L105" s="5">
        <f t="shared" si="90"/>
        <v>11327.072479467055</v>
      </c>
      <c r="M105" s="5">
        <f t="shared" si="91"/>
        <v>3080.9799969769738</v>
      </c>
      <c r="N105" s="15">
        <f t="shared" si="92"/>
        <v>1.6216130396572437E-2</v>
      </c>
      <c r="O105" s="15">
        <f t="shared" si="93"/>
        <v>2.0454766179376804E-2</v>
      </c>
      <c r="P105" s="15">
        <f t="shared" si="94"/>
        <v>1.8697013218379244E-2</v>
      </c>
      <c r="Q105" s="5">
        <f t="shared" si="95"/>
        <v>8834.2753726433202</v>
      </c>
      <c r="R105" s="5">
        <f t="shared" si="96"/>
        <v>10901.685604785789</v>
      </c>
      <c r="S105" s="5">
        <f t="shared" si="97"/>
        <v>5339.1184978999536</v>
      </c>
      <c r="T105" s="5">
        <f t="shared" si="98"/>
        <v>82.893559383372647</v>
      </c>
      <c r="U105" s="5">
        <f t="shared" si="99"/>
        <v>328.76135149656852</v>
      </c>
      <c r="V105" s="5">
        <f t="shared" si="100"/>
        <v>406.76327703470707</v>
      </c>
      <c r="W105" s="15">
        <f t="shared" si="101"/>
        <v>-1.0734613539272964E-2</v>
      </c>
      <c r="X105" s="15">
        <f t="shared" si="102"/>
        <v>-1.217998157191269E-2</v>
      </c>
      <c r="Y105" s="15">
        <f t="shared" si="103"/>
        <v>-9.7425357312937999E-3</v>
      </c>
      <c r="Z105" s="5">
        <f t="shared" si="133"/>
        <v>14724.518067407351</v>
      </c>
      <c r="AA105" s="5">
        <f t="shared" si="134"/>
        <v>29955.696832448895</v>
      </c>
      <c r="AB105" s="5">
        <f t="shared" si="135"/>
        <v>20004.177486429086</v>
      </c>
      <c r="AC105" s="16">
        <f t="shared" si="107"/>
        <v>1.8973779661528207</v>
      </c>
      <c r="AD105" s="16">
        <f t="shared" si="108"/>
        <v>2.9175501625424864</v>
      </c>
      <c r="AE105" s="16">
        <f t="shared" si="109"/>
        <v>3.7846442520498567</v>
      </c>
      <c r="AF105" s="15">
        <f t="shared" si="110"/>
        <v>-4.0504037456468023E-3</v>
      </c>
      <c r="AG105" s="15">
        <f t="shared" si="111"/>
        <v>2.9673830763510267E-4</v>
      </c>
      <c r="AH105" s="15">
        <f t="shared" si="112"/>
        <v>9.7937136394747881E-3</v>
      </c>
      <c r="AI105" s="1">
        <f t="shared" si="70"/>
        <v>180470.01194496852</v>
      </c>
      <c r="AJ105" s="1">
        <f t="shared" si="71"/>
        <v>53857.797173728322</v>
      </c>
      <c r="AK105" s="1">
        <f t="shared" si="72"/>
        <v>21449.145468692641</v>
      </c>
      <c r="AL105" s="14">
        <f t="shared" si="113"/>
        <v>33.531899738937625</v>
      </c>
      <c r="AM105" s="14">
        <f t="shared" si="114"/>
        <v>6.3281327738561624</v>
      </c>
      <c r="AN105" s="14">
        <f t="shared" si="115"/>
        <v>2.2284289733737443</v>
      </c>
      <c r="AO105" s="11">
        <f t="shared" si="116"/>
        <v>1.2601922513653002E-2</v>
      </c>
      <c r="AP105" s="11">
        <f t="shared" si="117"/>
        <v>1.5875098653828423E-2</v>
      </c>
      <c r="AQ105" s="11">
        <f t="shared" si="118"/>
        <v>1.4400717508259633E-2</v>
      </c>
      <c r="AR105" s="1">
        <f t="shared" si="136"/>
        <v>106573.72464591451</v>
      </c>
      <c r="AS105" s="1">
        <f t="shared" si="125"/>
        <v>33159.875864847745</v>
      </c>
      <c r="AT105" s="1">
        <f t="shared" si="126"/>
        <v>13125.861648135933</v>
      </c>
      <c r="AU105" s="1">
        <f t="shared" si="76"/>
        <v>21314.744929182903</v>
      </c>
      <c r="AV105" s="1">
        <f t="shared" si="77"/>
        <v>6631.975172969549</v>
      </c>
      <c r="AW105" s="1">
        <f t="shared" si="78"/>
        <v>2625.1723296271866</v>
      </c>
      <c r="AX105" s="17">
        <f t="shared" si="137"/>
        <v>0.11792812299476285</v>
      </c>
      <c r="AY105" s="17">
        <v>0.05</v>
      </c>
      <c r="AZ105" s="17">
        <v>0</v>
      </c>
      <c r="BA105" s="2">
        <f t="shared" si="138"/>
        <v>3234.2196193142668</v>
      </c>
      <c r="BB105" s="17">
        <f t="shared" si="127"/>
        <v>7.4996710742722267E-3</v>
      </c>
      <c r="BC105" s="17">
        <f t="shared" si="128"/>
        <v>4.903631223627157E-2</v>
      </c>
      <c r="BD105" s="17">
        <f t="shared" si="129"/>
        <v>8.2726404275964394E-2</v>
      </c>
      <c r="BE105" s="1">
        <f t="shared" si="130"/>
        <v>1626.0057354590881</v>
      </c>
      <c r="BF105" s="1">
        <f t="shared" si="131"/>
        <v>28.867938491389562</v>
      </c>
      <c r="BG105" s="1">
        <f t="shared" si="132"/>
        <v>-1654.8736739504777</v>
      </c>
      <c r="BH105" s="12">
        <f t="shared" si="146"/>
        <v>10.856285772416468</v>
      </c>
      <c r="BI105" s="2">
        <f t="shared" si="147"/>
        <v>1.7125991995118055E-4</v>
      </c>
      <c r="BJ105" s="2">
        <f t="shared" si="139"/>
        <v>2.4990713058940404E-4</v>
      </c>
      <c r="BK105" s="2">
        <f t="shared" si="140"/>
        <v>-6.8436579644303005E-4</v>
      </c>
      <c r="BL105" s="2">
        <f t="shared" si="148"/>
        <v>18.251807551758478</v>
      </c>
      <c r="BM105" s="2">
        <f t="shared" si="141"/>
        <v>8.2868894280849332</v>
      </c>
      <c r="BN105" s="2">
        <f t="shared" si="142"/>
        <v>-8.982890760827571</v>
      </c>
      <c r="BO105" s="2">
        <f t="shared" si="143"/>
        <v>170.70900725603633</v>
      </c>
      <c r="BP105" s="2">
        <f t="shared" si="144"/>
        <v>11.0696392910907</v>
      </c>
      <c r="BQ105" s="2">
        <f t="shared" si="145"/>
        <v>0</v>
      </c>
      <c r="BR105" s="11">
        <f t="shared" si="149"/>
        <v>4.6867506806703013E-2</v>
      </c>
      <c r="BS105" s="11"/>
      <c r="BT105" s="11"/>
    </row>
    <row r="106" spans="1:72" x14ac:dyDescent="0.3">
      <c r="A106" s="2">
        <f t="shared" si="79"/>
        <v>2060</v>
      </c>
      <c r="B106" s="5">
        <f t="shared" si="80"/>
        <v>1158.4282621363843</v>
      </c>
      <c r="C106" s="5">
        <f t="shared" si="81"/>
        <v>2929.3116180894644</v>
      </c>
      <c r="D106" s="5">
        <f t="shared" si="82"/>
        <v>4265.7037424257678</v>
      </c>
      <c r="E106" s="15">
        <f t="shared" si="83"/>
        <v>3.1608816592102238E-4</v>
      </c>
      <c r="F106" s="15">
        <f t="shared" si="84"/>
        <v>6.2271488230830976E-4</v>
      </c>
      <c r="G106" s="15">
        <f t="shared" si="85"/>
        <v>1.271250280932488E-3</v>
      </c>
      <c r="H106" s="5">
        <f t="shared" si="86"/>
        <v>108318.70725810196</v>
      </c>
      <c r="I106" s="5">
        <f t="shared" si="87"/>
        <v>33852.32884301513</v>
      </c>
      <c r="J106" s="5">
        <f t="shared" si="88"/>
        <v>13385.719357143003</v>
      </c>
      <c r="K106" s="5">
        <f t="shared" si="89"/>
        <v>93504.890029478032</v>
      </c>
      <c r="L106" s="5">
        <f t="shared" si="90"/>
        <v>11556.410944457341</v>
      </c>
      <c r="M106" s="5">
        <f t="shared" si="91"/>
        <v>3137.9861718973893</v>
      </c>
      <c r="N106" s="15">
        <f t="shared" si="92"/>
        <v>1.6052316602884753E-2</v>
      </c>
      <c r="O106" s="15">
        <f t="shared" si="93"/>
        <v>2.0246931888713071E-2</v>
      </c>
      <c r="P106" s="15">
        <f t="shared" si="94"/>
        <v>1.8502611174479933E-2</v>
      </c>
      <c r="Q106" s="5">
        <f t="shared" si="95"/>
        <v>8882.5379219600854</v>
      </c>
      <c r="R106" s="5">
        <f t="shared" si="96"/>
        <v>10993.78225751878</v>
      </c>
      <c r="S106" s="5">
        <f t="shared" si="97"/>
        <v>5391.7727268270155</v>
      </c>
      <c r="T106" s="5">
        <f t="shared" si="98"/>
        <v>82.00372905849737</v>
      </c>
      <c r="U106" s="5">
        <f t="shared" si="99"/>
        <v>324.75704429378322</v>
      </c>
      <c r="V106" s="5">
        <f t="shared" si="100"/>
        <v>402.80037127401829</v>
      </c>
      <c r="W106" s="15">
        <f t="shared" si="101"/>
        <v>-1.0734613539272964E-2</v>
      </c>
      <c r="X106" s="15">
        <f t="shared" si="102"/>
        <v>-1.217998157191269E-2</v>
      </c>
      <c r="Y106" s="15">
        <f t="shared" si="103"/>
        <v>-9.7425357312937999E-3</v>
      </c>
      <c r="Z106" s="5">
        <f t="shared" si="133"/>
        <v>14725.366780395399</v>
      </c>
      <c r="AA106" s="5">
        <f t="shared" si="134"/>
        <v>30224.870093998736</v>
      </c>
      <c r="AB106" s="5">
        <f t="shared" si="135"/>
        <v>20404.562416228448</v>
      </c>
      <c r="AC106" s="16">
        <f t="shared" si="107"/>
        <v>1.8896928193318077</v>
      </c>
      <c r="AD106" s="16">
        <f t="shared" si="108"/>
        <v>2.9184159114401598</v>
      </c>
      <c r="AE106" s="16">
        <f t="shared" si="109"/>
        <v>3.8217099740817173</v>
      </c>
      <c r="AF106" s="15">
        <f t="shared" si="110"/>
        <v>-4.0504037456468023E-3</v>
      </c>
      <c r="AG106" s="15">
        <f t="shared" si="111"/>
        <v>2.9673830763510267E-4</v>
      </c>
      <c r="AH106" s="15">
        <f t="shared" si="112"/>
        <v>9.7937136394747881E-3</v>
      </c>
      <c r="AI106" s="1">
        <f t="shared" si="70"/>
        <v>183737.75567965457</v>
      </c>
      <c r="AJ106" s="1">
        <f t="shared" si="71"/>
        <v>55103.992629325039</v>
      </c>
      <c r="AK106" s="1">
        <f t="shared" si="72"/>
        <v>21929.403251450567</v>
      </c>
      <c r="AL106" s="14">
        <f t="shared" si="113"/>
        <v>33.95024047716084</v>
      </c>
      <c r="AM106" s="14">
        <f t="shared" si="114"/>
        <v>6.4275879086148588</v>
      </c>
      <c r="AN106" s="14">
        <f t="shared" si="115"/>
        <v>2.260199039745193</v>
      </c>
      <c r="AO106" s="11">
        <f t="shared" si="116"/>
        <v>1.2475903288516471E-2</v>
      </c>
      <c r="AP106" s="11">
        <f t="shared" si="117"/>
        <v>1.5716347667290138E-2</v>
      </c>
      <c r="AQ106" s="11">
        <f t="shared" si="118"/>
        <v>1.4256710333177037E-2</v>
      </c>
      <c r="AR106" s="1">
        <f t="shared" si="136"/>
        <v>108318.70725810196</v>
      </c>
      <c r="AS106" s="1">
        <f t="shared" si="125"/>
        <v>33852.32884301513</v>
      </c>
      <c r="AT106" s="1">
        <f t="shared" si="126"/>
        <v>13385.719357143003</v>
      </c>
      <c r="AU106" s="1">
        <f t="shared" si="76"/>
        <v>21663.741451620393</v>
      </c>
      <c r="AV106" s="1">
        <f t="shared" si="77"/>
        <v>6770.4657686030259</v>
      </c>
      <c r="AW106" s="1">
        <f t="shared" si="78"/>
        <v>2677.143871428601</v>
      </c>
      <c r="AX106" s="17">
        <f t="shared" si="137"/>
        <v>0.11928371537540933</v>
      </c>
      <c r="AY106" s="17">
        <v>0.05</v>
      </c>
      <c r="AZ106" s="17">
        <v>0</v>
      </c>
      <c r="BA106" s="2">
        <f t="shared" si="138"/>
        <v>3267.7399645311293</v>
      </c>
      <c r="BB106" s="17">
        <f t="shared" si="127"/>
        <v>7.3925725666079368E-3</v>
      </c>
      <c r="BC106" s="17">
        <f t="shared" si="128"/>
        <v>4.8552191282921514E-2</v>
      </c>
      <c r="BD106" s="17">
        <f t="shared" si="129"/>
        <v>8.2893125234904858E-2</v>
      </c>
      <c r="BE106" s="1">
        <f t="shared" si="130"/>
        <v>1647.6381173372015</v>
      </c>
      <c r="BF106" s="1">
        <f t="shared" si="131"/>
        <v>43.759830394656291</v>
      </c>
      <c r="BG106" s="1">
        <f t="shared" si="132"/>
        <v>-1691.3979477318576</v>
      </c>
      <c r="BH106" s="12">
        <f t="shared" si="146"/>
        <v>10.87584323933803</v>
      </c>
      <c r="BI106" s="2">
        <f t="shared" si="147"/>
        <v>1.7089769147020763E-4</v>
      </c>
      <c r="BJ106" s="2">
        <f t="shared" si="139"/>
        <v>2.4979038499187519E-4</v>
      </c>
      <c r="BK106" s="2">
        <f t="shared" si="140"/>
        <v>-6.8712702112096191E-4</v>
      </c>
      <c r="BL106" s="2">
        <f t="shared" si="148"/>
        <v>18.511417013446849</v>
      </c>
      <c r="BM106" s="2">
        <f t="shared" si="141"/>
        <v>8.4559862545683107</v>
      </c>
      <c r="BN106" s="2">
        <f t="shared" si="142"/>
        <v>-9.1976894674348699</v>
      </c>
      <c r="BO106" s="2">
        <f t="shared" si="143"/>
        <v>175.48843487701265</v>
      </c>
      <c r="BP106" s="2">
        <f t="shared" si="144"/>
        <v>11.200156936236642</v>
      </c>
      <c r="BQ106" s="2">
        <f t="shared" si="145"/>
        <v>0</v>
      </c>
      <c r="BR106" s="11">
        <f t="shared" si="149"/>
        <v>4.6719116917004228E-2</v>
      </c>
      <c r="BS106" s="11"/>
      <c r="BT106" s="11"/>
    </row>
    <row r="107" spans="1:72" x14ac:dyDescent="0.3">
      <c r="A107" s="2">
        <f t="shared" si="79"/>
        <v>2061</v>
      </c>
      <c r="B107" s="5">
        <f t="shared" si="80"/>
        <v>1158.7761193278775</v>
      </c>
      <c r="C107" s="5">
        <f t="shared" si="81"/>
        <v>2931.0445377319925</v>
      </c>
      <c r="D107" s="5">
        <f t="shared" si="82"/>
        <v>4270.8553806526543</v>
      </c>
      <c r="E107" s="15">
        <f t="shared" si="83"/>
        <v>3.0028375762497126E-4</v>
      </c>
      <c r="F107" s="15">
        <f t="shared" si="84"/>
        <v>5.9157913819289426E-4</v>
      </c>
      <c r="G107" s="15">
        <f t="shared" si="85"/>
        <v>1.2076877668858637E-3</v>
      </c>
      <c r="H107" s="5">
        <f t="shared" si="86"/>
        <v>110072.95672623841</v>
      </c>
      <c r="I107" s="5">
        <f t="shared" si="87"/>
        <v>34551.20143519315</v>
      </c>
      <c r="J107" s="5">
        <f t="shared" si="88"/>
        <v>13647.279337563947</v>
      </c>
      <c r="K107" s="5">
        <f t="shared" si="89"/>
        <v>94990.701732862595</v>
      </c>
      <c r="L107" s="5">
        <f t="shared" si="90"/>
        <v>11788.016521212081</v>
      </c>
      <c r="M107" s="5">
        <f t="shared" si="91"/>
        <v>3195.444031981815</v>
      </c>
      <c r="N107" s="15">
        <f t="shared" si="92"/>
        <v>1.5890203206657461E-2</v>
      </c>
      <c r="O107" s="15">
        <f t="shared" si="93"/>
        <v>2.0041306757598631E-2</v>
      </c>
      <c r="P107" s="15">
        <f t="shared" si="94"/>
        <v>1.8310424883001941E-2</v>
      </c>
      <c r="Q107" s="5">
        <f t="shared" si="95"/>
        <v>8929.4980803958351</v>
      </c>
      <c r="R107" s="5">
        <f t="shared" si="96"/>
        <v>11084.077574720746</v>
      </c>
      <c r="S107" s="5">
        <f t="shared" si="97"/>
        <v>5443.5732065558414</v>
      </c>
      <c r="T107" s="5">
        <f t="shared" si="98"/>
        <v>81.123450718275151</v>
      </c>
      <c r="U107" s="5">
        <f t="shared" si="99"/>
        <v>320.80150947893611</v>
      </c>
      <c r="V107" s="5">
        <f t="shared" si="100"/>
        <v>398.87607426430276</v>
      </c>
      <c r="W107" s="15">
        <f t="shared" si="101"/>
        <v>-1.0734613539272964E-2</v>
      </c>
      <c r="X107" s="15">
        <f t="shared" si="102"/>
        <v>-1.217998157191269E-2</v>
      </c>
      <c r="Y107" s="15">
        <f t="shared" si="103"/>
        <v>-9.7425357312937999E-3</v>
      </c>
      <c r="Z107" s="5">
        <f t="shared" si="133"/>
        <v>14723.181625146794</v>
      </c>
      <c r="AA107" s="5">
        <f t="shared" si="134"/>
        <v>30489.252259112473</v>
      </c>
      <c r="AB107" s="5">
        <f t="shared" si="135"/>
        <v>20807.598830420975</v>
      </c>
      <c r="AC107" s="16">
        <f t="shared" si="107"/>
        <v>1.8820388004582642</v>
      </c>
      <c r="AD107" s="16">
        <f t="shared" si="108"/>
        <v>2.9192819172386959</v>
      </c>
      <c r="AE107" s="16">
        <f t="shared" si="109"/>
        <v>3.8591387071809984</v>
      </c>
      <c r="AF107" s="15">
        <f t="shared" si="110"/>
        <v>-4.0504037456468023E-3</v>
      </c>
      <c r="AG107" s="15">
        <f t="shared" si="111"/>
        <v>2.9673830763510267E-4</v>
      </c>
      <c r="AH107" s="15">
        <f t="shared" si="112"/>
        <v>9.7937136394747881E-3</v>
      </c>
      <c r="AI107" s="1">
        <f t="shared" si="70"/>
        <v>187027.72156330949</v>
      </c>
      <c r="AJ107" s="1">
        <f t="shared" si="71"/>
        <v>56364.059134995565</v>
      </c>
      <c r="AK107" s="1">
        <f t="shared" si="72"/>
        <v>22413.606797734112</v>
      </c>
      <c r="AL107" s="14">
        <f t="shared" si="113"/>
        <v>34.369564794807623</v>
      </c>
      <c r="AM107" s="14">
        <f t="shared" si="114"/>
        <v>6.5275959327863822</v>
      </c>
      <c r="AN107" s="14">
        <f t="shared" si="115"/>
        <v>2.2920998127201155</v>
      </c>
      <c r="AO107" s="11">
        <f t="shared" si="116"/>
        <v>1.2351144255631306E-2</v>
      </c>
      <c r="AP107" s="11">
        <f t="shared" si="117"/>
        <v>1.5559184190617237E-2</v>
      </c>
      <c r="AQ107" s="11">
        <f t="shared" si="118"/>
        <v>1.4114143229845267E-2</v>
      </c>
      <c r="AR107" s="1">
        <f t="shared" si="136"/>
        <v>110072.95672623841</v>
      </c>
      <c r="AS107" s="1">
        <f t="shared" si="125"/>
        <v>34551.20143519315</v>
      </c>
      <c r="AT107" s="1">
        <f t="shared" si="126"/>
        <v>13647.279337563947</v>
      </c>
      <c r="AU107" s="1">
        <f t="shared" si="76"/>
        <v>22014.591345247682</v>
      </c>
      <c r="AV107" s="1">
        <f t="shared" si="77"/>
        <v>6910.2402870386304</v>
      </c>
      <c r="AW107" s="1">
        <f t="shared" si="78"/>
        <v>2729.4558675127896</v>
      </c>
      <c r="AX107" s="17">
        <f t="shared" si="137"/>
        <v>0.12066271190624371</v>
      </c>
      <c r="AY107" s="17">
        <v>0.05</v>
      </c>
      <c r="AZ107" s="17">
        <v>0</v>
      </c>
      <c r="BA107" s="2">
        <f t="shared" si="138"/>
        <v>3301.0016357340123</v>
      </c>
      <c r="BB107" s="17">
        <f t="shared" si="127"/>
        <v>7.2862144871803048E-3</v>
      </c>
      <c r="BC107" s="17">
        <f t="shared" si="128"/>
        <v>4.8068938799401703E-2</v>
      </c>
      <c r="BD107" s="17">
        <f t="shared" si="129"/>
        <v>8.3053282105291337E-2</v>
      </c>
      <c r="BE107" s="1">
        <f t="shared" si="130"/>
        <v>1669.2627635238571</v>
      </c>
      <c r="BF107" s="1">
        <f t="shared" si="131"/>
        <v>58.876612072826148</v>
      </c>
      <c r="BG107" s="1">
        <f t="shared" si="132"/>
        <v>-1728.1393755966833</v>
      </c>
      <c r="BH107" s="12">
        <f t="shared" si="146"/>
        <v>10.894590481389825</v>
      </c>
      <c r="BI107" s="2">
        <f t="shared" si="147"/>
        <v>1.7052598775542767E-4</v>
      </c>
      <c r="BJ107" s="2">
        <f t="shared" si="139"/>
        <v>2.4962710026395441E-4</v>
      </c>
      <c r="BK107" s="2">
        <f t="shared" si="140"/>
        <v>-6.8978476684611063E-4</v>
      </c>
      <c r="BL107" s="2">
        <f t="shared" si="148"/>
        <v>18.770299670902251</v>
      </c>
      <c r="BM107" s="2">
        <f t="shared" si="141"/>
        <v>8.6249162249030462</v>
      </c>
      <c r="BN107" s="2">
        <f t="shared" si="142"/>
        <v>-9.41368539594529</v>
      </c>
      <c r="BO107" s="2">
        <f t="shared" si="143"/>
        <v>180.41890406950836</v>
      </c>
      <c r="BP107" s="2">
        <f t="shared" si="144"/>
        <v>11.332256082097476</v>
      </c>
      <c r="BQ107" s="2">
        <f t="shared" si="145"/>
        <v>0</v>
      </c>
      <c r="BR107" s="11">
        <f t="shared" si="149"/>
        <v>4.6571244971971043E-2</v>
      </c>
      <c r="BS107" s="11"/>
      <c r="BT107" s="11"/>
    </row>
    <row r="108" spans="1:72" x14ac:dyDescent="0.3">
      <c r="A108" s="2">
        <f t="shared" si="79"/>
        <v>2062</v>
      </c>
      <c r="B108" s="5">
        <f t="shared" si="80"/>
        <v>1159.1066828928674</v>
      </c>
      <c r="C108" s="5">
        <f t="shared" si="81"/>
        <v>2932.6917852935467</v>
      </c>
      <c r="D108" s="5">
        <f t="shared" si="82"/>
        <v>4275.75534746014</v>
      </c>
      <c r="E108" s="15">
        <f t="shared" si="83"/>
        <v>2.8526956974372268E-4</v>
      </c>
      <c r="F108" s="15">
        <f t="shared" si="84"/>
        <v>5.6200018128324948E-4</v>
      </c>
      <c r="G108" s="15">
        <f t="shared" si="85"/>
        <v>1.1473033785415704E-3</v>
      </c>
      <c r="H108" s="5">
        <f t="shared" si="86"/>
        <v>111836.27370448338</v>
      </c>
      <c r="I108" s="5">
        <f t="shared" si="87"/>
        <v>35256.426537239939</v>
      </c>
      <c r="J108" s="5">
        <f t="shared" si="88"/>
        <v>13910.515147986656</v>
      </c>
      <c r="K108" s="5">
        <f t="shared" si="89"/>
        <v>96484.88388089127</v>
      </c>
      <c r="L108" s="5">
        <f t="shared" si="90"/>
        <v>12021.865616441162</v>
      </c>
      <c r="M108" s="5">
        <f t="shared" si="91"/>
        <v>3253.3468399331364</v>
      </c>
      <c r="N108" s="15">
        <f t="shared" si="92"/>
        <v>1.5729772712182788E-2</v>
      </c>
      <c r="O108" s="15">
        <f t="shared" si="93"/>
        <v>1.9837866260899784E-2</v>
      </c>
      <c r="P108" s="15">
        <f t="shared" si="94"/>
        <v>1.8120426260575195E-2</v>
      </c>
      <c r="Q108" s="5">
        <f t="shared" si="95"/>
        <v>8975.1541800172872</v>
      </c>
      <c r="R108" s="5">
        <f t="shared" si="96"/>
        <v>11172.555425510149</v>
      </c>
      <c r="S108" s="5">
        <f t="shared" si="97"/>
        <v>5494.5145154390138</v>
      </c>
      <c r="T108" s="5">
        <f t="shared" si="98"/>
        <v>80.252621825842212</v>
      </c>
      <c r="U108" s="5">
        <f t="shared" si="99"/>
        <v>316.89415300524092</v>
      </c>
      <c r="V108" s="5">
        <f t="shared" si="100"/>
        <v>394.99000985842457</v>
      </c>
      <c r="W108" s="15">
        <f t="shared" si="101"/>
        <v>-1.0734613539272964E-2</v>
      </c>
      <c r="X108" s="15">
        <f t="shared" si="102"/>
        <v>-1.217998157191269E-2</v>
      </c>
      <c r="Y108" s="15">
        <f t="shared" si="103"/>
        <v>-9.7425357312937999E-3</v>
      </c>
      <c r="Z108" s="5">
        <f t="shared" si="133"/>
        <v>14717.988881776901</v>
      </c>
      <c r="AA108" s="5">
        <f t="shared" si="134"/>
        <v>30748.791509110484</v>
      </c>
      <c r="AB108" s="5">
        <f t="shared" si="135"/>
        <v>21213.245545903304</v>
      </c>
      <c r="AC108" s="16">
        <f t="shared" si="107"/>
        <v>1.8744157834514354</v>
      </c>
      <c r="AD108" s="16">
        <f t="shared" si="108"/>
        <v>2.9201481800143272</v>
      </c>
      <c r="AE108" s="16">
        <f t="shared" si="109"/>
        <v>3.896934006574142</v>
      </c>
      <c r="AF108" s="15">
        <f t="shared" si="110"/>
        <v>-4.0504037456468023E-3</v>
      </c>
      <c r="AG108" s="15">
        <f t="shared" si="111"/>
        <v>2.9673830763510267E-4</v>
      </c>
      <c r="AH108" s="15">
        <f t="shared" si="112"/>
        <v>9.7937136394747881E-3</v>
      </c>
      <c r="AI108" s="1">
        <f t="shared" si="70"/>
        <v>190339.54075222625</v>
      </c>
      <c r="AJ108" s="1">
        <f t="shared" si="71"/>
        <v>57637.893508534638</v>
      </c>
      <c r="AK108" s="1">
        <f t="shared" si="72"/>
        <v>22901.70198547349</v>
      </c>
      <c r="AL108" s="14">
        <f t="shared" si="113"/>
        <v>34.78982321306372</v>
      </c>
      <c r="AM108" s="14">
        <f t="shared" si="114"/>
        <v>6.6281443595521274</v>
      </c>
      <c r="AN108" s="14">
        <f t="shared" si="115"/>
        <v>2.3241273275234104</v>
      </c>
      <c r="AO108" s="11">
        <f t="shared" si="116"/>
        <v>1.2227632813074993E-2</v>
      </c>
      <c r="AP108" s="11">
        <f t="shared" si="117"/>
        <v>1.5403592348711064E-2</v>
      </c>
      <c r="AQ108" s="11">
        <f t="shared" si="118"/>
        <v>1.3973001797546814E-2</v>
      </c>
      <c r="AR108" s="1">
        <f t="shared" si="136"/>
        <v>111836.27370448338</v>
      </c>
      <c r="AS108" s="1">
        <f t="shared" si="125"/>
        <v>35256.426537239939</v>
      </c>
      <c r="AT108" s="1">
        <f t="shared" si="126"/>
        <v>13910.515147986656</v>
      </c>
      <c r="AU108" s="1">
        <f t="shared" si="76"/>
        <v>22367.254740896678</v>
      </c>
      <c r="AV108" s="1">
        <f t="shared" si="77"/>
        <v>7051.2853074479881</v>
      </c>
      <c r="AW108" s="1">
        <f t="shared" si="78"/>
        <v>2782.1030295973314</v>
      </c>
      <c r="AX108" s="17">
        <f t="shared" si="137"/>
        <v>0.12206570719783771</v>
      </c>
      <c r="AY108" s="17">
        <v>0.05</v>
      </c>
      <c r="AZ108" s="17">
        <v>0</v>
      </c>
      <c r="BA108" s="2">
        <f t="shared" si="138"/>
        <v>3334.0012968395345</v>
      </c>
      <c r="BB108" s="17">
        <f t="shared" si="127"/>
        <v>7.1806006616698731E-3</v>
      </c>
      <c r="BC108" s="17">
        <f t="shared" si="128"/>
        <v>4.75866083816247E-2</v>
      </c>
      <c r="BD108" s="17">
        <f t="shared" si="129"/>
        <v>8.3206814938565729E-2</v>
      </c>
      <c r="BE108" s="1">
        <f t="shared" si="130"/>
        <v>1690.877720681073</v>
      </c>
      <c r="BF108" s="1">
        <f t="shared" si="131"/>
        <v>74.208875703256936</v>
      </c>
      <c r="BG108" s="1">
        <f t="shared" si="132"/>
        <v>-1765.0865963843301</v>
      </c>
      <c r="BH108" s="12">
        <f t="shared" si="146"/>
        <v>10.912518380217096</v>
      </c>
      <c r="BI108" s="2">
        <f t="shared" si="147"/>
        <v>1.7014491698816154E-4</v>
      </c>
      <c r="BJ108" s="2">
        <f t="shared" si="139"/>
        <v>2.4941755408963565E-4</v>
      </c>
      <c r="BK108" s="2">
        <f t="shared" si="140"/>
        <v>-6.9233740522207292E-4</v>
      </c>
      <c r="BL108" s="2">
        <f t="shared" si="148"/>
        <v>19.028373505714637</v>
      </c>
      <c r="BM108" s="2">
        <f t="shared" si="141"/>
        <v>8.7935716728593079</v>
      </c>
      <c r="BN108" s="2">
        <f t="shared" si="142"/>
        <v>-9.6307699628594214</v>
      </c>
      <c r="BO108" s="2">
        <f t="shared" si="143"/>
        <v>185.5059675579885</v>
      </c>
      <c r="BP108" s="2">
        <f t="shared" si="144"/>
        <v>11.465955182919597</v>
      </c>
      <c r="BQ108" s="2">
        <f t="shared" si="145"/>
        <v>0</v>
      </c>
      <c r="BR108" s="11">
        <f t="shared" si="149"/>
        <v>4.6423936297548235E-2</v>
      </c>
      <c r="BS108" s="11"/>
      <c r="BT108" s="11"/>
    </row>
    <row r="109" spans="1:72" x14ac:dyDescent="0.3">
      <c r="A109" s="2">
        <f t="shared" si="79"/>
        <v>2063</v>
      </c>
      <c r="B109" s="5">
        <f t="shared" si="80"/>
        <v>1159.4208078643476</v>
      </c>
      <c r="C109" s="5">
        <f t="shared" si="81"/>
        <v>2934.2575499427803</v>
      </c>
      <c r="D109" s="5">
        <f t="shared" si="82"/>
        <v>4280.4156565883004</v>
      </c>
      <c r="E109" s="15">
        <f t="shared" si="83"/>
        <v>2.7100609125653652E-4</v>
      </c>
      <c r="F109" s="15">
        <f t="shared" si="84"/>
        <v>5.3390017221908699E-4</v>
      </c>
      <c r="G109" s="15">
        <f t="shared" si="85"/>
        <v>1.0899382096144919E-3</v>
      </c>
      <c r="H109" s="5">
        <f t="shared" si="86"/>
        <v>113608.4574114453</v>
      </c>
      <c r="I109" s="5">
        <f t="shared" si="87"/>
        <v>35967.935423535506</v>
      </c>
      <c r="J109" s="5">
        <f t="shared" si="88"/>
        <v>14175.400162074307</v>
      </c>
      <c r="K109" s="5">
        <f t="shared" si="89"/>
        <v>97987.250738333736</v>
      </c>
      <c r="L109" s="5">
        <f t="shared" si="90"/>
        <v>12257.934012723901</v>
      </c>
      <c r="M109" s="5">
        <f t="shared" si="91"/>
        <v>3311.6877657093683</v>
      </c>
      <c r="N109" s="15">
        <f t="shared" si="92"/>
        <v>1.5571007571477224E-2</v>
      </c>
      <c r="O109" s="15">
        <f t="shared" si="93"/>
        <v>1.9636585852356392E-2</v>
      </c>
      <c r="P109" s="15">
        <f t="shared" si="94"/>
        <v>1.7932587162280855E-2</v>
      </c>
      <c r="Q109" s="5">
        <f t="shared" si="95"/>
        <v>9019.5050548993077</v>
      </c>
      <c r="R109" s="5">
        <f t="shared" si="96"/>
        <v>11259.200655138036</v>
      </c>
      <c r="S109" s="5">
        <f t="shared" si="97"/>
        <v>5544.5916141259422</v>
      </c>
      <c r="T109" s="5">
        <f t="shared" si="98"/>
        <v>79.391140945028368</v>
      </c>
      <c r="U109" s="5">
        <f t="shared" si="99"/>
        <v>313.03438806139019</v>
      </c>
      <c r="V109" s="5">
        <f t="shared" si="100"/>
        <v>391.14180557387476</v>
      </c>
      <c r="W109" s="15">
        <f t="shared" si="101"/>
        <v>-1.0734613539272964E-2</v>
      </c>
      <c r="X109" s="15">
        <f t="shared" si="102"/>
        <v>-1.217998157191269E-2</v>
      </c>
      <c r="Y109" s="15">
        <f t="shared" si="103"/>
        <v>-9.7425357312937999E-3</v>
      </c>
      <c r="Z109" s="5">
        <f t="shared" si="133"/>
        <v>14709.815431930334</v>
      </c>
      <c r="AA109" s="5">
        <f t="shared" si="134"/>
        <v>31003.438701092786</v>
      </c>
      <c r="AB109" s="5">
        <f t="shared" si="135"/>
        <v>21621.461115339105</v>
      </c>
      <c r="AC109" s="16">
        <f t="shared" si="107"/>
        <v>1.8668236427412443</v>
      </c>
      <c r="AD109" s="16">
        <f t="shared" si="108"/>
        <v>2.9210146998433082</v>
      </c>
      <c r="AE109" s="16">
        <f t="shared" si="109"/>
        <v>3.9350994623064603</v>
      </c>
      <c r="AF109" s="15">
        <f t="shared" si="110"/>
        <v>-4.0504037456468023E-3</v>
      </c>
      <c r="AG109" s="15">
        <f t="shared" si="111"/>
        <v>2.9673830763510267E-4</v>
      </c>
      <c r="AH109" s="15">
        <f t="shared" si="112"/>
        <v>9.7937136394747881E-3</v>
      </c>
      <c r="AI109" s="1">
        <f t="shared" si="70"/>
        <v>193672.84141790029</v>
      </c>
      <c r="AJ109" s="1">
        <f t="shared" si="71"/>
        <v>58925.389465129163</v>
      </c>
      <c r="AK109" s="1">
        <f t="shared" si="72"/>
        <v>23393.634816523474</v>
      </c>
      <c r="AL109" s="14">
        <f t="shared" si="113"/>
        <v>35.210966425106044</v>
      </c>
      <c r="AM109" s="14">
        <f t="shared" si="114"/>
        <v>6.7292206209576477</v>
      </c>
      <c r="AN109" s="14">
        <f t="shared" si="115"/>
        <v>2.3562776124953704</v>
      </c>
      <c r="AO109" s="11">
        <f t="shared" si="116"/>
        <v>1.2105356484944244E-2</v>
      </c>
      <c r="AP109" s="11">
        <f t="shared" si="117"/>
        <v>1.5249556425223954E-2</v>
      </c>
      <c r="AQ109" s="11">
        <f t="shared" si="118"/>
        <v>1.3833271779571346E-2</v>
      </c>
      <c r="AR109" s="1">
        <f t="shared" si="136"/>
        <v>113608.4574114453</v>
      </c>
      <c r="AS109" s="1">
        <f t="shared" si="125"/>
        <v>35967.935423535506</v>
      </c>
      <c r="AT109" s="1">
        <f t="shared" si="126"/>
        <v>14175.400162074307</v>
      </c>
      <c r="AU109" s="1">
        <f t="shared" si="76"/>
        <v>22721.691482289061</v>
      </c>
      <c r="AV109" s="1">
        <f t="shared" si="77"/>
        <v>7193.5870847071019</v>
      </c>
      <c r="AW109" s="1">
        <f t="shared" si="78"/>
        <v>2835.0800324148618</v>
      </c>
      <c r="AX109" s="17">
        <f t="shared" si="137"/>
        <v>0.12349331205205262</v>
      </c>
      <c r="AY109" s="17">
        <v>0.05</v>
      </c>
      <c r="AZ109" s="17">
        <v>0</v>
      </c>
      <c r="BA109" s="2">
        <f t="shared" si="138"/>
        <v>3366.7357624181113</v>
      </c>
      <c r="BB109" s="17">
        <f t="shared" si="127"/>
        <v>7.0757351424798314E-3</v>
      </c>
      <c r="BC109" s="17">
        <f t="shared" si="128"/>
        <v>4.7105255457145424E-2</v>
      </c>
      <c r="BD109" s="17">
        <f t="shared" si="129"/>
        <v>8.3353668595667396E-2</v>
      </c>
      <c r="BE109" s="1">
        <f t="shared" si="130"/>
        <v>1712.4810693723703</v>
      </c>
      <c r="BF109" s="1">
        <f t="shared" si="131"/>
        <v>89.747034989714777</v>
      </c>
      <c r="BG109" s="1">
        <f t="shared" si="132"/>
        <v>-1802.2281043620849</v>
      </c>
      <c r="BH109" s="12">
        <f t="shared" si="146"/>
        <v>10.929618502814861</v>
      </c>
      <c r="BI109" s="2">
        <f t="shared" si="147"/>
        <v>1.6975459080893497E-4</v>
      </c>
      <c r="BJ109" s="2">
        <f t="shared" si="139"/>
        <v>2.4916204540316141E-4</v>
      </c>
      <c r="BK109" s="2">
        <f t="shared" si="140"/>
        <v>-6.9478340683563477E-4</v>
      </c>
      <c r="BL109" s="2">
        <f t="shared" si="148"/>
        <v>19.285557200314212</v>
      </c>
      <c r="BM109" s="2">
        <f t="shared" si="141"/>
        <v>8.961844359056931</v>
      </c>
      <c r="BN109" s="2">
        <f t="shared" si="142"/>
        <v>-9.8488328178643965</v>
      </c>
      <c r="BO109" s="2">
        <f t="shared" si="143"/>
        <v>190.75541427133783</v>
      </c>
      <c r="BP109" s="2">
        <f t="shared" si="144"/>
        <v>11.601272933078787</v>
      </c>
      <c r="BQ109" s="2">
        <f t="shared" si="145"/>
        <v>0</v>
      </c>
      <c r="BR109" s="11">
        <f t="shared" si="149"/>
        <v>4.6277232961782405E-2</v>
      </c>
      <c r="BS109" s="11"/>
      <c r="BT109" s="11"/>
    </row>
    <row r="110" spans="1:72" x14ac:dyDescent="0.3">
      <c r="A110" s="2">
        <f t="shared" si="79"/>
        <v>2064</v>
      </c>
      <c r="B110" s="5">
        <f t="shared" si="80"/>
        <v>1159.7193074605452</v>
      </c>
      <c r="C110" s="5">
        <f t="shared" si="81"/>
        <v>2935.7458205234675</v>
      </c>
      <c r="D110" s="5">
        <f t="shared" si="82"/>
        <v>4284.8477757365908</v>
      </c>
      <c r="E110" s="15">
        <f t="shared" si="83"/>
        <v>2.5745578669370971E-4</v>
      </c>
      <c r="F110" s="15">
        <f t="shared" si="84"/>
        <v>5.0720516360813262E-4</v>
      </c>
      <c r="G110" s="15">
        <f t="shared" si="85"/>
        <v>1.0354412991337672E-3</v>
      </c>
      <c r="H110" s="5">
        <f t="shared" si="86"/>
        <v>115389.30570015268</v>
      </c>
      <c r="I110" s="5">
        <f t="shared" si="87"/>
        <v>36685.657768985257</v>
      </c>
      <c r="J110" s="5">
        <f t="shared" si="88"/>
        <v>14441.90755983865</v>
      </c>
      <c r="K110" s="5">
        <f t="shared" si="89"/>
        <v>99497.615464230199</v>
      </c>
      <c r="L110" s="5">
        <f t="shared" si="90"/>
        <v>12496.196882073362</v>
      </c>
      <c r="M110" s="5">
        <f t="shared" si="91"/>
        <v>3370.4598892911663</v>
      </c>
      <c r="N110" s="15">
        <f t="shared" si="92"/>
        <v>1.5413890220573156E-2</v>
      </c>
      <c r="O110" s="15">
        <f t="shared" si="93"/>
        <v>1.9437441015928147E-2</v>
      </c>
      <c r="P110" s="15">
        <f t="shared" si="94"/>
        <v>1.7746879458368614E-2</v>
      </c>
      <c r="Q110" s="5">
        <f t="shared" si="95"/>
        <v>9062.5500332447646</v>
      </c>
      <c r="R110" s="5">
        <f t="shared" si="96"/>
        <v>11343.999075768099</v>
      </c>
      <c r="S110" s="5">
        <f t="shared" si="97"/>
        <v>5593.7998337604913</v>
      </c>
      <c r="T110" s="5">
        <f t="shared" si="98"/>
        <v>78.538907728541545</v>
      </c>
      <c r="U110" s="5">
        <f t="shared" si="99"/>
        <v>309.22163498342746</v>
      </c>
      <c r="V110" s="5">
        <f t="shared" si="100"/>
        <v>387.33109255706853</v>
      </c>
      <c r="W110" s="15">
        <f t="shared" si="101"/>
        <v>-1.0734613539272964E-2</v>
      </c>
      <c r="X110" s="15">
        <f t="shared" si="102"/>
        <v>-1.217998157191269E-2</v>
      </c>
      <c r="Y110" s="15">
        <f t="shared" si="103"/>
        <v>-9.7425357312937999E-3</v>
      </c>
      <c r="Z110" s="5">
        <f t="shared" si="133"/>
        <v>14698.688722572031</v>
      </c>
      <c r="AA110" s="5">
        <f t="shared" si="134"/>
        <v>31253.147345951642</v>
      </c>
      <c r="AB110" s="5">
        <f t="shared" si="135"/>
        <v>22032.203811274998</v>
      </c>
      <c r="AC110" s="16">
        <f t="shared" si="107"/>
        <v>1.8592622532662233</v>
      </c>
      <c r="AD110" s="16">
        <f t="shared" si="108"/>
        <v>2.921881476801917</v>
      </c>
      <c r="AE110" s="16">
        <f t="shared" si="109"/>
        <v>3.973638699583141</v>
      </c>
      <c r="AF110" s="15">
        <f t="shared" si="110"/>
        <v>-4.0504037456468023E-3</v>
      </c>
      <c r="AG110" s="15">
        <f t="shared" si="111"/>
        <v>2.9673830763510267E-4</v>
      </c>
      <c r="AH110" s="15">
        <f t="shared" si="112"/>
        <v>9.7937136394747881E-3</v>
      </c>
      <c r="AI110" s="1">
        <f t="shared" si="70"/>
        <v>197027.24875839931</v>
      </c>
      <c r="AJ110" s="1">
        <f t="shared" si="71"/>
        <v>60226.437603323357</v>
      </c>
      <c r="AK110" s="1">
        <f t="shared" si="72"/>
        <v>23889.351367285988</v>
      </c>
      <c r="AL110" s="14">
        <f t="shared" si="113"/>
        <v>35.632945312853799</v>
      </c>
      <c r="AM110" s="14">
        <f t="shared" si="114"/>
        <v>6.8308120742191516</v>
      </c>
      <c r="AN110" s="14">
        <f t="shared" si="115"/>
        <v>2.3885466908111206</v>
      </c>
      <c r="AO110" s="11">
        <f t="shared" si="116"/>
        <v>1.1984302920094801E-2</v>
      </c>
      <c r="AP110" s="11">
        <f t="shared" si="117"/>
        <v>1.5097060860971715E-2</v>
      </c>
      <c r="AQ110" s="11">
        <f t="shared" si="118"/>
        <v>1.3694939061775633E-2</v>
      </c>
      <c r="AR110" s="1">
        <f t="shared" si="136"/>
        <v>115389.30570015268</v>
      </c>
      <c r="AS110" s="1">
        <f t="shared" si="125"/>
        <v>36685.657768985257</v>
      </c>
      <c r="AT110" s="1">
        <f t="shared" si="126"/>
        <v>14441.90755983865</v>
      </c>
      <c r="AU110" s="1">
        <f t="shared" si="76"/>
        <v>23077.861140030538</v>
      </c>
      <c r="AV110" s="1">
        <f t="shared" si="77"/>
        <v>7337.1315537970513</v>
      </c>
      <c r="AW110" s="1">
        <f t="shared" si="78"/>
        <v>2888.3815119677301</v>
      </c>
      <c r="AX110" s="17">
        <f t="shared" si="137"/>
        <v>0.12494615413360398</v>
      </c>
      <c r="AY110" s="17">
        <v>0.05</v>
      </c>
      <c r="AZ110" s="17">
        <v>0</v>
      </c>
      <c r="BA110" s="2">
        <f t="shared" si="138"/>
        <v>3399.2019939899337</v>
      </c>
      <c r="BB110" s="17">
        <f t="shared" si="127"/>
        <v>6.9716221771377899E-3</v>
      </c>
      <c r="BC110" s="17">
        <f t="shared" si="128"/>
        <v>4.6624937135380344E-2</v>
      </c>
      <c r="BD110" s="17">
        <f t="shared" si="129"/>
        <v>8.3493792776537332E-2</v>
      </c>
      <c r="BE110" s="1">
        <f t="shared" si="130"/>
        <v>1734.0709224192233</v>
      </c>
      <c r="BF110" s="1">
        <f t="shared" si="131"/>
        <v>105.48133700980783</v>
      </c>
      <c r="BG110" s="1">
        <f t="shared" si="132"/>
        <v>-1839.5522594290308</v>
      </c>
      <c r="BH110" s="12">
        <f t="shared" si="146"/>
        <v>10.945883103005812</v>
      </c>
      <c r="BI110" s="2">
        <f t="shared" si="147"/>
        <v>1.6935512424310609E-4</v>
      </c>
      <c r="BJ110" s="2">
        <f t="shared" si="139"/>
        <v>2.4886089506598655E-4</v>
      </c>
      <c r="BK110" s="2">
        <f t="shared" si="140"/>
        <v>-6.9712134322113596E-4</v>
      </c>
      <c r="BL110" s="2">
        <f t="shared" si="148"/>
        <v>19.541770203175105</v>
      </c>
      <c r="BM110" s="2">
        <f t="shared" si="141"/>
        <v>9.1296256284741339</v>
      </c>
      <c r="BN110" s="2">
        <f t="shared" si="142"/>
        <v>-10.067761996790198</v>
      </c>
      <c r="BO110" s="2">
        <f t="shared" si="143"/>
        <v>196.17328113412836</v>
      </c>
      <c r="BP110" s="2">
        <f t="shared" si="144"/>
        <v>11.738228269588125</v>
      </c>
      <c r="BQ110" s="2">
        <f t="shared" si="145"/>
        <v>0</v>
      </c>
      <c r="BR110" s="11">
        <f t="shared" si="149"/>
        <v>4.6131173973028322E-2</v>
      </c>
      <c r="BS110" s="11"/>
      <c r="BT110" s="11"/>
    </row>
    <row r="111" spans="1:72" x14ac:dyDescent="0.3">
      <c r="A111" s="2">
        <f t="shared" si="79"/>
        <v>2065</v>
      </c>
      <c r="B111" s="5">
        <f t="shared" si="80"/>
        <v>1160.002955084859</v>
      </c>
      <c r="C111" s="5">
        <f t="shared" si="81"/>
        <v>2937.1603946907176</v>
      </c>
      <c r="D111" s="5">
        <f t="shared" si="82"/>
        <v>4289.0626486667152</v>
      </c>
      <c r="E111" s="15">
        <f t="shared" si="83"/>
        <v>2.4458299735902422E-4</v>
      </c>
      <c r="F111" s="15">
        <f t="shared" si="84"/>
        <v>4.8184490542772595E-4</v>
      </c>
      <c r="G111" s="15">
        <f t="shared" si="85"/>
        <v>9.8366923417707894E-4</v>
      </c>
      <c r="H111" s="5">
        <f t="shared" si="86"/>
        <v>117178.61513014862</v>
      </c>
      <c r="I111" s="5">
        <f t="shared" si="87"/>
        <v>37409.521672977615</v>
      </c>
      <c r="J111" s="5">
        <f t="shared" si="88"/>
        <v>14710.01032037836</v>
      </c>
      <c r="K111" s="5">
        <f t="shared" si="89"/>
        <v>101015.7901895832</v>
      </c>
      <c r="L111" s="5">
        <f t="shared" si="90"/>
        <v>12736.628799911634</v>
      </c>
      <c r="M111" s="5">
        <f t="shared" si="91"/>
        <v>3429.6562035415986</v>
      </c>
      <c r="N111" s="15">
        <f t="shared" si="92"/>
        <v>1.5258403111165997E-2</v>
      </c>
      <c r="O111" s="15">
        <f t="shared" si="93"/>
        <v>1.924040731009824E-2</v>
      </c>
      <c r="P111" s="15">
        <f t="shared" si="94"/>
        <v>1.7563275100384468E-2</v>
      </c>
      <c r="Q111" s="5">
        <f t="shared" si="95"/>
        <v>9104.2889295550558</v>
      </c>
      <c r="R111" s="5">
        <f t="shared" si="96"/>
        <v>11426.937457349135</v>
      </c>
      <c r="S111" s="5">
        <f t="shared" si="97"/>
        <v>5642.1348650695163</v>
      </c>
      <c r="T111" s="5">
        <f t="shared" si="98"/>
        <v>77.695822906279034</v>
      </c>
      <c r="U111" s="5">
        <f t="shared" si="99"/>
        <v>305.4553211676926</v>
      </c>
      <c r="V111" s="5">
        <f t="shared" si="100"/>
        <v>383.55750554799022</v>
      </c>
      <c r="W111" s="15">
        <f t="shared" si="101"/>
        <v>-1.0734613539272964E-2</v>
      </c>
      <c r="X111" s="15">
        <f t="shared" si="102"/>
        <v>-1.217998157191269E-2</v>
      </c>
      <c r="Y111" s="15">
        <f t="shared" si="103"/>
        <v>-9.7425357312937999E-3</v>
      </c>
      <c r="Z111" s="5">
        <f t="shared" si="133"/>
        <v>14684.636729987953</v>
      </c>
      <c r="AA111" s="5">
        <f t="shared" si="134"/>
        <v>31497.873586750731</v>
      </c>
      <c r="AB111" s="5">
        <f t="shared" si="135"/>
        <v>22445.431612640379</v>
      </c>
      <c r="AC111" s="16">
        <f t="shared" si="107"/>
        <v>1.8517314904714541</v>
      </c>
      <c r="AD111" s="16">
        <f t="shared" si="108"/>
        <v>2.9227485109664535</v>
      </c>
      <c r="AE111" s="16">
        <f t="shared" si="109"/>
        <v>4.0125553791135928</v>
      </c>
      <c r="AF111" s="15">
        <f t="shared" si="110"/>
        <v>-4.0504037456468023E-3</v>
      </c>
      <c r="AG111" s="15">
        <f t="shared" si="111"/>
        <v>2.9673830763510267E-4</v>
      </c>
      <c r="AH111" s="15">
        <f t="shared" si="112"/>
        <v>9.7937136394747881E-3</v>
      </c>
      <c r="AI111" s="1">
        <f t="shared" si="70"/>
        <v>200402.38502258994</v>
      </c>
      <c r="AJ111" s="1">
        <f t="shared" si="71"/>
        <v>61540.925396788072</v>
      </c>
      <c r="AK111" s="1">
        <f t="shared" si="72"/>
        <v>24388.797742525119</v>
      </c>
      <c r="AL111" s="14">
        <f t="shared" si="113"/>
        <v>36.055710963312571</v>
      </c>
      <c r="AM111" s="14">
        <f t="shared" si="114"/>
        <v>6.9329060079773548</v>
      </c>
      <c r="AN111" s="14">
        <f t="shared" si="115"/>
        <v>2.4209305821742162</v>
      </c>
      <c r="AO111" s="11">
        <f t="shared" si="116"/>
        <v>1.1864459890893853E-2</v>
      </c>
      <c r="AP111" s="11">
        <f t="shared" si="117"/>
        <v>1.4946090252361998E-2</v>
      </c>
      <c r="AQ111" s="11">
        <f t="shared" si="118"/>
        <v>1.3557989671157877E-2</v>
      </c>
      <c r="AR111" s="1">
        <f t="shared" si="136"/>
        <v>117178.61513014862</v>
      </c>
      <c r="AS111" s="1">
        <f t="shared" si="125"/>
        <v>37409.521672977615</v>
      </c>
      <c r="AT111" s="1">
        <f t="shared" si="126"/>
        <v>14710.01032037836</v>
      </c>
      <c r="AU111" s="1">
        <f t="shared" si="76"/>
        <v>23435.723026029726</v>
      </c>
      <c r="AV111" s="1">
        <f t="shared" si="77"/>
        <v>7481.9043345955233</v>
      </c>
      <c r="AW111" s="1">
        <f t="shared" si="78"/>
        <v>2942.002064075672</v>
      </c>
      <c r="AX111" s="17">
        <f t="shared" si="137"/>
        <v>0.12642487868563979</v>
      </c>
      <c r="AY111" s="17">
        <v>0.05</v>
      </c>
      <c r="AZ111" s="17">
        <v>0</v>
      </c>
      <c r="BA111" s="2">
        <f t="shared" si="138"/>
        <v>3431.3970964689538</v>
      </c>
      <c r="BB111" s="17">
        <f t="shared" si="127"/>
        <v>6.868266177437729E-3</v>
      </c>
      <c r="BC111" s="17">
        <f t="shared" si="128"/>
        <v>4.6145712059278789E-2</v>
      </c>
      <c r="BD111" s="17">
        <f t="shared" si="129"/>
        <v>8.3627142042462521E-2</v>
      </c>
      <c r="BE111" s="1">
        <f t="shared" si="130"/>
        <v>1755.6454233508809</v>
      </c>
      <c r="BF111" s="1">
        <f t="shared" si="131"/>
        <v>121.40187432377459</v>
      </c>
      <c r="BG111" s="1">
        <f t="shared" si="132"/>
        <v>-1877.0472976746555</v>
      </c>
      <c r="BH111" s="12">
        <f t="shared" si="146"/>
        <v>10.961305122023989</v>
      </c>
      <c r="BI111" s="2">
        <f t="shared" si="147"/>
        <v>1.6894663562423606E-4</v>
      </c>
      <c r="BJ111" s="2">
        <f t="shared" si="139"/>
        <v>2.4851444644700114E-4</v>
      </c>
      <c r="BK111" s="2">
        <f t="shared" si="140"/>
        <v>-6.9934988861901988E-4</v>
      </c>
      <c r="BL111" s="2">
        <f t="shared" si="148"/>
        <v>19.796932793345814</v>
      </c>
      <c r="BM111" s="2">
        <f t="shared" si="141"/>
        <v>9.2968065704071243</v>
      </c>
      <c r="BN111" s="2">
        <f t="shared" si="142"/>
        <v>-10.287444079141238</v>
      </c>
      <c r="BO111" s="2">
        <f t="shared" si="143"/>
        <v>201.76586557470077</v>
      </c>
      <c r="BP111" s="2">
        <f t="shared" si="144"/>
        <v>11.876840374619309</v>
      </c>
      <c r="BQ111" s="2">
        <f t="shared" si="145"/>
        <v>0</v>
      </c>
      <c r="BR111" s="11">
        <f t="shared" si="149"/>
        <v>4.5985795465491613E-2</v>
      </c>
      <c r="BS111" s="11"/>
      <c r="BT111" s="11"/>
    </row>
    <row r="112" spans="1:72" x14ac:dyDescent="0.3">
      <c r="A112" s="2">
        <f t="shared" si="79"/>
        <v>2066</v>
      </c>
      <c r="B112" s="5">
        <f t="shared" si="80"/>
        <v>1160.272486234574</v>
      </c>
      <c r="C112" s="5">
        <f t="shared" si="81"/>
        <v>2938.5048876746932</v>
      </c>
      <c r="D112" s="5">
        <f t="shared" si="82"/>
        <v>4293.0707166891189</v>
      </c>
      <c r="E112" s="15">
        <f t="shared" si="83"/>
        <v>2.3235384749107301E-4</v>
      </c>
      <c r="F112" s="15">
        <f t="shared" si="84"/>
        <v>4.577526601563396E-4</v>
      </c>
      <c r="G112" s="15">
        <f t="shared" si="85"/>
        <v>9.3448577246822489E-4</v>
      </c>
      <c r="H112" s="5">
        <f t="shared" si="86"/>
        <v>118976.18104147386</v>
      </c>
      <c r="I112" s="5">
        <f t="shared" si="87"/>
        <v>38139.453685198765</v>
      </c>
      <c r="J112" s="5">
        <f t="shared" si="88"/>
        <v>14979.681216016757</v>
      </c>
      <c r="K112" s="5">
        <f t="shared" si="89"/>
        <v>102541.58609550988</v>
      </c>
      <c r="L112" s="5">
        <f t="shared" si="90"/>
        <v>12979.203759425902</v>
      </c>
      <c r="M112" s="5">
        <f t="shared" si="91"/>
        <v>3489.2696171493103</v>
      </c>
      <c r="N112" s="15">
        <f t="shared" si="92"/>
        <v>1.5104528738161704E-2</v>
      </c>
      <c r="O112" s="15">
        <f t="shared" si="93"/>
        <v>1.9045460405971104E-2</v>
      </c>
      <c r="P112" s="15">
        <f t="shared" si="94"/>
        <v>1.7381746177985047E-2</v>
      </c>
      <c r="Q112" s="5">
        <f t="shared" si="95"/>
        <v>9144.722036830819</v>
      </c>
      <c r="R112" s="5">
        <f t="shared" si="96"/>
        <v>11508.003518529787</v>
      </c>
      <c r="S112" s="5">
        <f t="shared" si="97"/>
        <v>5689.5927482706456</v>
      </c>
      <c r="T112" s="5">
        <f t="shared" si="98"/>
        <v>76.861788273764333</v>
      </c>
      <c r="U112" s="5">
        <f t="shared" si="99"/>
        <v>301.73488098482744</v>
      </c>
      <c r="V112" s="5">
        <f t="shared" si="100"/>
        <v>379.820682845183</v>
      </c>
      <c r="W112" s="15">
        <f t="shared" si="101"/>
        <v>-1.0734613539272964E-2</v>
      </c>
      <c r="X112" s="15">
        <f t="shared" si="102"/>
        <v>-1.217998157191269E-2</v>
      </c>
      <c r="Y112" s="15">
        <f t="shared" si="103"/>
        <v>-9.7425357312937999E-3</v>
      </c>
      <c r="Z112" s="5">
        <f t="shared" si="133"/>
        <v>14667.687923922824</v>
      </c>
      <c r="AA112" s="5">
        <f t="shared" si="134"/>
        <v>31737.576177319017</v>
      </c>
      <c r="AB112" s="5">
        <f t="shared" si="135"/>
        <v>22861.10219352776</v>
      </c>
      <c r="AC112" s="16">
        <f t="shared" si="107"/>
        <v>1.8442312303065165</v>
      </c>
      <c r="AD112" s="16">
        <f t="shared" si="108"/>
        <v>2.9236158024132406</v>
      </c>
      <c r="AE112" s="16">
        <f t="shared" si="109"/>
        <v>4.0518531974591658</v>
      </c>
      <c r="AF112" s="15">
        <f t="shared" si="110"/>
        <v>-4.0504037456468023E-3</v>
      </c>
      <c r="AG112" s="15">
        <f t="shared" si="111"/>
        <v>2.9673830763510267E-4</v>
      </c>
      <c r="AH112" s="15">
        <f t="shared" si="112"/>
        <v>9.7937136394747881E-3</v>
      </c>
      <c r="AI112" s="1">
        <f t="shared" si="70"/>
        <v>203797.86954636069</v>
      </c>
      <c r="AJ112" s="1">
        <f t="shared" si="71"/>
        <v>62868.737191704786</v>
      </c>
      <c r="AK112" s="1">
        <f t="shared" si="72"/>
        <v>24891.92003234828</v>
      </c>
      <c r="AL112" s="14">
        <f t="shared" si="113"/>
        <v>36.479214684508833</v>
      </c>
      <c r="AM112" s="14">
        <f t="shared" si="114"/>
        <v>7.0354896484946625</v>
      </c>
      <c r="AN112" s="14">
        <f t="shared" si="115"/>
        <v>2.4534253044836469</v>
      </c>
      <c r="AO112" s="11">
        <f t="shared" si="116"/>
        <v>1.1745815291984913E-2</v>
      </c>
      <c r="AP112" s="11">
        <f t="shared" si="117"/>
        <v>1.4796629349838377E-2</v>
      </c>
      <c r="AQ112" s="11">
        <f t="shared" si="118"/>
        <v>1.3422409774446298E-2</v>
      </c>
      <c r="AR112" s="1">
        <f t="shared" si="136"/>
        <v>118976.18104147386</v>
      </c>
      <c r="AS112" s="1">
        <f t="shared" si="125"/>
        <v>38139.453685198765</v>
      </c>
      <c r="AT112" s="1">
        <f t="shared" si="126"/>
        <v>14979.681216016757</v>
      </c>
      <c r="AU112" s="1">
        <f t="shared" si="76"/>
        <v>23795.236208294773</v>
      </c>
      <c r="AV112" s="1">
        <f t="shared" si="77"/>
        <v>7627.8907370397537</v>
      </c>
      <c r="AW112" s="1">
        <f t="shared" si="78"/>
        <v>2995.9362432033518</v>
      </c>
      <c r="AX112" s="17">
        <f t="shared" si="137"/>
        <v>0.12793014929176935</v>
      </c>
      <c r="AY112" s="17">
        <v>0.05</v>
      </c>
      <c r="AZ112" s="17">
        <v>0</v>
      </c>
      <c r="BA112" s="2">
        <f t="shared" si="138"/>
        <v>3463.3183147384802</v>
      </c>
      <c r="BB112" s="17">
        <f t="shared" si="127"/>
        <v>6.7656716893311738E-3</v>
      </c>
      <c r="BC112" s="17">
        <f t="shared" si="128"/>
        <v>4.5667640258562556E-2</v>
      </c>
      <c r="BD112" s="17">
        <f t="shared" si="129"/>
        <v>8.375367583113269E-2</v>
      </c>
      <c r="BE112" s="1">
        <f t="shared" si="130"/>
        <v>1777.2027449376999</v>
      </c>
      <c r="BF112" s="1">
        <f t="shared" si="131"/>
        <v>137.4985973214211</v>
      </c>
      <c r="BG112" s="1">
        <f t="shared" si="132"/>
        <v>-1914.7013422591206</v>
      </c>
      <c r="BH112" s="12">
        <f t="shared" si="146"/>
        <v>10.975878188193111</v>
      </c>
      <c r="BI112" s="2">
        <f t="shared" si="147"/>
        <v>1.6852924651426516E-4</v>
      </c>
      <c r="BJ112" s="2">
        <f t="shared" si="139"/>
        <v>2.4812306590707726E-4</v>
      </c>
      <c r="BK112" s="2">
        <f t="shared" si="140"/>
        <v>-7.0146782152264624E-4</v>
      </c>
      <c r="BL112" s="2">
        <f t="shared" si="148"/>
        <v>20.05096614406439</v>
      </c>
      <c r="BM112" s="2">
        <f t="shared" si="141"/>
        <v>9.4632781803924946</v>
      </c>
      <c r="BN112" s="2">
        <f t="shared" si="142"/>
        <v>-10.507764349702979</v>
      </c>
      <c r="BO112" s="2">
        <f t="shared" si="143"/>
        <v>207.53973880199138</v>
      </c>
      <c r="BP112" s="2">
        <f t="shared" si="144"/>
        <v>12.017128678041519</v>
      </c>
      <c r="BQ112" s="2">
        <f t="shared" si="145"/>
        <v>0</v>
      </c>
      <c r="BR112" s="11">
        <f t="shared" si="149"/>
        <v>4.5841130873036845E-2</v>
      </c>
      <c r="BS112" s="11"/>
      <c r="BT112" s="11"/>
    </row>
    <row r="113" spans="1:72" x14ac:dyDescent="0.3">
      <c r="A113" s="2">
        <f t="shared" si="79"/>
        <v>2067</v>
      </c>
      <c r="B113" s="5">
        <f t="shared" si="80"/>
        <v>1160.5286003220729</v>
      </c>
      <c r="C113" s="5">
        <f t="shared" si="81"/>
        <v>2939.7827406824481</v>
      </c>
      <c r="D113" s="5">
        <f t="shared" si="82"/>
        <v>4296.8819395188175</v>
      </c>
      <c r="E113" s="15">
        <f t="shared" si="83"/>
        <v>2.2073615511651934E-4</v>
      </c>
      <c r="F113" s="15">
        <f t="shared" si="84"/>
        <v>4.3486502714852262E-4</v>
      </c>
      <c r="G113" s="15">
        <f t="shared" si="85"/>
        <v>8.8776148384481365E-4</v>
      </c>
      <c r="H113" s="5">
        <f t="shared" si="86"/>
        <v>120781.79763031758</v>
      </c>
      <c r="I113" s="5">
        <f t="shared" si="87"/>
        <v>38875.378833209601</v>
      </c>
      <c r="J113" s="5">
        <f t="shared" si="88"/>
        <v>15250.892807773678</v>
      </c>
      <c r="K113" s="5">
        <f t="shared" si="89"/>
        <v>104074.81349171224</v>
      </c>
      <c r="L113" s="5">
        <f t="shared" si="90"/>
        <v>13223.895186276581</v>
      </c>
      <c r="M113" s="5">
        <f t="shared" si="91"/>
        <v>3549.2929576467573</v>
      </c>
      <c r="N113" s="15">
        <f t="shared" si="92"/>
        <v>1.495224966360742E-2</v>
      </c>
      <c r="O113" s="15">
        <f t="shared" si="93"/>
        <v>1.885257611993163E-2</v>
      </c>
      <c r="P113" s="15">
        <f t="shared" si="94"/>
        <v>1.7202264967556502E-2</v>
      </c>
      <c r="Q113" s="5">
        <f t="shared" si="95"/>
        <v>9183.8501187850961</v>
      </c>
      <c r="R113" s="5">
        <f t="shared" si="96"/>
        <v>11587.185917570381</v>
      </c>
      <c r="S113" s="5">
        <f t="shared" si="97"/>
        <v>5736.1698637315258</v>
      </c>
      <c r="T113" s="5">
        <f t="shared" si="98"/>
        <v>76.03670668070805</v>
      </c>
      <c r="U113" s="5">
        <f t="shared" si="99"/>
        <v>298.05975569482899</v>
      </c>
      <c r="V113" s="5">
        <f t="shared" si="100"/>
        <v>376.1202662710794</v>
      </c>
      <c r="W113" s="15">
        <f t="shared" si="101"/>
        <v>-1.0734613539272964E-2</v>
      </c>
      <c r="X113" s="15">
        <f t="shared" si="102"/>
        <v>-1.217998157191269E-2</v>
      </c>
      <c r="Y113" s="15">
        <f t="shared" si="103"/>
        <v>-9.7425357312937999E-3</v>
      </c>
      <c r="Z113" s="5">
        <f t="shared" si="133"/>
        <v>14647.871231786652</v>
      </c>
      <c r="AA113" s="5">
        <f t="shared" si="134"/>
        <v>31972.216460920419</v>
      </c>
      <c r="AB113" s="5">
        <f t="shared" si="135"/>
        <v>23279.172914150651</v>
      </c>
      <c r="AC113" s="16">
        <f t="shared" si="107"/>
        <v>1.8367613492234443</v>
      </c>
      <c r="AD113" s="16">
        <f t="shared" si="108"/>
        <v>2.9244833512186239</v>
      </c>
      <c r="AE113" s="16">
        <f t="shared" si="109"/>
        <v>4.0915358873842713</v>
      </c>
      <c r="AF113" s="15">
        <f t="shared" si="110"/>
        <v>-4.0504037456468023E-3</v>
      </c>
      <c r="AG113" s="15">
        <f t="shared" si="111"/>
        <v>2.9673830763510267E-4</v>
      </c>
      <c r="AH113" s="15">
        <f t="shared" si="112"/>
        <v>9.7937136394747881E-3</v>
      </c>
      <c r="AI113" s="1">
        <f t="shared" si="70"/>
        <v>207213.31880001939</v>
      </c>
      <c r="AJ113" s="1">
        <f t="shared" si="71"/>
        <v>64209.754209574065</v>
      </c>
      <c r="AK113" s="1">
        <f t="shared" si="72"/>
        <v>25398.664272316804</v>
      </c>
      <c r="AL113" s="14">
        <f t="shared" si="113"/>
        <v>36.903408021012922</v>
      </c>
      <c r="AM113" s="14">
        <f t="shared" si="114"/>
        <v>7.1385501657918295</v>
      </c>
      <c r="AN113" s="14">
        <f t="shared" si="115"/>
        <v>2.4860268754735442</v>
      </c>
      <c r="AO113" s="11">
        <f t="shared" si="116"/>
        <v>1.1628357139065064E-2</v>
      </c>
      <c r="AP113" s="11">
        <f t="shared" si="117"/>
        <v>1.4648663056339993E-2</v>
      </c>
      <c r="AQ113" s="11">
        <f t="shared" si="118"/>
        <v>1.3288185676701836E-2</v>
      </c>
      <c r="AR113" s="1">
        <f t="shared" si="136"/>
        <v>120781.79763031758</v>
      </c>
      <c r="AS113" s="1">
        <f t="shared" si="125"/>
        <v>38875.378833209601</v>
      </c>
      <c r="AT113" s="1">
        <f t="shared" si="126"/>
        <v>15250.892807773678</v>
      </c>
      <c r="AU113" s="1">
        <f t="shared" si="76"/>
        <v>24156.359526063519</v>
      </c>
      <c r="AV113" s="1">
        <f t="shared" si="77"/>
        <v>7775.0757666419204</v>
      </c>
      <c r="AW113" s="1">
        <f t="shared" si="78"/>
        <v>3050.178561554736</v>
      </c>
      <c r="AX113" s="17">
        <f t="shared" si="137"/>
        <v>0.12946264868724955</v>
      </c>
      <c r="AY113" s="17">
        <v>0.05</v>
      </c>
      <c r="AZ113" s="17">
        <v>0</v>
      </c>
      <c r="BA113" s="2">
        <f t="shared" si="138"/>
        <v>3494.9630303428858</v>
      </c>
      <c r="BB113" s="17">
        <f t="shared" si="127"/>
        <v>6.6638433635759888E-3</v>
      </c>
      <c r="BC113" s="17">
        <f t="shared" si="128"/>
        <v>4.5190783004653852E-2</v>
      </c>
      <c r="BD113" s="17">
        <f t="shared" si="129"/>
        <v>8.3873358464307379E-2</v>
      </c>
      <c r="BE113" s="1">
        <f t="shared" si="130"/>
        <v>1798.7410877984075</v>
      </c>
      <c r="BF113" s="1">
        <f t="shared" si="131"/>
        <v>153.76132678274445</v>
      </c>
      <c r="BG113" s="1">
        <f t="shared" si="132"/>
        <v>-1952.5024145811526</v>
      </c>
      <c r="BH113" s="12">
        <f t="shared" si="146"/>
        <v>10.98959661569058</v>
      </c>
      <c r="BI113" s="2">
        <f t="shared" si="147"/>
        <v>1.6810308161967197E-4</v>
      </c>
      <c r="BJ113" s="2">
        <f t="shared" si="139"/>
        <v>2.4768714318916746E-4</v>
      </c>
      <c r="BK113" s="2">
        <f t="shared" si="140"/>
        <v>-7.0347402600822026E-4</v>
      </c>
      <c r="BL113" s="2">
        <f t="shared" si="148"/>
        <v>20.303792385219978</v>
      </c>
      <c r="BM113" s="2">
        <f t="shared" si="141"/>
        <v>9.628931523594316</v>
      </c>
      <c r="BN113" s="2">
        <f t="shared" si="142"/>
        <v>-10.72860696370436</v>
      </c>
      <c r="BO113" s="2">
        <f t="shared" si="143"/>
        <v>213.50175990755221</v>
      </c>
      <c r="BP113" s="2">
        <f t="shared" si="144"/>
        <v>12.1591128599817</v>
      </c>
      <c r="BQ113" s="2">
        <f t="shared" si="145"/>
        <v>0</v>
      </c>
      <c r="BR113" s="11">
        <f t="shared" si="149"/>
        <v>4.5697211092098539E-2</v>
      </c>
      <c r="BS113" s="11"/>
      <c r="BT113" s="11"/>
    </row>
    <row r="114" spans="1:72" x14ac:dyDescent="0.3">
      <c r="A114" s="2">
        <f t="shared" si="79"/>
        <v>2068</v>
      </c>
      <c r="B114" s="5">
        <f t="shared" si="80"/>
        <v>1160.7719624121537</v>
      </c>
      <c r="C114" s="5">
        <f t="shared" si="81"/>
        <v>2940.9972289487187</v>
      </c>
      <c r="D114" s="5">
        <f t="shared" si="82"/>
        <v>4300.5058154910248</v>
      </c>
      <c r="E114" s="15">
        <f t="shared" si="83"/>
        <v>2.0969934736069336E-4</v>
      </c>
      <c r="F114" s="15">
        <f t="shared" si="84"/>
        <v>4.1312177579109647E-4</v>
      </c>
      <c r="G114" s="15">
        <f t="shared" si="85"/>
        <v>8.4337340965257295E-4</v>
      </c>
      <c r="H114" s="5">
        <f t="shared" si="86"/>
        <v>122595.25802611921</v>
      </c>
      <c r="I114" s="5">
        <f t="shared" si="87"/>
        <v>39617.220651690746</v>
      </c>
      <c r="J114" s="5">
        <f t="shared" si="88"/>
        <v>15523.617442106834</v>
      </c>
      <c r="K114" s="5">
        <f t="shared" si="89"/>
        <v>105615.28189512686</v>
      </c>
      <c r="L114" s="5">
        <f t="shared" si="90"/>
        <v>13470.675953629585</v>
      </c>
      <c r="M114" s="5">
        <f t="shared" si="91"/>
        <v>3609.7189744956481</v>
      </c>
      <c r="N114" s="15">
        <f t="shared" si="92"/>
        <v>1.4801548537363374E-2</v>
      </c>
      <c r="O114" s="15">
        <f t="shared" si="93"/>
        <v>1.8661730441504654E-2</v>
      </c>
      <c r="P114" s="15">
        <f t="shared" si="94"/>
        <v>1.7024803973621383E-2</v>
      </c>
      <c r="Q114" s="5">
        <f t="shared" si="95"/>
        <v>9221.6744020531514</v>
      </c>
      <c r="R114" s="5">
        <f t="shared" si="96"/>
        <v>11664.474243210858</v>
      </c>
      <c r="S114" s="5">
        <f t="shared" si="97"/>
        <v>5781.8629233163474</v>
      </c>
      <c r="T114" s="5">
        <f t="shared" si="98"/>
        <v>75.220482019691602</v>
      </c>
      <c r="U114" s="5">
        <f t="shared" si="99"/>
        <v>294.42939336313719</v>
      </c>
      <c r="V114" s="5">
        <f t="shared" si="100"/>
        <v>372.45590113766968</v>
      </c>
      <c r="W114" s="15">
        <f t="shared" si="101"/>
        <v>-1.0734613539272964E-2</v>
      </c>
      <c r="X114" s="15">
        <f t="shared" si="102"/>
        <v>-1.217998157191269E-2</v>
      </c>
      <c r="Y114" s="15">
        <f t="shared" si="103"/>
        <v>-9.7425357312937999E-3</v>
      </c>
      <c r="Z114" s="5">
        <f t="shared" si="133"/>
        <v>14625.216002865323</v>
      </c>
      <c r="AA114" s="5">
        <f t="shared" si="134"/>
        <v>32201.758348873966</v>
      </c>
      <c r="AB114" s="5">
        <f t="shared" si="135"/>
        <v>23699.600813877274</v>
      </c>
      <c r="AC114" s="16">
        <f t="shared" si="107"/>
        <v>1.8293217241746904</v>
      </c>
      <c r="AD114" s="16">
        <f t="shared" si="108"/>
        <v>2.9253511574589717</v>
      </c>
      <c r="AE114" s="16">
        <f t="shared" si="109"/>
        <v>4.1316072182109469</v>
      </c>
      <c r="AF114" s="15">
        <f t="shared" si="110"/>
        <v>-4.0504037456468023E-3</v>
      </c>
      <c r="AG114" s="15">
        <f t="shared" si="111"/>
        <v>2.9673830763510267E-4</v>
      </c>
      <c r="AH114" s="15">
        <f t="shared" si="112"/>
        <v>9.7937136394747881E-3</v>
      </c>
      <c r="AI114" s="1">
        <f t="shared" si="70"/>
        <v>210648.34644608098</v>
      </c>
      <c r="AJ114" s="1">
        <f t="shared" si="71"/>
        <v>65563.854555258586</v>
      </c>
      <c r="AK114" s="1">
        <f t="shared" si="72"/>
        <v>25908.976406639864</v>
      </c>
      <c r="AL114" s="14">
        <f t="shared" si="113"/>
        <v>37.328242769048728</v>
      </c>
      <c r="AM114" s="14">
        <f t="shared" si="114"/>
        <v>7.2420746797203996</v>
      </c>
      <c r="AN114" s="14">
        <f t="shared" si="115"/>
        <v>2.5187313143249219</v>
      </c>
      <c r="AO114" s="11">
        <f t="shared" si="116"/>
        <v>1.1512073567674414E-2</v>
      </c>
      <c r="AP114" s="11">
        <f t="shared" si="117"/>
        <v>1.4502176425776593E-2</v>
      </c>
      <c r="AQ114" s="11">
        <f t="shared" si="118"/>
        <v>1.3155303819934818E-2</v>
      </c>
      <c r="AR114" s="1">
        <f t="shared" si="136"/>
        <v>122595.25802611921</v>
      </c>
      <c r="AS114" s="1">
        <f t="shared" si="125"/>
        <v>39617.220651690746</v>
      </c>
      <c r="AT114" s="1">
        <f t="shared" si="126"/>
        <v>15523.617442106834</v>
      </c>
      <c r="AU114" s="1">
        <f t="shared" si="76"/>
        <v>24519.051605223842</v>
      </c>
      <c r="AV114" s="1">
        <f t="shared" si="77"/>
        <v>7923.44413033815</v>
      </c>
      <c r="AW114" s="1">
        <f t="shared" si="78"/>
        <v>3104.7234884213667</v>
      </c>
      <c r="AX114" s="17">
        <f t="shared" si="137"/>
        <v>0.13102307962232534</v>
      </c>
      <c r="AY114" s="17">
        <v>0.05</v>
      </c>
      <c r="AZ114" s="17">
        <v>0</v>
      </c>
      <c r="BA114" s="2">
        <f t="shared" si="138"/>
        <v>3526.3287582808284</v>
      </c>
      <c r="BB114" s="17">
        <f t="shared" si="127"/>
        <v>6.5627859271506243E-3</v>
      </c>
      <c r="BC114" s="17">
        <f t="shared" si="128"/>
        <v>4.4715202667416049E-2</v>
      </c>
      <c r="BD114" s="17">
        <f t="shared" si="129"/>
        <v>8.3986159148011108E-2</v>
      </c>
      <c r="BE114" s="1">
        <f t="shared" si="130"/>
        <v>1820.2586790719874</v>
      </c>
      <c r="BF114" s="1">
        <f t="shared" si="131"/>
        <v>170.17976662664222</v>
      </c>
      <c r="BG114" s="1">
        <f t="shared" si="132"/>
        <v>-1990.4384456986304</v>
      </c>
      <c r="BH114" s="12">
        <f t="shared" si="146"/>
        <v>11.002455402389776</v>
      </c>
      <c r="BI114" s="2">
        <f t="shared" si="147"/>
        <v>1.6766826870290589E-4</v>
      </c>
      <c r="BJ114" s="2">
        <f t="shared" si="139"/>
        <v>2.472070917153514E-4</v>
      </c>
      <c r="BK114" s="2">
        <f t="shared" si="140"/>
        <v>-7.0536749284350519E-4</v>
      </c>
      <c r="BL114" s="2">
        <f t="shared" si="148"/>
        <v>20.555334664425434</v>
      </c>
      <c r="BM114" s="2">
        <f t="shared" si="141"/>
        <v>9.793657899149828</v>
      </c>
      <c r="BN114" s="2">
        <f t="shared" si="142"/>
        <v>-10.949855115000604</v>
      </c>
      <c r="BO114" s="2">
        <f t="shared" si="143"/>
        <v>219.65909085416266</v>
      </c>
      <c r="BP114" s="2">
        <f t="shared" si="144"/>
        <v>12.302812853409321</v>
      </c>
      <c r="BQ114" s="2">
        <f t="shared" si="145"/>
        <v>0</v>
      </c>
      <c r="BR114" s="11">
        <f t="shared" si="149"/>
        <v>4.555406463442277E-2</v>
      </c>
      <c r="BS114" s="11"/>
      <c r="BT114" s="11"/>
    </row>
    <row r="115" spans="1:72" x14ac:dyDescent="0.3">
      <c r="A115" s="2">
        <f t="shared" si="79"/>
        <v>2069</v>
      </c>
      <c r="B115" s="5">
        <f t="shared" si="80"/>
        <v>1161.0032048789585</v>
      </c>
      <c r="C115" s="5">
        <f t="shared" si="81"/>
        <v>2942.1514694466478</v>
      </c>
      <c r="D115" s="5">
        <f t="shared" si="82"/>
        <v>4303.951401131224</v>
      </c>
      <c r="E115" s="15">
        <f t="shared" si="83"/>
        <v>1.992143799926587E-4</v>
      </c>
      <c r="F115" s="15">
        <f t="shared" si="84"/>
        <v>3.9246568700154164E-4</v>
      </c>
      <c r="G115" s="15">
        <f t="shared" si="85"/>
        <v>8.0120473916994424E-4</v>
      </c>
      <c r="H115" s="5">
        <f t="shared" si="86"/>
        <v>124416.35436992231</v>
      </c>
      <c r="I115" s="5">
        <f t="shared" si="87"/>
        <v>40364.901213263089</v>
      </c>
      <c r="J115" s="5">
        <f t="shared" si="88"/>
        <v>15797.827248858928</v>
      </c>
      <c r="K115" s="5">
        <f t="shared" si="89"/>
        <v>107162.80010862973</v>
      </c>
      <c r="L115" s="5">
        <f t="shared" si="90"/>
        <v>13719.518397485775</v>
      </c>
      <c r="M115" s="5">
        <f t="shared" si="91"/>
        <v>3670.5403422321929</v>
      </c>
      <c r="N115" s="15">
        <f t="shared" si="92"/>
        <v>1.4652408114949944E-2</v>
      </c>
      <c r="O115" s="15">
        <f t="shared" si="93"/>
        <v>1.8472899556992273E-2</v>
      </c>
      <c r="P115" s="15">
        <f t="shared" si="94"/>
        <v>1.6849335963900813E-2</v>
      </c>
      <c r="Q115" s="5">
        <f t="shared" si="95"/>
        <v>9258.1965683858416</v>
      </c>
      <c r="R115" s="5">
        <f t="shared" si="96"/>
        <v>11739.859005458167</v>
      </c>
      <c r="S115" s="5">
        <f t="shared" si="97"/>
        <v>5826.6689623592356</v>
      </c>
      <c r="T115" s="5">
        <f t="shared" si="98"/>
        <v>74.41301921497238</v>
      </c>
      <c r="U115" s="5">
        <f t="shared" si="99"/>
        <v>290.84324877774475</v>
      </c>
      <c r="V115" s="5">
        <f t="shared" si="100"/>
        <v>368.82723621250472</v>
      </c>
      <c r="W115" s="15">
        <f t="shared" si="101"/>
        <v>-1.0734613539272964E-2</v>
      </c>
      <c r="X115" s="15">
        <f t="shared" si="102"/>
        <v>-1.217998157191269E-2</v>
      </c>
      <c r="Y115" s="15">
        <f t="shared" si="103"/>
        <v>-9.7425357312937999E-3</v>
      </c>
      <c r="Z115" s="5">
        <f t="shared" si="133"/>
        <v>14599.751972472255</v>
      </c>
      <c r="AA115" s="5">
        <f t="shared" si="134"/>
        <v>32426.168299010424</v>
      </c>
      <c r="AB115" s="5">
        <f t="shared" si="135"/>
        <v>24122.342606238668</v>
      </c>
      <c r="AC115" s="16">
        <f t="shared" si="107"/>
        <v>1.8219122326111001</v>
      </c>
      <c r="AD115" s="16">
        <f t="shared" si="108"/>
        <v>2.9262192212106743</v>
      </c>
      <c r="AE115" s="16">
        <f t="shared" si="109"/>
        <v>4.1720709961768918</v>
      </c>
      <c r="AF115" s="15">
        <f t="shared" si="110"/>
        <v>-4.0504037456468023E-3</v>
      </c>
      <c r="AG115" s="15">
        <f t="shared" si="111"/>
        <v>2.9673830763510267E-4</v>
      </c>
      <c r="AH115" s="15">
        <f t="shared" si="112"/>
        <v>9.7937136394747881E-3</v>
      </c>
      <c r="AI115" s="1">
        <f t="shared" si="70"/>
        <v>214102.56340669675</v>
      </c>
      <c r="AJ115" s="1">
        <f t="shared" si="71"/>
        <v>66930.913230070873</v>
      </c>
      <c r="AK115" s="1">
        <f t="shared" si="72"/>
        <v>26422.802254397247</v>
      </c>
      <c r="AL115" s="14">
        <f t="shared" si="113"/>
        <v>37.753670991188933</v>
      </c>
      <c r="AM115" s="14">
        <f t="shared" si="114"/>
        <v>7.3460502659674152</v>
      </c>
      <c r="AN115" s="14">
        <f t="shared" si="115"/>
        <v>2.5515346432488428</v>
      </c>
      <c r="AO115" s="11">
        <f t="shared" si="116"/>
        <v>1.1396952831997669E-2</v>
      </c>
      <c r="AP115" s="11">
        <f t="shared" si="117"/>
        <v>1.4357154661518826E-2</v>
      </c>
      <c r="AQ115" s="11">
        <f t="shared" si="118"/>
        <v>1.302375078173547E-2</v>
      </c>
      <c r="AR115" s="1">
        <f t="shared" si="136"/>
        <v>124416.35436992231</v>
      </c>
      <c r="AS115" s="1">
        <f t="shared" si="125"/>
        <v>40364.901213263089</v>
      </c>
      <c r="AT115" s="1">
        <f t="shared" si="126"/>
        <v>15797.827248858928</v>
      </c>
      <c r="AU115" s="1">
        <f t="shared" si="76"/>
        <v>24883.270873984464</v>
      </c>
      <c r="AV115" s="1">
        <f t="shared" si="77"/>
        <v>8072.9802426526185</v>
      </c>
      <c r="AW115" s="1">
        <f t="shared" si="78"/>
        <v>3159.565449771786</v>
      </c>
      <c r="AX115" s="17">
        <f t="shared" si="137"/>
        <v>0.13261216578103932</v>
      </c>
      <c r="AY115" s="17">
        <v>0.05</v>
      </c>
      <c r="AZ115" s="17">
        <v>0</v>
      </c>
      <c r="BA115" s="2">
        <f t="shared" si="138"/>
        <v>3557.4131438860677</v>
      </c>
      <c r="BB115" s="17">
        <f t="shared" si="127"/>
        <v>6.4625041554402735E-3</v>
      </c>
      <c r="BC115" s="17">
        <f t="shared" si="128"/>
        <v>4.4240962573836057E-2</v>
      </c>
      <c r="BD115" s="17">
        <f t="shared" si="129"/>
        <v>8.4092051965198297E-2</v>
      </c>
      <c r="BE115" s="1">
        <f t="shared" si="130"/>
        <v>1841.753771145047</v>
      </c>
      <c r="BF115" s="1">
        <f t="shared" si="131"/>
        <v>186.74351682109193</v>
      </c>
      <c r="BG115" s="1">
        <f t="shared" si="132"/>
        <v>-2028.4972879661391</v>
      </c>
      <c r="BH115" s="12">
        <f t="shared" si="146"/>
        <v>11.01445022677601</v>
      </c>
      <c r="BI115" s="2">
        <f t="shared" si="147"/>
        <v>1.6722493848847194E-4</v>
      </c>
      <c r="BJ115" s="2">
        <f t="shared" si="139"/>
        <v>2.4668334879240439E-4</v>
      </c>
      <c r="BK115" s="2">
        <f t="shared" si="140"/>
        <v>-7.0714732037176111E-4</v>
      </c>
      <c r="BL115" s="2">
        <f t="shared" si="148"/>
        <v>20.805517206470185</v>
      </c>
      <c r="BM115" s="2">
        <f t="shared" si="141"/>
        <v>9.9573490049623263</v>
      </c>
      <c r="BN115" s="2">
        <f t="shared" si="142"/>
        <v>-11.171391206726582</v>
      </c>
      <c r="BO115" s="2">
        <f t="shared" si="143"/>
        <v>226.01921241793244</v>
      </c>
      <c r="BP115" s="2">
        <f t="shared" si="144"/>
        <v>12.448248846748552</v>
      </c>
      <c r="BQ115" s="2">
        <f t="shared" si="145"/>
        <v>0</v>
      </c>
      <c r="BR115" s="11">
        <f t="shared" si="149"/>
        <v>4.5411717770379639E-2</v>
      </c>
      <c r="BS115" s="11"/>
      <c r="BT115" s="11"/>
    </row>
    <row r="116" spans="1:72" x14ac:dyDescent="0.3">
      <c r="A116" s="2">
        <f t="shared" si="79"/>
        <v>2070</v>
      </c>
      <c r="B116" s="5">
        <f t="shared" si="80"/>
        <v>1161.2229289859065</v>
      </c>
      <c r="C116" s="5">
        <f t="shared" si="81"/>
        <v>2943.2484282694809</v>
      </c>
      <c r="D116" s="5">
        <f t="shared" si="82"/>
        <v>4307.2273300779807</v>
      </c>
      <c r="E116" s="15">
        <f t="shared" si="83"/>
        <v>1.8925366099302576E-4</v>
      </c>
      <c r="F116" s="15">
        <f t="shared" si="84"/>
        <v>3.7284240265146454E-4</v>
      </c>
      <c r="G116" s="15">
        <f t="shared" si="85"/>
        <v>7.6114450221144696E-4</v>
      </c>
      <c r="H116" s="5">
        <f t="shared" si="86"/>
        <v>126244.87789378469</v>
      </c>
      <c r="I116" s="5">
        <f t="shared" si="87"/>
        <v>41118.341160791933</v>
      </c>
      <c r="J116" s="5">
        <f t="shared" si="88"/>
        <v>16073.494140348059</v>
      </c>
      <c r="K116" s="5">
        <f t="shared" si="89"/>
        <v>108717.17629967406</v>
      </c>
      <c r="L116" s="5">
        <f t="shared" si="90"/>
        <v>13970.394332281345</v>
      </c>
      <c r="M116" s="5">
        <f t="shared" si="91"/>
        <v>3731.7496636651995</v>
      </c>
      <c r="N116" s="15">
        <f t="shared" si="92"/>
        <v>1.4504811272836093E-2</v>
      </c>
      <c r="O116" s="15">
        <f t="shared" si="93"/>
        <v>1.828605986938614E-2</v>
      </c>
      <c r="P116" s="15">
        <f t="shared" si="94"/>
        <v>1.6675833998812006E-2</v>
      </c>
      <c r="Q116" s="5">
        <f t="shared" si="95"/>
        <v>9293.4187468150376</v>
      </c>
      <c r="R116" s="5">
        <f t="shared" si="96"/>
        <v>11813.331626260102</v>
      </c>
      <c r="S116" s="5">
        <f t="shared" si="97"/>
        <v>5870.58533220766</v>
      </c>
      <c r="T116" s="5">
        <f t="shared" si="98"/>
        <v>73.614224211409152</v>
      </c>
      <c r="U116" s="5">
        <f t="shared" si="99"/>
        <v>287.30078336731663</v>
      </c>
      <c r="V116" s="5">
        <f t="shared" si="100"/>
        <v>365.23392368503005</v>
      </c>
      <c r="W116" s="15">
        <f t="shared" si="101"/>
        <v>-1.0734613539272964E-2</v>
      </c>
      <c r="X116" s="15">
        <f t="shared" si="102"/>
        <v>-1.217998157191269E-2</v>
      </c>
      <c r="Y116" s="15">
        <f t="shared" si="103"/>
        <v>-9.7425357312937999E-3</v>
      </c>
      <c r="Z116" s="5">
        <f t="shared" si="133"/>
        <v>14571.509225980562</v>
      </c>
      <c r="AA116" s="5">
        <f t="shared" si="134"/>
        <v>32645.415293863156</v>
      </c>
      <c r="AB116" s="5">
        <f t="shared" si="135"/>
        <v>24547.354675811763</v>
      </c>
      <c r="AC116" s="16">
        <f t="shared" si="107"/>
        <v>1.8145327524798924</v>
      </c>
      <c r="AD116" s="16">
        <f t="shared" si="108"/>
        <v>2.9270875425501459</v>
      </c>
      <c r="AE116" s="16">
        <f t="shared" si="109"/>
        <v>4.2129310647970062</v>
      </c>
      <c r="AF116" s="15">
        <f t="shared" si="110"/>
        <v>-4.0504037456468023E-3</v>
      </c>
      <c r="AG116" s="15">
        <f t="shared" si="111"/>
        <v>2.9673830763510267E-4</v>
      </c>
      <c r="AH116" s="15">
        <f t="shared" si="112"/>
        <v>9.7937136394747881E-3</v>
      </c>
      <c r="AI116" s="1">
        <f t="shared" si="70"/>
        <v>217575.57794001154</v>
      </c>
      <c r="AJ116" s="1">
        <f t="shared" si="71"/>
        <v>68310.802149716401</v>
      </c>
      <c r="AK116" s="1">
        <f t="shared" si="72"/>
        <v>26940.087478729307</v>
      </c>
      <c r="AL116" s="14">
        <f t="shared" si="113"/>
        <v>38.179645030635058</v>
      </c>
      <c r="AM116" s="14">
        <f t="shared" si="114"/>
        <v>7.4504639619890041</v>
      </c>
      <c r="AN116" s="14">
        <f t="shared" si="115"/>
        <v>2.5844328890404338</v>
      </c>
      <c r="AO116" s="11">
        <f t="shared" si="116"/>
        <v>1.1282983303677692E-2</v>
      </c>
      <c r="AP116" s="11">
        <f t="shared" si="117"/>
        <v>1.4213583114903637E-2</v>
      </c>
      <c r="AQ116" s="11">
        <f t="shared" si="118"/>
        <v>1.2893513273918116E-2</v>
      </c>
      <c r="AR116" s="1">
        <f t="shared" si="136"/>
        <v>126244.87789378469</v>
      </c>
      <c r="AS116" s="1">
        <f t="shared" si="125"/>
        <v>41118.341160791933</v>
      </c>
      <c r="AT116" s="1">
        <f t="shared" si="126"/>
        <v>16073.494140348059</v>
      </c>
      <c r="AU116" s="1">
        <f t="shared" si="76"/>
        <v>25248.975578756941</v>
      </c>
      <c r="AV116" s="1">
        <f t="shared" si="77"/>
        <v>8223.6682321583867</v>
      </c>
      <c r="AW116" s="1">
        <f t="shared" si="78"/>
        <v>3214.6988280696119</v>
      </c>
      <c r="AX116" s="17">
        <f t="shared" si="137"/>
        <v>0.13423065275916848</v>
      </c>
      <c r="AY116" s="17">
        <v>0.05</v>
      </c>
      <c r="AZ116" s="17">
        <v>0</v>
      </c>
      <c r="BA116" s="2">
        <f t="shared" si="138"/>
        <v>3588.2139597827745</v>
      </c>
      <c r="BB116" s="17">
        <f t="shared" si="127"/>
        <v>6.3630028452009808E-3</v>
      </c>
      <c r="BC116" s="17">
        <f t="shared" si="128"/>
        <v>4.3768126868779511E-2</v>
      </c>
      <c r="BD116" s="17">
        <f t="shared" si="129"/>
        <v>8.4191015860850496E-2</v>
      </c>
      <c r="BE116" s="1">
        <f t="shared" si="130"/>
        <v>1863.2246404258303</v>
      </c>
      <c r="BF116" s="1">
        <f t="shared" si="131"/>
        <v>203.44208642736032</v>
      </c>
      <c r="BG116" s="1">
        <f t="shared" si="132"/>
        <v>-2066.6667268531905</v>
      </c>
      <c r="BH116" s="12">
        <f t="shared" si="146"/>
        <v>11.025577443933521</v>
      </c>
      <c r="BI116" s="2">
        <f t="shared" si="147"/>
        <v>1.6677322456315125E-4</v>
      </c>
      <c r="BJ116" s="2">
        <f t="shared" si="139"/>
        <v>2.4611637572763726E-4</v>
      </c>
      <c r="BK116" s="2">
        <f t="shared" si="140"/>
        <v>-7.0881271516819806E-4</v>
      </c>
      <c r="BL116" s="2">
        <f t="shared" si="148"/>
        <v>21.054265370927762</v>
      </c>
      <c r="BM116" s="2">
        <f t="shared" si="141"/>
        <v>10.11989710242664</v>
      </c>
      <c r="BN116" s="2">
        <f t="shared" si="142"/>
        <v>-11.393097023860228</v>
      </c>
      <c r="BO116" s="2">
        <f t="shared" si="143"/>
        <v>232.5899411568179</v>
      </c>
      <c r="BP116" s="2">
        <f t="shared" si="144"/>
        <v>12.595441286520122</v>
      </c>
      <c r="BQ116" s="2">
        <f t="shared" si="145"/>
        <v>0</v>
      </c>
      <c r="BR116" s="11">
        <f t="shared" si="149"/>
        <v>4.5270194663439262E-2</v>
      </c>
      <c r="BS116" s="11"/>
      <c r="BT116" s="11"/>
    </row>
    <row r="117" spans="1:72" x14ac:dyDescent="0.3">
      <c r="A117" s="2">
        <f t="shared" si="79"/>
        <v>2071</v>
      </c>
      <c r="B117" s="5">
        <f t="shared" si="80"/>
        <v>1161.4317063919191</v>
      </c>
      <c r="C117" s="5">
        <f t="shared" si="81"/>
        <v>2944.2909276942974</v>
      </c>
      <c r="D117" s="5">
        <f t="shared" si="82"/>
        <v>4310.3418313599414</v>
      </c>
      <c r="E117" s="15">
        <f t="shared" si="83"/>
        <v>1.7979097794337446E-4</v>
      </c>
      <c r="F117" s="15">
        <f t="shared" si="84"/>
        <v>3.542002825188913E-4</v>
      </c>
      <c r="G117" s="15">
        <f t="shared" si="85"/>
        <v>7.2308727710087455E-4</v>
      </c>
      <c r="H117" s="5">
        <f t="shared" si="86"/>
        <v>128080.61900106157</v>
      </c>
      <c r="I117" s="5">
        <f t="shared" si="87"/>
        <v>41877.459741086263</v>
      </c>
      <c r="J117" s="5">
        <f t="shared" si="88"/>
        <v>16350.589811539199</v>
      </c>
      <c r="K117" s="5">
        <f t="shared" si="89"/>
        <v>110278.21807874895</v>
      </c>
      <c r="L117" s="5">
        <f t="shared" si="90"/>
        <v>14223.275066734286</v>
      </c>
      <c r="M117" s="5">
        <f t="shared" si="91"/>
        <v>3793.3394731202743</v>
      </c>
      <c r="N117" s="15">
        <f t="shared" si="92"/>
        <v>1.4358741021491817E-2</v>
      </c>
      <c r="O117" s="15">
        <f t="shared" si="93"/>
        <v>1.8101188015044789E-2</v>
      </c>
      <c r="P117" s="15">
        <f t="shared" si="94"/>
        <v>1.6504271456028841E-2</v>
      </c>
      <c r="Q117" s="5">
        <f t="shared" si="95"/>
        <v>9327.3435057816459</v>
      </c>
      <c r="R117" s="5">
        <f t="shared" si="96"/>
        <v>11884.884430036938</v>
      </c>
      <c r="S117" s="5">
        <f t="shared" si="97"/>
        <v>5913.6096932822165</v>
      </c>
      <c r="T117" s="5">
        <f t="shared" si="98"/>
        <v>72.824003963506286</v>
      </c>
      <c r="U117" s="5">
        <f t="shared" si="99"/>
        <v>283.8014651203066</v>
      </c>
      <c r="V117" s="5">
        <f t="shared" si="100"/>
        <v>361.67561913324801</v>
      </c>
      <c r="W117" s="15">
        <f t="shared" si="101"/>
        <v>-1.0734613539272964E-2</v>
      </c>
      <c r="X117" s="15">
        <f t="shared" si="102"/>
        <v>-1.217998157191269E-2</v>
      </c>
      <c r="Y117" s="15">
        <f t="shared" si="103"/>
        <v>-9.7425357312937999E-3</v>
      </c>
      <c r="Z117" s="5">
        <f t="shared" si="133"/>
        <v>14540.518162675322</v>
      </c>
      <c r="AA117" s="5">
        <f t="shared" si="134"/>
        <v>32859.470818500951</v>
      </c>
      <c r="AB117" s="5">
        <f t="shared" si="135"/>
        <v>24974.59307687965</v>
      </c>
      <c r="AC117" s="16">
        <f t="shared" si="107"/>
        <v>1.8071831622226491</v>
      </c>
      <c r="AD117" s="16">
        <f t="shared" si="108"/>
        <v>2.9279561215538221</v>
      </c>
      <c r="AE117" s="16">
        <f t="shared" si="109"/>
        <v>4.2541913052284759</v>
      </c>
      <c r="AF117" s="15">
        <f t="shared" si="110"/>
        <v>-4.0504037456468023E-3</v>
      </c>
      <c r="AG117" s="15">
        <f t="shared" si="111"/>
        <v>2.9673830763510267E-4</v>
      </c>
      <c r="AH117" s="15">
        <f t="shared" si="112"/>
        <v>9.7937136394747881E-3</v>
      </c>
      <c r="AI117" s="1">
        <f t="shared" si="70"/>
        <v>221066.99572476733</v>
      </c>
      <c r="AJ117" s="1">
        <f t="shared" si="71"/>
        <v>69703.390166903147</v>
      </c>
      <c r="AK117" s="1">
        <f t="shared" si="72"/>
        <v>27460.777558925991</v>
      </c>
      <c r="AL117" s="14">
        <f t="shared" si="113"/>
        <v>38.606117525081849</v>
      </c>
      <c r="AM117" s="14">
        <f t="shared" si="114"/>
        <v>7.5553027728696458</v>
      </c>
      <c r="AN117" s="14">
        <f t="shared" si="115"/>
        <v>2.617422084603223</v>
      </c>
      <c r="AO117" s="11">
        <f t="shared" si="116"/>
        <v>1.1170153470640916E-2</v>
      </c>
      <c r="AP117" s="11">
        <f t="shared" si="117"/>
        <v>1.40714472837546E-2</v>
      </c>
      <c r="AQ117" s="11">
        <f t="shared" si="118"/>
        <v>1.2764578141178935E-2</v>
      </c>
      <c r="AR117" s="1">
        <f t="shared" si="136"/>
        <v>128080.61900106157</v>
      </c>
      <c r="AS117" s="1">
        <f t="shared" si="125"/>
        <v>41877.459741086263</v>
      </c>
      <c r="AT117" s="1">
        <f t="shared" si="126"/>
        <v>16350.589811539199</v>
      </c>
      <c r="AU117" s="1">
        <f t="shared" si="76"/>
        <v>25616.123800212314</v>
      </c>
      <c r="AV117" s="1">
        <f t="shared" si="77"/>
        <v>8375.4919482172536</v>
      </c>
      <c r="AW117" s="1">
        <f t="shared" si="78"/>
        <v>3270.1179623078401</v>
      </c>
      <c r="AX117" s="17">
        <f t="shared" si="137"/>
        <v>0.13587930910532475</v>
      </c>
      <c r="AY117" s="17">
        <v>0.05</v>
      </c>
      <c r="AZ117" s="17">
        <v>0</v>
      </c>
      <c r="BA117" s="2">
        <f t="shared" si="138"/>
        <v>3618.7291029027965</v>
      </c>
      <c r="BB117" s="17">
        <f t="shared" si="127"/>
        <v>6.2642867883059535E-3</v>
      </c>
      <c r="BC117" s="17">
        <f t="shared" si="128"/>
        <v>4.3296760377947802E-2</v>
      </c>
      <c r="BD117" s="17">
        <f t="shared" si="129"/>
        <v>8.4283034619494032E-2</v>
      </c>
      <c r="BE117" s="1">
        <f t="shared" si="130"/>
        <v>1884.6695861561791</v>
      </c>
      <c r="BF117" s="1">
        <f t="shared" si="131"/>
        <v>220.26490675024365</v>
      </c>
      <c r="BG117" s="1">
        <f t="shared" si="132"/>
        <v>-2104.9344929064237</v>
      </c>
      <c r="BH117" s="12">
        <f t="shared" si="146"/>
        <v>11.035834080603031</v>
      </c>
      <c r="BI117" s="2">
        <f t="shared" si="147"/>
        <v>1.6631326326991088E-4</v>
      </c>
      <c r="BJ117" s="2">
        <f t="shared" si="139"/>
        <v>2.4550665785693499E-4</v>
      </c>
      <c r="BK117" s="2">
        <f t="shared" si="140"/>
        <v>-7.1036299246708299E-4</v>
      </c>
      <c r="BL117" s="2">
        <f t="shared" si="148"/>
        <v>21.301505707696702</v>
      </c>
      <c r="BM117" s="2">
        <f t="shared" si="141"/>
        <v>10.281195180572434</v>
      </c>
      <c r="BN117" s="2">
        <f t="shared" si="142"/>
        <v>-11.614853907126784</v>
      </c>
      <c r="BO117" s="2">
        <f t="shared" si="143"/>
        <v>239.3794474851712</v>
      </c>
      <c r="BP117" s="2">
        <f t="shared" si="144"/>
        <v>12.744410880015725</v>
      </c>
      <c r="BQ117" s="2">
        <f t="shared" si="145"/>
        <v>0</v>
      </c>
      <c r="BR117" s="11">
        <f t="shared" si="149"/>
        <v>4.5129517496458521E-2</v>
      </c>
      <c r="BS117" s="11"/>
      <c r="BT117" s="11"/>
    </row>
    <row r="118" spans="1:72" x14ac:dyDescent="0.3">
      <c r="A118" s="2">
        <f t="shared" si="79"/>
        <v>2072</v>
      </c>
      <c r="B118" s="5">
        <f t="shared" si="80"/>
        <v>1161.6300805871103</v>
      </c>
      <c r="C118" s="5">
        <f t="shared" si="81"/>
        <v>2945.2816529387837</v>
      </c>
      <c r="D118" s="5">
        <f t="shared" si="82"/>
        <v>4313.3027470312427</v>
      </c>
      <c r="E118" s="15">
        <f t="shared" si="83"/>
        <v>1.7080142904620573E-4</v>
      </c>
      <c r="F118" s="15">
        <f t="shared" si="84"/>
        <v>3.364902683929467E-4</v>
      </c>
      <c r="G118" s="15">
        <f t="shared" si="85"/>
        <v>6.8693291324583075E-4</v>
      </c>
      <c r="H118" s="5">
        <f t="shared" si="86"/>
        <v>129923.36734738876</v>
      </c>
      <c r="I118" s="5">
        <f t="shared" si="87"/>
        <v>42642.174839904023</v>
      </c>
      <c r="J118" s="5">
        <f t="shared" si="88"/>
        <v>16629.085741237061</v>
      </c>
      <c r="K118" s="5">
        <f t="shared" si="89"/>
        <v>111845.73257755427</v>
      </c>
      <c r="L118" s="5">
        <f t="shared" si="90"/>
        <v>14478.131419912226</v>
      </c>
      <c r="M118" s="5">
        <f t="shared" si="91"/>
        <v>3855.3022397239602</v>
      </c>
      <c r="N118" s="15">
        <f t="shared" si="92"/>
        <v>1.4214180516463948E-2</v>
      </c>
      <c r="O118" s="15">
        <f t="shared" si="93"/>
        <v>1.7918260877482606E-2</v>
      </c>
      <c r="P118" s="15">
        <f t="shared" si="94"/>
        <v>1.6334622050769854E-2</v>
      </c>
      <c r="Q118" s="5">
        <f t="shared" si="95"/>
        <v>9359.9738452185829</v>
      </c>
      <c r="R118" s="5">
        <f t="shared" si="96"/>
        <v>11954.510634045164</v>
      </c>
      <c r="S118" s="5">
        <f t="shared" si="97"/>
        <v>5955.7400086028747</v>
      </c>
      <c r="T118" s="5">
        <f t="shared" si="98"/>
        <v>72.042266424575558</v>
      </c>
      <c r="U118" s="5">
        <f t="shared" si="99"/>
        <v>280.34476850505945</v>
      </c>
      <c r="V118" s="5">
        <f t="shared" si="100"/>
        <v>358.15198149070454</v>
      </c>
      <c r="W118" s="15">
        <f t="shared" si="101"/>
        <v>-1.0734613539272964E-2</v>
      </c>
      <c r="X118" s="15">
        <f t="shared" si="102"/>
        <v>-1.217998157191269E-2</v>
      </c>
      <c r="Y118" s="15">
        <f t="shared" si="103"/>
        <v>-9.7425357312937999E-3</v>
      </c>
      <c r="Z118" s="5">
        <f t="shared" si="133"/>
        <v>14506.809459365957</v>
      </c>
      <c r="AA118" s="5">
        <f t="shared" si="134"/>
        <v>33068.308837922334</v>
      </c>
      <c r="AB118" s="5">
        <f t="shared" si="135"/>
        <v>25404.013533771962</v>
      </c>
      <c r="AC118" s="16">
        <f t="shared" si="107"/>
        <v>1.7998633407733127</v>
      </c>
      <c r="AD118" s="16">
        <f t="shared" si="108"/>
        <v>2.9288249582981618</v>
      </c>
      <c r="AE118" s="16">
        <f t="shared" si="109"/>
        <v>4.2958556366394269</v>
      </c>
      <c r="AF118" s="15">
        <f t="shared" si="110"/>
        <v>-4.0504037456468023E-3</v>
      </c>
      <c r="AG118" s="15">
        <f t="shared" si="111"/>
        <v>2.9673830763510267E-4</v>
      </c>
      <c r="AH118" s="15">
        <f t="shared" si="112"/>
        <v>9.7937136394747881E-3</v>
      </c>
      <c r="AI118" s="1">
        <f t="shared" si="70"/>
        <v>224576.41995250291</v>
      </c>
      <c r="AJ118" s="1">
        <f t="shared" si="71"/>
        <v>71108.543098430091</v>
      </c>
      <c r="AK118" s="1">
        <f t="shared" si="72"/>
        <v>27984.817765341231</v>
      </c>
      <c r="AL118" s="14">
        <f t="shared" si="113"/>
        <v>39.033041420166008</v>
      </c>
      <c r="AM118" s="14">
        <f t="shared" si="114"/>
        <v>7.6605536771040734</v>
      </c>
      <c r="AN118" s="14">
        <f t="shared" si="115"/>
        <v>2.6504982704433142</v>
      </c>
      <c r="AO118" s="11">
        <f t="shared" si="116"/>
        <v>1.1058451935934506E-2</v>
      </c>
      <c r="AP118" s="11">
        <f t="shared" si="117"/>
        <v>1.3930732810917055E-2</v>
      </c>
      <c r="AQ118" s="11">
        <f t="shared" si="118"/>
        <v>1.2636932359767145E-2</v>
      </c>
      <c r="AR118" s="1">
        <f t="shared" si="136"/>
        <v>129923.36734738876</v>
      </c>
      <c r="AS118" s="1">
        <f t="shared" si="125"/>
        <v>42642.174839904023</v>
      </c>
      <c r="AT118" s="1">
        <f t="shared" si="126"/>
        <v>16629.085741237061</v>
      </c>
      <c r="AU118" s="1">
        <f t="shared" si="76"/>
        <v>25984.673469477755</v>
      </c>
      <c r="AV118" s="1">
        <f t="shared" si="77"/>
        <v>8528.4349679808056</v>
      </c>
      <c r="AW118" s="1">
        <f t="shared" si="78"/>
        <v>3325.8171482474122</v>
      </c>
      <c r="AX118" s="17">
        <f t="shared" si="137"/>
        <v>0.13755892742966477</v>
      </c>
      <c r="AY118" s="17">
        <v>0.05</v>
      </c>
      <c r="AZ118" s="17">
        <v>0</v>
      </c>
      <c r="BA118" s="2">
        <f t="shared" si="138"/>
        <v>3648.9565915530129</v>
      </c>
      <c r="BB118" s="17">
        <f t="shared" si="127"/>
        <v>6.1663607462775459E-3</v>
      </c>
      <c r="BC118" s="17">
        <f t="shared" si="128"/>
        <v>4.2826928473173986E-2</v>
      </c>
      <c r="BD118" s="17">
        <f t="shared" si="129"/>
        <v>8.4368096835141709E-2</v>
      </c>
      <c r="BE118" s="1">
        <f t="shared" si="130"/>
        <v>1906.0869292529342</v>
      </c>
      <c r="BF118" s="1">
        <f t="shared" si="131"/>
        <v>237.20134456558981</v>
      </c>
      <c r="BG118" s="1">
        <f t="shared" si="132"/>
        <v>-2143.2882738185235</v>
      </c>
      <c r="BH118" s="12">
        <f t="shared" si="146"/>
        <v>11.045217829312438</v>
      </c>
      <c r="BI118" s="2">
        <f t="shared" si="147"/>
        <v>1.6584519359514206E-4</v>
      </c>
      <c r="BJ118" s="2">
        <f t="shared" si="139"/>
        <v>2.4485470448710382E-4</v>
      </c>
      <c r="BK118" s="2">
        <f t="shared" si="140"/>
        <v>-7.1179757635838508E-4</v>
      </c>
      <c r="BL118" s="2">
        <f t="shared" si="148"/>
        <v>21.547166010260447</v>
      </c>
      <c r="BM118" s="2">
        <f t="shared" si="141"/>
        <v>10.441137119112113</v>
      </c>
      <c r="BN118" s="2">
        <f t="shared" si="142"/>
        <v>-11.836542927668319</v>
      </c>
      <c r="BO118" s="2">
        <f t="shared" si="143"/>
        <v>246.39627494133035</v>
      </c>
      <c r="BP118" s="2">
        <f t="shared" si="144"/>
        <v>12.895178598006352</v>
      </c>
      <c r="BQ118" s="2">
        <f t="shared" si="145"/>
        <v>0</v>
      </c>
      <c r="BR118" s="11">
        <f t="shared" si="149"/>
        <v>4.4989706590284867E-2</v>
      </c>
      <c r="BS118" s="11"/>
      <c r="BT118" s="11"/>
    </row>
    <row r="119" spans="1:72" x14ac:dyDescent="0.3">
      <c r="A119" s="2">
        <f t="shared" si="79"/>
        <v>2073</v>
      </c>
      <c r="B119" s="5">
        <f t="shared" si="80"/>
        <v>1161.8185682610083</v>
      </c>
      <c r="C119" s="5">
        <f t="shared" si="81"/>
        <v>2946.2231586219796</v>
      </c>
      <c r="D119" s="5">
        <f t="shared" si="82"/>
        <v>4316.117549171885</v>
      </c>
      <c r="E119" s="15">
        <f t="shared" si="83"/>
        <v>1.6226135759389544E-4</v>
      </c>
      <c r="F119" s="15">
        <f t="shared" si="84"/>
        <v>3.1966575497329933E-4</v>
      </c>
      <c r="G119" s="15">
        <f t="shared" si="85"/>
        <v>6.5258626758353923E-4</v>
      </c>
      <c r="H119" s="5">
        <f t="shared" si="86"/>
        <v>131772.91192219767</v>
      </c>
      <c r="I119" s="5">
        <f t="shared" si="87"/>
        <v>43412.403018177225</v>
      </c>
      <c r="J119" s="5">
        <f t="shared" si="88"/>
        <v>16908.953194240668</v>
      </c>
      <c r="K119" s="5">
        <f t="shared" si="89"/>
        <v>113419.52652679091</v>
      </c>
      <c r="L119" s="5">
        <f t="shared" si="90"/>
        <v>14734.933737498102</v>
      </c>
      <c r="M119" s="5">
        <f t="shared" si="91"/>
        <v>3917.6303707216957</v>
      </c>
      <c r="N119" s="15">
        <f t="shared" si="92"/>
        <v>1.4071113067683383E-2</v>
      </c>
      <c r="O119" s="15">
        <f t="shared" si="93"/>
        <v>1.7737255598653245E-2</v>
      </c>
      <c r="P119" s="15">
        <f t="shared" si="94"/>
        <v>1.6166859852263737E-2</v>
      </c>
      <c r="Q119" s="5">
        <f t="shared" si="95"/>
        <v>9391.3131885823313</v>
      </c>
      <c r="R119" s="5">
        <f t="shared" si="96"/>
        <v>12022.204338551232</v>
      </c>
      <c r="S119" s="5">
        <f t="shared" si="97"/>
        <v>5996.9745377345889</v>
      </c>
      <c r="T119" s="5">
        <f t="shared" si="98"/>
        <v>71.268920536014406</v>
      </c>
      <c r="U119" s="5">
        <f t="shared" si="99"/>
        <v>276.93017439088567</v>
      </c>
      <c r="V119" s="5">
        <f t="shared" si="100"/>
        <v>354.6626730137977</v>
      </c>
      <c r="W119" s="15">
        <f t="shared" si="101"/>
        <v>-1.0734613539272964E-2</v>
      </c>
      <c r="X119" s="15">
        <f t="shared" si="102"/>
        <v>-1.217998157191269E-2</v>
      </c>
      <c r="Y119" s="15">
        <f t="shared" si="103"/>
        <v>-9.7425357312937999E-3</v>
      </c>
      <c r="Z119" s="5">
        <f t="shared" si="133"/>
        <v>14470.414033698173</v>
      </c>
      <c r="AA119" s="5">
        <f t="shared" si="134"/>
        <v>33271.905773939041</v>
      </c>
      <c r="AB119" s="5">
        <f t="shared" si="135"/>
        <v>25835.571442791952</v>
      </c>
      <c r="AC119" s="16">
        <f t="shared" si="107"/>
        <v>1.792573167556192</v>
      </c>
      <c r="AD119" s="16">
        <f t="shared" si="108"/>
        <v>2.9296940528596465</v>
      </c>
      <c r="AE119" s="16">
        <f t="shared" si="109"/>
        <v>4.3379280165811975</v>
      </c>
      <c r="AF119" s="15">
        <f t="shared" si="110"/>
        <v>-4.0504037456468023E-3</v>
      </c>
      <c r="AG119" s="15">
        <f t="shared" si="111"/>
        <v>2.9673830763510267E-4</v>
      </c>
      <c r="AH119" s="15">
        <f t="shared" si="112"/>
        <v>9.7937136394747881E-3</v>
      </c>
      <c r="AI119" s="1">
        <f t="shared" si="70"/>
        <v>228103.45142673037</v>
      </c>
      <c r="AJ119" s="1">
        <f t="shared" si="71"/>
        <v>72526.123756567889</v>
      </c>
      <c r="AK119" s="1">
        <f t="shared" si="72"/>
        <v>28512.153137054524</v>
      </c>
      <c r="AL119" s="14">
        <f t="shared" si="113"/>
        <v>39.460369982499671</v>
      </c>
      <c r="AM119" s="14">
        <f t="shared" si="114"/>
        <v>7.7662036322989048</v>
      </c>
      <c r="AN119" s="14">
        <f t="shared" si="115"/>
        <v>2.6836574961329536</v>
      </c>
      <c r="AO119" s="11">
        <f t="shared" si="116"/>
        <v>1.094786741657516E-2</v>
      </c>
      <c r="AP119" s="11">
        <f t="shared" si="117"/>
        <v>1.3791425482807885E-2</v>
      </c>
      <c r="AQ119" s="11">
        <f t="shared" si="118"/>
        <v>1.2510563036169473E-2</v>
      </c>
      <c r="AR119" s="1">
        <f t="shared" si="136"/>
        <v>131772.91192219767</v>
      </c>
      <c r="AS119" s="1">
        <f t="shared" si="125"/>
        <v>43412.403018177225</v>
      </c>
      <c r="AT119" s="1">
        <f t="shared" si="126"/>
        <v>16908.953194240668</v>
      </c>
      <c r="AU119" s="1">
        <f t="shared" si="76"/>
        <v>26354.582384439535</v>
      </c>
      <c r="AV119" s="1">
        <f t="shared" si="77"/>
        <v>8682.4806036354457</v>
      </c>
      <c r="AW119" s="1">
        <f t="shared" si="78"/>
        <v>3381.7906388481338</v>
      </c>
      <c r="AX119" s="17">
        <f t="shared" si="137"/>
        <v>0.13927032558511115</v>
      </c>
      <c r="AY119" s="17">
        <v>0.05</v>
      </c>
      <c r="AZ119" s="17">
        <v>0</v>
      </c>
      <c r="BA119" s="2">
        <f t="shared" si="138"/>
        <v>3678.8945625214583</v>
      </c>
      <c r="BB119" s="17">
        <f t="shared" si="127"/>
        <v>6.0692294256065897E-3</v>
      </c>
      <c r="BC119" s="17">
        <f t="shared" si="128"/>
        <v>4.2358696940186555E-2</v>
      </c>
      <c r="BD119" s="17">
        <f t="shared" si="129"/>
        <v>8.4446195873689178E-2</v>
      </c>
      <c r="BE119" s="1">
        <f t="shared" si="130"/>
        <v>1927.4750111704748</v>
      </c>
      <c r="BF119" s="1">
        <f t="shared" si="131"/>
        <v>254.24071539622511</v>
      </c>
      <c r="BG119" s="1">
        <f t="shared" si="132"/>
        <v>-2181.7157265666997</v>
      </c>
      <c r="BH119" s="12">
        <f t="shared" si="146"/>
        <v>11.053727041584512</v>
      </c>
      <c r="BI119" s="2">
        <f t="shared" si="147"/>
        <v>1.653691570489285E-4</v>
      </c>
      <c r="BJ119" s="2">
        <f t="shared" si="139"/>
        <v>2.4416104875480863E-4</v>
      </c>
      <c r="BK119" s="2">
        <f t="shared" si="140"/>
        <v>-7.1311599975374795E-4</v>
      </c>
      <c r="BL119" s="2">
        <f t="shared" si="148"/>
        <v>21.791175366456532</v>
      </c>
      <c r="BM119" s="2">
        <f t="shared" si="141"/>
        <v>10.59961784988457</v>
      </c>
      <c r="BN119" s="2">
        <f t="shared" si="142"/>
        <v>-12.058045061900264</v>
      </c>
      <c r="BO119" s="2">
        <f t="shared" si="143"/>
        <v>253.64936074344584</v>
      </c>
      <c r="BP119" s="2">
        <f t="shared" si="144"/>
        <v>13.047765677486668</v>
      </c>
      <c r="BQ119" s="2">
        <f t="shared" si="145"/>
        <v>0</v>
      </c>
      <c r="BR119" s="11">
        <f t="shared" si="149"/>
        <v>4.4850780515199612E-2</v>
      </c>
      <c r="BS119" s="11"/>
      <c r="BT119" s="11"/>
    </row>
    <row r="120" spans="1:72" x14ac:dyDescent="0.3">
      <c r="A120" s="2">
        <f t="shared" si="79"/>
        <v>2074</v>
      </c>
      <c r="B120" s="5">
        <f t="shared" si="80"/>
        <v>1161.9976606062639</v>
      </c>
      <c r="C120" s="5">
        <f t="shared" si="81"/>
        <v>2947.1178749397845</v>
      </c>
      <c r="D120" s="5">
        <f t="shared" si="82"/>
        <v>4318.7933562616581</v>
      </c>
      <c r="E120" s="15">
        <f t="shared" si="83"/>
        <v>1.5414828971420066E-4</v>
      </c>
      <c r="F120" s="15">
        <f t="shared" si="84"/>
        <v>3.0368246722463436E-4</v>
      </c>
      <c r="G120" s="15">
        <f t="shared" si="85"/>
        <v>6.1995695420436229E-4</v>
      </c>
      <c r="H120" s="5">
        <f t="shared" si="86"/>
        <v>133629.04113060574</v>
      </c>
      <c r="I120" s="5">
        <f t="shared" si="87"/>
        <v>44188.059549372003</v>
      </c>
      <c r="J120" s="5">
        <f t="shared" si="88"/>
        <v>17190.163224402339</v>
      </c>
      <c r="K120" s="5">
        <f t="shared" si="89"/>
        <v>114999.4063334738</v>
      </c>
      <c r="L120" s="5">
        <f t="shared" si="90"/>
        <v>14993.6519082308</v>
      </c>
      <c r="M120" s="5">
        <f t="shared" si="91"/>
        <v>3980.3162148239762</v>
      </c>
      <c r="N120" s="15">
        <f t="shared" si="92"/>
        <v>1.3929522147226647E-2</v>
      </c>
      <c r="O120" s="15">
        <f t="shared" si="93"/>
        <v>1.7558149588029703E-2</v>
      </c>
      <c r="P120" s="15">
        <f t="shared" si="94"/>
        <v>1.600095929691614E-2</v>
      </c>
      <c r="Q120" s="5">
        <f t="shared" si="95"/>
        <v>9421.365374828425</v>
      </c>
      <c r="R120" s="5">
        <f t="shared" si="96"/>
        <v>12087.960516796375</v>
      </c>
      <c r="S120" s="5">
        <f t="shared" si="97"/>
        <v>6037.3118311085755</v>
      </c>
      <c r="T120" s="5">
        <f t="shared" si="98"/>
        <v>70.50387621669914</v>
      </c>
      <c r="U120" s="5">
        <f t="shared" si="99"/>
        <v>273.55716997009813</v>
      </c>
      <c r="V120" s="5">
        <f t="shared" si="100"/>
        <v>351.20735924940459</v>
      </c>
      <c r="W120" s="15">
        <f t="shared" si="101"/>
        <v>-1.0734613539272964E-2</v>
      </c>
      <c r="X120" s="15">
        <f t="shared" si="102"/>
        <v>-1.217998157191269E-2</v>
      </c>
      <c r="Y120" s="15">
        <f t="shared" si="103"/>
        <v>-9.7425357312937999E-3</v>
      </c>
      <c r="Z120" s="5">
        <f t="shared" si="133"/>
        <v>14431.363007102847</v>
      </c>
      <c r="AA120" s="5">
        <f t="shared" si="134"/>
        <v>33470.240481486086</v>
      </c>
      <c r="AB120" s="5">
        <f t="shared" si="135"/>
        <v>26269.221875637209</v>
      </c>
      <c r="AC120" s="16">
        <f t="shared" si="107"/>
        <v>1.7853125224839765</v>
      </c>
      <c r="AD120" s="16">
        <f t="shared" si="108"/>
        <v>2.9305634053147807</v>
      </c>
      <c r="AE120" s="16">
        <f t="shared" si="109"/>
        <v>4.3804124413642489</v>
      </c>
      <c r="AF120" s="15">
        <f t="shared" si="110"/>
        <v>-4.0504037456468023E-3</v>
      </c>
      <c r="AG120" s="15">
        <f t="shared" si="111"/>
        <v>2.9673830763510267E-4</v>
      </c>
      <c r="AH120" s="15">
        <f t="shared" si="112"/>
        <v>9.7937136394747881E-3</v>
      </c>
      <c r="AI120" s="1">
        <f t="shared" si="70"/>
        <v>231647.68866849688</v>
      </c>
      <c r="AJ120" s="1">
        <f t="shared" si="71"/>
        <v>73955.991984546548</v>
      </c>
      <c r="AK120" s="1">
        <f t="shared" si="72"/>
        <v>29042.728462197207</v>
      </c>
      <c r="AL120" s="14">
        <f t="shared" si="113"/>
        <v>39.888056812289307</v>
      </c>
      <c r="AM120" s="14">
        <f t="shared" si="114"/>
        <v>7.8722395807912759</v>
      </c>
      <c r="AN120" s="14">
        <f t="shared" si="115"/>
        <v>2.7168958217430852</v>
      </c>
      <c r="AO120" s="11">
        <f t="shared" si="116"/>
        <v>1.0838388742409407E-2</v>
      </c>
      <c r="AP120" s="11">
        <f t="shared" si="117"/>
        <v>1.3653511227979807E-2</v>
      </c>
      <c r="AQ120" s="11">
        <f t="shared" si="118"/>
        <v>1.2385457405807777E-2</v>
      </c>
      <c r="AR120" s="1">
        <f t="shared" si="136"/>
        <v>133629.04113060574</v>
      </c>
      <c r="AS120" s="1">
        <f t="shared" si="125"/>
        <v>44188.059549372003</v>
      </c>
      <c r="AT120" s="1">
        <f t="shared" si="126"/>
        <v>17190.163224402339</v>
      </c>
      <c r="AU120" s="1">
        <f t="shared" si="76"/>
        <v>26725.808226121149</v>
      </c>
      <c r="AV120" s="1">
        <f t="shared" si="77"/>
        <v>8837.6119098744002</v>
      </c>
      <c r="AW120" s="1">
        <f t="shared" si="78"/>
        <v>3438.0326448804681</v>
      </c>
      <c r="AX120" s="17">
        <f t="shared" si="137"/>
        <v>0.14101434792648482</v>
      </c>
      <c r="AY120" s="17">
        <v>0.05</v>
      </c>
      <c r="AZ120" s="17">
        <v>0</v>
      </c>
      <c r="BA120" s="2">
        <f t="shared" si="138"/>
        <v>3708.5412682113074</v>
      </c>
      <c r="BB120" s="17">
        <f t="shared" si="127"/>
        <v>5.972897453859225E-3</v>
      </c>
      <c r="BC120" s="17">
        <f t="shared" si="128"/>
        <v>4.1892131848973689E-2</v>
      </c>
      <c r="BD120" s="17">
        <f t="shared" si="129"/>
        <v>8.4517329827811558E-2</v>
      </c>
      <c r="BE120" s="1">
        <f t="shared" si="130"/>
        <v>1948.8321927761601</v>
      </c>
      <c r="BF120" s="1">
        <f t="shared" si="131"/>
        <v>271.37229680703268</v>
      </c>
      <c r="BG120" s="1">
        <f t="shared" si="132"/>
        <v>-2220.2044895831928</v>
      </c>
      <c r="BH120" s="12">
        <f t="shared" si="146"/>
        <v>11.061360720228697</v>
      </c>
      <c r="BI120" s="2">
        <f t="shared" si="147"/>
        <v>1.6488529753811218E-4</v>
      </c>
      <c r="BJ120" s="2">
        <f t="shared" si="139"/>
        <v>2.4342624740455738E-4</v>
      </c>
      <c r="BK120" s="2">
        <f t="shared" si="140"/>
        <v>-7.1431790412230882E-4</v>
      </c>
      <c r="BL120" s="2">
        <f t="shared" si="148"/>
        <v>22.033464206552559</v>
      </c>
      <c r="BM120" s="2">
        <f t="shared" si="141"/>
        <v>10.756533516192743</v>
      </c>
      <c r="BN120" s="2">
        <f t="shared" si="142"/>
        <v>-12.279241365975469</v>
      </c>
      <c r="BO120" s="2">
        <f t="shared" si="143"/>
        <v>261.1480577378494</v>
      </c>
      <c r="BP120" s="2">
        <f t="shared" si="144"/>
        <v>13.202193624457058</v>
      </c>
      <c r="BQ120" s="2">
        <f t="shared" si="145"/>
        <v>0</v>
      </c>
      <c r="BR120" s="11">
        <f t="shared" si="149"/>
        <v>4.4712756195673026E-2</v>
      </c>
      <c r="BS120" s="11"/>
      <c r="BT120" s="11"/>
    </row>
    <row r="121" spans="1:72" x14ac:dyDescent="0.3">
      <c r="A121" s="2">
        <f t="shared" si="79"/>
        <v>2075</v>
      </c>
      <c r="B121" s="5">
        <f t="shared" si="80"/>
        <v>1162.1678245606965</v>
      </c>
      <c r="C121" s="5">
        <f t="shared" si="81"/>
        <v>2947.9681135658748</v>
      </c>
      <c r="D121" s="5">
        <f t="shared" si="82"/>
        <v>4321.3369489378947</v>
      </c>
      <c r="E121" s="15">
        <f t="shared" si="83"/>
        <v>1.4644087522849061E-4</v>
      </c>
      <c r="F121" s="15">
        <f t="shared" si="84"/>
        <v>2.8849834386340264E-4</v>
      </c>
      <c r="G121" s="15">
        <f t="shared" si="85"/>
        <v>5.8895910649414413E-4</v>
      </c>
      <c r="H121" s="5">
        <f t="shared" si="86"/>
        <v>135491.54287553276</v>
      </c>
      <c r="I121" s="5">
        <f t="shared" si="87"/>
        <v>44969.058457900617</v>
      </c>
      <c r="J121" s="5">
        <f t="shared" si="88"/>
        <v>17472.686678534759</v>
      </c>
      <c r="K121" s="5">
        <f t="shared" si="89"/>
        <v>116585.17815768048</v>
      </c>
      <c r="L121" s="5">
        <f t="shared" si="90"/>
        <v>15254.255380498622</v>
      </c>
      <c r="M121" s="5">
        <f t="shared" si="91"/>
        <v>4043.3520655752677</v>
      </c>
      <c r="N121" s="15">
        <f t="shared" si="92"/>
        <v>1.3789391395711004E-2</v>
      </c>
      <c r="O121" s="15">
        <f t="shared" si="93"/>
        <v>1.7380920529758592E-2</v>
      </c>
      <c r="P121" s="15">
        <f t="shared" si="94"/>
        <v>1.5836895198558798E-2</v>
      </c>
      <c r="Q121" s="5">
        <f t="shared" si="95"/>
        <v>9450.1346503273726</v>
      </c>
      <c r="R121" s="5">
        <f t="shared" si="96"/>
        <v>12151.775004736521</v>
      </c>
      <c r="S121" s="5">
        <f t="shared" si="97"/>
        <v>6076.7507246784071</v>
      </c>
      <c r="T121" s="5">
        <f t="shared" si="98"/>
        <v>69.747044352492139</v>
      </c>
      <c r="U121" s="5">
        <f t="shared" si="99"/>
        <v>270.22524868099777</v>
      </c>
      <c r="V121" s="5">
        <f t="shared" si="100"/>
        <v>347.78570900282392</v>
      </c>
      <c r="W121" s="15">
        <f t="shared" si="101"/>
        <v>-1.0734613539272964E-2</v>
      </c>
      <c r="X121" s="15">
        <f t="shared" si="102"/>
        <v>-1.217998157191269E-2</v>
      </c>
      <c r="Y121" s="15">
        <f t="shared" si="103"/>
        <v>-9.7425357312937999E-3</v>
      </c>
      <c r="Z121" s="5">
        <f t="shared" si="133"/>
        <v>14389.687667317345</v>
      </c>
      <c r="AA121" s="5">
        <f t="shared" si="134"/>
        <v>33663.294224304569</v>
      </c>
      <c r="AB121" s="5">
        <f t="shared" si="135"/>
        <v>26704.919584224437</v>
      </c>
      <c r="AC121" s="16">
        <f t="shared" si="107"/>
        <v>1.7780812859557573</v>
      </c>
      <c r="AD121" s="16">
        <f t="shared" si="108"/>
        <v>2.9314330157400912</v>
      </c>
      <c r="AE121" s="16">
        <f t="shared" si="109"/>
        <v>4.423312946437763</v>
      </c>
      <c r="AF121" s="15">
        <f t="shared" si="110"/>
        <v>-4.0504037456468023E-3</v>
      </c>
      <c r="AG121" s="15">
        <f t="shared" si="111"/>
        <v>2.9673830763510267E-4</v>
      </c>
      <c r="AH121" s="15">
        <f t="shared" si="112"/>
        <v>9.7937136394747881E-3</v>
      </c>
      <c r="AI121" s="1">
        <f t="shared" ref="AI121:AI184" si="150">(1-$AI$5)*AI120+AU120</f>
        <v>235208.72802776835</v>
      </c>
      <c r="AJ121" s="1">
        <f t="shared" ref="AJ121:AJ184" si="151">(1-$AI$5)*AJ120+AV120</f>
        <v>75398.004695966287</v>
      </c>
      <c r="AK121" s="1">
        <f t="shared" ref="AK121:AK184" si="152">(1-$AI$5)*AK120+AW120</f>
        <v>29576.488260857957</v>
      </c>
      <c r="AL121" s="14">
        <f t="shared" si="113"/>
        <v>40.316055855541094</v>
      </c>
      <c r="AM121" s="14">
        <f t="shared" si="114"/>
        <v>7.978648455181899</v>
      </c>
      <c r="AN121" s="14">
        <f t="shared" si="115"/>
        <v>2.7502093192445392</v>
      </c>
      <c r="AO121" s="11">
        <f t="shared" si="116"/>
        <v>1.0730004854985313E-2</v>
      </c>
      <c r="AP121" s="11">
        <f t="shared" si="117"/>
        <v>1.3516976115700009E-2</v>
      </c>
      <c r="AQ121" s="11">
        <f t="shared" si="118"/>
        <v>1.2261602831749699E-2</v>
      </c>
      <c r="AR121" s="1">
        <f t="shared" si="136"/>
        <v>135491.54287553276</v>
      </c>
      <c r="AS121" s="1">
        <f t="shared" si="125"/>
        <v>44969.058457900617</v>
      </c>
      <c r="AT121" s="1">
        <f t="shared" si="126"/>
        <v>17472.686678534759</v>
      </c>
      <c r="AU121" s="1">
        <f t="shared" ref="AU121:AU184" si="153">$AU$5*AR121</f>
        <v>27098.308575106552</v>
      </c>
      <c r="AV121" s="1">
        <f t="shared" ref="AV121:AV184" si="154">$AU$5*AS121</f>
        <v>8993.8116915801238</v>
      </c>
      <c r="AW121" s="1">
        <f t="shared" ref="AW121:AW184" si="155">$AU$5*AT121</f>
        <v>3494.537335706952</v>
      </c>
      <c r="AX121" s="17">
        <f t="shared" si="137"/>
        <v>0.14279186665349985</v>
      </c>
      <c r="AY121" s="17">
        <v>0.05</v>
      </c>
      <c r="AZ121" s="17">
        <v>0</v>
      </c>
      <c r="BA121" s="2">
        <f t="shared" si="138"/>
        <v>3737.8950737923183</v>
      </c>
      <c r="BB121" s="17">
        <f t="shared" si="127"/>
        <v>5.8773693565695373E-3</v>
      </c>
      <c r="BC121" s="17">
        <f t="shared" si="128"/>
        <v>4.1427299426876431E-2</v>
      </c>
      <c r="BD121" s="17">
        <f t="shared" si="129"/>
        <v>8.4581501464428152E-2</v>
      </c>
      <c r="BE121" s="1">
        <f t="shared" si="130"/>
        <v>1970.1568532305921</v>
      </c>
      <c r="BF121" s="1">
        <f t="shared" si="131"/>
        <v>288.58534168992321</v>
      </c>
      <c r="BG121" s="1">
        <f t="shared" si="132"/>
        <v>-2258.7421949205154</v>
      </c>
      <c r="BH121" s="12">
        <f t="shared" si="146"/>
        <v>11.068118510725727</v>
      </c>
      <c r="BI121" s="2">
        <f t="shared" si="147"/>
        <v>1.6439376123197452E-4</v>
      </c>
      <c r="BJ121" s="2">
        <f t="shared" si="139"/>
        <v>2.4265088048835672E-4</v>
      </c>
      <c r="BK121" s="2">
        <f t="shared" si="140"/>
        <v>-7.1540303899770663E-4</v>
      </c>
      <c r="BL121" s="2">
        <f t="shared" si="148"/>
        <v>22.27396434843217</v>
      </c>
      <c r="BM121" s="2">
        <f t="shared" si="141"/>
        <v>10.91178162954197</v>
      </c>
      <c r="BN121" s="2">
        <f t="shared" si="142"/>
        <v>-12.500013149278512</v>
      </c>
      <c r="BO121" s="2">
        <f t="shared" si="143"/>
        <v>268.90215785436698</v>
      </c>
      <c r="BP121" s="2">
        <f t="shared" si="144"/>
        <v>13.358484216744719</v>
      </c>
      <c r="BQ121" s="2">
        <f t="shared" si="145"/>
        <v>0</v>
      </c>
      <c r="BR121" s="11">
        <f t="shared" si="149"/>
        <v>4.457564900885333E-2</v>
      </c>
      <c r="BS121" s="11"/>
      <c r="BT121" s="11"/>
    </row>
    <row r="122" spans="1:72" x14ac:dyDescent="0.3">
      <c r="A122" s="2">
        <f t="shared" ref="A122:A185" si="156">1+A121</f>
        <v>2076</v>
      </c>
      <c r="B122" s="5">
        <f t="shared" ref="B122:B185" si="157">B121*(1+E122)</f>
        <v>1162.3295039904181</v>
      </c>
      <c r="C122" s="5">
        <f t="shared" ref="C122:C185" si="158">C121*(1+F122)</f>
        <v>2948.7760732884744</v>
      </c>
      <c r="D122" s="5">
        <f t="shared" ref="D122:D185" si="159">D121*(1+G122)</f>
        <v>4323.7547851487852</v>
      </c>
      <c r="E122" s="15">
        <f t="shared" ref="E122:E185" si="160">E121*$E$5</f>
        <v>1.3911883146706607E-4</v>
      </c>
      <c r="F122" s="15">
        <f t="shared" ref="F122:F185" si="161">F121*$E$5</f>
        <v>2.7407342667023251E-4</v>
      </c>
      <c r="G122" s="15">
        <f t="shared" ref="G122:G185" si="162">G121*$E$5</f>
        <v>5.5951115116943694E-4</v>
      </c>
      <c r="H122" s="5">
        <f t="shared" ref="H122:H185" si="163">AR122</f>
        <v>137360.20463990074</v>
      </c>
      <c r="I122" s="5">
        <f t="shared" ref="I122:I185" si="164">AS122</f>
        <v>45755.312558503741</v>
      </c>
      <c r="J122" s="5">
        <f t="shared" ref="J122:J185" si="165">AT122</f>
        <v>17756.494201111327</v>
      </c>
      <c r="K122" s="5">
        <f t="shared" ref="K122:K185" si="166">H122/B122*1000</f>
        <v>118176.64798865253</v>
      </c>
      <c r="L122" s="5">
        <f t="shared" ref="L122:L185" si="167">I122/C122*1000</f>
        <v>15516.71317906396</v>
      </c>
      <c r="M122" s="5">
        <f t="shared" ref="M122:M185" si="168">J122/D122*1000</f>
        <v>4106.7301647404383</v>
      </c>
      <c r="N122" s="15">
        <f t="shared" ref="N122:N185" si="169">K122/K121-1</f>
        <v>1.3650704627474974E-2</v>
      </c>
      <c r="O122" s="15">
        <f t="shared" ref="O122:O185" si="170">L122/L121-1</f>
        <v>1.7205546388116E-2</v>
      </c>
      <c r="P122" s="15">
        <f t="shared" ref="P122:P185" si="171">M122/M121-1</f>
        <v>1.5674642756134505E-2</v>
      </c>
      <c r="Q122" s="5">
        <f t="shared" ref="Q122:Q185" si="172">T122*H122/1000</f>
        <v>9477.6256607187406</v>
      </c>
      <c r="R122" s="5">
        <f t="shared" ref="R122:R185" si="173">U122*I122/1000</f>
        <v>12213.644490543953</v>
      </c>
      <c r="S122" s="5">
        <f t="shared" ref="S122:S185" si="174">V122*J122/1000</f>
        <v>6115.2903348728832</v>
      </c>
      <c r="T122" s="5">
        <f t="shared" ref="T122:T185" si="175">T121*(1+W122)</f>
        <v>68.998336785861611</v>
      </c>
      <c r="U122" s="5">
        <f t="shared" ref="U122:U185" si="176">U121*(1+X122)</f>
        <v>266.93391013179769</v>
      </c>
      <c r="V122" s="5">
        <f t="shared" ref="V122:V185" si="177">V121*(1+Y122)</f>
        <v>344.39739430603055</v>
      </c>
      <c r="W122" s="15">
        <f t="shared" ref="W122:W185" si="178">T$5-1</f>
        <v>-1.0734613539272964E-2</v>
      </c>
      <c r="X122" s="15">
        <f t="shared" ref="X122:X185" si="179">U$5-1</f>
        <v>-1.217998157191269E-2</v>
      </c>
      <c r="Y122" s="15">
        <f t="shared" ref="Y122:Y185" si="180">V$5-1</f>
        <v>-9.7425357312937999E-3</v>
      </c>
      <c r="Z122" s="5">
        <f t="shared" si="133"/>
        <v>14345.419430411252</v>
      </c>
      <c r="AA122" s="5">
        <f t="shared" si="134"/>
        <v>33851.050649951445</v>
      </c>
      <c r="AB122" s="5">
        <f t="shared" si="135"/>
        <v>27142.61900683049</v>
      </c>
      <c r="AC122" s="16">
        <f t="shared" ref="AC122:AC185" si="181">AC121*(1+AF122)</f>
        <v>1.7708793388550577</v>
      </c>
      <c r="AD122" s="16">
        <f t="shared" ref="AD122:AD185" si="182">AD121*(1+AG122)</f>
        <v>2.9323028842121275</v>
      </c>
      <c r="AE122" s="16">
        <f t="shared" ref="AE122:AE185" si="183">AE121*(1+AH122)</f>
        <v>4.4666336067729562</v>
      </c>
      <c r="AF122" s="15">
        <f t="shared" ref="AF122:AF185" si="184">AC$5-1</f>
        <v>-4.0504037456468023E-3</v>
      </c>
      <c r="AG122" s="15">
        <f t="shared" ref="AG122:AG185" si="185">AD$5-1</f>
        <v>2.9673830763510267E-4</v>
      </c>
      <c r="AH122" s="15">
        <f t="shared" ref="AH122:AH185" si="186">AE$5-1</f>
        <v>9.7937136394747881E-3</v>
      </c>
      <c r="AI122" s="1">
        <f t="shared" si="150"/>
        <v>238786.16380009806</v>
      </c>
      <c r="AJ122" s="1">
        <f t="shared" si="151"/>
        <v>76852.015917949786</v>
      </c>
      <c r="AK122" s="1">
        <f t="shared" si="152"/>
        <v>30113.376770479113</v>
      </c>
      <c r="AL122" s="14">
        <f t="shared" ref="AL122:AL185" si="187">AL121*(1+AO122)</f>
        <v>40.744321415854273</v>
      </c>
      <c r="AM122" s="14">
        <f t="shared" ref="AM122:AM185" si="188">AM121*(1+AP122)</f>
        <v>8.0854171837801161</v>
      </c>
      <c r="AN122" s="14">
        <f t="shared" ref="AN122:AN185" si="189">AN121*(1+AQ122)</f>
        <v>2.7835940738775249</v>
      </c>
      <c r="AO122" s="11">
        <f t="shared" ref="AO122:AO185" si="190">AO$5*AO121</f>
        <v>1.062270480643546E-2</v>
      </c>
      <c r="AP122" s="11">
        <f t="shared" ref="AP122:AP185" si="191">AP$5*AP121</f>
        <v>1.3381806354543009E-2</v>
      </c>
      <c r="AQ122" s="11">
        <f t="shared" ref="AQ122:AQ185" si="192">AQ$5*AQ121</f>
        <v>1.2138986803432202E-2</v>
      </c>
      <c r="AR122" s="1">
        <f t="shared" si="136"/>
        <v>137360.20463990074</v>
      </c>
      <c r="AS122" s="1">
        <f t="shared" si="125"/>
        <v>45755.312558503741</v>
      </c>
      <c r="AT122" s="1">
        <f t="shared" si="126"/>
        <v>17756.494201111327</v>
      </c>
      <c r="AU122" s="1">
        <f t="shared" si="153"/>
        <v>27472.04092798015</v>
      </c>
      <c r="AV122" s="1">
        <f t="shared" si="154"/>
        <v>9151.0625117007494</v>
      </c>
      <c r="AW122" s="1">
        <f t="shared" si="155"/>
        <v>3551.2988402222654</v>
      </c>
      <c r="AX122" s="17">
        <f t="shared" si="137"/>
        <v>0.14460378324418352</v>
      </c>
      <c r="AY122" s="17">
        <v>0.05</v>
      </c>
      <c r="AZ122" s="17">
        <v>0</v>
      </c>
      <c r="BA122" s="2">
        <f t="shared" si="138"/>
        <v>3766.9544543596598</v>
      </c>
      <c r="BB122" s="17">
        <f t="shared" si="127"/>
        <v>5.7826495349142101E-3</v>
      </c>
      <c r="BC122" s="17">
        <f t="shared" si="128"/>
        <v>4.0964265934535886E-2</v>
      </c>
      <c r="BD122" s="17">
        <f t="shared" si="129"/>
        <v>8.4638718164819091E-2</v>
      </c>
      <c r="BE122" s="1">
        <f t="shared" si="130"/>
        <v>1991.4473888646705</v>
      </c>
      <c r="BF122" s="1">
        <f t="shared" si="131"/>
        <v>305.86909150951749</v>
      </c>
      <c r="BG122" s="1">
        <f t="shared" si="132"/>
        <v>-2297.3164803741874</v>
      </c>
      <c r="BH122" s="12">
        <f t="shared" si="146"/>
        <v>11.074000691715876</v>
      </c>
      <c r="BI122" s="2">
        <f t="shared" si="147"/>
        <v>1.6389469642039831E-4</v>
      </c>
      <c r="BJ122" s="2">
        <f t="shared" si="139"/>
        <v>2.4183555098982118E-4</v>
      </c>
      <c r="BK122" s="2">
        <f t="shared" si="140"/>
        <v>-7.1637126125836817E-4</v>
      </c>
      <c r="BL122" s="2">
        <f t="shared" si="148"/>
        <v>22.512609039700319</v>
      </c>
      <c r="BM122" s="2">
        <f t="shared" si="141"/>
        <v>11.065261223297236</v>
      </c>
      <c r="BN122" s="2">
        <f t="shared" si="142"/>
        <v>-12.720242146377021</v>
      </c>
      <c r="BO122" s="2">
        <f t="shared" si="143"/>
        <v>276.9219171942396</v>
      </c>
      <c r="BP122" s="2">
        <f t="shared" si="144"/>
        <v>13.516659506865079</v>
      </c>
      <c r="BQ122" s="2">
        <f t="shared" si="145"/>
        <v>0</v>
      </c>
      <c r="BR122" s="11">
        <f t="shared" si="149"/>
        <v>4.4439472877201042E-2</v>
      </c>
      <c r="BS122" s="11"/>
      <c r="BT122" s="11"/>
    </row>
    <row r="123" spans="1:72" x14ac:dyDescent="0.3">
      <c r="A123" s="2">
        <f t="shared" si="156"/>
        <v>2077</v>
      </c>
      <c r="B123" s="5">
        <f t="shared" si="157"/>
        <v>1162.4831208166743</v>
      </c>
      <c r="C123" s="5">
        <f t="shared" si="158"/>
        <v>2949.5438453932193</v>
      </c>
      <c r="D123" s="5">
        <f t="shared" si="159"/>
        <v>4326.0530147151367</v>
      </c>
      <c r="E123" s="15">
        <f t="shared" si="160"/>
        <v>1.3216288989371277E-4</v>
      </c>
      <c r="F123" s="15">
        <f t="shared" si="161"/>
        <v>2.6036975533672089E-4</v>
      </c>
      <c r="G123" s="15">
        <f t="shared" si="162"/>
        <v>5.3153559361096504E-4</v>
      </c>
      <c r="H123" s="5">
        <f t="shared" si="163"/>
        <v>139234.81356878285</v>
      </c>
      <c r="I123" s="5">
        <f t="shared" si="164"/>
        <v>46546.7334965236</v>
      </c>
      <c r="J123" s="5">
        <f t="shared" si="165"/>
        <v>18041.556239706668</v>
      </c>
      <c r="K123" s="5">
        <f t="shared" si="166"/>
        <v>119773.62172017329</v>
      </c>
      <c r="L123" s="5">
        <f t="shared" si="167"/>
        <v>15780.993921898526</v>
      </c>
      <c r="M123" s="5">
        <f t="shared" si="168"/>
        <v>4170.4427057037983</v>
      </c>
      <c r="N123" s="15">
        <f t="shared" si="169"/>
        <v>1.3513445834697491E-2</v>
      </c>
      <c r="O123" s="15">
        <f t="shared" si="170"/>
        <v>1.7032005411503626E-2</v>
      </c>
      <c r="P123" s="15">
        <f t="shared" si="171"/>
        <v>1.551417755916451E-2</v>
      </c>
      <c r="Q123" s="5">
        <f t="shared" si="172"/>
        <v>9503.8434427021875</v>
      </c>
      <c r="R123" s="5">
        <f t="shared" si="173"/>
        <v>12273.566503860166</v>
      </c>
      <c r="S123" s="5">
        <f t="shared" si="174"/>
        <v>6152.9300538104662</v>
      </c>
      <c r="T123" s="5">
        <f t="shared" si="175"/>
        <v>68.257666305612787</v>
      </c>
      <c r="U123" s="5">
        <f t="shared" si="176"/>
        <v>263.68266002547381</v>
      </c>
      <c r="V123" s="5">
        <f t="shared" si="177"/>
        <v>341.04209038623958</v>
      </c>
      <c r="W123" s="15">
        <f t="shared" si="178"/>
        <v>-1.0734613539272964E-2</v>
      </c>
      <c r="X123" s="15">
        <f t="shared" si="179"/>
        <v>-1.217998157191269E-2</v>
      </c>
      <c r="Y123" s="15">
        <f t="shared" si="180"/>
        <v>-9.7425357312937999E-3</v>
      </c>
      <c r="Z123" s="5">
        <f t="shared" si="133"/>
        <v>14298.589802244323</v>
      </c>
      <c r="AA123" s="5">
        <f t="shared" si="134"/>
        <v>34033.495764097737</v>
      </c>
      <c r="AB123" s="5">
        <f t="shared" si="135"/>
        <v>27582.274275463904</v>
      </c>
      <c r="AC123" s="16">
        <f t="shared" si="181"/>
        <v>1.7637065625478705</v>
      </c>
      <c r="AD123" s="16">
        <f t="shared" si="182"/>
        <v>2.9331730108074621</v>
      </c>
      <c r="AE123" s="16">
        <f t="shared" si="183"/>
        <v>4.510378537250145</v>
      </c>
      <c r="AF123" s="15">
        <f t="shared" si="184"/>
        <v>-4.0504037456468023E-3</v>
      </c>
      <c r="AG123" s="15">
        <f t="shared" si="185"/>
        <v>2.9673830763510267E-4</v>
      </c>
      <c r="AH123" s="15">
        <f t="shared" si="186"/>
        <v>9.7937136394747881E-3</v>
      </c>
      <c r="AI123" s="1">
        <f t="shared" si="150"/>
        <v>242379.58834806841</v>
      </c>
      <c r="AJ123" s="1">
        <f t="shared" si="151"/>
        <v>78317.876837855554</v>
      </c>
      <c r="AK123" s="1">
        <f t="shared" si="152"/>
        <v>30653.337933653467</v>
      </c>
      <c r="AL123" s="14">
        <f t="shared" si="187"/>
        <v>41.172808165804028</v>
      </c>
      <c r="AM123" s="14">
        <f t="shared" si="188"/>
        <v>8.1925326959586648</v>
      </c>
      <c r="AN123" s="14">
        <f t="shared" si="189"/>
        <v>2.8170461854891471</v>
      </c>
      <c r="AO123" s="11">
        <f t="shared" si="190"/>
        <v>1.0516477758371105E-2</v>
      </c>
      <c r="AP123" s="11">
        <f t="shared" si="191"/>
        <v>1.3247988290997579E-2</v>
      </c>
      <c r="AQ123" s="11">
        <f t="shared" si="192"/>
        <v>1.2017596935397879E-2</v>
      </c>
      <c r="AR123" s="1">
        <f t="shared" si="136"/>
        <v>139234.81356878285</v>
      </c>
      <c r="AS123" s="1">
        <f t="shared" si="125"/>
        <v>46546.7334965236</v>
      </c>
      <c r="AT123" s="1">
        <f t="shared" si="126"/>
        <v>18041.556239706668</v>
      </c>
      <c r="AU123" s="1">
        <f t="shared" si="153"/>
        <v>27846.962713756569</v>
      </c>
      <c r="AV123" s="1">
        <f t="shared" si="154"/>
        <v>9309.3466993047205</v>
      </c>
      <c r="AW123" s="1">
        <f t="shared" si="155"/>
        <v>3608.3112479413339</v>
      </c>
      <c r="AX123" s="17">
        <f t="shared" si="137"/>
        <v>0.14645102998595905</v>
      </c>
      <c r="AY123" s="17">
        <v>0.05</v>
      </c>
      <c r="AZ123" s="17">
        <v>0</v>
      </c>
      <c r="BA123" s="2">
        <f t="shared" si="138"/>
        <v>3795.7179920902986</v>
      </c>
      <c r="BB123" s="17">
        <f t="shared" si="127"/>
        <v>5.6887422441633398E-3</v>
      </c>
      <c r="BC123" s="17">
        <f t="shared" si="128"/>
        <v>4.0503097544816499E-2</v>
      </c>
      <c r="BD123" s="17">
        <f t="shared" si="129"/>
        <v>8.468899185749508E-2</v>
      </c>
      <c r="BE123" s="1">
        <f t="shared" si="130"/>
        <v>2012.702212045421</v>
      </c>
      <c r="BF123" s="1">
        <f t="shared" si="131"/>
        <v>323.21278948053714</v>
      </c>
      <c r="BG123" s="1">
        <f t="shared" si="132"/>
        <v>-2335.9150015259584</v>
      </c>
      <c r="BH123" s="12">
        <f t="shared" si="146"/>
        <v>11.079008164604003</v>
      </c>
      <c r="BI123" s="2">
        <f t="shared" si="147"/>
        <v>1.633882533644186E-4</v>
      </c>
      <c r="BJ123" s="2">
        <f t="shared" si="139"/>
        <v>2.4098088437567302E-4</v>
      </c>
      <c r="BK123" s="2">
        <f t="shared" si="140"/>
        <v>-7.1722253418388701E-4</v>
      </c>
      <c r="BL123" s="2">
        <f t="shared" si="148"/>
        <v>22.749332996523879</v>
      </c>
      <c r="BM123" s="2">
        <f t="shared" si="141"/>
        <v>11.21687300279102</v>
      </c>
      <c r="BN123" s="2">
        <f t="shared" si="142"/>
        <v>-12.939810686863536</v>
      </c>
      <c r="BO123" s="2">
        <f t="shared" si="143"/>
        <v>285.21808288885421</v>
      </c>
      <c r="BP123" s="2">
        <f t="shared" si="144"/>
        <v>13.676741824924788</v>
      </c>
      <c r="BQ123" s="2">
        <f t="shared" si="145"/>
        <v>0</v>
      </c>
      <c r="BR123" s="11">
        <f t="shared" si="149"/>
        <v>4.4304240355633046E-2</v>
      </c>
      <c r="BS123" s="11"/>
      <c r="BT123" s="11"/>
    </row>
    <row r="124" spans="1:72" x14ac:dyDescent="0.3">
      <c r="A124" s="2">
        <f t="shared" si="156"/>
        <v>2078</v>
      </c>
      <c r="B124" s="5">
        <f t="shared" si="157"/>
        <v>1162.6290760889392</v>
      </c>
      <c r="C124" s="5">
        <f t="shared" si="158"/>
        <v>2950.27341880213</v>
      </c>
      <c r="D124" s="5">
        <f t="shared" si="159"/>
        <v>4328.2374933144465</v>
      </c>
      <c r="E124" s="15">
        <f t="shared" si="160"/>
        <v>1.2555474539902711E-4</v>
      </c>
      <c r="F124" s="15">
        <f t="shared" si="161"/>
        <v>2.4735126756988485E-4</v>
      </c>
      <c r="G124" s="15">
        <f t="shared" si="162"/>
        <v>5.0495881393041678E-4</v>
      </c>
      <c r="H124" s="5">
        <f t="shared" si="163"/>
        <v>141115.15655137607</v>
      </c>
      <c r="I124" s="5">
        <f t="shared" si="164"/>
        <v>47343.231788990219</v>
      </c>
      <c r="J124" s="5">
        <f t="shared" si="165"/>
        <v>18327.843051126012</v>
      </c>
      <c r="K124" s="5">
        <f t="shared" si="166"/>
        <v>121375.9052251511</v>
      </c>
      <c r="L124" s="5">
        <f t="shared" si="167"/>
        <v>16047.065837108928</v>
      </c>
      <c r="M124" s="5">
        <f t="shared" si="168"/>
        <v>4234.4818368760652</v>
      </c>
      <c r="N124" s="15">
        <f t="shared" si="169"/>
        <v>1.3377599190589784E-2</v>
      </c>
      <c r="O124" s="15">
        <f t="shared" si="170"/>
        <v>1.6860276135154395E-2</v>
      </c>
      <c r="P124" s="15">
        <f t="shared" si="171"/>
        <v>1.5355475591280143E-2</v>
      </c>
      <c r="Q124" s="5">
        <f t="shared" si="172"/>
        <v>9528.7934157653817</v>
      </c>
      <c r="R124" s="5">
        <f t="shared" si="173"/>
        <v>12331.539404791685</v>
      </c>
      <c r="S124" s="5">
        <f t="shared" si="174"/>
        <v>6189.6695447427592</v>
      </c>
      <c r="T124" s="5">
        <f t="shared" si="175"/>
        <v>67.524946636729382</v>
      </c>
      <c r="U124" s="5">
        <f t="shared" si="176"/>
        <v>260.47101008553062</v>
      </c>
      <c r="V124" s="5">
        <f t="shared" si="177"/>
        <v>337.71947563477653</v>
      </c>
      <c r="W124" s="15">
        <f t="shared" si="178"/>
        <v>-1.0734613539272964E-2</v>
      </c>
      <c r="X124" s="15">
        <f t="shared" si="179"/>
        <v>-1.217998157191269E-2</v>
      </c>
      <c r="Y124" s="15">
        <f t="shared" si="180"/>
        <v>-9.7425357312937999E-3</v>
      </c>
      <c r="Z124" s="5">
        <f t="shared" si="133"/>
        <v>14249.23033927922</v>
      </c>
      <c r="AA124" s="5">
        <f t="shared" si="134"/>
        <v>34210.617904084247</v>
      </c>
      <c r="AB124" s="5">
        <f t="shared" si="135"/>
        <v>28023.839224384272</v>
      </c>
      <c r="AC124" s="16">
        <f t="shared" si="181"/>
        <v>1.7565628388807049</v>
      </c>
      <c r="AD124" s="16">
        <f t="shared" si="182"/>
        <v>2.9340433956026901</v>
      </c>
      <c r="AE124" s="16">
        <f t="shared" si="183"/>
        <v>4.5545518930496058</v>
      </c>
      <c r="AF124" s="15">
        <f t="shared" si="184"/>
        <v>-4.0504037456468023E-3</v>
      </c>
      <c r="AG124" s="15">
        <f t="shared" si="185"/>
        <v>2.9673830763510267E-4</v>
      </c>
      <c r="AH124" s="15">
        <f t="shared" si="186"/>
        <v>9.7937136394747881E-3</v>
      </c>
      <c r="AI124" s="1">
        <f t="shared" si="150"/>
        <v>245988.59222701815</v>
      </c>
      <c r="AJ124" s="1">
        <f t="shared" si="151"/>
        <v>79795.435853374714</v>
      </c>
      <c r="AK124" s="1">
        <f t="shared" si="152"/>
        <v>31196.315388229457</v>
      </c>
      <c r="AL124" s="14">
        <f t="shared" si="187"/>
        <v>41.601471157916137</v>
      </c>
      <c r="AM124" s="14">
        <f t="shared" si="188"/>
        <v>8.2999819274160433</v>
      </c>
      <c r="AN124" s="14">
        <f t="shared" si="189"/>
        <v>2.8505617698386994</v>
      </c>
      <c r="AO124" s="11">
        <f t="shared" si="190"/>
        <v>1.0411312980787395E-2</v>
      </c>
      <c r="AP124" s="11">
        <f t="shared" si="191"/>
        <v>1.3115508408087603E-2</v>
      </c>
      <c r="AQ124" s="11">
        <f t="shared" si="192"/>
        <v>1.18974209660439E-2</v>
      </c>
      <c r="AR124" s="1">
        <f t="shared" si="136"/>
        <v>141115.15655137607</v>
      </c>
      <c r="AS124" s="1">
        <f t="shared" si="125"/>
        <v>47343.231788990219</v>
      </c>
      <c r="AT124" s="1">
        <f t="shared" si="126"/>
        <v>18327.843051126012</v>
      </c>
      <c r="AU124" s="1">
        <f t="shared" si="153"/>
        <v>28223.031310275215</v>
      </c>
      <c r="AV124" s="1">
        <f t="shared" si="154"/>
        <v>9468.6463577980448</v>
      </c>
      <c r="AW124" s="1">
        <f t="shared" si="155"/>
        <v>3665.5686102252025</v>
      </c>
      <c r="AX124" s="17">
        <f t="shared" si="137"/>
        <v>0.14833457161238442</v>
      </c>
      <c r="AY124" s="17">
        <v>0.05</v>
      </c>
      <c r="AZ124" s="17">
        <v>0</v>
      </c>
      <c r="BA124" s="2">
        <f t="shared" si="138"/>
        <v>3824.1843733873866</v>
      </c>
      <c r="BB124" s="17">
        <f t="shared" si="127"/>
        <v>5.5956515728989315E-3</v>
      </c>
      <c r="BC124" s="17">
        <f t="shared" si="128"/>
        <v>4.0043860224821218E-2</v>
      </c>
      <c r="BD124" s="17">
        <f t="shared" si="129"/>
        <v>8.4732338943935545E-2</v>
      </c>
      <c r="BE124" s="1">
        <f t="shared" si="130"/>
        <v>2033.9197500225873</v>
      </c>
      <c r="BF124" s="1">
        <f t="shared" si="131"/>
        <v>340.60569364829666</v>
      </c>
      <c r="BG124" s="1">
        <f t="shared" si="132"/>
        <v>-2374.5254436708838</v>
      </c>
      <c r="BH124" s="12">
        <f t="shared" si="146"/>
        <v>11.083142442295996</v>
      </c>
      <c r="BI124" s="2">
        <f t="shared" si="147"/>
        <v>1.6287458413909701E-4</v>
      </c>
      <c r="BJ124" s="2">
        <f t="shared" si="139"/>
        <v>2.4008752807771035E-4</v>
      </c>
      <c r="BK124" s="2">
        <f t="shared" si="140"/>
        <v>-7.1795692629099764E-4</v>
      </c>
      <c r="BL124" s="2">
        <f t="shared" si="148"/>
        <v>22.984072439028949</v>
      </c>
      <c r="BM124" s="2">
        <f t="shared" si="141"/>
        <v>11.366519491428738</v>
      </c>
      <c r="BN124" s="2">
        <f t="shared" si="142"/>
        <v>-13.158601862530251</v>
      </c>
      <c r="BO124" s="2">
        <f t="shared" si="143"/>
        <v>293.80192188151221</v>
      </c>
      <c r="BP124" s="2">
        <f t="shared" si="144"/>
        <v>13.83875378156737</v>
      </c>
      <c r="BQ124" s="2">
        <f t="shared" si="145"/>
        <v>0</v>
      </c>
      <c r="BR124" s="11">
        <f t="shared" si="149"/>
        <v>4.4169962713539429E-2</v>
      </c>
      <c r="BS124" s="11"/>
      <c r="BT124" s="11"/>
    </row>
    <row r="125" spans="1:72" x14ac:dyDescent="0.3">
      <c r="A125" s="2">
        <f t="shared" si="156"/>
        <v>2079</v>
      </c>
      <c r="B125" s="5">
        <f t="shared" si="157"/>
        <v>1162.767751006699</v>
      </c>
      <c r="C125" s="5">
        <f t="shared" si="158"/>
        <v>2950.9666849784571</v>
      </c>
      <c r="D125" s="5">
        <f t="shared" si="159"/>
        <v>4330.3137959019286</v>
      </c>
      <c r="E125" s="15">
        <f t="shared" si="160"/>
        <v>1.1927700812907576E-4</v>
      </c>
      <c r="F125" s="15">
        <f t="shared" si="161"/>
        <v>2.3498370419139061E-4</v>
      </c>
      <c r="G125" s="15">
        <f t="shared" si="162"/>
        <v>4.7971087323389595E-4</v>
      </c>
      <c r="H125" s="5">
        <f t="shared" si="163"/>
        <v>143001.02030267435</v>
      </c>
      <c r="I125" s="5">
        <f t="shared" si="164"/>
        <v>48144.716866444149</v>
      </c>
      <c r="J125" s="5">
        <f t="shared" si="165"/>
        <v>18615.324708172804</v>
      </c>
      <c r="K125" s="5">
        <f t="shared" si="166"/>
        <v>122983.30442933871</v>
      </c>
      <c r="L125" s="5">
        <f t="shared" si="167"/>
        <v>16314.896779932851</v>
      </c>
      <c r="M125" s="5">
        <f t="shared" si="168"/>
        <v>4298.8396651045832</v>
      </c>
      <c r="N125" s="15">
        <f t="shared" si="169"/>
        <v>1.3243149051748837E-2</v>
      </c>
      <c r="O125" s="15">
        <f t="shared" si="170"/>
        <v>1.6690337382710974E-2</v>
      </c>
      <c r="P125" s="15">
        <f t="shared" si="171"/>
        <v>1.5198513232022037E-2</v>
      </c>
      <c r="Q125" s="5">
        <f t="shared" si="172"/>
        <v>9552.481373849294</v>
      </c>
      <c r="R125" s="5">
        <f t="shared" si="173"/>
        <v>12387.562372642727</v>
      </c>
      <c r="S125" s="5">
        <f t="shared" si="174"/>
        <v>6225.5087376966285</v>
      </c>
      <c r="T125" s="5">
        <f t="shared" si="175"/>
        <v>66.800092430324057</v>
      </c>
      <c r="U125" s="5">
        <f t="shared" si="176"/>
        <v>257.29847798267139</v>
      </c>
      <c r="V125" s="5">
        <f t="shared" si="177"/>
        <v>334.42923157625091</v>
      </c>
      <c r="W125" s="15">
        <f t="shared" si="178"/>
        <v>-1.0734613539272964E-2</v>
      </c>
      <c r="X125" s="15">
        <f t="shared" si="179"/>
        <v>-1.217998157191269E-2</v>
      </c>
      <c r="Y125" s="15">
        <f t="shared" si="180"/>
        <v>-9.7425357312937999E-3</v>
      </c>
      <c r="Z125" s="5">
        <f t="shared" si="133"/>
        <v>14197.372608665606</v>
      </c>
      <c r="AA125" s="5">
        <f t="shared" si="134"/>
        <v>34382.407711710526</v>
      </c>
      <c r="AB125" s="5">
        <f t="shared" si="135"/>
        <v>28467.267399689321</v>
      </c>
      <c r="AC125" s="16">
        <f t="shared" si="181"/>
        <v>1.7494480501786385</v>
      </c>
      <c r="AD125" s="16">
        <f t="shared" si="182"/>
        <v>2.934914038674429</v>
      </c>
      <c r="AE125" s="16">
        <f t="shared" si="183"/>
        <v>4.5991578700462616</v>
      </c>
      <c r="AF125" s="15">
        <f t="shared" si="184"/>
        <v>-4.0504037456468023E-3</v>
      </c>
      <c r="AG125" s="15">
        <f t="shared" si="185"/>
        <v>2.9673830763510267E-4</v>
      </c>
      <c r="AH125" s="15">
        <f t="shared" si="186"/>
        <v>9.7937136394747881E-3</v>
      </c>
      <c r="AI125" s="1">
        <f t="shared" si="150"/>
        <v>249612.76431459156</v>
      </c>
      <c r="AJ125" s="1">
        <f t="shared" si="151"/>
        <v>81284.538625835296</v>
      </c>
      <c r="AK125" s="1">
        <f t="shared" si="152"/>
        <v>31742.252459631716</v>
      </c>
      <c r="AL125" s="14">
        <f t="shared" si="187"/>
        <v>42.030265835235539</v>
      </c>
      <c r="AM125" s="14">
        <f t="shared" si="188"/>
        <v>8.4077518253444836</v>
      </c>
      <c r="AN125" s="14">
        <f t="shared" si="189"/>
        <v>2.8841369598705269</v>
      </c>
      <c r="AO125" s="11">
        <f t="shared" si="190"/>
        <v>1.0307199850979521E-2</v>
      </c>
      <c r="AP125" s="11">
        <f t="shared" si="191"/>
        <v>1.2984353324006727E-2</v>
      </c>
      <c r="AQ125" s="11">
        <f t="shared" si="192"/>
        <v>1.1778446756383461E-2</v>
      </c>
      <c r="AR125" s="1">
        <f t="shared" si="136"/>
        <v>143001.02030267435</v>
      </c>
      <c r="AS125" s="1">
        <f t="shared" si="125"/>
        <v>48144.716866444149</v>
      </c>
      <c r="AT125" s="1">
        <f t="shared" si="126"/>
        <v>18615.324708172804</v>
      </c>
      <c r="AU125" s="1">
        <f t="shared" si="153"/>
        <v>28600.204060534874</v>
      </c>
      <c r="AV125" s="1">
        <f t="shared" si="154"/>
        <v>9628.9433732888301</v>
      </c>
      <c r="AW125" s="1">
        <f t="shared" si="155"/>
        <v>3723.0649416345609</v>
      </c>
      <c r="AX125" s="17">
        <f t="shared" si="137"/>
        <v>0.15025540705437937</v>
      </c>
      <c r="AY125" s="17">
        <v>0.05</v>
      </c>
      <c r="AZ125" s="17">
        <v>0</v>
      </c>
      <c r="BA125" s="2">
        <f t="shared" si="138"/>
        <v>3852.3523860032728</v>
      </c>
      <c r="BB125" s="17">
        <f t="shared" si="127"/>
        <v>5.5033814229900457E-3</v>
      </c>
      <c r="BC125" s="17">
        <f t="shared" si="128"/>
        <v>3.9586619621108564E-2</v>
      </c>
      <c r="BD125" s="17">
        <f t="shared" si="129"/>
        <v>8.4768780217326242E-2</v>
      </c>
      <c r="BE125" s="1">
        <f t="shared" si="130"/>
        <v>2055.0984437479487</v>
      </c>
      <c r="BF125" s="1">
        <f t="shared" si="131"/>
        <v>358.0370898441721</v>
      </c>
      <c r="BG125" s="1">
        <f t="shared" si="132"/>
        <v>-2413.1355335921203</v>
      </c>
      <c r="BH125" s="12">
        <f t="shared" si="146"/>
        <v>11.086405637082573</v>
      </c>
      <c r="BI125" s="2">
        <f t="shared" si="147"/>
        <v>1.6235384246868461E-4</v>
      </c>
      <c r="BJ125" s="2">
        <f t="shared" si="139"/>
        <v>2.3915615090845191E-4</v>
      </c>
      <c r="BK125" s="2">
        <f t="shared" si="140"/>
        <v>-7.1857460995333614E-4</v>
      </c>
      <c r="BL125" s="2">
        <f t="shared" si="148"/>
        <v>23.216765123081561</v>
      </c>
      <c r="BM125" s="2">
        <f t="shared" si="141"/>
        <v>11.514105172356008</v>
      </c>
      <c r="BN125" s="2">
        <f t="shared" si="142"/>
        <v>-13.376499691329974</v>
      </c>
      <c r="BO125" s="2">
        <f t="shared" si="143"/>
        <v>302.68525180011335</v>
      </c>
      <c r="BP125" s="2">
        <f t="shared" si="144"/>
        <v>14.002718270962227</v>
      </c>
      <c r="BQ125" s="2">
        <f t="shared" si="145"/>
        <v>0</v>
      </c>
      <c r="BR125" s="11">
        <f t="shared" si="149"/>
        <v>4.4036650011959749E-2</v>
      </c>
      <c r="BS125" s="11"/>
      <c r="BT125" s="11"/>
    </row>
    <row r="126" spans="1:72" x14ac:dyDescent="0.3">
      <c r="A126" s="2">
        <f t="shared" si="156"/>
        <v>2080</v>
      </c>
      <c r="B126" s="5">
        <f t="shared" si="157"/>
        <v>1162.8995078922637</v>
      </c>
      <c r="C126" s="5">
        <f t="shared" si="158"/>
        <v>2951.6254426069099</v>
      </c>
      <c r="D126" s="5">
        <f t="shared" si="159"/>
        <v>4332.2872295837178</v>
      </c>
      <c r="E126" s="15">
        <f t="shared" si="160"/>
        <v>1.1331315772262197E-4</v>
      </c>
      <c r="F126" s="15">
        <f t="shared" si="161"/>
        <v>2.2323451898182106E-4</v>
      </c>
      <c r="G126" s="15">
        <f t="shared" si="162"/>
        <v>4.557253295722011E-4</v>
      </c>
      <c r="H126" s="5">
        <f t="shared" si="163"/>
        <v>144892.19144473196</v>
      </c>
      <c r="I126" s="5">
        <f t="shared" si="164"/>
        <v>48951.097115422999</v>
      </c>
      <c r="J126" s="5">
        <f t="shared" si="165"/>
        <v>18903.971107007033</v>
      </c>
      <c r="K126" s="5">
        <f t="shared" si="166"/>
        <v>124595.62538412857</v>
      </c>
      <c r="L126" s="5">
        <f t="shared" si="167"/>
        <v>16584.454249787472</v>
      </c>
      <c r="M126" s="5">
        <f t="shared" si="168"/>
        <v>4363.5082590826933</v>
      </c>
      <c r="N126" s="15">
        <f t="shared" si="169"/>
        <v>1.3110079959806509E-2</v>
      </c>
      <c r="O126" s="15">
        <f t="shared" si="170"/>
        <v>1.6522168266867254E-2</v>
      </c>
      <c r="P126" s="15">
        <f t="shared" si="171"/>
        <v>1.5043267257220938E-2</v>
      </c>
      <c r="Q126" s="5">
        <f t="shared" si="172"/>
        <v>9574.9134769525481</v>
      </c>
      <c r="R126" s="5">
        <f t="shared" si="173"/>
        <v>12441.63539438125</v>
      </c>
      <c r="S126" s="5">
        <f t="shared" si="174"/>
        <v>6260.4478252875097</v>
      </c>
      <c r="T126" s="5">
        <f t="shared" si="175"/>
        <v>66.083019253696818</v>
      </c>
      <c r="U126" s="5">
        <f t="shared" si="176"/>
        <v>254.16458726236127</v>
      </c>
      <c r="V126" s="5">
        <f t="shared" si="177"/>
        <v>331.17104283803013</v>
      </c>
      <c r="W126" s="15">
        <f t="shared" si="178"/>
        <v>-1.0734613539272964E-2</v>
      </c>
      <c r="X126" s="15">
        <f t="shared" si="179"/>
        <v>-1.217998157191269E-2</v>
      </c>
      <c r="Y126" s="15">
        <f t="shared" si="180"/>
        <v>-9.7425357312937999E-3</v>
      </c>
      <c r="Z126" s="5">
        <f t="shared" si="133"/>
        <v>14143.048147504225</v>
      </c>
      <c r="AA126" s="5">
        <f t="shared" si="134"/>
        <v>34548.858105238236</v>
      </c>
      <c r="AB126" s="5">
        <f t="shared" si="135"/>
        <v>28912.51206989069</v>
      </c>
      <c r="AC126" s="16">
        <f t="shared" si="181"/>
        <v>1.7423620792433805</v>
      </c>
      <c r="AD126" s="16">
        <f t="shared" si="182"/>
        <v>2.9357849400993197</v>
      </c>
      <c r="AE126" s="16">
        <f t="shared" si="183"/>
        <v>4.6442007052082319</v>
      </c>
      <c r="AF126" s="15">
        <f t="shared" si="184"/>
        <v>-4.0504037456468023E-3</v>
      </c>
      <c r="AG126" s="15">
        <f t="shared" si="185"/>
        <v>2.9673830763510267E-4</v>
      </c>
      <c r="AH126" s="15">
        <f t="shared" si="186"/>
        <v>9.7937136394747881E-3</v>
      </c>
      <c r="AI126" s="1">
        <f t="shared" si="150"/>
        <v>253251.69194366731</v>
      </c>
      <c r="AJ126" s="1">
        <f t="shared" si="151"/>
        <v>82785.028136540597</v>
      </c>
      <c r="AK126" s="1">
        <f t="shared" si="152"/>
        <v>32291.092155303108</v>
      </c>
      <c r="AL126" s="14">
        <f t="shared" si="187"/>
        <v>42.459148041491581</v>
      </c>
      <c r="AM126" s="14">
        <f t="shared" si="188"/>
        <v>8.5158293535017098</v>
      </c>
      <c r="AN126" s="14">
        <f t="shared" si="189"/>
        <v>2.9177679069542797</v>
      </c>
      <c r="AO126" s="11">
        <f t="shared" si="190"/>
        <v>1.0204127852469725E-2</v>
      </c>
      <c r="AP126" s="11">
        <f t="shared" si="191"/>
        <v>1.2854509790766659E-2</v>
      </c>
      <c r="AQ126" s="11">
        <f t="shared" si="192"/>
        <v>1.1660662288819627E-2</v>
      </c>
      <c r="AR126" s="1">
        <f t="shared" si="136"/>
        <v>144892.19144473196</v>
      </c>
      <c r="AS126" s="1">
        <f t="shared" ref="AS126:AS189" si="193">AM126*AJ126^$AR$5*C126^(1-$AR$5)*(1-BJ125)</f>
        <v>48951.097115422999</v>
      </c>
      <c r="AT126" s="1">
        <f t="shared" ref="AT126:AT189" si="194">AN126*AK126^$AR$5*D126^(1-$AR$5)*(1-BK125)</f>
        <v>18903.971107007033</v>
      </c>
      <c r="AU126" s="1">
        <f t="shared" si="153"/>
        <v>28978.438288946392</v>
      </c>
      <c r="AV126" s="1">
        <f t="shared" si="154"/>
        <v>9790.2194230845998</v>
      </c>
      <c r="AW126" s="1">
        <f t="shared" si="155"/>
        <v>3780.794221401407</v>
      </c>
      <c r="AX126" s="17">
        <f t="shared" ref="AX126:AX189" si="195">MIN(0.99,(BA126-AY126*AA126)/Z126)</f>
        <v>0.15221457131570604</v>
      </c>
      <c r="AY126" s="17">
        <v>0.05</v>
      </c>
      <c r="AZ126" s="17">
        <v>0</v>
      </c>
      <c r="BA126" s="2">
        <f t="shared" si="138"/>
        <v>3880.2209161316578</v>
      </c>
      <c r="BB126" s="17">
        <f t="shared" ref="BB126:BB189" si="196">$BH126*Z126/2/BI$5/AR126/1000</f>
        <v>5.411935490310835E-3</v>
      </c>
      <c r="BC126" s="17">
        <f t="shared" ref="BC126:BC189" si="197">$BH126*AA126/2/BJ$5/AS126/1000</f>
        <v>3.9131440948215579E-2</v>
      </c>
      <c r="BD126" s="17">
        <f t="shared" ref="BD126:BD189" si="198">$BH126*AB126/2/BK$5/AT126/1000</f>
        <v>8.479834077443639E-2</v>
      </c>
      <c r="BE126" s="1">
        <f t="shared" ref="BE126:BE189" si="199">(AX126-BB126)*Z126</f>
        <v>2076.2367466590931</v>
      </c>
      <c r="BF126" s="1">
        <f t="shared" ref="BF126:BF189" si="200">(AY126-BC126)*AA126</f>
        <v>375.49630448850269</v>
      </c>
      <c r="BG126" s="1">
        <f t="shared" ref="BG126:BG189" si="201">(AZ126-BD126)*AB126</f>
        <v>-2451.7330511475961</v>
      </c>
      <c r="BH126" s="12">
        <f t="shared" si="146"/>
        <v>11.088800447688962</v>
      </c>
      <c r="BI126" s="2">
        <f t="shared" si="147"/>
        <v>1.6182618355405532E-4</v>
      </c>
      <c r="BJ126" s="2">
        <f t="shared" si="139"/>
        <v>2.3818744241378749E-4</v>
      </c>
      <c r="BK126" s="2">
        <f t="shared" si="140"/>
        <v>-7.1907585980974446E-4</v>
      </c>
      <c r="BL126" s="2">
        <f t="shared" si="148"/>
        <v>23.447350368284518</v>
      </c>
      <c r="BM126" s="2">
        <f t="shared" si="141"/>
        <v>11.659536625271535</v>
      </c>
      <c r="BN126" s="2">
        <f t="shared" si="142"/>
        <v>-13.593389277589649</v>
      </c>
      <c r="BO126" s="2">
        <f t="shared" si="143"/>
        <v>311.88047410621311</v>
      </c>
      <c r="BP126" s="2">
        <f t="shared" si="144"/>
        <v>14.168658473838569</v>
      </c>
      <c r="BQ126" s="2">
        <f t="shared" si="145"/>
        <v>0</v>
      </c>
      <c r="BR126" s="11">
        <f t="shared" si="149"/>
        <v>4.3904311176277105E-2</v>
      </c>
      <c r="BS126" s="11"/>
      <c r="BT126" s="11"/>
    </row>
    <row r="127" spans="1:72" x14ac:dyDescent="0.3">
      <c r="A127" s="2">
        <f t="shared" si="156"/>
        <v>2081</v>
      </c>
      <c r="B127" s="5">
        <f t="shared" si="157"/>
        <v>1163.0246911168495</v>
      </c>
      <c r="C127" s="5">
        <f t="shared" si="158"/>
        <v>2952.2514020585104</v>
      </c>
      <c r="D127" s="5">
        <f t="shared" si="159"/>
        <v>4334.162845957946</v>
      </c>
      <c r="E127" s="15">
        <f t="shared" si="160"/>
        <v>1.0764749983649086E-4</v>
      </c>
      <c r="F127" s="15">
        <f t="shared" si="161"/>
        <v>2.1207279303273E-4</v>
      </c>
      <c r="G127" s="15">
        <f t="shared" si="162"/>
        <v>4.3293906309359103E-4</v>
      </c>
      <c r="H127" s="5">
        <f t="shared" si="163"/>
        <v>146788.45658740745</v>
      </c>
      <c r="I127" s="5">
        <f t="shared" si="164"/>
        <v>49762.279921537367</v>
      </c>
      <c r="J127" s="5">
        <f t="shared" si="165"/>
        <v>19193.751975046678</v>
      </c>
      <c r="K127" s="5">
        <f t="shared" si="166"/>
        <v>126212.67433836413</v>
      </c>
      <c r="L127" s="5">
        <f t="shared" si="167"/>
        <v>16855.705407351055</v>
      </c>
      <c r="M127" s="5">
        <f t="shared" si="168"/>
        <v>4428.4796527538947</v>
      </c>
      <c r="N127" s="15">
        <f t="shared" si="169"/>
        <v>1.2978376642439837E-2</v>
      </c>
      <c r="O127" s="15">
        <f t="shared" si="170"/>
        <v>1.6355748189124775E-2</v>
      </c>
      <c r="P127" s="15">
        <f t="shared" si="171"/>
        <v>1.4889714838046464E-2</v>
      </c>
      <c r="Q127" s="5">
        <f t="shared" si="172"/>
        <v>9596.0962426768783</v>
      </c>
      <c r="R127" s="5">
        <f t="shared" si="173"/>
        <v>12493.759252835918</v>
      </c>
      <c r="S127" s="5">
        <f t="shared" si="174"/>
        <v>6294.4872586780939</v>
      </c>
      <c r="T127" s="5">
        <f t="shared" si="175"/>
        <v>65.373643580500044</v>
      </c>
      <c r="U127" s="5">
        <f t="shared" si="176"/>
        <v>251.0688672732729</v>
      </c>
      <c r="V127" s="5">
        <f t="shared" si="177"/>
        <v>327.94459712001077</v>
      </c>
      <c r="W127" s="15">
        <f t="shared" si="178"/>
        <v>-1.0734613539272964E-2</v>
      </c>
      <c r="X127" s="15">
        <f t="shared" si="179"/>
        <v>-1.217998157191269E-2</v>
      </c>
      <c r="Y127" s="15">
        <f t="shared" si="180"/>
        <v>-9.7425357312937999E-3</v>
      </c>
      <c r="Z127" s="5">
        <f t="shared" ref="Z127:Z190" si="202">Q126*AC127*(1-AX126)</f>
        <v>14086.288421191523</v>
      </c>
      <c r="AA127" s="5">
        <f t="shared" ref="AA127:AA190" si="203">R126*AD127*(1-AY126)</f>
        <v>34709.964250597921</v>
      </c>
      <c r="AB127" s="5">
        <f t="shared" ref="AB127:AB190" si="204">S126*AE127*(1-AZ126)</f>
        <v>29359.526237404352</v>
      </c>
      <c r="AC127" s="16">
        <f t="shared" si="181"/>
        <v>1.7353048093513401</v>
      </c>
      <c r="AD127" s="16">
        <f t="shared" si="182"/>
        <v>2.9366560999540252</v>
      </c>
      <c r="AE127" s="16">
        <f t="shared" si="183"/>
        <v>4.6896846769992884</v>
      </c>
      <c r="AF127" s="15">
        <f t="shared" si="184"/>
        <v>-4.0504037456468023E-3</v>
      </c>
      <c r="AG127" s="15">
        <f t="shared" si="185"/>
        <v>2.9673830763510267E-4</v>
      </c>
      <c r="AH127" s="15">
        <f t="shared" si="186"/>
        <v>9.7937136394747881E-3</v>
      </c>
      <c r="AI127" s="1">
        <f t="shared" si="150"/>
        <v>256904.96103824698</v>
      </c>
      <c r="AJ127" s="1">
        <f t="shared" si="151"/>
        <v>84296.74474597114</v>
      </c>
      <c r="AK127" s="1">
        <f t="shared" si="152"/>
        <v>32842.777161174206</v>
      </c>
      <c r="AL127" s="14">
        <f t="shared" si="187"/>
        <v>42.888074030862676</v>
      </c>
      <c r="AM127" s="14">
        <f t="shared" si="188"/>
        <v>8.6242014971847851</v>
      </c>
      <c r="AN127" s="14">
        <f t="shared" si="189"/>
        <v>2.9514507820924281</v>
      </c>
      <c r="AO127" s="11">
        <f t="shared" si="190"/>
        <v>1.0102086573945028E-2</v>
      </c>
      <c r="AP127" s="11">
        <f t="shared" si="191"/>
        <v>1.2725964692858992E-2</v>
      </c>
      <c r="AQ127" s="11">
        <f t="shared" si="192"/>
        <v>1.1544055665931431E-2</v>
      </c>
      <c r="AR127" s="1">
        <f t="shared" ref="AR127:AR190" si="205">AL127*AI127^$AR$5*B127^(1-$AR$5)*(1-BI126)</f>
        <v>146788.45658740745</v>
      </c>
      <c r="AS127" s="1">
        <f t="shared" si="193"/>
        <v>49762.279921537367</v>
      </c>
      <c r="AT127" s="1">
        <f t="shared" si="194"/>
        <v>19193.751975046678</v>
      </c>
      <c r="AU127" s="1">
        <f t="shared" si="153"/>
        <v>29357.691317481491</v>
      </c>
      <c r="AV127" s="1">
        <f t="shared" si="154"/>
        <v>9952.4559843074749</v>
      </c>
      <c r="AW127" s="1">
        <f t="shared" si="155"/>
        <v>3838.750395009336</v>
      </c>
      <c r="AX127" s="17">
        <f t="shared" si="195"/>
        <v>0.15421313748352494</v>
      </c>
      <c r="AY127" s="17">
        <v>0.05</v>
      </c>
      <c r="AZ127" s="17">
        <v>0</v>
      </c>
      <c r="BA127" s="2">
        <f t="shared" ref="BA127:BA190" si="206">BA$5*(Z127+AA127+AB127)</f>
        <v>3907.7889454596898</v>
      </c>
      <c r="BB127" s="17">
        <f t="shared" si="196"/>
        <v>5.3213172461841754E-3</v>
      </c>
      <c r="BC127" s="17">
        <f t="shared" si="197"/>
        <v>3.8678388880582358E-2</v>
      </c>
      <c r="BD127" s="17">
        <f t="shared" si="198"/>
        <v>8.4821049920787372E-2</v>
      </c>
      <c r="BE127" s="1">
        <f t="shared" si="199"/>
        <v>2097.3331234193829</v>
      </c>
      <c r="BF127" s="1">
        <f t="shared" si="200"/>
        <v>392.97271721415837</v>
      </c>
      <c r="BG127" s="1">
        <f t="shared" si="201"/>
        <v>-2490.3058406335413</v>
      </c>
      <c r="BH127" s="12">
        <f t="shared" si="146"/>
        <v>11.090330145508359</v>
      </c>
      <c r="BI127" s="2">
        <f t="shared" si="147"/>
        <v>1.6129176389239683E-4</v>
      </c>
      <c r="BJ127" s="2">
        <f t="shared" si="139"/>
        <v>2.3718211216606794E-4</v>
      </c>
      <c r="BK127" s="2">
        <f t="shared" si="140"/>
        <v>-7.1946105096647043E-4</v>
      </c>
      <c r="BL127" s="2">
        <f t="shared" si="148"/>
        <v>23.675769082025464</v>
      </c>
      <c r="BM127" s="2">
        <f t="shared" si="141"/>
        <v>11.802722657989346</v>
      </c>
      <c r="BN127" s="2">
        <f t="shared" si="142"/>
        <v>-13.80915696795685</v>
      </c>
      <c r="BO127" s="2">
        <f t="shared" si="143"/>
        <v>321.4006097256032</v>
      </c>
      <c r="BP127" s="2">
        <f t="shared" si="144"/>
        <v>14.336597860563963</v>
      </c>
      <c r="BQ127" s="2">
        <f t="shared" si="145"/>
        <v>0</v>
      </c>
      <c r="BR127" s="11">
        <f t="shared" si="149"/>
        <v>4.3772954064633857E-2</v>
      </c>
      <c r="BS127" s="11"/>
      <c r="BT127" s="11"/>
    </row>
    <row r="128" spans="1:72" x14ac:dyDescent="0.3">
      <c r="A128" s="2">
        <f t="shared" si="156"/>
        <v>2082</v>
      </c>
      <c r="B128" s="5">
        <f t="shared" si="157"/>
        <v>1163.1436279820839</v>
      </c>
      <c r="C128" s="5">
        <f t="shared" si="158"/>
        <v>2952.8461896490512</v>
      </c>
      <c r="D128" s="5">
        <f t="shared" si="159"/>
        <v>4335.9454529396789</v>
      </c>
      <c r="E128" s="15">
        <f t="shared" si="160"/>
        <v>1.0226512484466631E-4</v>
      </c>
      <c r="F128" s="15">
        <f t="shared" si="161"/>
        <v>2.0146915338109349E-4</v>
      </c>
      <c r="G128" s="15">
        <f t="shared" si="162"/>
        <v>4.1129210993891144E-4</v>
      </c>
      <c r="H128" s="5">
        <f t="shared" si="163"/>
        <v>148689.6024084895</v>
      </c>
      <c r="I128" s="5">
        <f t="shared" si="164"/>
        <v>50578.171713068135</v>
      </c>
      <c r="J128" s="5">
        <f t="shared" si="165"/>
        <v>19484.636879367918</v>
      </c>
      <c r="K128" s="5">
        <f t="shared" si="166"/>
        <v>127834.25780911367</v>
      </c>
      <c r="L128" s="5">
        <f t="shared" si="167"/>
        <v>17128.617091660773</v>
      </c>
      <c r="M128" s="5">
        <f t="shared" si="168"/>
        <v>4493.7458487070562</v>
      </c>
      <c r="N128" s="15">
        <f t="shared" si="169"/>
        <v>1.2848024013834225E-2</v>
      </c>
      <c r="O128" s="15">
        <f t="shared" si="170"/>
        <v>1.6191056838872786E-2</v>
      </c>
      <c r="P128" s="15">
        <f t="shared" si="171"/>
        <v>1.4737833539005818E-2</v>
      </c>
      <c r="Q128" s="5">
        <f t="shared" si="172"/>
        <v>9616.0365377166963</v>
      </c>
      <c r="R128" s="5">
        <f t="shared" si="173"/>
        <v>12543.935514624525</v>
      </c>
      <c r="S128" s="5">
        <f t="shared" si="174"/>
        <v>6327.6277436592409</v>
      </c>
      <c r="T128" s="5">
        <f t="shared" si="175"/>
        <v>64.671882781009202</v>
      </c>
      <c r="U128" s="5">
        <f t="shared" si="176"/>
        <v>248.01085309660346</v>
      </c>
      <c r="V128" s="5">
        <f t="shared" si="177"/>
        <v>324.74958516468433</v>
      </c>
      <c r="W128" s="15">
        <f t="shared" si="178"/>
        <v>-1.0734613539272964E-2</v>
      </c>
      <c r="X128" s="15">
        <f t="shared" si="179"/>
        <v>-1.217998157191269E-2</v>
      </c>
      <c r="Y128" s="15">
        <f t="shared" si="180"/>
        <v>-9.7425357312937999E-3</v>
      </c>
      <c r="Z128" s="5">
        <f t="shared" si="202"/>
        <v>14027.124780734684</v>
      </c>
      <c r="AA128" s="5">
        <f t="shared" si="203"/>
        <v>34865.7235317905</v>
      </c>
      <c r="AB128" s="5">
        <f t="shared" si="204"/>
        <v>29808.262650881526</v>
      </c>
      <c r="AC128" s="16">
        <f t="shared" si="181"/>
        <v>1.7282761242517046</v>
      </c>
      <c r="AD128" s="16">
        <f t="shared" si="182"/>
        <v>2.9375275183152318</v>
      </c>
      <c r="AE128" s="16">
        <f t="shared" si="183"/>
        <v>4.7356141057852525</v>
      </c>
      <c r="AF128" s="15">
        <f t="shared" si="184"/>
        <v>-4.0504037456468023E-3</v>
      </c>
      <c r="AG128" s="15">
        <f t="shared" si="185"/>
        <v>2.9673830763510267E-4</v>
      </c>
      <c r="AH128" s="15">
        <f t="shared" si="186"/>
        <v>9.7937136394747881E-3</v>
      </c>
      <c r="AI128" s="1">
        <f t="shared" si="150"/>
        <v>260572.15625190377</v>
      </c>
      <c r="AJ128" s="1">
        <f t="shared" si="151"/>
        <v>85819.5262556815</v>
      </c>
      <c r="AK128" s="1">
        <f t="shared" si="152"/>
        <v>33397.249840066121</v>
      </c>
      <c r="AL128" s="14">
        <f t="shared" si="187"/>
        <v>43.317000477343711</v>
      </c>
      <c r="AM128" s="14">
        <f t="shared" si="188"/>
        <v>8.7328552681044869</v>
      </c>
      <c r="AN128" s="14">
        <f t="shared" si="189"/>
        <v>2.9851817770949229</v>
      </c>
      <c r="AO128" s="11">
        <f t="shared" si="190"/>
        <v>1.0001065708205577E-2</v>
      </c>
      <c r="AP128" s="11">
        <f t="shared" si="191"/>
        <v>1.2598705045930402E-2</v>
      </c>
      <c r="AQ128" s="11">
        <f t="shared" si="192"/>
        <v>1.1428615109272117E-2</v>
      </c>
      <c r="AR128" s="1">
        <f t="shared" si="205"/>
        <v>148689.6024084895</v>
      </c>
      <c r="AS128" s="1">
        <f t="shared" si="193"/>
        <v>50578.171713068135</v>
      </c>
      <c r="AT128" s="1">
        <f t="shared" si="194"/>
        <v>19484.636879367918</v>
      </c>
      <c r="AU128" s="1">
        <f t="shared" si="153"/>
        <v>29737.920481697904</v>
      </c>
      <c r="AV128" s="1">
        <f t="shared" si="154"/>
        <v>10115.634342613628</v>
      </c>
      <c r="AW128" s="1">
        <f t="shared" si="155"/>
        <v>3896.9273758735835</v>
      </c>
      <c r="AX128" s="17">
        <f t="shared" si="195"/>
        <v>0.1562522188860157</v>
      </c>
      <c r="AY128" s="17">
        <v>0.05</v>
      </c>
      <c r="AZ128" s="17">
        <v>0</v>
      </c>
      <c r="BA128" s="2">
        <f t="shared" si="206"/>
        <v>3935.0555481703359</v>
      </c>
      <c r="BB128" s="17">
        <f t="shared" si="196"/>
        <v>5.2315299195308069E-3</v>
      </c>
      <c r="BC128" s="17">
        <f t="shared" si="197"/>
        <v>3.8227527447965322E-2</v>
      </c>
      <c r="BD128" s="17">
        <f t="shared" si="198"/>
        <v>8.4836941069272712E-2</v>
      </c>
      <c r="BE128" s="1">
        <f t="shared" si="199"/>
        <v>2118.3860486054054</v>
      </c>
      <c r="BF128" s="1">
        <f t="shared" si="200"/>
        <v>410.45577328483336</v>
      </c>
      <c r="BG128" s="1">
        <f t="shared" si="201"/>
        <v>-2528.8418218902389</v>
      </c>
      <c r="BH128" s="12">
        <f t="shared" si="146"/>
        <v>11.090998560040054</v>
      </c>
      <c r="BI128" s="2">
        <f t="shared" si="147"/>
        <v>1.6075074108915893E-4</v>
      </c>
      <c r="BJ128" s="2">
        <f t="shared" si="139"/>
        <v>2.3614088900115901E-4</v>
      </c>
      <c r="BK128" s="2">
        <f t="shared" si="140"/>
        <v>-7.1973065699912494E-4</v>
      </c>
      <c r="BL128" s="2">
        <f t="shared" si="148"/>
        <v>23.901963779417077</v>
      </c>
      <c r="BM128" s="2">
        <f t="shared" si="141"/>
        <v>11.943574432377183</v>
      </c>
      <c r="BN128" s="2">
        <f t="shared" si="142"/>
        <v>-14.023690502576851</v>
      </c>
      <c r="BO128" s="2">
        <f t="shared" si="143"/>
        <v>331.2593373877308</v>
      </c>
      <c r="BP128" s="2">
        <f t="shared" si="144"/>
        <v>14.506560194269614</v>
      </c>
      <c r="BQ128" s="2">
        <f t="shared" si="145"/>
        <v>0</v>
      </c>
      <c r="BR128" s="11">
        <f t="shared" si="149"/>
        <v>4.3642585532403383E-2</v>
      </c>
      <c r="BS128" s="11"/>
      <c r="BT128" s="11"/>
    </row>
    <row r="129" spans="1:72" x14ac:dyDescent="0.3">
      <c r="A129" s="2">
        <f t="shared" si="156"/>
        <v>2083</v>
      </c>
      <c r="B129" s="5">
        <f t="shared" si="157"/>
        <v>1163.2566295589952</v>
      </c>
      <c r="C129" s="5">
        <f t="shared" si="158"/>
        <v>2953.4113516998495</v>
      </c>
      <c r="D129" s="5">
        <f t="shared" si="159"/>
        <v>4337.6396260859019</v>
      </c>
      <c r="E129" s="15">
        <f t="shared" si="160"/>
        <v>9.7151868602433E-5</v>
      </c>
      <c r="F129" s="15">
        <f t="shared" si="161"/>
        <v>1.9139569571203881E-4</v>
      </c>
      <c r="G129" s="15">
        <f t="shared" si="162"/>
        <v>3.9072750444196585E-4</v>
      </c>
      <c r="H129" s="5">
        <f t="shared" si="163"/>
        <v>150595.4157331085</v>
      </c>
      <c r="I129" s="5">
        <f t="shared" si="164"/>
        <v>51398.678005015179</v>
      </c>
      <c r="J129" s="5">
        <f t="shared" si="165"/>
        <v>19776.595235560104</v>
      </c>
      <c r="K129" s="5">
        <f t="shared" si="166"/>
        <v>129460.18265135618</v>
      </c>
      <c r="L129" s="5">
        <f t="shared" si="167"/>
        <v>17403.155837209208</v>
      </c>
      <c r="M129" s="5">
        <f t="shared" si="168"/>
        <v>4559.2988215587766</v>
      </c>
      <c r="N129" s="15">
        <f t="shared" si="169"/>
        <v>1.271900717466834E-2</v>
      </c>
      <c r="O129" s="15">
        <f t="shared" si="170"/>
        <v>1.6028074191821062E-2</v>
      </c>
      <c r="P129" s="15">
        <f t="shared" si="171"/>
        <v>1.4587601314965726E-2</v>
      </c>
      <c r="Q129" s="5">
        <f t="shared" si="172"/>
        <v>9634.7415692960567</v>
      </c>
      <c r="R129" s="5">
        <f t="shared" si="173"/>
        <v>12592.166517815047</v>
      </c>
      <c r="S129" s="5">
        <f t="shared" si="174"/>
        <v>6359.8702368316262</v>
      </c>
      <c r="T129" s="5">
        <f t="shared" si="175"/>
        <v>63.977655112497906</v>
      </c>
      <c r="U129" s="5">
        <f t="shared" si="176"/>
        <v>244.99008547625249</v>
      </c>
      <c r="V129" s="5">
        <f t="shared" si="177"/>
        <v>321.58570072749455</v>
      </c>
      <c r="W129" s="15">
        <f t="shared" si="178"/>
        <v>-1.0734613539272964E-2</v>
      </c>
      <c r="X129" s="15">
        <f t="shared" si="179"/>
        <v>-1.217998157191269E-2</v>
      </c>
      <c r="Y129" s="15">
        <f t="shared" si="180"/>
        <v>-9.7425357312937999E-3</v>
      </c>
      <c r="Z129" s="5">
        <f t="shared" si="202"/>
        <v>13965.588418915817</v>
      </c>
      <c r="AA129" s="5">
        <f t="shared" si="203"/>
        <v>35016.135520483542</v>
      </c>
      <c r="AB129" s="5">
        <f t="shared" si="204"/>
        <v>30258.673818310792</v>
      </c>
      <c r="AC129" s="16">
        <f t="shared" si="181"/>
        <v>1.7212759081645237</v>
      </c>
      <c r="AD129" s="16">
        <f t="shared" si="182"/>
        <v>2.9383991952596484</v>
      </c>
      <c r="AE129" s="16">
        <f t="shared" si="183"/>
        <v>4.7819933542443707</v>
      </c>
      <c r="AF129" s="15">
        <f t="shared" si="184"/>
        <v>-4.0504037456468023E-3</v>
      </c>
      <c r="AG129" s="15">
        <f t="shared" si="185"/>
        <v>2.9673830763510267E-4</v>
      </c>
      <c r="AH129" s="15">
        <f t="shared" si="186"/>
        <v>9.7937136394747881E-3</v>
      </c>
      <c r="AI129" s="1">
        <f t="shared" si="150"/>
        <v>264252.86110841128</v>
      </c>
      <c r="AJ129" s="1">
        <f t="shared" si="151"/>
        <v>87353.207972726988</v>
      </c>
      <c r="AK129" s="1">
        <f t="shared" si="152"/>
        <v>33954.452231933094</v>
      </c>
      <c r="AL129" s="14">
        <f t="shared" si="187"/>
        <v>43.745884483719436</v>
      </c>
      <c r="AM129" s="14">
        <f t="shared" si="188"/>
        <v>8.8417777091588192</v>
      </c>
      <c r="AN129" s="14">
        <f t="shared" si="189"/>
        <v>3.0189571057209377</v>
      </c>
      <c r="AO129" s="11">
        <f t="shared" si="190"/>
        <v>9.901055051123521E-3</v>
      </c>
      <c r="AP129" s="11">
        <f t="shared" si="191"/>
        <v>1.2472717995471097E-2</v>
      </c>
      <c r="AQ129" s="11">
        <f t="shared" si="192"/>
        <v>1.1314328958179395E-2</v>
      </c>
      <c r="AR129" s="1">
        <f t="shared" si="205"/>
        <v>150595.4157331085</v>
      </c>
      <c r="AS129" s="1">
        <f t="shared" si="193"/>
        <v>51398.678005015179</v>
      </c>
      <c r="AT129" s="1">
        <f t="shared" si="194"/>
        <v>19776.595235560104</v>
      </c>
      <c r="AU129" s="1">
        <f t="shared" si="153"/>
        <v>30119.083146621702</v>
      </c>
      <c r="AV129" s="1">
        <f t="shared" si="154"/>
        <v>10279.735601003036</v>
      </c>
      <c r="AW129" s="1">
        <f t="shared" si="155"/>
        <v>3955.3190471120211</v>
      </c>
      <c r="AX129" s="17">
        <f t="shared" si="195"/>
        <v>0.15833297141037989</v>
      </c>
      <c r="AY129" s="17">
        <v>0.05</v>
      </c>
      <c r="AZ129" s="17">
        <v>0</v>
      </c>
      <c r="BA129" s="2">
        <f t="shared" si="206"/>
        <v>3962.0198878855076</v>
      </c>
      <c r="BB129" s="17">
        <f t="shared" si="196"/>
        <v>5.1425764796996839E-3</v>
      </c>
      <c r="BC129" s="17">
        <f t="shared" si="197"/>
        <v>3.7778919934417732E-2</v>
      </c>
      <c r="BD129" s="17">
        <f t="shared" si="198"/>
        <v>8.4846051632393713E-2</v>
      </c>
      <c r="BE129" s="1">
        <f t="shared" si="199"/>
        <v>2139.394005333048</v>
      </c>
      <c r="BF129" s="1">
        <f t="shared" si="200"/>
        <v>427.93499578310872</v>
      </c>
      <c r="BG129" s="1">
        <f t="shared" si="201"/>
        <v>-2567.3290011161571</v>
      </c>
      <c r="BH129" s="12">
        <f t="shared" si="146"/>
        <v>11.090810063551935</v>
      </c>
      <c r="BI129" s="2">
        <f t="shared" si="147"/>
        <v>1.6020327366224037E-4</v>
      </c>
      <c r="BJ129" s="2">
        <f t="shared" si="139"/>
        <v>2.3506452020306281E-4</v>
      </c>
      <c r="BK129" s="2">
        <f t="shared" si="140"/>
        <v>-7.1988524776068162E-4</v>
      </c>
      <c r="BL129" s="2">
        <f t="shared" si="148"/>
        <v>24.12587859897004</v>
      </c>
      <c r="BM129" s="2">
        <f t="shared" si="141"/>
        <v>12.08200558432061</v>
      </c>
      <c r="BN129" s="2">
        <f t="shared" si="142"/>
        <v>-14.236879161013901</v>
      </c>
      <c r="BO129" s="2">
        <f t="shared" si="143"/>
        <v>341.47103492622659</v>
      </c>
      <c r="BP129" s="2">
        <f t="shared" si="144"/>
        <v>14.678569534021902</v>
      </c>
      <c r="BQ129" s="2">
        <f t="shared" si="145"/>
        <v>0</v>
      </c>
      <c r="BR129" s="11">
        <f t="shared" si="149"/>
        <v>4.3513211492907738E-2</v>
      </c>
      <c r="BS129" s="11"/>
      <c r="BT129" s="11"/>
    </row>
    <row r="130" spans="1:72" x14ac:dyDescent="0.3">
      <c r="A130" s="2">
        <f t="shared" si="156"/>
        <v>2084</v>
      </c>
      <c r="B130" s="5">
        <f t="shared" si="157"/>
        <v>1163.3639914864596</v>
      </c>
      <c r="C130" s="5">
        <f t="shared" si="158"/>
        <v>2953.9483584092131</v>
      </c>
      <c r="D130" s="5">
        <f t="shared" si="159"/>
        <v>4339.249719436858</v>
      </c>
      <c r="E130" s="15">
        <f t="shared" si="160"/>
        <v>9.229427517231135E-5</v>
      </c>
      <c r="F130" s="15">
        <f t="shared" si="161"/>
        <v>1.8182591092643686E-4</v>
      </c>
      <c r="G130" s="15">
        <f t="shared" si="162"/>
        <v>3.7119112921986754E-4</v>
      </c>
      <c r="H130" s="5">
        <f t="shared" si="163"/>
        <v>152505.6836123456</v>
      </c>
      <c r="I130" s="5">
        <f t="shared" si="164"/>
        <v>52223.703443531049</v>
      </c>
      <c r="J130" s="5">
        <f t="shared" si="165"/>
        <v>20069.59631699364</v>
      </c>
      <c r="K130" s="5">
        <f t="shared" si="166"/>
        <v>131090.25612653288</v>
      </c>
      <c r="L130" s="5">
        <f t="shared" si="167"/>
        <v>17679.287891022923</v>
      </c>
      <c r="M130" s="5">
        <f t="shared" si="168"/>
        <v>4625.1305213193045</v>
      </c>
      <c r="N130" s="15">
        <f t="shared" si="169"/>
        <v>1.2591311411683792E-2</v>
      </c>
      <c r="O130" s="15">
        <f t="shared" si="170"/>
        <v>1.5866780507896472E-2</v>
      </c>
      <c r="P130" s="15">
        <f t="shared" si="171"/>
        <v>1.4438996507366575E-2</v>
      </c>
      <c r="Q130" s="5">
        <f t="shared" si="172"/>
        <v>9652.2188765570263</v>
      </c>
      <c r="R130" s="5">
        <f t="shared" si="173"/>
        <v>12638.455359322519</v>
      </c>
      <c r="S130" s="5">
        <f t="shared" si="174"/>
        <v>6391.2159418686806</v>
      </c>
      <c r="T130" s="5">
        <f t="shared" si="175"/>
        <v>63.29087970971635</v>
      </c>
      <c r="U130" s="5">
        <f t="shared" si="176"/>
        <v>242.00611074985042</v>
      </c>
      <c r="V130" s="5">
        <f t="shared" si="177"/>
        <v>318.45264054748378</v>
      </c>
      <c r="W130" s="15">
        <f t="shared" si="178"/>
        <v>-1.0734613539272964E-2</v>
      </c>
      <c r="X130" s="15">
        <f t="shared" si="179"/>
        <v>-1.217998157191269E-2</v>
      </c>
      <c r="Y130" s="15">
        <f t="shared" si="180"/>
        <v>-9.7425357312937999E-3</v>
      </c>
      <c r="Z130" s="5">
        <f t="shared" si="202"/>
        <v>13901.710325170221</v>
      </c>
      <c r="AA130" s="5">
        <f t="shared" si="203"/>
        <v>35161.201944803797</v>
      </c>
      <c r="AB130" s="5">
        <f t="shared" si="204"/>
        <v>30710.712020822986</v>
      </c>
      <c r="AC130" s="16">
        <f t="shared" si="181"/>
        <v>1.7143040457788026</v>
      </c>
      <c r="AD130" s="16">
        <f t="shared" si="182"/>
        <v>2.939271130864006</v>
      </c>
      <c r="AE130" s="16">
        <f t="shared" si="183"/>
        <v>4.8288268277817119</v>
      </c>
      <c r="AF130" s="15">
        <f t="shared" si="184"/>
        <v>-4.0504037456468023E-3</v>
      </c>
      <c r="AG130" s="15">
        <f t="shared" si="185"/>
        <v>2.9673830763510267E-4</v>
      </c>
      <c r="AH130" s="15">
        <f t="shared" si="186"/>
        <v>9.7937136394747881E-3</v>
      </c>
      <c r="AI130" s="1">
        <f t="shared" si="150"/>
        <v>267946.65814419184</v>
      </c>
      <c r="AJ130" s="1">
        <f t="shared" si="151"/>
        <v>88897.622776457327</v>
      </c>
      <c r="AK130" s="1">
        <f t="shared" si="152"/>
        <v>34514.326055851801</v>
      </c>
      <c r="AL130" s="14">
        <f t="shared" si="187"/>
        <v>44.174683590147502</v>
      </c>
      <c r="AM130" s="14">
        <f t="shared" si="188"/>
        <v>8.9509558991043505</v>
      </c>
      <c r="AN130" s="14">
        <f t="shared" si="189"/>
        <v>3.05277300478765</v>
      </c>
      <c r="AO130" s="11">
        <f t="shared" si="190"/>
        <v>9.8020445006122853E-3</v>
      </c>
      <c r="AP130" s="11">
        <f t="shared" si="191"/>
        <v>1.2347990815516387E-2</v>
      </c>
      <c r="AQ130" s="11">
        <f t="shared" si="192"/>
        <v>1.1201185668597602E-2</v>
      </c>
      <c r="AR130" s="1">
        <f t="shared" si="205"/>
        <v>152505.6836123456</v>
      </c>
      <c r="AS130" s="1">
        <f t="shared" si="193"/>
        <v>52223.703443531049</v>
      </c>
      <c r="AT130" s="1">
        <f t="shared" si="194"/>
        <v>20069.59631699364</v>
      </c>
      <c r="AU130" s="1">
        <f t="shared" si="153"/>
        <v>30501.13672246912</v>
      </c>
      <c r="AV130" s="1">
        <f t="shared" si="154"/>
        <v>10444.74068870621</v>
      </c>
      <c r="AW130" s="1">
        <f t="shared" si="155"/>
        <v>4013.9192633987282</v>
      </c>
      <c r="AX130" s="17">
        <f t="shared" si="195"/>
        <v>0.16045659599602882</v>
      </c>
      <c r="AY130" s="17">
        <v>0.05</v>
      </c>
      <c r="AZ130" s="17">
        <v>0</v>
      </c>
      <c r="BA130" s="2">
        <f t="shared" si="206"/>
        <v>3988.6812145398503</v>
      </c>
      <c r="BB130" s="17">
        <f t="shared" si="196"/>
        <v>5.0544596199516324E-3</v>
      </c>
      <c r="BC130" s="17">
        <f t="shared" si="197"/>
        <v>3.7332628780905944E-2</v>
      </c>
      <c r="BD130" s="17">
        <f t="shared" si="198"/>
        <v>8.4848422908279916E-2</v>
      </c>
      <c r="BE130" s="1">
        <f t="shared" si="199"/>
        <v>2160.355483812823</v>
      </c>
      <c r="BF130" s="1">
        <f t="shared" si="200"/>
        <v>445.39999754436167</v>
      </c>
      <c r="BG130" s="1">
        <f t="shared" si="201"/>
        <v>-2605.7554813571846</v>
      </c>
      <c r="BH130" s="12">
        <f t="shared" si="146"/>
        <v>11.089769554988649</v>
      </c>
      <c r="BI130" s="2">
        <f t="shared" si="147"/>
        <v>1.5964952083839196E-4</v>
      </c>
      <c r="BJ130" s="2">
        <f t="shared" si="139"/>
        <v>2.339537706397668E-4</v>
      </c>
      <c r="BK130" s="2">
        <f t="shared" si="140"/>
        <v>-7.1992548700223189E-4</v>
      </c>
      <c r="BL130" s="2">
        <f t="shared" si="148"/>
        <v>24.347459313842382</v>
      </c>
      <c r="BM130" s="2">
        <f t="shared" si="141"/>
        <v>12.217932337387063</v>
      </c>
      <c r="BN130" s="2">
        <f t="shared" si="142"/>
        <v>-14.448613902449846</v>
      </c>
      <c r="BO130" s="2">
        <f t="shared" si="143"/>
        <v>352.05082382098476</v>
      </c>
      <c r="BP130" s="2">
        <f t="shared" si="144"/>
        <v>14.852650238041363</v>
      </c>
      <c r="BQ130" s="2">
        <f t="shared" si="145"/>
        <v>0</v>
      </c>
      <c r="BR130" s="11">
        <f t="shared" si="149"/>
        <v>4.3384836974627444E-2</v>
      </c>
      <c r="BS130" s="11"/>
      <c r="BT130" s="11"/>
    </row>
    <row r="131" spans="1:72" x14ac:dyDescent="0.3">
      <c r="A131" s="2">
        <f t="shared" si="156"/>
        <v>2085</v>
      </c>
      <c r="B131" s="5">
        <f t="shared" si="157"/>
        <v>1163.4659947309976</v>
      </c>
      <c r="C131" s="5">
        <f t="shared" si="158"/>
        <v>2954.4586075427555</v>
      </c>
      <c r="D131" s="5">
        <f t="shared" si="159"/>
        <v>4340.7798758900162</v>
      </c>
      <c r="E131" s="15">
        <f t="shared" si="160"/>
        <v>8.7679561413695777E-5</v>
      </c>
      <c r="F131" s="15">
        <f t="shared" si="161"/>
        <v>1.7273461538011502E-4</v>
      </c>
      <c r="G131" s="15">
        <f t="shared" si="162"/>
        <v>3.5263157275887413E-4</v>
      </c>
      <c r="H131" s="5">
        <f t="shared" si="163"/>
        <v>154420.19340095521</v>
      </c>
      <c r="I131" s="5">
        <f t="shared" si="164"/>
        <v>53053.151850676193</v>
      </c>
      <c r="J131" s="5">
        <f t="shared" si="165"/>
        <v>20363.609264460945</v>
      </c>
      <c r="K131" s="5">
        <f t="shared" si="166"/>
        <v>132724.28596992072</v>
      </c>
      <c r="L131" s="5">
        <f t="shared" si="167"/>
        <v>17956.979229707631</v>
      </c>
      <c r="M131" s="5">
        <f t="shared" si="168"/>
        <v>4691.2328767386925</v>
      </c>
      <c r="N131" s="15">
        <f t="shared" si="169"/>
        <v>1.246492219689177E-2</v>
      </c>
      <c r="O131" s="15">
        <f t="shared" si="170"/>
        <v>1.5707156328718108E-2</v>
      </c>
      <c r="P131" s="15">
        <f t="shared" si="171"/>
        <v>1.4291997839778192E-2</v>
      </c>
      <c r="Q131" s="5">
        <f t="shared" si="172"/>
        <v>9668.4763219037523</v>
      </c>
      <c r="R131" s="5">
        <f t="shared" si="173"/>
        <v>12682.805882046559</v>
      </c>
      <c r="S131" s="5">
        <f t="shared" si="174"/>
        <v>6421.6663058433342</v>
      </c>
      <c r="T131" s="5">
        <f t="shared" si="175"/>
        <v>62.611476575471933</v>
      </c>
      <c r="U131" s="5">
        <f t="shared" si="176"/>
        <v>239.05848078062698</v>
      </c>
      <c r="V131" s="5">
        <f t="shared" si="177"/>
        <v>315.35010431822508</v>
      </c>
      <c r="W131" s="15">
        <f t="shared" si="178"/>
        <v>-1.0734613539272964E-2</v>
      </c>
      <c r="X131" s="15">
        <f t="shared" si="179"/>
        <v>-1.217998157191269E-2</v>
      </c>
      <c r="Y131" s="15">
        <f t="shared" si="180"/>
        <v>-9.7425357312937999E-3</v>
      </c>
      <c r="Z131" s="5">
        <f t="shared" si="202"/>
        <v>13835.521239028561</v>
      </c>
      <c r="AA131" s="5">
        <f t="shared" si="203"/>
        <v>35300.926657333504</v>
      </c>
      <c r="AB131" s="5">
        <f t="shared" si="204"/>
        <v>31164.329327133597</v>
      </c>
      <c r="AC131" s="16">
        <f t="shared" si="181"/>
        <v>1.7073604222506027</v>
      </c>
      <c r="AD131" s="16">
        <f t="shared" si="182"/>
        <v>2.9401433252050593</v>
      </c>
      <c r="AE131" s="16">
        <f t="shared" si="183"/>
        <v>4.8761189749476195</v>
      </c>
      <c r="AF131" s="15">
        <f t="shared" si="184"/>
        <v>-4.0504037456468023E-3</v>
      </c>
      <c r="AG131" s="15">
        <f t="shared" si="185"/>
        <v>2.9673830763510267E-4</v>
      </c>
      <c r="AH131" s="15">
        <f t="shared" si="186"/>
        <v>9.7937136394747881E-3</v>
      </c>
      <c r="AI131" s="1">
        <f t="shared" si="150"/>
        <v>271653.1290522418</v>
      </c>
      <c r="AJ131" s="1">
        <f t="shared" si="151"/>
        <v>90452.601187517808</v>
      </c>
      <c r="AK131" s="1">
        <f t="shared" si="152"/>
        <v>35076.812713665349</v>
      </c>
      <c r="AL131" s="14">
        <f t="shared" si="187"/>
        <v>44.603355782355081</v>
      </c>
      <c r="AM131" s="14">
        <f t="shared" si="188"/>
        <v>9.0603769571242623</v>
      </c>
      <c r="AN131" s="14">
        <f t="shared" si="189"/>
        <v>3.0866257352460522</v>
      </c>
      <c r="AO131" s="11">
        <f t="shared" si="190"/>
        <v>9.7040240556061624E-3</v>
      </c>
      <c r="AP131" s="11">
        <f t="shared" si="191"/>
        <v>1.2224510907361224E-2</v>
      </c>
      <c r="AQ131" s="11">
        <f t="shared" si="192"/>
        <v>1.1089173811911626E-2</v>
      </c>
      <c r="AR131" s="1">
        <f t="shared" si="205"/>
        <v>154420.19340095521</v>
      </c>
      <c r="AS131" s="1">
        <f t="shared" si="193"/>
        <v>53053.151850676193</v>
      </c>
      <c r="AT131" s="1">
        <f t="shared" si="194"/>
        <v>20363.609264460945</v>
      </c>
      <c r="AU131" s="1">
        <f t="shared" si="153"/>
        <v>30884.038680191043</v>
      </c>
      <c r="AV131" s="1">
        <f t="shared" si="154"/>
        <v>10610.630370135239</v>
      </c>
      <c r="AW131" s="1">
        <f t="shared" si="155"/>
        <v>4072.7218528921894</v>
      </c>
      <c r="AX131" s="17">
        <f t="shared" si="195"/>
        <v>0.16262434131943757</v>
      </c>
      <c r="AY131" s="17">
        <v>0.05</v>
      </c>
      <c r="AZ131" s="17">
        <v>0</v>
      </c>
      <c r="BA131" s="2">
        <f t="shared" si="206"/>
        <v>4015.0388611747835</v>
      </c>
      <c r="BB131" s="17">
        <f t="shared" si="196"/>
        <v>4.9671817415641818E-3</v>
      </c>
      <c r="BC131" s="17">
        <f t="shared" si="197"/>
        <v>3.6888715491619345E-2</v>
      </c>
      <c r="BD131" s="17">
        <f t="shared" si="198"/>
        <v>8.4844099960663541E-2</v>
      </c>
      <c r="BE131" s="1">
        <f t="shared" si="199"/>
        <v>2181.2689798245824</v>
      </c>
      <c r="BF131" s="1">
        <f t="shared" si="200"/>
        <v>462.84049281377855</v>
      </c>
      <c r="BG131" s="1">
        <f t="shared" si="201"/>
        <v>-2644.1094726383612</v>
      </c>
      <c r="BH131" s="12">
        <f t="shared" si="146"/>
        <v>11.087882443146615</v>
      </c>
      <c r="BI131" s="2">
        <f t="shared" si="147"/>
        <v>1.5908964234178952E-4</v>
      </c>
      <c r="BJ131" s="2">
        <f t="shared" si="139"/>
        <v>2.3280942185402979E-4</v>
      </c>
      <c r="BK131" s="2">
        <f t="shared" si="140"/>
        <v>-7.1985212981350694E-4</v>
      </c>
      <c r="BL131" s="2">
        <f t="shared" si="148"/>
        <v>24.56665333850793</v>
      </c>
      <c r="BM131" s="2">
        <f t="shared" si="141"/>
        <v>12.351273609889976</v>
      </c>
      <c r="BN131" s="2">
        <f t="shared" si="142"/>
        <v>-14.658787499712274</v>
      </c>
      <c r="BO131" s="2">
        <f t="shared" si="143"/>
        <v>363.01461729408226</v>
      </c>
      <c r="BP131" s="2">
        <f t="shared" si="144"/>
        <v>15.028826966969946</v>
      </c>
      <c r="BQ131" s="2">
        <f t="shared" si="145"/>
        <v>0</v>
      </c>
      <c r="BR131" s="11">
        <f t="shared" si="149"/>
        <v>4.32574661751228E-2</v>
      </c>
      <c r="BS131" s="11"/>
      <c r="BT131" s="11"/>
    </row>
    <row r="132" spans="1:72" x14ac:dyDescent="0.3">
      <c r="A132" s="2">
        <f t="shared" si="156"/>
        <v>2086</v>
      </c>
      <c r="B132" s="5">
        <f t="shared" si="157"/>
        <v>1163.5629063097285</v>
      </c>
      <c r="C132" s="5">
        <f t="shared" si="158"/>
        <v>2954.9434279504244</v>
      </c>
      <c r="D132" s="5">
        <f t="shared" si="159"/>
        <v>4342.2340371229193</v>
      </c>
      <c r="E132" s="15">
        <f t="shared" si="160"/>
        <v>8.3295583343010989E-5</v>
      </c>
      <c r="F132" s="15">
        <f t="shared" si="161"/>
        <v>1.6409788461110926E-4</v>
      </c>
      <c r="G132" s="15">
        <f t="shared" si="162"/>
        <v>3.3499999412093043E-4</v>
      </c>
      <c r="H132" s="5">
        <f t="shared" si="163"/>
        <v>156338.73283412357</v>
      </c>
      <c r="I132" s="5">
        <f t="shared" si="164"/>
        <v>53886.926269431649</v>
      </c>
      <c r="J132" s="5">
        <f t="shared" si="165"/>
        <v>20658.603096151</v>
      </c>
      <c r="K132" s="5">
        <f t="shared" si="166"/>
        <v>134362.0804567895</v>
      </c>
      <c r="L132" s="5">
        <f t="shared" si="167"/>
        <v>18236.195576443952</v>
      </c>
      <c r="M132" s="5">
        <f t="shared" si="168"/>
        <v>4757.5977986297103</v>
      </c>
      <c r="N132" s="15">
        <f t="shared" si="169"/>
        <v>1.2339825186476805E-2</v>
      </c>
      <c r="O132" s="15">
        <f t="shared" si="170"/>
        <v>1.5549182474655421E-2</v>
      </c>
      <c r="P132" s="15">
        <f t="shared" si="171"/>
        <v>1.4146584412827901E-2</v>
      </c>
      <c r="Q132" s="5">
        <f t="shared" si="172"/>
        <v>9683.5220823070358</v>
      </c>
      <c r="R132" s="5">
        <f t="shared" si="173"/>
        <v>12725.222661755026</v>
      </c>
      <c r="S132" s="5">
        <f t="shared" si="174"/>
        <v>6451.2230156023998</v>
      </c>
      <c r="T132" s="5">
        <f t="shared" si="175"/>
        <v>61.939366571310998</v>
      </c>
      <c r="U132" s="5">
        <f t="shared" si="176"/>
        <v>236.1467528901095</v>
      </c>
      <c r="V132" s="5">
        <f t="shared" si="177"/>
        <v>312.27779465903757</v>
      </c>
      <c r="W132" s="15">
        <f t="shared" si="178"/>
        <v>-1.0734613539272964E-2</v>
      </c>
      <c r="X132" s="15">
        <f t="shared" si="179"/>
        <v>-1.217998157191269E-2</v>
      </c>
      <c r="Y132" s="15">
        <f t="shared" si="180"/>
        <v>-9.7425357312937999E-3</v>
      </c>
      <c r="Z132" s="5">
        <f t="shared" si="202"/>
        <v>13767.051601955098</v>
      </c>
      <c r="AA132" s="5">
        <f t="shared" si="203"/>
        <v>35435.315602322153</v>
      </c>
      <c r="AB132" s="5">
        <f t="shared" si="204"/>
        <v>31619.47760856061</v>
      </c>
      <c r="AC132" s="16">
        <f t="shared" si="181"/>
        <v>1.7004449232011498</v>
      </c>
      <c r="AD132" s="16">
        <f t="shared" si="182"/>
        <v>2.9410157783595854</v>
      </c>
      <c r="AE132" s="16">
        <f t="shared" si="183"/>
        <v>4.9238742878602659</v>
      </c>
      <c r="AF132" s="15">
        <f t="shared" si="184"/>
        <v>-4.0504037456468023E-3</v>
      </c>
      <c r="AG132" s="15">
        <f t="shared" si="185"/>
        <v>2.9673830763510267E-4</v>
      </c>
      <c r="AH132" s="15">
        <f t="shared" si="186"/>
        <v>9.7937136394747881E-3</v>
      </c>
      <c r="AI132" s="1">
        <f t="shared" si="150"/>
        <v>275371.85482720868</v>
      </c>
      <c r="AJ132" s="1">
        <f t="shared" si="151"/>
        <v>92017.971438901281</v>
      </c>
      <c r="AK132" s="1">
        <f t="shared" si="152"/>
        <v>35641.853295191002</v>
      </c>
      <c r="AL132" s="14">
        <f t="shared" si="187"/>
        <v>45.031859499453084</v>
      </c>
      <c r="AM132" s="14">
        <f t="shared" si="188"/>
        <v>9.1700280472920603</v>
      </c>
      <c r="AN132" s="14">
        <f t="shared" si="189"/>
        <v>3.1205115832238106</v>
      </c>
      <c r="AO132" s="11">
        <f t="shared" si="190"/>
        <v>9.6069838150500998E-3</v>
      </c>
      <c r="AP132" s="11">
        <f t="shared" si="191"/>
        <v>1.2102265798287611E-2</v>
      </c>
      <c r="AQ132" s="11">
        <f t="shared" si="192"/>
        <v>1.0978282073792509E-2</v>
      </c>
      <c r="AR132" s="1">
        <f t="shared" si="205"/>
        <v>156338.73283412357</v>
      </c>
      <c r="AS132" s="1">
        <f t="shared" si="193"/>
        <v>53886.926269431649</v>
      </c>
      <c r="AT132" s="1">
        <f t="shared" si="194"/>
        <v>20658.603096151</v>
      </c>
      <c r="AU132" s="1">
        <f t="shared" si="153"/>
        <v>31267.746566824717</v>
      </c>
      <c r="AV132" s="1">
        <f t="shared" si="154"/>
        <v>10777.38525388633</v>
      </c>
      <c r="AW132" s="1">
        <f t="shared" si="155"/>
        <v>4131.7206192302001</v>
      </c>
      <c r="AX132" s="17">
        <f t="shared" si="195"/>
        <v>0.16483750668905117</v>
      </c>
      <c r="AY132" s="17">
        <v>0.05</v>
      </c>
      <c r="AZ132" s="17">
        <v>0</v>
      </c>
      <c r="BA132" s="2">
        <f t="shared" si="206"/>
        <v>4041.0922406418936</v>
      </c>
      <c r="BB132" s="17">
        <f t="shared" si="196"/>
        <v>4.8807449385202652E-3</v>
      </c>
      <c r="BC132" s="17">
        <f t="shared" si="197"/>
        <v>3.6447240544020071E-2</v>
      </c>
      <c r="BD132" s="17">
        <f t="shared" si="198"/>
        <v>8.4833131492975014E-2</v>
      </c>
      <c r="BE132" s="1">
        <f t="shared" si="199"/>
        <v>2202.1329931011965</v>
      </c>
      <c r="BF132" s="1">
        <f t="shared" si="200"/>
        <v>480.2463086050048</v>
      </c>
      <c r="BG132" s="1">
        <f t="shared" si="201"/>
        <v>-2682.3793017062012</v>
      </c>
      <c r="BH132" s="12">
        <f t="shared" si="146"/>
        <v>11.085154629135811</v>
      </c>
      <c r="BI132" s="2">
        <f t="shared" si="147"/>
        <v>1.5852379817468828E-4</v>
      </c>
      <c r="BJ132" s="2">
        <f t="shared" si="139"/>
        <v>2.3163227111283469E-4</v>
      </c>
      <c r="BK132" s="2">
        <f t="shared" si="140"/>
        <v>-7.19666019890439E-4</v>
      </c>
      <c r="BL132" s="2">
        <f t="shared" si="148"/>
        <v>24.783409730683115</v>
      </c>
      <c r="BM132" s="2">
        <f t="shared" si="141"/>
        <v>12.481951115078326</v>
      </c>
      <c r="BN132" s="2">
        <f t="shared" si="142"/>
        <v>-14.867294666703291</v>
      </c>
      <c r="BO132" s="2">
        <f t="shared" si="143"/>
        <v>374.37917230793107</v>
      </c>
      <c r="BP132" s="2">
        <f t="shared" si="144"/>
        <v>15.207124687186456</v>
      </c>
      <c r="BQ132" s="2">
        <f t="shared" si="145"/>
        <v>0</v>
      </c>
      <c r="BR132" s="11">
        <f t="shared" si="149"/>
        <v>4.3131102511844127E-2</v>
      </c>
      <c r="BS132" s="11"/>
      <c r="BT132" s="11"/>
    </row>
    <row r="133" spans="1:72" x14ac:dyDescent="0.3">
      <c r="A133" s="2">
        <f t="shared" si="156"/>
        <v>2087</v>
      </c>
      <c r="B133" s="5">
        <f t="shared" si="157"/>
        <v>1163.654979978214</v>
      </c>
      <c r="C133" s="5">
        <f t="shared" si="158"/>
        <v>2955.4040829178134</v>
      </c>
      <c r="D133" s="5">
        <f t="shared" si="159"/>
        <v>4343.6159530809819</v>
      </c>
      <c r="E133" s="15">
        <f t="shared" si="160"/>
        <v>7.9130804175860434E-5</v>
      </c>
      <c r="F133" s="15">
        <f t="shared" si="161"/>
        <v>1.5589299038055378E-4</v>
      </c>
      <c r="G133" s="15">
        <f t="shared" si="162"/>
        <v>3.1824999441488387E-4</v>
      </c>
      <c r="H133" s="5">
        <f t="shared" si="163"/>
        <v>158261.09010319048</v>
      </c>
      <c r="I133" s="5">
        <f t="shared" si="164"/>
        <v>54724.929008909174</v>
      </c>
      <c r="J133" s="5">
        <f t="shared" si="165"/>
        <v>20954.546717921232</v>
      </c>
      <c r="K133" s="5">
        <f t="shared" si="166"/>
        <v>136003.44846730554</v>
      </c>
      <c r="L133" s="5">
        <f t="shared" si="167"/>
        <v>18516.902417919213</v>
      </c>
      <c r="M133" s="5">
        <f t="shared" si="168"/>
        <v>4824.2171831646174</v>
      </c>
      <c r="N133" s="15">
        <f t="shared" si="169"/>
        <v>1.2216006219432529E-2</v>
      </c>
      <c r="O133" s="15">
        <f t="shared" si="170"/>
        <v>1.5392840041585032E-2</v>
      </c>
      <c r="P133" s="15">
        <f t="shared" si="171"/>
        <v>1.4002735698695368E-2</v>
      </c>
      <c r="Q133" s="5">
        <f t="shared" si="172"/>
        <v>9697.364640574433</v>
      </c>
      <c r="R133" s="5">
        <f t="shared" si="173"/>
        <v>12765.710993721023</v>
      </c>
      <c r="S133" s="5">
        <f t="shared" si="174"/>
        <v>6479.887994174549</v>
      </c>
      <c r="T133" s="5">
        <f t="shared" si="175"/>
        <v>61.274471408300613</v>
      </c>
      <c r="U133" s="5">
        <f t="shared" si="176"/>
        <v>233.27048979164095</v>
      </c>
      <c r="V133" s="5">
        <f t="shared" si="177"/>
        <v>309.23541708648224</v>
      </c>
      <c r="W133" s="15">
        <f t="shared" si="178"/>
        <v>-1.0734613539272964E-2</v>
      </c>
      <c r="X133" s="15">
        <f t="shared" si="179"/>
        <v>-1.217998157191269E-2</v>
      </c>
      <c r="Y133" s="15">
        <f t="shared" si="180"/>
        <v>-9.7425357312937999E-3</v>
      </c>
      <c r="Z133" s="5">
        <f t="shared" si="202"/>
        <v>13696.331507394038</v>
      </c>
      <c r="AA133" s="5">
        <f t="shared" si="203"/>
        <v>35564.376782127641</v>
      </c>
      <c r="AB133" s="5">
        <f t="shared" si="204"/>
        <v>32076.108554556376</v>
      </c>
      <c r="AC133" s="16">
        <f t="shared" si="181"/>
        <v>1.6935574347149498</v>
      </c>
      <c r="AD133" s="16">
        <f t="shared" si="182"/>
        <v>2.9418884904043838</v>
      </c>
      <c r="AE133" s="16">
        <f t="shared" si="183"/>
        <v>4.9720973026323421</v>
      </c>
      <c r="AF133" s="15">
        <f t="shared" si="184"/>
        <v>-4.0504037456468023E-3</v>
      </c>
      <c r="AG133" s="15">
        <f t="shared" si="185"/>
        <v>2.9673830763510267E-4</v>
      </c>
      <c r="AH133" s="15">
        <f t="shared" si="186"/>
        <v>9.7937136394747881E-3</v>
      </c>
      <c r="AI133" s="1">
        <f t="shared" si="150"/>
        <v>279102.41591131251</v>
      </c>
      <c r="AJ133" s="1">
        <f t="shared" si="151"/>
        <v>93593.55954889748</v>
      </c>
      <c r="AK133" s="1">
        <f t="shared" si="152"/>
        <v>36209.388584902103</v>
      </c>
      <c r="AL133" s="14">
        <f t="shared" si="187"/>
        <v>45.460153641372216</v>
      </c>
      <c r="AM133" s="14">
        <f t="shared" si="188"/>
        <v>9.2798963829300813</v>
      </c>
      <c r="AN133" s="14">
        <f t="shared" si="189"/>
        <v>3.1544268610352266</v>
      </c>
      <c r="AO133" s="11">
        <f t="shared" si="190"/>
        <v>9.5109139768995987E-3</v>
      </c>
      <c r="AP133" s="11">
        <f t="shared" si="191"/>
        <v>1.1981243140304734E-2</v>
      </c>
      <c r="AQ133" s="11">
        <f t="shared" si="192"/>
        <v>1.0868499253054584E-2</v>
      </c>
      <c r="AR133" s="1">
        <f t="shared" si="205"/>
        <v>158261.09010319048</v>
      </c>
      <c r="AS133" s="1">
        <f t="shared" si="193"/>
        <v>54724.929008909174</v>
      </c>
      <c r="AT133" s="1">
        <f t="shared" si="194"/>
        <v>20954.546717921232</v>
      </c>
      <c r="AU133" s="1">
        <f t="shared" si="153"/>
        <v>31652.218020638098</v>
      </c>
      <c r="AV133" s="1">
        <f t="shared" si="154"/>
        <v>10944.985801781835</v>
      </c>
      <c r="AW133" s="1">
        <f t="shared" si="155"/>
        <v>4190.9093435842469</v>
      </c>
      <c r="AX133" s="17">
        <f t="shared" si="195"/>
        <v>0.1670974451707741</v>
      </c>
      <c r="AY133" s="17">
        <v>0.05</v>
      </c>
      <c r="AZ133" s="17">
        <v>0</v>
      </c>
      <c r="BA133" s="2">
        <f t="shared" si="206"/>
        <v>4066.8408422039029</v>
      </c>
      <c r="BB133" s="17">
        <f t="shared" si="196"/>
        <v>4.7951509827392378E-3</v>
      </c>
      <c r="BC133" s="17">
        <f t="shared" si="197"/>
        <v>3.6008263302669041E-2</v>
      </c>
      <c r="BD133" s="17">
        <f t="shared" si="198"/>
        <v>8.4815569716721967E-2</v>
      </c>
      <c r="BE133" s="1">
        <f t="shared" si="199"/>
        <v>2222.9460256099178</v>
      </c>
      <c r="BF133" s="1">
        <f t="shared" si="200"/>
        <v>497.60739574020056</v>
      </c>
      <c r="BG133" s="1">
        <f t="shared" si="201"/>
        <v>-2720.5534213501182</v>
      </c>
      <c r="BH133" s="12">
        <f t="shared" si="146"/>
        <v>11.08159248814923</v>
      </c>
      <c r="BI133" s="2">
        <f t="shared" si="147"/>
        <v>1.5795214839004417E-4</v>
      </c>
      <c r="BJ133" s="2">
        <f t="shared" si="139"/>
        <v>2.3042313041925623E-4</v>
      </c>
      <c r="BK133" s="2">
        <f t="shared" si="140"/>
        <v>-7.1936808663721266E-4</v>
      </c>
      <c r="BL133" s="2">
        <f t="shared" si="148"/>
        <v>24.997679188349295</v>
      </c>
      <c r="BM133" s="2">
        <f t="shared" si="141"/>
        <v>12.609889454204417</v>
      </c>
      <c r="BN133" s="2">
        <f t="shared" si="142"/>
        <v>-15.074032178821081</v>
      </c>
      <c r="BO133" s="2">
        <f t="shared" si="143"/>
        <v>386.16214585501706</v>
      </c>
      <c r="BP133" s="2">
        <f t="shared" si="144"/>
        <v>15.387568674171284</v>
      </c>
      <c r="BQ133" s="2">
        <f t="shared" si="145"/>
        <v>0</v>
      </c>
      <c r="BR133" s="11">
        <f t="shared" si="149"/>
        <v>4.3005748670031679E-2</v>
      </c>
      <c r="BS133" s="11"/>
      <c r="BT133" s="11"/>
    </row>
    <row r="134" spans="1:72" x14ac:dyDescent="0.3">
      <c r="A134" s="2">
        <f t="shared" si="156"/>
        <v>2088</v>
      </c>
      <c r="B134" s="5">
        <f t="shared" si="157"/>
        <v>1163.7424568848455</v>
      </c>
      <c r="C134" s="5">
        <f t="shared" si="158"/>
        <v>2955.8417733590686</v>
      </c>
      <c r="D134" s="5">
        <f t="shared" si="159"/>
        <v>4344.9291910461498</v>
      </c>
      <c r="E134" s="15">
        <f t="shared" si="160"/>
        <v>7.5174263967067411E-5</v>
      </c>
      <c r="F134" s="15">
        <f t="shared" si="161"/>
        <v>1.4809834086152609E-4</v>
      </c>
      <c r="G134" s="15">
        <f t="shared" si="162"/>
        <v>3.0233749469413967E-4</v>
      </c>
      <c r="H134" s="5">
        <f t="shared" si="163"/>
        <v>160187.053930266</v>
      </c>
      <c r="I134" s="5">
        <f t="shared" si="164"/>
        <v>55567.061689700618</v>
      </c>
      <c r="J134" s="5">
        <f t="shared" si="165"/>
        <v>21251.408933830335</v>
      </c>
      <c r="K134" s="5">
        <f t="shared" si="166"/>
        <v>137648.19955014909</v>
      </c>
      <c r="L134" s="5">
        <f t="shared" si="167"/>
        <v>18799.065021181181</v>
      </c>
      <c r="M134" s="5">
        <f t="shared" si="168"/>
        <v>4891.0829151426351</v>
      </c>
      <c r="N134" s="15">
        <f t="shared" si="169"/>
        <v>1.2093451315971171E-2</v>
      </c>
      <c r="O134" s="15">
        <f t="shared" si="170"/>
        <v>1.5238110397390869E-2</v>
      </c>
      <c r="P134" s="15">
        <f t="shared" si="171"/>
        <v>1.3860431535164475E-2</v>
      </c>
      <c r="Q134" s="5">
        <f t="shared" si="172"/>
        <v>9710.0127765912639</v>
      </c>
      <c r="R134" s="5">
        <f t="shared" si="173"/>
        <v>12804.276879121468</v>
      </c>
      <c r="S134" s="5">
        <f t="shared" si="174"/>
        <v>6507.6633971988304</v>
      </c>
      <c r="T134" s="5">
        <f t="shared" si="175"/>
        <v>60.616713637909278</v>
      </c>
      <c r="U134" s="5">
        <f t="shared" si="176"/>
        <v>230.42925952470773</v>
      </c>
      <c r="V134" s="5">
        <f t="shared" si="177"/>
        <v>306.22267998613563</v>
      </c>
      <c r="W134" s="15">
        <f t="shared" si="178"/>
        <v>-1.0734613539272964E-2</v>
      </c>
      <c r="X134" s="15">
        <f t="shared" si="179"/>
        <v>-1.217998157191269E-2</v>
      </c>
      <c r="Y134" s="15">
        <f t="shared" si="180"/>
        <v>-9.7425357312937999E-3</v>
      </c>
      <c r="Z134" s="5">
        <f t="shared" si="202"/>
        <v>13623.390648813165</v>
      </c>
      <c r="AA134" s="5">
        <f t="shared" si="203"/>
        <v>35688.120222905301</v>
      </c>
      <c r="AB134" s="5">
        <f t="shared" si="204"/>
        <v>32534.173688696937</v>
      </c>
      <c r="AC134" s="16">
        <f t="shared" si="181"/>
        <v>1.6866978433379123</v>
      </c>
      <c r="AD134" s="16">
        <f t="shared" si="182"/>
        <v>2.9427614614162776</v>
      </c>
      <c r="AE134" s="16">
        <f t="shared" si="183"/>
        <v>5.0207925998019283</v>
      </c>
      <c r="AF134" s="15">
        <f t="shared" si="184"/>
        <v>-4.0504037456468023E-3</v>
      </c>
      <c r="AG134" s="15">
        <f t="shared" si="185"/>
        <v>2.9673830763510267E-4</v>
      </c>
      <c r="AH134" s="15">
        <f t="shared" si="186"/>
        <v>9.7937136394747881E-3</v>
      </c>
      <c r="AI134" s="1">
        <f t="shared" si="150"/>
        <v>282844.39234081935</v>
      </c>
      <c r="AJ134" s="1">
        <f t="shared" si="151"/>
        <v>95179.189395789566</v>
      </c>
      <c r="AK134" s="1">
        <f t="shared" si="152"/>
        <v>36779.359069996142</v>
      </c>
      <c r="AL134" s="14">
        <f t="shared" si="187"/>
        <v>45.888197575925354</v>
      </c>
      <c r="AM134" s="14">
        <f t="shared" si="188"/>
        <v>9.3899692308619951</v>
      </c>
      <c r="AN134" s="14">
        <f t="shared" si="189"/>
        <v>3.1883679081583738</v>
      </c>
      <c r="AO134" s="11">
        <f t="shared" si="190"/>
        <v>9.4158048371306025E-3</v>
      </c>
      <c r="AP134" s="11">
        <f t="shared" si="191"/>
        <v>1.1861430708901687E-2</v>
      </c>
      <c r="AQ134" s="11">
        <f t="shared" si="192"/>
        <v>1.0759814260524039E-2</v>
      </c>
      <c r="AR134" s="1">
        <f t="shared" si="205"/>
        <v>160187.053930266</v>
      </c>
      <c r="AS134" s="1">
        <f t="shared" si="193"/>
        <v>55567.061689700618</v>
      </c>
      <c r="AT134" s="1">
        <f t="shared" si="194"/>
        <v>21251.408933830335</v>
      </c>
      <c r="AU134" s="1">
        <f t="shared" si="153"/>
        <v>32037.410786053202</v>
      </c>
      <c r="AV134" s="1">
        <f t="shared" si="154"/>
        <v>11113.412337940124</v>
      </c>
      <c r="AW134" s="1">
        <f t="shared" si="155"/>
        <v>4250.2817867660669</v>
      </c>
      <c r="AX134" s="17">
        <f t="shared" si="195"/>
        <v>0.16940556696702819</v>
      </c>
      <c r="AY134" s="17">
        <v>0.05</v>
      </c>
      <c r="AZ134" s="17">
        <v>0</v>
      </c>
      <c r="BA134" s="2">
        <f t="shared" si="206"/>
        <v>4092.2842280207697</v>
      </c>
      <c r="BB134" s="17">
        <f t="shared" si="196"/>
        <v>4.7104013098022996E-3</v>
      </c>
      <c r="BC134" s="17">
        <f t="shared" si="197"/>
        <v>3.5571841936848286E-2</v>
      </c>
      <c r="BD134" s="17">
        <f t="shared" si="198"/>
        <v>8.479147021430665E-2</v>
      </c>
      <c r="BE134" s="1">
        <f t="shared" si="199"/>
        <v>2243.7065797193864</v>
      </c>
      <c r="BF134" s="1">
        <f t="shared" si="200"/>
        <v>514.91383955283891</v>
      </c>
      <c r="BG134" s="1">
        <f t="shared" si="201"/>
        <v>-2758.6204192722253</v>
      </c>
      <c r="BH134" s="12">
        <f t="shared" si="146"/>
        <v>11.077202850558068</v>
      </c>
      <c r="BI134" s="2">
        <f t="shared" si="147"/>
        <v>1.5737485285591943E-4</v>
      </c>
      <c r="BJ134" s="2">
        <f t="shared" ref="BJ134:BJ197" si="207">BJ$5*BC134^2+BF134*$BH134/AS134/1000</f>
        <v>2.2918282549047101E-4</v>
      </c>
      <c r="BK134" s="2">
        <f t="shared" ref="BK134:BK197" si="208">BK$5*BD134^2+BG134*$BH134/AT134/1000</f>
        <v>-7.1895934211036502E-4</v>
      </c>
      <c r="BL134" s="2">
        <f t="shared" si="148"/>
        <v>25.209414041698842</v>
      </c>
      <c r="BM134" s="2">
        <f t="shared" ref="BM134:BM197" si="209">BJ134*AS134</f>
        <v>12.735016202248895</v>
      </c>
      <c r="BN134" s="2">
        <f t="shared" ref="BN134:BN197" si="210">BK134*AT134</f>
        <v>-15.278898985984991</v>
      </c>
      <c r="BO134" s="2">
        <f t="shared" ref="BO134:BO197" si="211">2*BI$5*AX134*AR134/Z134*1000</f>
        <v>398.38215597522634</v>
      </c>
      <c r="BP134" s="2">
        <f t="shared" ref="BP134:BP197" si="212">2*BJ$5*AY134*AS134/AA134*1000</f>
        <v>15.570184515920973</v>
      </c>
      <c r="BQ134" s="2">
        <f t="shared" ref="BQ134:BQ197" si="213">2*BK$5*AZ134*AT134/AB134*1000</f>
        <v>0</v>
      </c>
      <c r="BR134" s="11">
        <f t="shared" si="149"/>
        <v>4.2881406647879955E-2</v>
      </c>
      <c r="BS134" s="11"/>
      <c r="BT134" s="11"/>
    </row>
    <row r="135" spans="1:72" x14ac:dyDescent="0.3">
      <c r="A135" s="2">
        <f t="shared" si="156"/>
        <v>2089</v>
      </c>
      <c r="B135" s="5">
        <f t="shared" si="157"/>
        <v>1163.8255661933567</v>
      </c>
      <c r="C135" s="5">
        <f t="shared" si="158"/>
        <v>2956.2576408584277</v>
      </c>
      <c r="D135" s="5">
        <f t="shared" si="159"/>
        <v>4346.1771443020816</v>
      </c>
      <c r="E135" s="15">
        <f t="shared" si="160"/>
        <v>7.1415550768714036E-5</v>
      </c>
      <c r="F135" s="15">
        <f t="shared" si="161"/>
        <v>1.4069342381844977E-4</v>
      </c>
      <c r="G135" s="15">
        <f t="shared" si="162"/>
        <v>2.8722061995943267E-4</v>
      </c>
      <c r="H135" s="5">
        <f t="shared" si="163"/>
        <v>162116.41364167898</v>
      </c>
      <c r="I135" s="5">
        <f t="shared" si="164"/>
        <v>56413.225289308532</v>
      </c>
      <c r="J135" s="5">
        <f t="shared" si="165"/>
        <v>21549.158456898422</v>
      </c>
      <c r="K135" s="5">
        <f t="shared" si="166"/>
        <v>139296.14398481528</v>
      </c>
      <c r="L135" s="5">
        <f t="shared" si="167"/>
        <v>19082.648450399425</v>
      </c>
      <c r="M135" s="5">
        <f t="shared" si="168"/>
        <v>4958.1868712253863</v>
      </c>
      <c r="N135" s="15">
        <f t="shared" si="169"/>
        <v>1.197214667574209E-2</v>
      </c>
      <c r="O135" s="15">
        <f t="shared" si="170"/>
        <v>1.5084975178219162E-2</v>
      </c>
      <c r="P135" s="15">
        <f t="shared" si="171"/>
        <v>1.3719652119370096E-2</v>
      </c>
      <c r="Q135" s="5">
        <f t="shared" si="172"/>
        <v>9721.4755585380517</v>
      </c>
      <c r="R135" s="5">
        <f t="shared" si="173"/>
        <v>12840.927011205998</v>
      </c>
      <c r="S135" s="5">
        <f t="shared" si="174"/>
        <v>6534.5516093624674</v>
      </c>
      <c r="T135" s="5">
        <f t="shared" si="175"/>
        <v>59.966016642985544</v>
      </c>
      <c r="U135" s="5">
        <f t="shared" si="176"/>
        <v>227.6226353900673</v>
      </c>
      <c r="V135" s="5">
        <f t="shared" si="177"/>
        <v>303.23929458463817</v>
      </c>
      <c r="W135" s="15">
        <f t="shared" si="178"/>
        <v>-1.0734613539272964E-2</v>
      </c>
      <c r="X135" s="15">
        <f t="shared" si="179"/>
        <v>-1.217998157191269E-2</v>
      </c>
      <c r="Y135" s="15">
        <f t="shared" si="180"/>
        <v>-9.7425357312937999E-3</v>
      </c>
      <c r="Z135" s="5">
        <f t="shared" si="202"/>
        <v>13548.258265507546</v>
      </c>
      <c r="AA135" s="5">
        <f t="shared" si="203"/>
        <v>35806.557939566403</v>
      </c>
      <c r="AB135" s="5">
        <f t="shared" si="204"/>
        <v>32993.624385072311</v>
      </c>
      <c r="AC135" s="16">
        <f t="shared" si="181"/>
        <v>1.679866036075482</v>
      </c>
      <c r="AD135" s="16">
        <f t="shared" si="182"/>
        <v>2.9436346914721119</v>
      </c>
      <c r="AE135" s="16">
        <f t="shared" si="183"/>
        <v>5.0699648047675829</v>
      </c>
      <c r="AF135" s="15">
        <f t="shared" si="184"/>
        <v>-4.0504037456468023E-3</v>
      </c>
      <c r="AG135" s="15">
        <f t="shared" si="185"/>
        <v>2.9673830763510267E-4</v>
      </c>
      <c r="AH135" s="15">
        <f t="shared" si="186"/>
        <v>9.7937136394747881E-3</v>
      </c>
      <c r="AI135" s="1">
        <f t="shared" si="150"/>
        <v>286597.36389279063</v>
      </c>
      <c r="AJ135" s="1">
        <f t="shared" si="151"/>
        <v>96774.682794150736</v>
      </c>
      <c r="AK135" s="1">
        <f t="shared" si="152"/>
        <v>37351.704949762599</v>
      </c>
      <c r="AL135" s="14">
        <f t="shared" si="187"/>
        <v>46.315951145500932</v>
      </c>
      <c r="AM135" s="14">
        <f t="shared" si="188"/>
        <v>9.5002339155586775</v>
      </c>
      <c r="AN135" s="14">
        <f t="shared" si="189"/>
        <v>3.2223310921795134</v>
      </c>
      <c r="AO135" s="11">
        <f t="shared" si="190"/>
        <v>9.3216467887592969E-3</v>
      </c>
      <c r="AP135" s="11">
        <f t="shared" si="191"/>
        <v>1.174281640181267E-2</v>
      </c>
      <c r="AQ135" s="11">
        <f t="shared" si="192"/>
        <v>1.0652216117918799E-2</v>
      </c>
      <c r="AR135" s="1">
        <f t="shared" si="205"/>
        <v>162116.41364167898</v>
      </c>
      <c r="AS135" s="1">
        <f t="shared" si="193"/>
        <v>56413.225289308532</v>
      </c>
      <c r="AT135" s="1">
        <f t="shared" si="194"/>
        <v>21549.158456898422</v>
      </c>
      <c r="AU135" s="1">
        <f t="shared" si="153"/>
        <v>32423.282728335798</v>
      </c>
      <c r="AV135" s="1">
        <f t="shared" si="154"/>
        <v>11282.645057861708</v>
      </c>
      <c r="AW135" s="1">
        <f t="shared" si="155"/>
        <v>4309.8316913796843</v>
      </c>
      <c r="AX135" s="17">
        <f t="shared" si="195"/>
        <v>0.17176334307514138</v>
      </c>
      <c r="AY135" s="17">
        <v>0.05</v>
      </c>
      <c r="AZ135" s="17">
        <v>0</v>
      </c>
      <c r="BA135" s="2">
        <f t="shared" si="206"/>
        <v>4117.4220295073128</v>
      </c>
      <c r="BB135" s="17">
        <f t="shared" si="196"/>
        <v>4.6264970051189489E-3</v>
      </c>
      <c r="BC135" s="17">
        <f t="shared" si="197"/>
        <v>3.5138033341991712E-2</v>
      </c>
      <c r="BD135" s="17">
        <f t="shared" si="198"/>
        <v>8.476089179642253E-2</v>
      </c>
      <c r="BE135" s="1">
        <f t="shared" si="199"/>
        <v>2264.4131562390439</v>
      </c>
      <c r="BF135" s="1">
        <f t="shared" si="200"/>
        <v>532.15587023587796</v>
      </c>
      <c r="BG135" s="1">
        <f t="shared" si="201"/>
        <v>-2796.5690264749219</v>
      </c>
      <c r="BH135" s="12">
        <f t="shared" ref="BH135:BH198" si="214">1000*SUMPRODUCT(AX135:AZ135,Z135:AB135)/(Z135*Z135/2/BI$5/AR135+AA135*AA135/2/BJ$5/AS135+AB135*AB135/2/BK$5/AT135)</f>
        <v>11.071992982350414</v>
      </c>
      <c r="BI135" s="2">
        <f t="shared" ref="BI135:BI198" si="215">BI$5*BB135^2+BE135*$BH135/AR135/1000</f>
        <v>1.5679207101143461E-4</v>
      </c>
      <c r="BJ135" s="2">
        <f t="shared" si="207"/>
        <v>2.2791219470562506E-4</v>
      </c>
      <c r="BK135" s="2">
        <f t="shared" si="208"/>
        <v>-7.1844087781248469E-4</v>
      </c>
      <c r="BL135" s="2">
        <f t="shared" ref="BL135:BL198" si="216">BI135*AR135</f>
        <v>25.418568239825237</v>
      </c>
      <c r="BM135" s="2">
        <f t="shared" si="209"/>
        <v>12.857261986109178</v>
      </c>
      <c r="BN135" s="2">
        <f t="shared" si="210"/>
        <v>-15.48179631789443</v>
      </c>
      <c r="BO135" s="2">
        <f t="shared" si="211"/>
        <v>411.05884798992031</v>
      </c>
      <c r="BP135" s="2">
        <f t="shared" si="212"/>
        <v>15.754998116412549</v>
      </c>
      <c r="BQ135" s="2">
        <f t="shared" si="213"/>
        <v>0</v>
      </c>
      <c r="BR135" s="11">
        <f t="shared" si="149"/>
        <v>4.2758077799104982E-2</v>
      </c>
      <c r="BS135" s="11"/>
      <c r="BT135" s="11"/>
    </row>
    <row r="136" spans="1:72" x14ac:dyDescent="0.3">
      <c r="A136" s="2">
        <f t="shared" si="156"/>
        <v>2090</v>
      </c>
      <c r="B136" s="5">
        <f t="shared" si="157"/>
        <v>1163.9045256749748</v>
      </c>
      <c r="C136" s="5">
        <f t="shared" si="158"/>
        <v>2956.6527705671506</v>
      </c>
      <c r="D136" s="5">
        <f t="shared" si="159"/>
        <v>4347.3630404112291</v>
      </c>
      <c r="E136" s="15">
        <f t="shared" si="160"/>
        <v>6.7844773230278332E-5</v>
      </c>
      <c r="F136" s="15">
        <f t="shared" si="161"/>
        <v>1.3365875262752726E-4</v>
      </c>
      <c r="G136" s="15">
        <f t="shared" si="162"/>
        <v>2.7285958896146101E-4</v>
      </c>
      <c r="H136" s="5">
        <f t="shared" si="163"/>
        <v>164048.95924020046</v>
      </c>
      <c r="I136" s="5">
        <f t="shared" si="164"/>
        <v>57263.320187603873</v>
      </c>
      <c r="J136" s="5">
        <f t="shared" si="165"/>
        <v>21847.763920061523</v>
      </c>
      <c r="K136" s="5">
        <f t="shared" si="166"/>
        <v>140947.09284257205</v>
      </c>
      <c r="L136" s="5">
        <f t="shared" si="167"/>
        <v>19367.617583521489</v>
      </c>
      <c r="M136" s="5">
        <f t="shared" si="168"/>
        <v>5025.5209231375538</v>
      </c>
      <c r="N136" s="15">
        <f t="shared" si="169"/>
        <v>1.1852078675894662E-2</v>
      </c>
      <c r="O136" s="15">
        <f t="shared" si="170"/>
        <v>1.4933416284577561E-2</v>
      </c>
      <c r="P136" s="15">
        <f t="shared" si="171"/>
        <v>1.3580378001268434E-2</v>
      </c>
      <c r="Q136" s="5">
        <f t="shared" si="172"/>
        <v>9731.7623340902592</v>
      </c>
      <c r="R136" s="5">
        <f t="shared" si="173"/>
        <v>12875.668761246348</v>
      </c>
      <c r="S136" s="5">
        <f t="shared" si="174"/>
        <v>6560.5552408377789</v>
      </c>
      <c r="T136" s="5">
        <f t="shared" si="175"/>
        <v>59.322304628833486</v>
      </c>
      <c r="U136" s="5">
        <f t="shared" si="176"/>
        <v>224.85019588566607</v>
      </c>
      <c r="V136" s="5">
        <f t="shared" si="177"/>
        <v>300.28497492201501</v>
      </c>
      <c r="W136" s="15">
        <f t="shared" si="178"/>
        <v>-1.0734613539272964E-2</v>
      </c>
      <c r="X136" s="15">
        <f t="shared" si="179"/>
        <v>-1.217998157191269E-2</v>
      </c>
      <c r="Y136" s="15">
        <f t="shared" si="180"/>
        <v>-9.7425357312937999E-3</v>
      </c>
      <c r="Z136" s="5">
        <f t="shared" si="202"/>
        <v>13470.963085896028</v>
      </c>
      <c r="AA136" s="5">
        <f t="shared" si="203"/>
        <v>35919.703900029148</v>
      </c>
      <c r="AB136" s="5">
        <f t="shared" si="204"/>
        <v>33454.411885025271</v>
      </c>
      <c r="AC136" s="16">
        <f t="shared" si="181"/>
        <v>1.673061900390777</v>
      </c>
      <c r="AD136" s="16">
        <f t="shared" si="182"/>
        <v>2.9445081806487554</v>
      </c>
      <c r="AE136" s="16">
        <f t="shared" si="183"/>
        <v>5.1196185882276923</v>
      </c>
      <c r="AF136" s="15">
        <f t="shared" si="184"/>
        <v>-4.0504037456468023E-3</v>
      </c>
      <c r="AG136" s="15">
        <f t="shared" si="185"/>
        <v>2.9673830763510267E-4</v>
      </c>
      <c r="AH136" s="15">
        <f t="shared" si="186"/>
        <v>9.7937136394747881E-3</v>
      </c>
      <c r="AI136" s="1">
        <f t="shared" si="150"/>
        <v>290360.91023184737</v>
      </c>
      <c r="AJ136" s="1">
        <f t="shared" si="151"/>
        <v>98379.859572597372</v>
      </c>
      <c r="AK136" s="1">
        <f t="shared" si="152"/>
        <v>37926.366146166023</v>
      </c>
      <c r="AL136" s="14">
        <f t="shared" si="187"/>
        <v>46.743374673392083</v>
      </c>
      <c r="AM136" s="14">
        <f t="shared" si="188"/>
        <v>9.6106778231769106</v>
      </c>
      <c r="AN136" s="14">
        <f t="shared" si="189"/>
        <v>3.2563128097049252</v>
      </c>
      <c r="AO136" s="11">
        <f t="shared" si="190"/>
        <v>9.2284303208717035E-3</v>
      </c>
      <c r="AP136" s="11">
        <f t="shared" si="191"/>
        <v>1.1625388237794543E-2</v>
      </c>
      <c r="AQ136" s="11">
        <f t="shared" si="192"/>
        <v>1.0545693956739611E-2</v>
      </c>
      <c r="AR136" s="1">
        <f t="shared" si="205"/>
        <v>164048.95924020046</v>
      </c>
      <c r="AS136" s="1">
        <f t="shared" si="193"/>
        <v>57263.320187603873</v>
      </c>
      <c r="AT136" s="1">
        <f t="shared" si="194"/>
        <v>21847.763920061523</v>
      </c>
      <c r="AU136" s="1">
        <f t="shared" si="153"/>
        <v>32809.791848040091</v>
      </c>
      <c r="AV136" s="1">
        <f t="shared" si="154"/>
        <v>11452.664037520775</v>
      </c>
      <c r="AW136" s="1">
        <f t="shared" si="155"/>
        <v>4369.552784012305</v>
      </c>
      <c r="AX136" s="17">
        <f t="shared" si="195"/>
        <v>0.17417230925401214</v>
      </c>
      <c r="AY136" s="17">
        <v>0.05</v>
      </c>
      <c r="AZ136" s="17">
        <v>0</v>
      </c>
      <c r="BA136" s="2">
        <f t="shared" si="206"/>
        <v>4142.2539435475219</v>
      </c>
      <c r="BB136" s="17">
        <f t="shared" si="196"/>
        <v>4.5434387904739826E-3</v>
      </c>
      <c r="BC136" s="17">
        <f t="shared" si="197"/>
        <v>3.4706893064918053E-2</v>
      </c>
      <c r="BD136" s="17">
        <f t="shared" si="198"/>
        <v>8.4723896354157835E-2</v>
      </c>
      <c r="BE136" s="1">
        <f t="shared" si="199"/>
        <v>2285.0642523165616</v>
      </c>
      <c r="BF136" s="1">
        <f t="shared" si="200"/>
        <v>549.32387281962588</v>
      </c>
      <c r="BG136" s="1">
        <f t="shared" si="201"/>
        <v>-2834.3881251361872</v>
      </c>
      <c r="BH136" s="12">
        <f t="shared" si="214"/>
        <v>11.065970564928396</v>
      </c>
      <c r="BI136" s="2">
        <f t="shared" si="215"/>
        <v>1.5620396161394355E-4</v>
      </c>
      <c r="BJ136" s="2">
        <f t="shared" si="207"/>
        <v>2.2661208802721486E-4</v>
      </c>
      <c r="BK136" s="2">
        <f t="shared" si="208"/>
        <v>-7.1781386134300797E-4</v>
      </c>
      <c r="BL136" s="2">
        <f t="shared" si="216"/>
        <v>25.625097331963662</v>
      </c>
      <c r="BM136" s="2">
        <f t="shared" si="209"/>
        <v>12.976560555083879</v>
      </c>
      <c r="BN136" s="2">
        <f t="shared" si="210"/>
        <v>-15.682627781169815</v>
      </c>
      <c r="BO136" s="2">
        <f t="shared" si="211"/>
        <v>424.21296650272126</v>
      </c>
      <c r="BP136" s="2">
        <f t="shared" si="212"/>
        <v>15.942035699118724</v>
      </c>
      <c r="BQ136" s="2">
        <f t="shared" si="213"/>
        <v>0</v>
      </c>
      <c r="BR136" s="11">
        <f t="shared" ref="BR136:BR199" si="217">SUM(H136:J136)*SUM(B135:D135)/SUM(H135:J135)/SUM(B136:D136)-1+BR$5</f>
        <v>4.2635762873102195E-2</v>
      </c>
      <c r="BS136" s="11"/>
      <c r="BT136" s="11"/>
    </row>
    <row r="137" spans="1:72" x14ac:dyDescent="0.3">
      <c r="A137" s="2">
        <f t="shared" si="156"/>
        <v>2091</v>
      </c>
      <c r="B137" s="5">
        <f t="shared" si="157"/>
        <v>1163.9795422716506</v>
      </c>
      <c r="C137" s="5">
        <f t="shared" si="158"/>
        <v>2957.0281939623542</v>
      </c>
      <c r="D137" s="5">
        <f t="shared" si="159"/>
        <v>4348.4899491188889</v>
      </c>
      <c r="E137" s="15">
        <f t="shared" si="160"/>
        <v>6.4452534568764416E-5</v>
      </c>
      <c r="F137" s="15">
        <f t="shared" si="161"/>
        <v>1.269758149961509E-4</v>
      </c>
      <c r="G137" s="15">
        <f t="shared" si="162"/>
        <v>2.5921660951338794E-4</v>
      </c>
      <c r="H137" s="5">
        <f t="shared" si="163"/>
        <v>165984.48147598526</v>
      </c>
      <c r="I137" s="5">
        <f t="shared" si="164"/>
        <v>58117.246212257749</v>
      </c>
      <c r="J137" s="5">
        <f t="shared" si="165"/>
        <v>22147.193887289926</v>
      </c>
      <c r="K137" s="5">
        <f t="shared" si="166"/>
        <v>142600.85804604943</v>
      </c>
      <c r="L137" s="5">
        <f t="shared" si="167"/>
        <v>19653.937128811034</v>
      </c>
      <c r="M137" s="5">
        <f t="shared" si="168"/>
        <v>5093.0769408303431</v>
      </c>
      <c r="N137" s="15">
        <f t="shared" si="169"/>
        <v>1.1733233868998827E-2</v>
      </c>
      <c r="O137" s="15">
        <f t="shared" si="170"/>
        <v>1.4783415877291706E-2</v>
      </c>
      <c r="P137" s="15">
        <f t="shared" si="171"/>
        <v>1.344259007693327E-2</v>
      </c>
      <c r="Q137" s="5">
        <f t="shared" si="172"/>
        <v>9740.8827216060945</v>
      </c>
      <c r="R137" s="5">
        <f t="shared" si="173"/>
        <v>12908.510164276811</v>
      </c>
      <c r="S137" s="5">
        <f t="shared" si="174"/>
        <v>6585.6771237095663</v>
      </c>
      <c r="T137" s="5">
        <f t="shared" si="175"/>
        <v>58.685502614383935</v>
      </c>
      <c r="U137" s="5">
        <f t="shared" si="176"/>
        <v>222.1115246433377</v>
      </c>
      <c r="V137" s="5">
        <f t="shared" si="177"/>
        <v>297.35943782426659</v>
      </c>
      <c r="W137" s="15">
        <f t="shared" si="178"/>
        <v>-1.0734613539272964E-2</v>
      </c>
      <c r="X137" s="15">
        <f t="shared" si="179"/>
        <v>-1.217998157191269E-2</v>
      </c>
      <c r="Y137" s="15">
        <f t="shared" si="180"/>
        <v>-9.7425357312937999E-3</v>
      </c>
      <c r="Z137" s="5">
        <f t="shared" si="202"/>
        <v>13391.533268008941</v>
      </c>
      <c r="AA137" s="5">
        <f t="shared" si="203"/>
        <v>36027.57398878911</v>
      </c>
      <c r="AB137" s="5">
        <f t="shared" si="204"/>
        <v>33916.487314187441</v>
      </c>
      <c r="AC137" s="16">
        <f t="shared" si="181"/>
        <v>1.6662853242027351</v>
      </c>
      <c r="AD137" s="16">
        <f t="shared" si="182"/>
        <v>2.9453819290230987</v>
      </c>
      <c r="AE137" s="16">
        <f t="shared" si="183"/>
        <v>5.1697586666241264</v>
      </c>
      <c r="AF137" s="15">
        <f t="shared" si="184"/>
        <v>-4.0504037456468023E-3</v>
      </c>
      <c r="AG137" s="15">
        <f t="shared" si="185"/>
        <v>2.9673830763510267E-4</v>
      </c>
      <c r="AH137" s="15">
        <f t="shared" si="186"/>
        <v>9.7937136394747881E-3</v>
      </c>
      <c r="AI137" s="1">
        <f t="shared" si="150"/>
        <v>294134.61105670274</v>
      </c>
      <c r="AJ137" s="1">
        <f t="shared" si="151"/>
        <v>99994.537652858417</v>
      </c>
      <c r="AK137" s="1">
        <f t="shared" si="152"/>
        <v>38503.282315561722</v>
      </c>
      <c r="AL137" s="14">
        <f t="shared" si="187"/>
        <v>47.170428969766519</v>
      </c>
      <c r="AM137" s="14">
        <f t="shared" si="188"/>
        <v>9.7212884054904762</v>
      </c>
      <c r="AN137" s="14">
        <f t="shared" si="189"/>
        <v>3.2903094872402985</v>
      </c>
      <c r="AO137" s="11">
        <f t="shared" si="190"/>
        <v>9.1361460176629869E-3</v>
      </c>
      <c r="AP137" s="11">
        <f t="shared" si="191"/>
        <v>1.1509134355416598E-2</v>
      </c>
      <c r="AQ137" s="11">
        <f t="shared" si="192"/>
        <v>1.0440237017172215E-2</v>
      </c>
      <c r="AR137" s="1">
        <f t="shared" si="205"/>
        <v>165984.48147598526</v>
      </c>
      <c r="AS137" s="1">
        <f t="shared" si="193"/>
        <v>58117.246212257749</v>
      </c>
      <c r="AT137" s="1">
        <f t="shared" si="194"/>
        <v>22147.193887289926</v>
      </c>
      <c r="AU137" s="1">
        <f t="shared" si="153"/>
        <v>33196.896295197053</v>
      </c>
      <c r="AV137" s="1">
        <f t="shared" si="154"/>
        <v>11623.44924245155</v>
      </c>
      <c r="AW137" s="1">
        <f t="shared" si="155"/>
        <v>4429.4387774579855</v>
      </c>
      <c r="AX137" s="17">
        <f t="shared" si="195"/>
        <v>0.1766340703316274</v>
      </c>
      <c r="AY137" s="17">
        <v>0.05</v>
      </c>
      <c r="AZ137" s="17">
        <v>0</v>
      </c>
      <c r="BA137" s="2">
        <f t="shared" si="206"/>
        <v>4166.7797285492752</v>
      </c>
      <c r="BB137" s="17">
        <f t="shared" si="196"/>
        <v>4.4612270108876136E-3</v>
      </c>
      <c r="BC137" s="17">
        <f t="shared" si="197"/>
        <v>3.4278475232849215E-2</v>
      </c>
      <c r="BD137" s="17">
        <f t="shared" si="198"/>
        <v>8.4680548705911601E-2</v>
      </c>
      <c r="BE137" s="1">
        <f t="shared" si="199"/>
        <v>2305.6583591773779</v>
      </c>
      <c r="BF137" s="1">
        <f t="shared" si="200"/>
        <v>566.40839676510552</v>
      </c>
      <c r="BG137" s="1">
        <f t="shared" si="201"/>
        <v>-2872.0667559424824</v>
      </c>
      <c r="BH137" s="12">
        <f t="shared" si="214"/>
        <v>11.059143674276774</v>
      </c>
      <c r="BI137" s="2">
        <f t="shared" si="215"/>
        <v>1.5561068247702841E-4</v>
      </c>
      <c r="BJ137" s="2">
        <f t="shared" si="207"/>
        <v>2.2528336589958651E-4</v>
      </c>
      <c r="BK137" s="2">
        <f t="shared" si="208"/>
        <v>-7.1707953291342674E-4</v>
      </c>
      <c r="BL137" s="2">
        <f t="shared" si="216"/>
        <v>25.828958443073745</v>
      </c>
      <c r="BM137" s="2">
        <f t="shared" si="209"/>
        <v>13.092848843512421</v>
      </c>
      <c r="BN137" s="2">
        <f t="shared" si="210"/>
        <v>-15.881299448040959</v>
      </c>
      <c r="BO137" s="2">
        <f t="shared" si="211"/>
        <v>437.8664337865917</v>
      </c>
      <c r="BP137" s="2">
        <f t="shared" si="212"/>
        <v>16.131323810574205</v>
      </c>
      <c r="BQ137" s="2">
        <f t="shared" si="213"/>
        <v>0</v>
      </c>
      <c r="BR137" s="11">
        <f t="shared" si="217"/>
        <v>4.2514462052799712E-2</v>
      </c>
      <c r="BS137" s="11"/>
      <c r="BT137" s="11"/>
    </row>
    <row r="138" spans="1:72" x14ac:dyDescent="0.3">
      <c r="A138" s="2">
        <f t="shared" si="156"/>
        <v>2092</v>
      </c>
      <c r="B138" s="5">
        <f t="shared" si="157"/>
        <v>1164.050812631752</v>
      </c>
      <c r="C138" s="5">
        <f t="shared" si="158"/>
        <v>2957.3848914740047</v>
      </c>
      <c r="D138" s="5">
        <f t="shared" si="159"/>
        <v>4349.5607898989465</v>
      </c>
      <c r="E138" s="15">
        <f t="shared" si="160"/>
        <v>6.1229907840326195E-5</v>
      </c>
      <c r="F138" s="15">
        <f t="shared" si="161"/>
        <v>1.2062702424634335E-4</v>
      </c>
      <c r="G138" s="15">
        <f t="shared" si="162"/>
        <v>2.4625577903771852E-4</v>
      </c>
      <c r="H138" s="5">
        <f t="shared" si="163"/>
        <v>167922.77191618574</v>
      </c>
      <c r="I138" s="5">
        <f t="shared" si="164"/>
        <v>58974.902684096473</v>
      </c>
      <c r="J138" s="5">
        <f t="shared" si="165"/>
        <v>22447.416864839481</v>
      </c>
      <c r="K138" s="5">
        <f t="shared" si="166"/>
        <v>144257.25242744037</v>
      </c>
      <c r="L138" s="5">
        <f t="shared" si="167"/>
        <v>19941.571641255832</v>
      </c>
      <c r="M138" s="5">
        <f t="shared" si="168"/>
        <v>5160.8467956050808</v>
      </c>
      <c r="N138" s="15">
        <f t="shared" si="169"/>
        <v>1.161559898087039E-2</v>
      </c>
      <c r="O138" s="15">
        <f t="shared" si="170"/>
        <v>1.4634956373354324E-2</v>
      </c>
      <c r="P138" s="15">
        <f t="shared" si="171"/>
        <v>1.3306269581642827E-2</v>
      </c>
      <c r="Q138" s="5">
        <f t="shared" si="172"/>
        <v>9748.8466013085763</v>
      </c>
      <c r="R138" s="5">
        <f t="shared" si="173"/>
        <v>12939.459904637315</v>
      </c>
      <c r="S138" s="5">
        <f t="shared" si="174"/>
        <v>6609.9203083849588</v>
      </c>
      <c r="T138" s="5">
        <f t="shared" si="175"/>
        <v>58.055536423460531</v>
      </c>
      <c r="U138" s="5">
        <f t="shared" si="176"/>
        <v>219.4062103662724</v>
      </c>
      <c r="V138" s="5">
        <f t="shared" si="177"/>
        <v>294.46240287622624</v>
      </c>
      <c r="W138" s="15">
        <f t="shared" si="178"/>
        <v>-1.0734613539272964E-2</v>
      </c>
      <c r="X138" s="15">
        <f t="shared" si="179"/>
        <v>-1.217998157191269E-2</v>
      </c>
      <c r="Y138" s="15">
        <f t="shared" si="180"/>
        <v>-9.7425357312937999E-3</v>
      </c>
      <c r="Z138" s="5">
        <f t="shared" si="202"/>
        <v>13309.996336825503</v>
      </c>
      <c r="AA138" s="5">
        <f t="shared" si="203"/>
        <v>36130.185969837526</v>
      </c>
      <c r="AB138" s="5">
        <f t="shared" si="204"/>
        <v>34379.801699765216</v>
      </c>
      <c r="AC138" s="16">
        <f t="shared" si="181"/>
        <v>1.659536195884268</v>
      </c>
      <c r="AD138" s="16">
        <f t="shared" si="182"/>
        <v>2.9462559366720562</v>
      </c>
      <c r="AE138" s="16">
        <f t="shared" si="183"/>
        <v>5.220389802590236</v>
      </c>
      <c r="AF138" s="15">
        <f t="shared" si="184"/>
        <v>-4.0504037456468023E-3</v>
      </c>
      <c r="AG138" s="15">
        <f t="shared" si="185"/>
        <v>2.9673830763510267E-4</v>
      </c>
      <c r="AH138" s="15">
        <f t="shared" si="186"/>
        <v>9.7937136394747881E-3</v>
      </c>
      <c r="AI138" s="1">
        <f t="shared" si="150"/>
        <v>297918.04624622955</v>
      </c>
      <c r="AJ138" s="1">
        <f t="shared" si="151"/>
        <v>101618.53313002412</v>
      </c>
      <c r="AK138" s="1">
        <f t="shared" si="152"/>
        <v>39082.392861463537</v>
      </c>
      <c r="AL138" s="14">
        <f t="shared" si="187"/>
        <v>47.59707533728227</v>
      </c>
      <c r="AM138" s="14">
        <f t="shared" si="188"/>
        <v>9.832053183713354</v>
      </c>
      <c r="AN138" s="14">
        <f t="shared" si="189"/>
        <v>3.324317582037871</v>
      </c>
      <c r="AO138" s="11">
        <f t="shared" si="190"/>
        <v>9.0447845574863576E-3</v>
      </c>
      <c r="AP138" s="11">
        <f t="shared" si="191"/>
        <v>1.1394043011862432E-2</v>
      </c>
      <c r="AQ138" s="11">
        <f t="shared" si="192"/>
        <v>1.0335834647000492E-2</v>
      </c>
      <c r="AR138" s="1">
        <f t="shared" si="205"/>
        <v>167922.77191618574</v>
      </c>
      <c r="AS138" s="1">
        <f t="shared" si="193"/>
        <v>58974.902684096473</v>
      </c>
      <c r="AT138" s="1">
        <f t="shared" si="194"/>
        <v>22447.416864839481</v>
      </c>
      <c r="AU138" s="1">
        <f t="shared" si="153"/>
        <v>33584.554383237148</v>
      </c>
      <c r="AV138" s="1">
        <f t="shared" si="154"/>
        <v>11794.980536819296</v>
      </c>
      <c r="AW138" s="1">
        <f t="shared" si="155"/>
        <v>4489.4833729678967</v>
      </c>
      <c r="AX138" s="17">
        <f t="shared" si="195"/>
        <v>0.17915030489018516</v>
      </c>
      <c r="AY138" s="17">
        <v>0.05</v>
      </c>
      <c r="AZ138" s="17">
        <v>0</v>
      </c>
      <c r="BA138" s="2">
        <f t="shared" si="206"/>
        <v>4190.9992003214129</v>
      </c>
      <c r="BB138" s="17">
        <f t="shared" si="196"/>
        <v>4.379861621712282E-3</v>
      </c>
      <c r="BC138" s="17">
        <f t="shared" si="197"/>
        <v>3.3852832486177833E-2</v>
      </c>
      <c r="BD138" s="17">
        <f t="shared" si="198"/>
        <v>8.4630916439204701E-2</v>
      </c>
      <c r="BE138" s="1">
        <f t="shared" si="199"/>
        <v>2326.1939596887432</v>
      </c>
      <c r="BF138" s="1">
        <f t="shared" si="200"/>
        <v>583.40016516051401</v>
      </c>
      <c r="BG138" s="1">
        <f t="shared" si="201"/>
        <v>-2909.5941248492577</v>
      </c>
      <c r="BH138" s="12">
        <f t="shared" si="214"/>
        <v>11.051520759511526</v>
      </c>
      <c r="BI138" s="2">
        <f t="shared" si="215"/>
        <v>1.5501239019878043E-4</v>
      </c>
      <c r="BJ138" s="2">
        <f t="shared" si="207"/>
        <v>2.2392689812805665E-4</v>
      </c>
      <c r="BK138" s="2">
        <f t="shared" si="208"/>
        <v>-7.1623920173396495E-4</v>
      </c>
      <c r="BL138" s="2">
        <f t="shared" si="216"/>
        <v>26.030110243532594</v>
      </c>
      <c r="BM138" s="2">
        <f t="shared" si="209"/>
        <v>13.206067025453725</v>
      </c>
      <c r="BN138" s="2">
        <f t="shared" si="210"/>
        <v>-16.077719936262174</v>
      </c>
      <c r="BO138" s="2">
        <f t="shared" si="211"/>
        <v>452.04243525681892</v>
      </c>
      <c r="BP138" s="2">
        <f t="shared" si="212"/>
        <v>16.322889323993614</v>
      </c>
      <c r="BQ138" s="2">
        <f t="shared" si="213"/>
        <v>0</v>
      </c>
      <c r="BR138" s="11">
        <f t="shared" si="217"/>
        <v>4.2394174990375538E-2</v>
      </c>
      <c r="BS138" s="11"/>
      <c r="BT138" s="11"/>
    </row>
    <row r="139" spans="1:72" x14ac:dyDescent="0.3">
      <c r="A139" s="2">
        <f t="shared" si="156"/>
        <v>2093</v>
      </c>
      <c r="B139" s="5">
        <f t="shared" si="157"/>
        <v>1164.118523619532</v>
      </c>
      <c r="C139" s="5">
        <f t="shared" si="158"/>
        <v>2957.7237949860637</v>
      </c>
      <c r="D139" s="5">
        <f t="shared" si="159"/>
        <v>4350.5783391556952</v>
      </c>
      <c r="E139" s="15">
        <f t="shared" si="160"/>
        <v>5.8168412448309883E-5</v>
      </c>
      <c r="F139" s="15">
        <f t="shared" si="161"/>
        <v>1.1459567303402617E-4</v>
      </c>
      <c r="G139" s="15">
        <f t="shared" si="162"/>
        <v>2.3394299008583258E-4</v>
      </c>
      <c r="H139" s="5">
        <f t="shared" si="163"/>
        <v>169863.62301318918</v>
      </c>
      <c r="I139" s="5">
        <f t="shared" si="164"/>
        <v>59836.188462329868</v>
      </c>
      <c r="J139" s="5">
        <f t="shared" si="165"/>
        <v>22748.401312608821</v>
      </c>
      <c r="K139" s="5">
        <f t="shared" si="166"/>
        <v>145916.08978529199</v>
      </c>
      <c r="L139" s="5">
        <f t="shared" si="167"/>
        <v>20230.485538833691</v>
      </c>
      <c r="M139" s="5">
        <f t="shared" si="168"/>
        <v>5228.822363194945</v>
      </c>
      <c r="N139" s="15">
        <f t="shared" si="169"/>
        <v>1.1499160908294614E-2</v>
      </c>
      <c r="O139" s="15">
        <f t="shared" si="170"/>
        <v>1.4488020441685956E-2</v>
      </c>
      <c r="P139" s="15">
        <f t="shared" si="171"/>
        <v>1.3171398082917563E-2</v>
      </c>
      <c r="Q139" s="5">
        <f t="shared" si="172"/>
        <v>9755.6641064678261</v>
      </c>
      <c r="R139" s="5">
        <f t="shared" si="173"/>
        <v>12968.527301330774</v>
      </c>
      <c r="S139" s="5">
        <f t="shared" si="174"/>
        <v>6633.2880599795062</v>
      </c>
      <c r="T139" s="5">
        <f t="shared" si="175"/>
        <v>57.432332676139495</v>
      </c>
      <c r="U139" s="5">
        <f t="shared" si="176"/>
        <v>216.733846767248</v>
      </c>
      <c r="V139" s="5">
        <f t="shared" si="177"/>
        <v>291.59359239468199</v>
      </c>
      <c r="W139" s="15">
        <f t="shared" si="178"/>
        <v>-1.0734613539272964E-2</v>
      </c>
      <c r="X139" s="15">
        <f t="shared" si="179"/>
        <v>-1.217998157191269E-2</v>
      </c>
      <c r="Y139" s="15">
        <f t="shared" si="180"/>
        <v>-9.7425357312937999E-3</v>
      </c>
      <c r="Z139" s="5">
        <f t="shared" si="202"/>
        <v>13226.379118074308</v>
      </c>
      <c r="AA139" s="5">
        <f t="shared" si="203"/>
        <v>36227.559448958411</v>
      </c>
      <c r="AB139" s="5">
        <f t="shared" si="204"/>
        <v>34844.305988027474</v>
      </c>
      <c r="AC139" s="16">
        <f t="shared" si="181"/>
        <v>1.652814404260422</v>
      </c>
      <c r="AD139" s="16">
        <f t="shared" si="182"/>
        <v>2.9471302036725642</v>
      </c>
      <c r="AE139" s="16">
        <f t="shared" si="183"/>
        <v>5.2715168054032393</v>
      </c>
      <c r="AF139" s="15">
        <f t="shared" si="184"/>
        <v>-4.0504037456468023E-3</v>
      </c>
      <c r="AG139" s="15">
        <f t="shared" si="185"/>
        <v>2.9673830763510267E-4</v>
      </c>
      <c r="AH139" s="15">
        <f t="shared" si="186"/>
        <v>9.7937136394747881E-3</v>
      </c>
      <c r="AI139" s="1">
        <f t="shared" si="150"/>
        <v>301710.79600484378</v>
      </c>
      <c r="AJ139" s="1">
        <f t="shared" si="151"/>
        <v>103251.660353841</v>
      </c>
      <c r="AK139" s="1">
        <f t="shared" si="152"/>
        <v>39663.636948285079</v>
      </c>
      <c r="AL139" s="14">
        <f t="shared" si="187"/>
        <v>48.023275576354521</v>
      </c>
      <c r="AM139" s="14">
        <f t="shared" si="188"/>
        <v>9.9429597522148008</v>
      </c>
      <c r="AN139" s="14">
        <f t="shared" si="189"/>
        <v>3.3583335829115106</v>
      </c>
      <c r="AO139" s="11">
        <f t="shared" si="190"/>
        <v>8.9543367119114935E-3</v>
      </c>
      <c r="AP139" s="11">
        <f t="shared" si="191"/>
        <v>1.1280102581743808E-2</v>
      </c>
      <c r="AQ139" s="11">
        <f t="shared" si="192"/>
        <v>1.0232476300530487E-2</v>
      </c>
      <c r="AR139" s="1">
        <f t="shared" si="205"/>
        <v>169863.62301318918</v>
      </c>
      <c r="AS139" s="1">
        <f t="shared" si="193"/>
        <v>59836.188462329868</v>
      </c>
      <c r="AT139" s="1">
        <f t="shared" si="194"/>
        <v>22748.401312608821</v>
      </c>
      <c r="AU139" s="1">
        <f t="shared" si="153"/>
        <v>33972.724602637834</v>
      </c>
      <c r="AV139" s="1">
        <f t="shared" si="154"/>
        <v>11967.237692465975</v>
      </c>
      <c r="AW139" s="1">
        <f t="shared" si="155"/>
        <v>4549.6802625217642</v>
      </c>
      <c r="AX139" s="17">
        <f t="shared" si="195"/>
        <v>0.18172277037035603</v>
      </c>
      <c r="AY139" s="17">
        <v>0.05</v>
      </c>
      <c r="AZ139" s="17">
        <v>0</v>
      </c>
      <c r="BA139" s="2">
        <f t="shared" si="206"/>
        <v>4214.9122277530105</v>
      </c>
      <c r="BB139" s="17">
        <f t="shared" si="196"/>
        <v>4.2993421758815596E-3</v>
      </c>
      <c r="BC139" s="17">
        <f t="shared" si="197"/>
        <v>3.343001591493884E-2</v>
      </c>
      <c r="BD139" s="17">
        <f t="shared" si="198"/>
        <v>8.4575069747435339E-2</v>
      </c>
      <c r="BE139" s="1">
        <f t="shared" si="199"/>
        <v>2346.6695257285533</v>
      </c>
      <c r="BF139" s="1">
        <f t="shared" si="200"/>
        <v>600.29008350984805</v>
      </c>
      <c r="BG139" s="1">
        <f t="shared" si="201"/>
        <v>-2946.9596092384027</v>
      </c>
      <c r="BH139" s="12">
        <f t="shared" si="214"/>
        <v>11.043110620814835</v>
      </c>
      <c r="BI139" s="2">
        <f t="shared" si="215"/>
        <v>1.544092398797309E-4</v>
      </c>
      <c r="BJ139" s="2">
        <f t="shared" si="207"/>
        <v>2.2254356274208201E-4</v>
      </c>
      <c r="BK139" s="2">
        <f t="shared" si="208"/>
        <v>-7.1529424227835525E-4</v>
      </c>
      <c r="BL139" s="2">
        <f t="shared" si="216"/>
        <v>26.228512912683705</v>
      </c>
      <c r="BM139" s="2">
        <f t="shared" si="209"/>
        <v>13.31615856131355</v>
      </c>
      <c r="BN139" s="2">
        <f t="shared" si="210"/>
        <v>-16.271800479946467</v>
      </c>
      <c r="BO139" s="2">
        <f t="shared" si="211"/>
        <v>466.76551282157311</v>
      </c>
      <c r="BP139" s="2">
        <f t="shared" si="212"/>
        <v>16.516759442941236</v>
      </c>
      <c r="BQ139" s="2">
        <f t="shared" si="213"/>
        <v>0</v>
      </c>
      <c r="BR139" s="11">
        <f t="shared" si="217"/>
        <v>4.2274900840932633E-2</v>
      </c>
      <c r="BS139" s="11"/>
      <c r="BT139" s="11"/>
    </row>
    <row r="140" spans="1:72" x14ac:dyDescent="0.3">
      <c r="A140" s="2">
        <f t="shared" si="156"/>
        <v>2094</v>
      </c>
      <c r="B140" s="5">
        <f t="shared" si="157"/>
        <v>1164.1828527996317</v>
      </c>
      <c r="C140" s="5">
        <f t="shared" si="158"/>
        <v>2958.0457902175522</v>
      </c>
      <c r="D140" s="5">
        <f t="shared" si="159"/>
        <v>4351.5452370956973</v>
      </c>
      <c r="E140" s="15">
        <f t="shared" si="160"/>
        <v>5.5259991825894384E-5</v>
      </c>
      <c r="F140" s="15">
        <f t="shared" si="161"/>
        <v>1.0886588938232486E-4</v>
      </c>
      <c r="G140" s="15">
        <f t="shared" si="162"/>
        <v>2.2224584058154093E-4</v>
      </c>
      <c r="H140" s="5">
        <f t="shared" si="163"/>
        <v>171806.82817143857</v>
      </c>
      <c r="I140" s="5">
        <f t="shared" si="164"/>
        <v>60701.001989606775</v>
      </c>
      <c r="J140" s="5">
        <f t="shared" si="165"/>
        <v>23050.115655574518</v>
      </c>
      <c r="K140" s="5">
        <f t="shared" si="166"/>
        <v>147577.1849398716</v>
      </c>
      <c r="L140" s="5">
        <f t="shared" si="167"/>
        <v>20520.643118625445</v>
      </c>
      <c r="M140" s="5">
        <f t="shared" si="168"/>
        <v>5296.9955268024733</v>
      </c>
      <c r="N140" s="15">
        <f t="shared" si="169"/>
        <v>1.1383906716687875E-2</v>
      </c>
      <c r="O140" s="15">
        <f t="shared" si="170"/>
        <v>1.4342590998855487E-2</v>
      </c>
      <c r="P140" s="15">
        <f t="shared" si="171"/>
        <v>1.3037957473443829E-2</v>
      </c>
      <c r="Q140" s="5">
        <f t="shared" si="172"/>
        <v>9761.3456145897871</v>
      </c>
      <c r="R140" s="5">
        <f t="shared" si="173"/>
        <v>12995.722293207566</v>
      </c>
      <c r="S140" s="5">
        <f t="shared" si="174"/>
        <v>6655.783854673622</v>
      </c>
      <c r="T140" s="5">
        <f t="shared" si="175"/>
        <v>56.815818780202179</v>
      </c>
      <c r="U140" s="5">
        <f t="shared" si="176"/>
        <v>214.09403250761318</v>
      </c>
      <c r="V140" s="5">
        <f t="shared" si="177"/>
        <v>288.75273140176046</v>
      </c>
      <c r="W140" s="15">
        <f t="shared" si="178"/>
        <v>-1.0734613539272964E-2</v>
      </c>
      <c r="X140" s="15">
        <f t="shared" si="179"/>
        <v>-1.217998157191269E-2</v>
      </c>
      <c r="Y140" s="15">
        <f t="shared" si="180"/>
        <v>-9.7425357312937999E-3</v>
      </c>
      <c r="Z140" s="5">
        <f t="shared" si="202"/>
        <v>13140.707668057526</v>
      </c>
      <c r="AA140" s="5">
        <f t="shared" si="203"/>
        <v>36319.715835435898</v>
      </c>
      <c r="AB140" s="5">
        <f t="shared" si="204"/>
        <v>35309.951061953041</v>
      </c>
      <c r="AC140" s="16">
        <f t="shared" si="181"/>
        <v>1.6461198386065465</v>
      </c>
      <c r="AD140" s="16">
        <f t="shared" si="182"/>
        <v>2.9480047301015824</v>
      </c>
      <c r="AE140" s="16">
        <f t="shared" si="183"/>
        <v>5.3231445314410379</v>
      </c>
      <c r="AF140" s="15">
        <f t="shared" si="184"/>
        <v>-4.0504037456468023E-3</v>
      </c>
      <c r="AG140" s="15">
        <f t="shared" si="185"/>
        <v>2.9673830763510267E-4</v>
      </c>
      <c r="AH140" s="15">
        <f t="shared" si="186"/>
        <v>9.7937136394747881E-3</v>
      </c>
      <c r="AI140" s="1">
        <f t="shared" si="150"/>
        <v>305512.44100699725</v>
      </c>
      <c r="AJ140" s="1">
        <f t="shared" si="151"/>
        <v>104893.73201092287</v>
      </c>
      <c r="AK140" s="1">
        <f t="shared" si="152"/>
        <v>40246.953515978341</v>
      </c>
      <c r="AL140" s="14">
        <f t="shared" si="187"/>
        <v>48.448991990078916</v>
      </c>
      <c r="AM140" s="14">
        <f t="shared" si="188"/>
        <v>10.053995782126222</v>
      </c>
      <c r="AN140" s="14">
        <f t="shared" si="189"/>
        <v>3.3923540110199641</v>
      </c>
      <c r="AO140" s="11">
        <f t="shared" si="190"/>
        <v>8.864793344792378E-3</v>
      </c>
      <c r="AP140" s="11">
        <f t="shared" si="191"/>
        <v>1.116730155592637E-2</v>
      </c>
      <c r="AQ140" s="11">
        <f t="shared" si="192"/>
        <v>1.0130151537525181E-2</v>
      </c>
      <c r="AR140" s="1">
        <f t="shared" si="205"/>
        <v>171806.82817143857</v>
      </c>
      <c r="AS140" s="1">
        <f t="shared" si="193"/>
        <v>60701.001989606775</v>
      </c>
      <c r="AT140" s="1">
        <f t="shared" si="194"/>
        <v>23050.115655574518</v>
      </c>
      <c r="AU140" s="1">
        <f t="shared" si="153"/>
        <v>34361.365634287715</v>
      </c>
      <c r="AV140" s="1">
        <f t="shared" si="154"/>
        <v>12140.200397921355</v>
      </c>
      <c r="AW140" s="1">
        <f t="shared" si="155"/>
        <v>4610.0231311149037</v>
      </c>
      <c r="AX140" s="17">
        <f t="shared" si="195"/>
        <v>0.1843533086417582</v>
      </c>
      <c r="AY140" s="17">
        <v>0.05</v>
      </c>
      <c r="AZ140" s="17">
        <v>0</v>
      </c>
      <c r="BA140" s="2">
        <f t="shared" si="206"/>
        <v>4238.5187282723227</v>
      </c>
      <c r="BB140" s="17">
        <f t="shared" si="196"/>
        <v>4.2196678112151791E-3</v>
      </c>
      <c r="BC140" s="17">
        <f t="shared" si="197"/>
        <v>3.3010074998914965E-2</v>
      </c>
      <c r="BD140" s="17">
        <f t="shared" si="198"/>
        <v>8.4513081261595943E-2</v>
      </c>
      <c r="BE140" s="1">
        <f t="shared" si="199"/>
        <v>2367.0835153370367</v>
      </c>
      <c r="BF140" s="1">
        <f t="shared" si="200"/>
        <v>617.06924810477653</v>
      </c>
      <c r="BG140" s="1">
        <f t="shared" si="201"/>
        <v>-2984.1527634418135</v>
      </c>
      <c r="BH140" s="12">
        <f t="shared" si="214"/>
        <v>11.033922386756238</v>
      </c>
      <c r="BI140" s="2">
        <f t="shared" si="215"/>
        <v>1.5380138482962827E-4</v>
      </c>
      <c r="BJ140" s="2">
        <f t="shared" si="207"/>
        <v>2.2113424484575058E-4</v>
      </c>
      <c r="BK140" s="2">
        <f t="shared" si="208"/>
        <v>-7.1424609043291222E-4</v>
      </c>
      <c r="BL140" s="2">
        <f t="shared" si="216"/>
        <v>26.424128095953243</v>
      </c>
      <c r="BM140" s="2">
        <f t="shared" si="209"/>
        <v>13.423070236352098</v>
      </c>
      <c r="BN140" s="2">
        <f t="shared" si="210"/>
        <v>-16.463454991020562</v>
      </c>
      <c r="BO140" s="2">
        <f t="shared" si="211"/>
        <v>482.06166700811622</v>
      </c>
      <c r="BP140" s="2">
        <f t="shared" si="212"/>
        <v>16.712961705053569</v>
      </c>
      <c r="BQ140" s="2">
        <f t="shared" si="213"/>
        <v>0</v>
      </c>
      <c r="BR140" s="11">
        <f t="shared" si="217"/>
        <v>4.2156638294267051E-2</v>
      </c>
      <c r="BS140" s="11"/>
      <c r="BT140" s="11"/>
    </row>
    <row r="141" spans="1:72" x14ac:dyDescent="0.3">
      <c r="A141" s="2">
        <f t="shared" si="156"/>
        <v>2095</v>
      </c>
      <c r="B141" s="5">
        <f t="shared" si="157"/>
        <v>1164.243968897815</v>
      </c>
      <c r="C141" s="5">
        <f t="shared" si="158"/>
        <v>2958.3517189890485</v>
      </c>
      <c r="D141" s="5">
        <f t="shared" si="159"/>
        <v>4352.4639942832919</v>
      </c>
      <c r="E141" s="15">
        <f t="shared" si="160"/>
        <v>5.249699223459966E-5</v>
      </c>
      <c r="F141" s="15">
        <f t="shared" si="161"/>
        <v>1.0342259491320861E-4</v>
      </c>
      <c r="G141" s="15">
        <f t="shared" si="162"/>
        <v>2.1113354855246388E-4</v>
      </c>
      <c r="H141" s="5">
        <f t="shared" si="163"/>
        <v>173752.18181280047</v>
      </c>
      <c r="I141" s="5">
        <f t="shared" si="164"/>
        <v>61569.241336851701</v>
      </c>
      <c r="J141" s="5">
        <f t="shared" si="165"/>
        <v>23352.528295278764</v>
      </c>
      <c r="K141" s="5">
        <f t="shared" si="166"/>
        <v>149240.35378709409</v>
      </c>
      <c r="L141" s="5">
        <f t="shared" si="167"/>
        <v>20812.008572764171</v>
      </c>
      <c r="M141" s="5">
        <f t="shared" si="168"/>
        <v>5365.3581800908523</v>
      </c>
      <c r="N141" s="15">
        <f t="shared" si="169"/>
        <v>1.1269823637712895E-2</v>
      </c>
      <c r="O141" s="15">
        <f t="shared" si="170"/>
        <v>1.4198651204760271E-2</v>
      </c>
      <c r="P141" s="15">
        <f t="shared" si="171"/>
        <v>1.2905929963970664E-2</v>
      </c>
      <c r="Q141" s="5">
        <f t="shared" si="172"/>
        <v>9765.9017386176311</v>
      </c>
      <c r="R141" s="5">
        <f t="shared" si="173"/>
        <v>13021.055423989801</v>
      </c>
      <c r="S141" s="5">
        <f t="shared" si="174"/>
        <v>6677.4113760348173</v>
      </c>
      <c r="T141" s="5">
        <f t="shared" si="175"/>
        <v>56.205922922679342</v>
      </c>
      <c r="U141" s="5">
        <f t="shared" si="176"/>
        <v>211.48637113701398</v>
      </c>
      <c r="V141" s="5">
        <f t="shared" si="177"/>
        <v>285.93954759857013</v>
      </c>
      <c r="W141" s="15">
        <f t="shared" si="178"/>
        <v>-1.0734613539272964E-2</v>
      </c>
      <c r="X141" s="15">
        <f t="shared" si="179"/>
        <v>-1.217998157191269E-2</v>
      </c>
      <c r="Y141" s="15">
        <f t="shared" si="180"/>
        <v>-9.7425357312937999E-3</v>
      </c>
      <c r="Z141" s="5">
        <f t="shared" si="202"/>
        <v>13053.007198998906</v>
      </c>
      <c r="AA141" s="5">
        <f t="shared" si="203"/>
        <v>36406.678303206711</v>
      </c>
      <c r="AB141" s="5">
        <f t="shared" si="204"/>
        <v>35776.687758994434</v>
      </c>
      <c r="AC141" s="16">
        <f t="shared" si="181"/>
        <v>1.6394523886464711</v>
      </c>
      <c r="AD141" s="16">
        <f t="shared" si="182"/>
        <v>2.9488795160360928</v>
      </c>
      <c r="AE141" s="16">
        <f t="shared" si="183"/>
        <v>5.3752778846435074</v>
      </c>
      <c r="AF141" s="15">
        <f t="shared" si="184"/>
        <v>-4.0504037456468023E-3</v>
      </c>
      <c r="AG141" s="15">
        <f t="shared" si="185"/>
        <v>2.9673830763510267E-4</v>
      </c>
      <c r="AH141" s="15">
        <f t="shared" si="186"/>
        <v>9.7937136394747881E-3</v>
      </c>
      <c r="AI141" s="1">
        <f t="shared" si="150"/>
        <v>309322.56254058523</v>
      </c>
      <c r="AJ141" s="1">
        <f t="shared" si="151"/>
        <v>106544.55920775194</v>
      </c>
      <c r="AK141" s="1">
        <f t="shared" si="152"/>
        <v>40832.281295495413</v>
      </c>
      <c r="AL141" s="14">
        <f t="shared" si="187"/>
        <v>48.874187388816907</v>
      </c>
      <c r="AM141" s="14">
        <f t="shared" si="188"/>
        <v>10.165149024839828</v>
      </c>
      <c r="AN141" s="14">
        <f t="shared" si="189"/>
        <v>3.426375420618522</v>
      </c>
      <c r="AO141" s="11">
        <f t="shared" si="190"/>
        <v>8.7761454113444541E-3</v>
      </c>
      <c r="AP141" s="11">
        <f t="shared" si="191"/>
        <v>1.1055628540367107E-2</v>
      </c>
      <c r="AQ141" s="11">
        <f t="shared" si="192"/>
        <v>1.0028850022149928E-2</v>
      </c>
      <c r="AR141" s="1">
        <f t="shared" si="205"/>
        <v>173752.18181280047</v>
      </c>
      <c r="AS141" s="1">
        <f t="shared" si="193"/>
        <v>61569.241336851701</v>
      </c>
      <c r="AT141" s="1">
        <f t="shared" si="194"/>
        <v>23352.528295278764</v>
      </c>
      <c r="AU141" s="1">
        <f t="shared" si="153"/>
        <v>34750.436362560096</v>
      </c>
      <c r="AV141" s="1">
        <f t="shared" si="154"/>
        <v>12313.84826737034</v>
      </c>
      <c r="AW141" s="1">
        <f t="shared" si="155"/>
        <v>4670.5056590557533</v>
      </c>
      <c r="AX141" s="17">
        <f t="shared" si="195"/>
        <v>0.18704385209309587</v>
      </c>
      <c r="AY141" s="17">
        <v>0.05</v>
      </c>
      <c r="AZ141" s="17">
        <v>0</v>
      </c>
      <c r="BA141" s="2">
        <f t="shared" si="206"/>
        <v>4261.818663060003</v>
      </c>
      <c r="BB141" s="17">
        <f t="shared" si="196"/>
        <v>4.1408372376731317E-3</v>
      </c>
      <c r="BC141" s="17">
        <f t="shared" si="197"/>
        <v>3.2593057551295664E-2</v>
      </c>
      <c r="BD141" s="17">
        <f t="shared" si="198"/>
        <v>8.4445025876922153E-2</v>
      </c>
      <c r="BE141" s="1">
        <f t="shared" si="199"/>
        <v>2387.4343696264368</v>
      </c>
      <c r="BF141" s="1">
        <f t="shared" si="200"/>
        <v>633.72895397241211</v>
      </c>
      <c r="BG141" s="1">
        <f t="shared" si="201"/>
        <v>-3021.1633235988488</v>
      </c>
      <c r="BH141" s="12">
        <f t="shared" si="214"/>
        <v>11.023965490995462</v>
      </c>
      <c r="BI141" s="2">
        <f t="shared" si="215"/>
        <v>1.5318897626209331E-4</v>
      </c>
      <c r="BJ141" s="2">
        <f t="shared" si="207"/>
        <v>2.1969983545874956E-4</v>
      </c>
      <c r="BK141" s="2">
        <f t="shared" si="208"/>
        <v>-7.1309623953540505E-4</v>
      </c>
      <c r="BL141" s="2">
        <f t="shared" si="216"/>
        <v>26.616918855208013</v>
      </c>
      <c r="BM141" s="2">
        <f t="shared" si="209"/>
        <v>13.526752191026361</v>
      </c>
      <c r="BN141" s="2">
        <f t="shared" si="210"/>
        <v>-16.65260011100743</v>
      </c>
      <c r="BO141" s="2">
        <f t="shared" si="211"/>
        <v>497.95846888583139</v>
      </c>
      <c r="BP141" s="2">
        <f t="shared" si="212"/>
        <v>16.911523985814622</v>
      </c>
      <c r="BQ141" s="2">
        <f t="shared" si="213"/>
        <v>0</v>
      </c>
      <c r="BR141" s="11">
        <f t="shared" si="217"/>
        <v>4.2039385604845741E-2</v>
      </c>
      <c r="BS141" s="11"/>
      <c r="BT141" s="11"/>
    </row>
    <row r="142" spans="1:72" x14ac:dyDescent="0.3">
      <c r="A142" s="2">
        <f t="shared" si="156"/>
        <v>2096</v>
      </c>
      <c r="B142" s="5">
        <f t="shared" si="157"/>
        <v>1164.3020322390798</v>
      </c>
      <c r="C142" s="5">
        <f t="shared" si="158"/>
        <v>2958.6423813799202</v>
      </c>
      <c r="D142" s="5">
        <f t="shared" si="159"/>
        <v>4353.3369978929486</v>
      </c>
      <c r="E142" s="15">
        <f t="shared" si="160"/>
        <v>4.9872142622869677E-5</v>
      </c>
      <c r="F142" s="15">
        <f t="shared" si="161"/>
        <v>9.8251465167548176E-5</v>
      </c>
      <c r="G142" s="15">
        <f t="shared" si="162"/>
        <v>2.0057687112484069E-4</v>
      </c>
      <c r="H142" s="5">
        <f t="shared" si="163"/>
        <v>175699.47944044412</v>
      </c>
      <c r="I142" s="5">
        <f t="shared" si="164"/>
        <v>62440.804247839158</v>
      </c>
      <c r="J142" s="5">
        <f t="shared" si="165"/>
        <v>23655.607621345793</v>
      </c>
      <c r="K142" s="5">
        <f t="shared" si="166"/>
        <v>150905.41335099694</v>
      </c>
      <c r="L142" s="5">
        <f t="shared" si="167"/>
        <v>21104.54600421041</v>
      </c>
      <c r="M142" s="5">
        <f t="shared" si="168"/>
        <v>5433.9022301272116</v>
      </c>
      <c r="N142" s="15">
        <f t="shared" si="169"/>
        <v>1.1156899066844916E-2</v>
      </c>
      <c r="O142" s="15">
        <f t="shared" si="170"/>
        <v>1.4056184458287824E-2</v>
      </c>
      <c r="P142" s="15">
        <f t="shared" si="171"/>
        <v>1.2775298076222574E-2</v>
      </c>
      <c r="Q142" s="5">
        <f t="shared" si="172"/>
        <v>9769.3433181518685</v>
      </c>
      <c r="R142" s="5">
        <f t="shared" si="173"/>
        <v>13044.537827148779</v>
      </c>
      <c r="S142" s="5">
        <f t="shared" si="174"/>
        <v>6698.1745113020424</v>
      </c>
      <c r="T142" s="5">
        <f t="shared" si="175"/>
        <v>55.602574061486216</v>
      </c>
      <c r="U142" s="5">
        <f t="shared" si="176"/>
        <v>208.91047103385446</v>
      </c>
      <c r="V142" s="5">
        <f t="shared" si="177"/>
        <v>283.15377133910107</v>
      </c>
      <c r="W142" s="15">
        <f t="shared" si="178"/>
        <v>-1.0734613539272964E-2</v>
      </c>
      <c r="X142" s="15">
        <f t="shared" si="179"/>
        <v>-1.217998157191269E-2</v>
      </c>
      <c r="Y142" s="15">
        <f t="shared" si="180"/>
        <v>-9.7425357312937999E-3</v>
      </c>
      <c r="Z142" s="5">
        <f t="shared" si="202"/>
        <v>12963.301999345696</v>
      </c>
      <c r="AA142" s="5">
        <f t="shared" si="203"/>
        <v>36488.471751492187</v>
      </c>
      <c r="AB142" s="5">
        <f t="shared" si="204"/>
        <v>36244.466888918527</v>
      </c>
      <c r="AC142" s="16">
        <f t="shared" si="181"/>
        <v>1.6328119445506879</v>
      </c>
      <c r="AD142" s="16">
        <f t="shared" si="182"/>
        <v>2.9497545615531013</v>
      </c>
      <c r="AE142" s="16">
        <f t="shared" si="183"/>
        <v>5.4279218169783077</v>
      </c>
      <c r="AF142" s="15">
        <f t="shared" si="184"/>
        <v>-4.0504037456468023E-3</v>
      </c>
      <c r="AG142" s="15">
        <f t="shared" si="185"/>
        <v>2.9673830763510267E-4</v>
      </c>
      <c r="AH142" s="15">
        <f t="shared" si="186"/>
        <v>9.7937136394747881E-3</v>
      </c>
      <c r="AI142" s="1">
        <f t="shared" si="150"/>
        <v>313140.74264908681</v>
      </c>
      <c r="AJ142" s="1">
        <f t="shared" si="151"/>
        <v>108203.95155434709</v>
      </c>
      <c r="AK142" s="1">
        <f t="shared" si="152"/>
        <v>41419.558825001623</v>
      </c>
      <c r="AL142" s="14">
        <f t="shared" si="187"/>
        <v>49.298825094448603</v>
      </c>
      <c r="AM142" s="14">
        <f t="shared" si="188"/>
        <v>10.276407315399169</v>
      </c>
      <c r="AN142" s="14">
        <f t="shared" si="189"/>
        <v>3.4603943997793563</v>
      </c>
      <c r="AO142" s="11">
        <f t="shared" si="190"/>
        <v>8.6883839572310089E-3</v>
      </c>
      <c r="AP142" s="11">
        <f t="shared" si="191"/>
        <v>1.0945072254963436E-2</v>
      </c>
      <c r="AQ142" s="11">
        <f t="shared" si="192"/>
        <v>9.9285615219284282E-3</v>
      </c>
      <c r="AR142" s="1">
        <f t="shared" si="205"/>
        <v>175699.47944044412</v>
      </c>
      <c r="AS142" s="1">
        <f t="shared" si="193"/>
        <v>62440.804247839158</v>
      </c>
      <c r="AT142" s="1">
        <f t="shared" si="194"/>
        <v>23655.607621345793</v>
      </c>
      <c r="AU142" s="1">
        <f t="shared" si="153"/>
        <v>35139.895888088824</v>
      </c>
      <c r="AV142" s="1">
        <f t="shared" si="154"/>
        <v>12488.160849567832</v>
      </c>
      <c r="AW142" s="1">
        <f t="shared" si="155"/>
        <v>4731.1215242691587</v>
      </c>
      <c r="AX142" s="17">
        <f t="shared" si="195"/>
        <v>0.18979643030281912</v>
      </c>
      <c r="AY142" s="17">
        <v>0.05</v>
      </c>
      <c r="AZ142" s="17">
        <v>0</v>
      </c>
      <c r="BA142" s="2">
        <f t="shared" si="206"/>
        <v>4284.8120319878208</v>
      </c>
      <c r="BB142" s="17">
        <f t="shared" si="196"/>
        <v>4.0628487244383608E-3</v>
      </c>
      <c r="BC142" s="17">
        <f t="shared" si="197"/>
        <v>3.217900966578701E-2</v>
      </c>
      <c r="BD142" s="17">
        <f t="shared" si="198"/>
        <v>8.437098057439385E-2</v>
      </c>
      <c r="BE142" s="1">
        <f t="shared" si="199"/>
        <v>2407.7205094206606</v>
      </c>
      <c r="BF142" s="1">
        <f t="shared" si="200"/>
        <v>650.26070239354613</v>
      </c>
      <c r="BG142" s="1">
        <f t="shared" si="201"/>
        <v>-3057.9812118142063</v>
      </c>
      <c r="BH142" s="12">
        <f t="shared" si="214"/>
        <v>11.013249648355371</v>
      </c>
      <c r="BI142" s="2">
        <f t="shared" si="215"/>
        <v>1.5257216297598556E-4</v>
      </c>
      <c r="BJ142" s="2">
        <f t="shared" si="207"/>
        <v>2.1824123035078875E-4</v>
      </c>
      <c r="BK142" s="2">
        <f t="shared" si="208"/>
        <v>-7.1184623630847488E-4</v>
      </c>
      <c r="BL142" s="2">
        <f t="shared" si="216"/>
        <v>26.806849611983264</v>
      </c>
      <c r="BM142" s="2">
        <f t="shared" si="209"/>
        <v>13.627157943141174</v>
      </c>
      <c r="BN142" s="2">
        <f t="shared" si="210"/>
        <v>-16.839155252845078</v>
      </c>
      <c r="BO142" s="2">
        <f t="shared" si="211"/>
        <v>514.48518295019289</v>
      </c>
      <c r="BP142" s="2">
        <f t="shared" si="212"/>
        <v>17.112474502384625</v>
      </c>
      <c r="BQ142" s="2">
        <f t="shared" si="213"/>
        <v>0</v>
      </c>
      <c r="BR142" s="11">
        <f t="shared" si="217"/>
        <v>4.1923140620069271E-2</v>
      </c>
      <c r="BS142" s="11"/>
      <c r="BT142" s="11"/>
    </row>
    <row r="143" spans="1:72" x14ac:dyDescent="0.3">
      <c r="A143" s="2">
        <f t="shared" si="156"/>
        <v>2097</v>
      </c>
      <c r="B143" s="5">
        <f t="shared" si="157"/>
        <v>1164.3571951642373</v>
      </c>
      <c r="C143" s="5">
        <f t="shared" si="158"/>
        <v>2958.9185377813533</v>
      </c>
      <c r="D143" s="5">
        <f t="shared" si="159"/>
        <v>4354.1665176712386</v>
      </c>
      <c r="E143" s="15">
        <f t="shared" si="160"/>
        <v>4.737853549172619E-5</v>
      </c>
      <c r="F143" s="15">
        <f t="shared" si="161"/>
        <v>9.3338891909170766E-5</v>
      </c>
      <c r="G143" s="15">
        <f t="shared" si="162"/>
        <v>1.9054802756859865E-4</v>
      </c>
      <c r="H143" s="5">
        <f t="shared" si="163"/>
        <v>177648.51770120146</v>
      </c>
      <c r="I143" s="5">
        <f t="shared" si="164"/>
        <v>63315.588183464715</v>
      </c>
      <c r="J143" s="5">
        <f t="shared" si="165"/>
        <v>23959.322023002474</v>
      </c>
      <c r="K143" s="5">
        <f t="shared" si="166"/>
        <v>152572.1818347534</v>
      </c>
      <c r="L143" s="5">
        <f t="shared" si="167"/>
        <v>21398.219442343892</v>
      </c>
      <c r="M143" s="5">
        <f t="shared" si="168"/>
        <v>5502.6196002758215</v>
      </c>
      <c r="N143" s="15">
        <f t="shared" si="169"/>
        <v>1.1045120560915E-2</v>
      </c>
      <c r="O143" s="15">
        <f t="shared" si="170"/>
        <v>1.3915174392990615E-2</v>
      </c>
      <c r="P143" s="15">
        <f t="shared" si="171"/>
        <v>1.2646044635772125E-2</v>
      </c>
      <c r="Q143" s="5">
        <f t="shared" si="172"/>
        <v>9771.6814106953625</v>
      </c>
      <c r="R143" s="5">
        <f t="shared" si="173"/>
        <v>13066.181210649273</v>
      </c>
      <c r="S143" s="5">
        <f t="shared" si="174"/>
        <v>6718.0773476287695</v>
      </c>
      <c r="T143" s="5">
        <f t="shared" si="175"/>
        <v>55.005701917147356</v>
      </c>
      <c r="U143" s="5">
        <f t="shared" si="176"/>
        <v>206.3659453464825</v>
      </c>
      <c r="V143" s="5">
        <f t="shared" si="177"/>
        <v>280.39513560437928</v>
      </c>
      <c r="W143" s="15">
        <f t="shared" si="178"/>
        <v>-1.0734613539272964E-2</v>
      </c>
      <c r="X143" s="15">
        <f t="shared" si="179"/>
        <v>-1.217998157191269E-2</v>
      </c>
      <c r="Y143" s="15">
        <f t="shared" si="180"/>
        <v>-9.7425357312937999E-3</v>
      </c>
      <c r="Z143" s="5">
        <f t="shared" si="202"/>
        <v>12871.615348372869</v>
      </c>
      <c r="AA143" s="5">
        <f t="shared" si="203"/>
        <v>36565.122764946202</v>
      </c>
      <c r="AB143" s="5">
        <f t="shared" si="204"/>
        <v>36713.239251686864</v>
      </c>
      <c r="AC143" s="16">
        <f t="shared" si="181"/>
        <v>1.626198396934543</v>
      </c>
      <c r="AD143" s="16">
        <f t="shared" si="182"/>
        <v>2.9506298667296353</v>
      </c>
      <c r="AE143" s="16">
        <f t="shared" si="183"/>
        <v>5.4810813289112508</v>
      </c>
      <c r="AF143" s="15">
        <f t="shared" si="184"/>
        <v>-4.0504037456468023E-3</v>
      </c>
      <c r="AG143" s="15">
        <f t="shared" si="185"/>
        <v>2.9673830763510267E-4</v>
      </c>
      <c r="AH143" s="15">
        <f t="shared" si="186"/>
        <v>9.7937136394747881E-3</v>
      </c>
      <c r="AI143" s="1">
        <f t="shared" si="150"/>
        <v>316966.56427226693</v>
      </c>
      <c r="AJ143" s="1">
        <f t="shared" si="151"/>
        <v>109871.71724848023</v>
      </c>
      <c r="AK143" s="1">
        <f t="shared" si="152"/>
        <v>42008.724466770625</v>
      </c>
      <c r="AL143" s="14">
        <f t="shared" si="187"/>
        <v>49.722868944298938</v>
      </c>
      <c r="AM143" s="14">
        <f t="shared" si="188"/>
        <v>10.387758575781763</v>
      </c>
      <c r="AN143" s="14">
        <f t="shared" si="189"/>
        <v>3.4944075710808185</v>
      </c>
      <c r="AO143" s="11">
        <f t="shared" si="190"/>
        <v>8.6015001176586985E-3</v>
      </c>
      <c r="AP143" s="11">
        <f t="shared" si="191"/>
        <v>1.0835621532413801E-2</v>
      </c>
      <c r="AQ143" s="11">
        <f t="shared" si="192"/>
        <v>9.8292759067091437E-3</v>
      </c>
      <c r="AR143" s="1">
        <f t="shared" si="205"/>
        <v>177648.51770120146</v>
      </c>
      <c r="AS143" s="1">
        <f t="shared" si="193"/>
        <v>63315.588183464715</v>
      </c>
      <c r="AT143" s="1">
        <f t="shared" si="194"/>
        <v>23959.322023002474</v>
      </c>
      <c r="AU143" s="1">
        <f t="shared" si="153"/>
        <v>35529.703540240291</v>
      </c>
      <c r="AV143" s="1">
        <f t="shared" si="154"/>
        <v>12663.117636692943</v>
      </c>
      <c r="AW143" s="1">
        <f t="shared" si="155"/>
        <v>4791.8644046004947</v>
      </c>
      <c r="AX143" s="17">
        <f t="shared" si="195"/>
        <v>0.1926131773597782</v>
      </c>
      <c r="AY143" s="17">
        <v>0.05</v>
      </c>
      <c r="AZ143" s="17">
        <v>0</v>
      </c>
      <c r="BA143" s="2">
        <f t="shared" si="206"/>
        <v>4307.4988682502972</v>
      </c>
      <c r="BB143" s="17">
        <f t="shared" si="196"/>
        <v>3.985700086692065E-3</v>
      </c>
      <c r="BC143" s="17">
        <f t="shared" si="197"/>
        <v>3.176797566704867E-2</v>
      </c>
      <c r="BD143" s="17">
        <f t="shared" si="198"/>
        <v>8.4291024236952214E-2</v>
      </c>
      <c r="BE143" s="1">
        <f t="shared" si="199"/>
        <v>2427.9403315931104</v>
      </c>
      <c r="BF143" s="1">
        <f t="shared" si="200"/>
        <v>666.65620798785187</v>
      </c>
      <c r="BG143" s="1">
        <f t="shared" si="201"/>
        <v>-3094.5965395809626</v>
      </c>
      <c r="BH143" s="12">
        <f t="shared" si="214"/>
        <v>11.001784830245137</v>
      </c>
      <c r="BI143" s="2">
        <f t="shared" si="215"/>
        <v>1.5195109102207472E-4</v>
      </c>
      <c r="BJ143" s="2">
        <f t="shared" si="207"/>
        <v>2.1675932887226711E-4</v>
      </c>
      <c r="BK143" s="2">
        <f t="shared" si="208"/>
        <v>-7.1049767669144619E-4</v>
      </c>
      <c r="BL143" s="2">
        <f t="shared" si="216"/>
        <v>26.993886083151914</v>
      </c>
      <c r="BM143" s="2">
        <f t="shared" si="209"/>
        <v>13.724244401800657</v>
      </c>
      <c r="BN143" s="2">
        <f t="shared" si="210"/>
        <v>-17.02304263244546</v>
      </c>
      <c r="BO143" s="2">
        <f t="shared" si="211"/>
        <v>531.67290229829189</v>
      </c>
      <c r="BP143" s="2">
        <f t="shared" si="212"/>
        <v>17.315841817482788</v>
      </c>
      <c r="BQ143" s="2">
        <f t="shared" si="213"/>
        <v>0</v>
      </c>
      <c r="BR143" s="11">
        <f t="shared" si="217"/>
        <v>4.1807900806945603E-2</v>
      </c>
      <c r="BS143" s="11"/>
      <c r="BT143" s="11"/>
    </row>
    <row r="144" spans="1:72" x14ac:dyDescent="0.3">
      <c r="A144" s="2">
        <f t="shared" si="156"/>
        <v>2098</v>
      </c>
      <c r="B144" s="5">
        <f t="shared" si="157"/>
        <v>1164.4096024259986</v>
      </c>
      <c r="C144" s="5">
        <f t="shared" si="158"/>
        <v>2959.1809108500406</v>
      </c>
      <c r="D144" s="5">
        <f t="shared" si="159"/>
        <v>4354.9547116208032</v>
      </c>
      <c r="E144" s="15">
        <f t="shared" si="160"/>
        <v>4.5009608717139881E-5</v>
      </c>
      <c r="F144" s="15">
        <f t="shared" si="161"/>
        <v>8.8671947313712221E-5</v>
      </c>
      <c r="G144" s="15">
        <f t="shared" si="162"/>
        <v>1.8102062619016873E-4</v>
      </c>
      <c r="H144" s="5">
        <f t="shared" si="163"/>
        <v>179599.09444638438</v>
      </c>
      <c r="I144" s="5">
        <f t="shared" si="164"/>
        <v>64193.490365672347</v>
      </c>
      <c r="J144" s="5">
        <f t="shared" si="165"/>
        <v>24263.639900582795</v>
      </c>
      <c r="K144" s="5">
        <f t="shared" si="166"/>
        <v>154240.47867021809</v>
      </c>
      <c r="L144" s="5">
        <f t="shared" si="167"/>
        <v>21692.992858362428</v>
      </c>
      <c r="M144" s="5">
        <f t="shared" si="168"/>
        <v>5571.502233039867</v>
      </c>
      <c r="N144" s="15">
        <f t="shared" si="169"/>
        <v>1.0934475835651103E-2</v>
      </c>
      <c r="O144" s="15">
        <f t="shared" si="170"/>
        <v>1.3775604872769076E-2</v>
      </c>
      <c r="P144" s="15">
        <f t="shared" si="171"/>
        <v>1.2518152765019996E-2</v>
      </c>
      <c r="Q144" s="5">
        <f t="shared" si="172"/>
        <v>9772.9272829294368</v>
      </c>
      <c r="R144" s="5">
        <f t="shared" si="173"/>
        <v>13085.997841574399</v>
      </c>
      <c r="S144" s="5">
        <f t="shared" si="174"/>
        <v>6737.1241682829695</v>
      </c>
      <c r="T144" s="5">
        <f t="shared" si="175"/>
        <v>54.41523696461033</v>
      </c>
      <c r="U144" s="5">
        <f t="shared" si="176"/>
        <v>203.85241193509199</v>
      </c>
      <c r="V144" s="5">
        <f t="shared" si="177"/>
        <v>277.66337597687266</v>
      </c>
      <c r="W144" s="15">
        <f t="shared" si="178"/>
        <v>-1.0734613539272964E-2</v>
      </c>
      <c r="X144" s="15">
        <f t="shared" si="179"/>
        <v>-1.217998157191269E-2</v>
      </c>
      <c r="Y144" s="15">
        <f t="shared" si="180"/>
        <v>-9.7425357312937999E-3</v>
      </c>
      <c r="Z144" s="5">
        <f t="shared" si="202"/>
        <v>12777.9694243432</v>
      </c>
      <c r="AA144" s="5">
        <f t="shared" si="203"/>
        <v>36636.659573356737</v>
      </c>
      <c r="AB144" s="5">
        <f t="shared" si="204"/>
        <v>37182.955655337937</v>
      </c>
      <c r="AC144" s="16">
        <f t="shared" si="181"/>
        <v>1.6196116368564346</v>
      </c>
      <c r="AD144" s="16">
        <f t="shared" si="182"/>
        <v>2.9515054316427465</v>
      </c>
      <c r="AE144" s="16">
        <f t="shared" si="183"/>
        <v>5.5347614698812793</v>
      </c>
      <c r="AF144" s="15">
        <f t="shared" si="184"/>
        <v>-4.0504037456468023E-3</v>
      </c>
      <c r="AG144" s="15">
        <f t="shared" si="185"/>
        <v>2.9673830763510267E-4</v>
      </c>
      <c r="AH144" s="15">
        <f t="shared" si="186"/>
        <v>9.7937136394747881E-3</v>
      </c>
      <c r="AI144" s="1">
        <f t="shared" si="150"/>
        <v>320799.61138528056</v>
      </c>
      <c r="AJ144" s="1">
        <f t="shared" si="151"/>
        <v>111547.66316032514</v>
      </c>
      <c r="AK144" s="1">
        <f t="shared" si="152"/>
        <v>42599.716424694059</v>
      </c>
      <c r="AL144" s="14">
        <f t="shared" si="187"/>
        <v>50.146283294742908</v>
      </c>
      <c r="AM144" s="14">
        <f t="shared" si="188"/>
        <v>10.499190818074046</v>
      </c>
      <c r="AN144" s="14">
        <f t="shared" si="189"/>
        <v>3.5284115922659987</v>
      </c>
      <c r="AO144" s="11">
        <f t="shared" si="190"/>
        <v>8.5154851164821119E-3</v>
      </c>
      <c r="AP144" s="11">
        <f t="shared" si="191"/>
        <v>1.0727265317089663E-2</v>
      </c>
      <c r="AQ144" s="11">
        <f t="shared" si="192"/>
        <v>9.7309831476420517E-3</v>
      </c>
      <c r="AR144" s="1">
        <f t="shared" si="205"/>
        <v>179599.09444638438</v>
      </c>
      <c r="AS144" s="1">
        <f t="shared" si="193"/>
        <v>64193.490365672347</v>
      </c>
      <c r="AT144" s="1">
        <f t="shared" si="194"/>
        <v>24263.639900582795</v>
      </c>
      <c r="AU144" s="1">
        <f t="shared" si="153"/>
        <v>35919.818889276874</v>
      </c>
      <c r="AV144" s="1">
        <f t="shared" si="154"/>
        <v>12838.69807313447</v>
      </c>
      <c r="AW144" s="1">
        <f t="shared" si="155"/>
        <v>4852.7279801165596</v>
      </c>
      <c r="AX144" s="17">
        <f t="shared" si="195"/>
        <v>0.19549633991337079</v>
      </c>
      <c r="AY144" s="17">
        <v>0.05</v>
      </c>
      <c r="AZ144" s="17">
        <v>0</v>
      </c>
      <c r="BA144" s="2">
        <f t="shared" si="206"/>
        <v>4329.8792326518942</v>
      </c>
      <c r="BB144" s="17">
        <f t="shared" si="196"/>
        <v>3.909388671928595E-3</v>
      </c>
      <c r="BC144" s="17">
        <f t="shared" si="197"/>
        <v>3.1359998064318467E-2</v>
      </c>
      <c r="BD144" s="17">
        <f t="shared" si="198"/>
        <v>8.4205237460219823E-2</v>
      </c>
      <c r="BE144" s="1">
        <f t="shared" si="199"/>
        <v>2448.0922050662803</v>
      </c>
      <c r="BF144" s="1">
        <f t="shared" si="200"/>
        <v>682.90740536427506</v>
      </c>
      <c r="BG144" s="1">
        <f t="shared" si="201"/>
        <v>-3130.9996104305546</v>
      </c>
      <c r="BH144" s="12">
        <f t="shared" si="214"/>
        <v>10.98958123940602</v>
      </c>
      <c r="BI144" s="2">
        <f t="shared" si="215"/>
        <v>1.5132590335334642E-4</v>
      </c>
      <c r="BJ144" s="2">
        <f t="shared" si="207"/>
        <v>2.1525503278377889E-4</v>
      </c>
      <c r="BK144" s="2">
        <f t="shared" si="208"/>
        <v>-7.0905220157320079E-4</v>
      </c>
      <c r="BL144" s="2">
        <f t="shared" si="216"/>
        <v>27.1779952085421</v>
      </c>
      <c r="BM144" s="2">
        <f t="shared" si="209"/>
        <v>13.817971873167995</v>
      </c>
      <c r="BN144" s="2">
        <f t="shared" si="210"/>
        <v>-17.204187289687589</v>
      </c>
      <c r="BO144" s="2">
        <f t="shared" si="211"/>
        <v>549.55469762095925</v>
      </c>
      <c r="BP144" s="2">
        <f t="shared" si="212"/>
        <v>17.521654843324132</v>
      </c>
      <c r="BQ144" s="2">
        <f t="shared" si="213"/>
        <v>0</v>
      </c>
      <c r="BR144" s="11">
        <f t="shared" si="217"/>
        <v>4.1693663277264176E-2</v>
      </c>
      <c r="BS144" s="11"/>
      <c r="BT144" s="11"/>
    </row>
    <row r="145" spans="1:72" x14ac:dyDescent="0.3">
      <c r="A145" s="2">
        <f t="shared" si="156"/>
        <v>2099</v>
      </c>
      <c r="B145" s="5">
        <f t="shared" si="157"/>
        <v>1164.4593915655607</v>
      </c>
      <c r="C145" s="5">
        <f t="shared" si="158"/>
        <v>2959.4301873671679</v>
      </c>
      <c r="D145" s="5">
        <f t="shared" si="159"/>
        <v>4355.7036314182842</v>
      </c>
      <c r="E145" s="15">
        <f t="shared" si="160"/>
        <v>4.2759128281282883E-5</v>
      </c>
      <c r="F145" s="15">
        <f t="shared" si="161"/>
        <v>8.42383499480266E-5</v>
      </c>
      <c r="G145" s="15">
        <f t="shared" si="162"/>
        <v>1.7196959488066028E-4</v>
      </c>
      <c r="H145" s="5">
        <f t="shared" si="163"/>
        <v>181551.00879103097</v>
      </c>
      <c r="I145" s="5">
        <f t="shared" si="164"/>
        <v>65074.407821000495</v>
      </c>
      <c r="J145" s="5">
        <f t="shared" si="165"/>
        <v>24568.5296769942</v>
      </c>
      <c r="K145" s="5">
        <f t="shared" si="166"/>
        <v>155910.12456599643</v>
      </c>
      <c r="L145" s="5">
        <f t="shared" si="167"/>
        <v>21988.830180479232</v>
      </c>
      <c r="M145" s="5">
        <f t="shared" si="168"/>
        <v>5640.5420928499461</v>
      </c>
      <c r="N145" s="15">
        <f t="shared" si="169"/>
        <v>1.0824952763199169E-2</v>
      </c>
      <c r="O145" s="15">
        <f t="shared" si="170"/>
        <v>1.3637459987581257E-2</v>
      </c>
      <c r="P145" s="15">
        <f t="shared" si="171"/>
        <v>1.2391605876178602E-2</v>
      </c>
      <c r="Q145" s="5">
        <f t="shared" si="172"/>
        <v>9773.092402026874</v>
      </c>
      <c r="R145" s="5">
        <f t="shared" si="173"/>
        <v>13104.000530645113</v>
      </c>
      <c r="S145" s="5">
        <f t="shared" si="174"/>
        <v>6755.3194488020372</v>
      </c>
      <c r="T145" s="5">
        <f t="shared" si="175"/>
        <v>53.83111042514728</v>
      </c>
      <c r="U145" s="5">
        <f t="shared" si="176"/>
        <v>201.36949331433263</v>
      </c>
      <c r="V145" s="5">
        <f t="shared" si="177"/>
        <v>274.95823061514631</v>
      </c>
      <c r="W145" s="15">
        <f t="shared" si="178"/>
        <v>-1.0734613539272964E-2</v>
      </c>
      <c r="X145" s="15">
        <f t="shared" si="179"/>
        <v>-1.217998157191269E-2</v>
      </c>
      <c r="Y145" s="15">
        <f t="shared" si="180"/>
        <v>-9.7425357312937999E-3</v>
      </c>
      <c r="Z145" s="5">
        <f t="shared" si="202"/>
        <v>12682.385205366427</v>
      </c>
      <c r="AA145" s="5">
        <f t="shared" si="203"/>
        <v>36703.112010938283</v>
      </c>
      <c r="AB145" s="5">
        <f t="shared" si="204"/>
        <v>37653.566933839531</v>
      </c>
      <c r="AC145" s="16">
        <f t="shared" si="181"/>
        <v>1.6130515558160181</v>
      </c>
      <c r="AD145" s="16">
        <f t="shared" si="182"/>
        <v>2.9523812563695078</v>
      </c>
      <c r="AE145" s="16">
        <f t="shared" si="183"/>
        <v>5.5889673387800949</v>
      </c>
      <c r="AF145" s="15">
        <f t="shared" si="184"/>
        <v>-4.0504037456468023E-3</v>
      </c>
      <c r="AG145" s="15">
        <f t="shared" si="185"/>
        <v>2.9673830763510267E-4</v>
      </c>
      <c r="AH145" s="15">
        <f t="shared" si="186"/>
        <v>9.7937136394747881E-3</v>
      </c>
      <c r="AI145" s="1">
        <f t="shared" si="150"/>
        <v>324639.46913602937</v>
      </c>
      <c r="AJ145" s="1">
        <f t="shared" si="151"/>
        <v>113231.59491742709</v>
      </c>
      <c r="AK145" s="1">
        <f t="shared" si="152"/>
        <v>43192.472762341211</v>
      </c>
      <c r="AL145" s="14">
        <f t="shared" si="187"/>
        <v>50.569033024495752</v>
      </c>
      <c r="AM145" s="14">
        <f t="shared" si="188"/>
        <v>10.610692147539076</v>
      </c>
      <c r="AN145" s="14">
        <f t="shared" si="189"/>
        <v>3.5624031568708614</v>
      </c>
      <c r="AO145" s="11">
        <f t="shared" si="190"/>
        <v>8.4303302653172905E-3</v>
      </c>
      <c r="AP145" s="11">
        <f t="shared" si="191"/>
        <v>1.0619992663918767E-2</v>
      </c>
      <c r="AQ145" s="11">
        <f t="shared" si="192"/>
        <v>9.6336733161656307E-3</v>
      </c>
      <c r="AR145" s="1">
        <f t="shared" si="205"/>
        <v>181551.00879103097</v>
      </c>
      <c r="AS145" s="1">
        <f t="shared" si="193"/>
        <v>65074.407821000495</v>
      </c>
      <c r="AT145" s="1">
        <f t="shared" si="194"/>
        <v>24568.5296769942</v>
      </c>
      <c r="AU145" s="1">
        <f t="shared" si="153"/>
        <v>36310.201758206196</v>
      </c>
      <c r="AV145" s="1">
        <f t="shared" si="154"/>
        <v>13014.881564200099</v>
      </c>
      <c r="AW145" s="1">
        <f t="shared" si="155"/>
        <v>4913.7059353988407</v>
      </c>
      <c r="AX145" s="17">
        <f t="shared" si="195"/>
        <v>0.1984482860444374</v>
      </c>
      <c r="AY145" s="17">
        <v>0.05</v>
      </c>
      <c r="AZ145" s="17">
        <v>0</v>
      </c>
      <c r="BA145" s="2">
        <f t="shared" si="206"/>
        <v>4351.953207507212</v>
      </c>
      <c r="BB145" s="17">
        <f t="shared" si="196"/>
        <v>3.83391134563636E-3</v>
      </c>
      <c r="BC145" s="17">
        <f t="shared" si="197"/>
        <v>3.0955117508054169E-2</v>
      </c>
      <c r="BD145" s="17">
        <f t="shared" si="198"/>
        <v>8.4113702357435621E-2</v>
      </c>
      <c r="BE145" s="1">
        <f t="shared" si="199"/>
        <v>2468.1744664317125</v>
      </c>
      <c r="BF145" s="1">
        <f t="shared" si="200"/>
        <v>699.0064553370454</v>
      </c>
      <c r="BG145" s="1">
        <f t="shared" si="201"/>
        <v>-3167.1809217687583</v>
      </c>
      <c r="BH145" s="12">
        <f t="shared" si="214"/>
        <v>10.976649283939636</v>
      </c>
      <c r="BI145" s="2">
        <f t="shared" si="215"/>
        <v>1.5069673945695172E-4</v>
      </c>
      <c r="BJ145" s="2">
        <f t="shared" si="207"/>
        <v>2.1372924508679755E-4</v>
      </c>
      <c r="BK145" s="2">
        <f t="shared" si="208"/>
        <v>-7.0751149242752733E-4</v>
      </c>
      <c r="BL145" s="2">
        <f t="shared" si="216"/>
        <v>27.359145069928744</v>
      </c>
      <c r="BM145" s="2">
        <f t="shared" si="209"/>
        <v>13.908304058052829</v>
      </c>
      <c r="BN145" s="2">
        <f t="shared" si="210"/>
        <v>-17.382517098520161</v>
      </c>
      <c r="BO145" s="2">
        <f t="shared" si="211"/>
        <v>568.16578176435735</v>
      </c>
      <c r="BP145" s="2">
        <f t="shared" si="212"/>
        <v>17.729942845611291</v>
      </c>
      <c r="BQ145" s="2">
        <f t="shared" si="213"/>
        <v>0</v>
      </c>
      <c r="BR145" s="11">
        <f t="shared" si="217"/>
        <v>4.158042481132293E-2</v>
      </c>
      <c r="BS145" s="11"/>
      <c r="BT145" s="11"/>
    </row>
    <row r="146" spans="1:72" x14ac:dyDescent="0.3">
      <c r="A146" s="2">
        <f t="shared" si="156"/>
        <v>2100</v>
      </c>
      <c r="B146" s="5">
        <f t="shared" si="157"/>
        <v>1164.5066932706379</v>
      </c>
      <c r="C146" s="5">
        <f t="shared" si="158"/>
        <v>2959.6670200071494</v>
      </c>
      <c r="D146" s="5">
        <f t="shared" si="159"/>
        <v>4356.4152275777533</v>
      </c>
      <c r="E146" s="15">
        <f t="shared" si="160"/>
        <v>4.0621171867218736E-5</v>
      </c>
      <c r="F146" s="15">
        <f t="shared" si="161"/>
        <v>8.0026432450625273E-5</v>
      </c>
      <c r="G146" s="15">
        <f t="shared" si="162"/>
        <v>1.6337111513662725E-4</v>
      </c>
      <c r="H146" s="5">
        <f t="shared" si="163"/>
        <v>183504.06117156293</v>
      </c>
      <c r="I146" s="5">
        <f t="shared" si="164"/>
        <v>65958.237423710278</v>
      </c>
      <c r="J146" s="5">
        <f t="shared" si="165"/>
        <v>24873.959809126547</v>
      </c>
      <c r="K146" s="5">
        <f t="shared" si="166"/>
        <v>157580.94155403497</v>
      </c>
      <c r="L146" s="5">
        <f t="shared" si="167"/>
        <v>22285.695308910439</v>
      </c>
      <c r="M146" s="5">
        <f t="shared" si="168"/>
        <v>5709.7311687979118</v>
      </c>
      <c r="N146" s="15">
        <f t="shared" si="169"/>
        <v>1.0716539369650002E-2</v>
      </c>
      <c r="O146" s="15">
        <f t="shared" si="170"/>
        <v>1.3500724049192669E-2</v>
      </c>
      <c r="P146" s="15">
        <f t="shared" si="171"/>
        <v>1.2266387664347178E-2</v>
      </c>
      <c r="Q146" s="5">
        <f t="shared" si="172"/>
        <v>9772.1884270078408</v>
      </c>
      <c r="R146" s="5">
        <f t="shared" si="173"/>
        <v>13120.202616648408</v>
      </c>
      <c r="S146" s="5">
        <f t="shared" si="174"/>
        <v>6772.6678531017733</v>
      </c>
      <c r="T146" s="5">
        <f t="shared" si="175"/>
        <v>53.253254258343397</v>
      </c>
      <c r="U146" s="5">
        <f t="shared" si="176"/>
        <v>198.91681659661867</v>
      </c>
      <c r="V146" s="5">
        <f t="shared" si="177"/>
        <v>272.27944022876494</v>
      </c>
      <c r="W146" s="15">
        <f t="shared" si="178"/>
        <v>-1.0734613539272964E-2</v>
      </c>
      <c r="X146" s="15">
        <f t="shared" si="179"/>
        <v>-1.217998157191269E-2</v>
      </c>
      <c r="Y146" s="15">
        <f t="shared" si="180"/>
        <v>-9.7425357312937999E-3</v>
      </c>
      <c r="Z146" s="5">
        <f t="shared" si="202"/>
        <v>12584.882361970167</v>
      </c>
      <c r="AA146" s="5">
        <f t="shared" si="203"/>
        <v>36764.51147525417</v>
      </c>
      <c r="AB146" s="5">
        <f t="shared" si="204"/>
        <v>38125.023964877284</v>
      </c>
      <c r="AC146" s="16">
        <f t="shared" si="181"/>
        <v>1.6065180457524195</v>
      </c>
      <c r="AD146" s="16">
        <f t="shared" si="182"/>
        <v>2.9532573409870166</v>
      </c>
      <c r="AE146" s="16">
        <f t="shared" si="183"/>
        <v>5.643704084436485</v>
      </c>
      <c r="AF146" s="15">
        <f t="shared" si="184"/>
        <v>-4.0504037456468023E-3</v>
      </c>
      <c r="AG146" s="15">
        <f t="shared" si="185"/>
        <v>2.9673830763510267E-4</v>
      </c>
      <c r="AH146" s="15">
        <f t="shared" si="186"/>
        <v>9.7937136394747881E-3</v>
      </c>
      <c r="AI146" s="1">
        <f t="shared" si="150"/>
        <v>328485.72398063261</v>
      </c>
      <c r="AJ146" s="1">
        <f t="shared" si="151"/>
        <v>114923.31698988448</v>
      </c>
      <c r="AK146" s="1">
        <f t="shared" si="152"/>
        <v>43786.931421505928</v>
      </c>
      <c r="AL146" s="14">
        <f t="shared" si="187"/>
        <v>50.991083537594044</v>
      </c>
      <c r="AM146" s="14">
        <f t="shared" si="188"/>
        <v>10.722250765577382</v>
      </c>
      <c r="AN146" s="14">
        <f t="shared" si="189"/>
        <v>3.5963789948222948</v>
      </c>
      <c r="AO146" s="11">
        <f t="shared" si="190"/>
        <v>8.346026962664118E-3</v>
      </c>
      <c r="AP146" s="11">
        <f t="shared" si="191"/>
        <v>1.0513792737279579E-2</v>
      </c>
      <c r="AQ146" s="11">
        <f t="shared" si="192"/>
        <v>9.5373365830039736E-3</v>
      </c>
      <c r="AR146" s="1">
        <f t="shared" si="205"/>
        <v>183504.06117156293</v>
      </c>
      <c r="AS146" s="1">
        <f t="shared" si="193"/>
        <v>65958.237423710278</v>
      </c>
      <c r="AT146" s="1">
        <f t="shared" si="194"/>
        <v>24873.959809126547</v>
      </c>
      <c r="AU146" s="1">
        <f t="shared" si="153"/>
        <v>36700.812234312587</v>
      </c>
      <c r="AV146" s="1">
        <f t="shared" si="154"/>
        <v>13191.647484742056</v>
      </c>
      <c r="AW146" s="1">
        <f t="shared" si="155"/>
        <v>4974.79196182531</v>
      </c>
      <c r="AX146" s="17">
        <f t="shared" si="195"/>
        <v>0.20147151506193658</v>
      </c>
      <c r="AY146" s="17">
        <v>0.05</v>
      </c>
      <c r="AZ146" s="17">
        <v>0</v>
      </c>
      <c r="BA146" s="2">
        <f t="shared" si="206"/>
        <v>4373.7208901050808</v>
      </c>
      <c r="BB146" s="17">
        <f t="shared" si="196"/>
        <v>3.7592644761478338E-3</v>
      </c>
      <c r="BC146" s="17">
        <f t="shared" si="197"/>
        <v>3.0553372749402591E-2</v>
      </c>
      <c r="BD146" s="17">
        <f t="shared" si="198"/>
        <v>8.401650235821452E-2</v>
      </c>
      <c r="BE146" s="1">
        <f t="shared" si="199"/>
        <v>2488.1854151425187</v>
      </c>
      <c r="BF146" s="1">
        <f t="shared" si="200"/>
        <v>714.94575070957899</v>
      </c>
      <c r="BG146" s="1">
        <f t="shared" si="201"/>
        <v>-3203.1311658520976</v>
      </c>
      <c r="BH146" s="12">
        <f t="shared" si="214"/>
        <v>10.962999550567446</v>
      </c>
      <c r="BI146" s="2">
        <f t="shared" si="215"/>
        <v>1.5006373496544159E-4</v>
      </c>
      <c r="BJ146" s="2">
        <f t="shared" si="207"/>
        <v>2.1218286885763227E-4</v>
      </c>
      <c r="BK146" s="2">
        <f t="shared" si="208"/>
        <v>-7.0587726685078663E-4</v>
      </c>
      <c r="BL146" s="2">
        <f t="shared" si="216"/>
        <v>27.537304800731601</v>
      </c>
      <c r="BM146" s="2">
        <f t="shared" si="209"/>
        <v>13.99520804135569</v>
      </c>
      <c r="BN146" s="2">
        <f t="shared" si="210"/>
        <v>-17.557962765822563</v>
      </c>
      <c r="BO146" s="2">
        <f t="shared" si="211"/>
        <v>587.54369188184091</v>
      </c>
      <c r="BP146" s="2">
        <f t="shared" si="212"/>
        <v>17.940735447581325</v>
      </c>
      <c r="BQ146" s="2">
        <f t="shared" si="213"/>
        <v>0</v>
      </c>
      <c r="BR146" s="11">
        <f t="shared" si="217"/>
        <v>4.1468181880332827E-2</v>
      </c>
      <c r="BS146" s="11"/>
      <c r="BT146" s="11"/>
    </row>
    <row r="147" spans="1:72" x14ac:dyDescent="0.3">
      <c r="A147" s="2">
        <f t="shared" si="156"/>
        <v>2101</v>
      </c>
      <c r="B147" s="5">
        <f t="shared" si="157"/>
        <v>1164.5516317158392</v>
      </c>
      <c r="C147" s="5">
        <f t="shared" si="158"/>
        <v>2959.8920290203596</v>
      </c>
      <c r="D147" s="5">
        <f t="shared" si="159"/>
        <v>4357.0913543707948</v>
      </c>
      <c r="E147" s="15">
        <f t="shared" si="160"/>
        <v>3.8590113273857797E-5</v>
      </c>
      <c r="F147" s="15">
        <f t="shared" si="161"/>
        <v>7.6025110828094008E-5</v>
      </c>
      <c r="G147" s="15">
        <f t="shared" si="162"/>
        <v>1.5520255937979588E-4</v>
      </c>
      <c r="H147" s="5">
        <f t="shared" si="163"/>
        <v>185458.0534018396</v>
      </c>
      <c r="I147" s="5">
        <f t="shared" si="164"/>
        <v>66844.875938462341</v>
      </c>
      <c r="J147" s="5">
        <f t="shared" si="165"/>
        <v>25179.898799185132</v>
      </c>
      <c r="K147" s="5">
        <f t="shared" si="166"/>
        <v>159252.75303473446</v>
      </c>
      <c r="L147" s="5">
        <f t="shared" si="167"/>
        <v>22583.552130645152</v>
      </c>
      <c r="M147" s="5">
        <f t="shared" si="168"/>
        <v>5779.0614773146863</v>
      </c>
      <c r="N147" s="15">
        <f t="shared" si="169"/>
        <v>1.060922383260543E-2</v>
      </c>
      <c r="O147" s="15">
        <f t="shared" si="170"/>
        <v>1.3365381586977865E-2</v>
      </c>
      <c r="P147" s="15">
        <f t="shared" si="171"/>
        <v>1.2142482100671481E-2</v>
      </c>
      <c r="Q147" s="5">
        <f t="shared" si="172"/>
        <v>9770.2272001447418</v>
      </c>
      <c r="R147" s="5">
        <f t="shared" si="173"/>
        <v>13134.61795078855</v>
      </c>
      <c r="S147" s="5">
        <f t="shared" si="174"/>
        <v>6789.174229538995</v>
      </c>
      <c r="T147" s="5">
        <f t="shared" si="175"/>
        <v>52.681601154171439</v>
      </c>
      <c r="U147" s="5">
        <f t="shared" si="176"/>
        <v>196.49401343612831</v>
      </c>
      <c r="V147" s="5">
        <f t="shared" si="177"/>
        <v>269.62674805343954</v>
      </c>
      <c r="W147" s="15">
        <f t="shared" si="178"/>
        <v>-1.0734613539272964E-2</v>
      </c>
      <c r="X147" s="15">
        <f t="shared" si="179"/>
        <v>-1.217998157191269E-2</v>
      </c>
      <c r="Y147" s="15">
        <f t="shared" si="180"/>
        <v>-9.7425357312937999E-3</v>
      </c>
      <c r="Z147" s="5">
        <f t="shared" si="202"/>
        <v>12485.479140243486</v>
      </c>
      <c r="AA147" s="5">
        <f t="shared" si="203"/>
        <v>36820.890885807297</v>
      </c>
      <c r="AB147" s="5">
        <f t="shared" si="204"/>
        <v>38597.27768754938</v>
      </c>
      <c r="AC147" s="16">
        <f t="shared" si="181"/>
        <v>1.6000109990424547</v>
      </c>
      <c r="AD147" s="16">
        <f t="shared" si="182"/>
        <v>2.9541336855723919</v>
      </c>
      <c r="AE147" s="16">
        <f t="shared" si="183"/>
        <v>5.6989769061053899</v>
      </c>
      <c r="AF147" s="15">
        <f t="shared" si="184"/>
        <v>-4.0504037456468023E-3</v>
      </c>
      <c r="AG147" s="15">
        <f t="shared" si="185"/>
        <v>2.9673830763510267E-4</v>
      </c>
      <c r="AH147" s="15">
        <f t="shared" si="186"/>
        <v>9.7937136394747881E-3</v>
      </c>
      <c r="AI147" s="1">
        <f t="shared" si="150"/>
        <v>332337.96381688194</v>
      </c>
      <c r="AJ147" s="1">
        <f t="shared" si="151"/>
        <v>116622.63277563809</v>
      </c>
      <c r="AK147" s="1">
        <f t="shared" si="152"/>
        <v>44383.030241180641</v>
      </c>
      <c r="AL147" s="14">
        <f t="shared" si="187"/>
        <v>51.412400766073652</v>
      </c>
      <c r="AM147" s="14">
        <f t="shared" si="188"/>
        <v>10.833854972581534</v>
      </c>
      <c r="AN147" s="14">
        <f t="shared" si="189"/>
        <v>3.6303358730064237</v>
      </c>
      <c r="AO147" s="11">
        <f t="shared" si="190"/>
        <v>8.2625666930374771E-3</v>
      </c>
      <c r="AP147" s="11">
        <f t="shared" si="191"/>
        <v>1.0408654809906782E-2</v>
      </c>
      <c r="AQ147" s="11">
        <f t="shared" si="192"/>
        <v>9.4419632171739345E-3</v>
      </c>
      <c r="AR147" s="1">
        <f t="shared" si="205"/>
        <v>185458.0534018396</v>
      </c>
      <c r="AS147" s="1">
        <f t="shared" si="193"/>
        <v>66844.875938462341</v>
      </c>
      <c r="AT147" s="1">
        <f t="shared" si="194"/>
        <v>25179.898799185132</v>
      </c>
      <c r="AU147" s="1">
        <f t="shared" si="153"/>
        <v>37091.610680367921</v>
      </c>
      <c r="AV147" s="1">
        <f t="shared" si="154"/>
        <v>13368.975187692469</v>
      </c>
      <c r="AW147" s="1">
        <f t="shared" si="155"/>
        <v>5035.9797598370269</v>
      </c>
      <c r="AX147" s="17">
        <f t="shared" si="195"/>
        <v>0.2045686683466626</v>
      </c>
      <c r="AY147" s="17">
        <v>0.05</v>
      </c>
      <c r="AZ147" s="17">
        <v>0</v>
      </c>
      <c r="BA147" s="2">
        <f t="shared" si="206"/>
        <v>4395.1823856800083</v>
      </c>
      <c r="BB147" s="17">
        <f t="shared" si="196"/>
        <v>3.6854439184343915E-3</v>
      </c>
      <c r="BC147" s="17">
        <f t="shared" si="197"/>
        <v>3.0154800602274778E-2</v>
      </c>
      <c r="BD147" s="17">
        <f t="shared" si="198"/>
        <v>8.3913722000632199E-2</v>
      </c>
      <c r="BE147" s="1">
        <f t="shared" si="199"/>
        <v>2508.123308223494</v>
      </c>
      <c r="BF147" s="1">
        <f t="shared" si="200"/>
        <v>730.71792163072917</v>
      </c>
      <c r="BG147" s="1">
        <f t="shared" si="201"/>
        <v>-3238.8412298542225</v>
      </c>
      <c r="BH147" s="12">
        <f t="shared" si="214"/>
        <v>10.94864277705503</v>
      </c>
      <c r="BI147" s="2">
        <f t="shared" si="215"/>
        <v>1.4942702124449346E-4</v>
      </c>
      <c r="BJ147" s="2">
        <f t="shared" si="207"/>
        <v>2.1061680608645269E-4</v>
      </c>
      <c r="BK147" s="2">
        <f t="shared" si="208"/>
        <v>-7.0415127399993849E-4</v>
      </c>
      <c r="BL147" s="2">
        <f t="shared" si="216"/>
        <v>27.712444485639089</v>
      </c>
      <c r="BM147" s="2">
        <f t="shared" si="209"/>
        <v>14.07865427340411</v>
      </c>
      <c r="BN147" s="2">
        <f t="shared" si="210"/>
        <v>-17.730457818635731</v>
      </c>
      <c r="BO147" s="2">
        <f t="shared" si="211"/>
        <v>607.72849151288074</v>
      </c>
      <c r="BP147" s="2">
        <f t="shared" si="212"/>
        <v>18.15406263410858</v>
      </c>
      <c r="BQ147" s="2">
        <f t="shared" si="213"/>
        <v>0</v>
      </c>
      <c r="BR147" s="11">
        <f t="shared" si="217"/>
        <v>4.1356930667563602E-2</v>
      </c>
      <c r="BS147" s="11"/>
      <c r="BT147" s="11"/>
    </row>
    <row r="148" spans="1:72" x14ac:dyDescent="0.3">
      <c r="A148" s="2">
        <f t="shared" si="156"/>
        <v>2102</v>
      </c>
      <c r="B148" s="5">
        <f t="shared" si="157"/>
        <v>1164.5943248862513</v>
      </c>
      <c r="C148" s="5">
        <f t="shared" si="158"/>
        <v>2960.1058038339274</v>
      </c>
      <c r="D148" s="5">
        <f t="shared" si="159"/>
        <v>4357.7337745139621</v>
      </c>
      <c r="E148" s="15">
        <f t="shared" si="160"/>
        <v>3.6660607610164905E-5</v>
      </c>
      <c r="F148" s="15">
        <f t="shared" si="161"/>
        <v>7.2223855286689307E-5</v>
      </c>
      <c r="G148" s="15">
        <f t="shared" si="162"/>
        <v>1.4744243141080607E-4</v>
      </c>
      <c r="H148" s="5">
        <f t="shared" si="163"/>
        <v>187412.78872758819</v>
      </c>
      <c r="I148" s="5">
        <f t="shared" si="164"/>
        <v>67734.220062508757</v>
      </c>
      <c r="J148" s="5">
        <f t="shared" si="165"/>
        <v>25486.315205930237</v>
      </c>
      <c r="K148" s="5">
        <f t="shared" si="166"/>
        <v>160925.3838205791</v>
      </c>
      <c r="L148" s="5">
        <f t="shared" si="167"/>
        <v>22882.364533990451</v>
      </c>
      <c r="M148" s="5">
        <f t="shared" si="168"/>
        <v>5848.5250647907797</v>
      </c>
      <c r="N148" s="15">
        <f t="shared" si="169"/>
        <v>1.0502994478719163E-2</v>
      </c>
      <c r="O148" s="15">
        <f t="shared" si="170"/>
        <v>1.3231417343767538E-2</v>
      </c>
      <c r="P148" s="15">
        <f t="shared" si="171"/>
        <v>1.2019873425601624E-2</v>
      </c>
      <c r="Q148" s="5">
        <f t="shared" si="172"/>
        <v>9767.220738421307</v>
      </c>
      <c r="R148" s="5">
        <f t="shared" si="173"/>
        <v>13147.260880975429</v>
      </c>
      <c r="S148" s="5">
        <f t="shared" si="174"/>
        <v>6804.8436069278459</v>
      </c>
      <c r="T148" s="5">
        <f t="shared" si="175"/>
        <v>52.116084525151294</v>
      </c>
      <c r="U148" s="5">
        <f t="shared" si="176"/>
        <v>194.1007199734851</v>
      </c>
      <c r="V148" s="5">
        <f t="shared" si="177"/>
        <v>266.99989982641637</v>
      </c>
      <c r="W148" s="15">
        <f t="shared" si="178"/>
        <v>-1.0734613539272964E-2</v>
      </c>
      <c r="X148" s="15">
        <f t="shared" si="179"/>
        <v>-1.217998157191269E-2</v>
      </c>
      <c r="Y148" s="15">
        <f t="shared" si="180"/>
        <v>-9.7425357312937999E-3</v>
      </c>
      <c r="Z148" s="5">
        <f t="shared" si="202"/>
        <v>12384.192234234151</v>
      </c>
      <c r="AA148" s="5">
        <f t="shared" si="203"/>
        <v>36872.284642339153</v>
      </c>
      <c r="AB148" s="5">
        <f t="shared" si="204"/>
        <v>39070.279119938772</v>
      </c>
      <c r="AC148" s="16">
        <f t="shared" si="181"/>
        <v>1.593530308498857</v>
      </c>
      <c r="AD148" s="16">
        <f t="shared" si="182"/>
        <v>2.9550102902027766</v>
      </c>
      <c r="AE148" s="16">
        <f t="shared" si="183"/>
        <v>5.7547910539617657</v>
      </c>
      <c r="AF148" s="15">
        <f t="shared" si="184"/>
        <v>-4.0504037456468023E-3</v>
      </c>
      <c r="AG148" s="15">
        <f t="shared" si="185"/>
        <v>2.9673830763510267E-4</v>
      </c>
      <c r="AH148" s="15">
        <f t="shared" si="186"/>
        <v>9.7937136394747881E-3</v>
      </c>
      <c r="AI148" s="1">
        <f t="shared" si="150"/>
        <v>336195.77811556164</v>
      </c>
      <c r="AJ148" s="1">
        <f t="shared" si="151"/>
        <v>118329.34468576676</v>
      </c>
      <c r="AK148" s="1">
        <f t="shared" si="152"/>
        <v>44980.706976899608</v>
      </c>
      <c r="AL148" s="14">
        <f t="shared" si="187"/>
        <v>51.832951172350725</v>
      </c>
      <c r="AM148" s="14">
        <f t="shared" si="188"/>
        <v>10.945493170685026</v>
      </c>
      <c r="AN148" s="14">
        <f t="shared" si="189"/>
        <v>3.6642705958075479</v>
      </c>
      <c r="AO148" s="11">
        <f t="shared" si="190"/>
        <v>8.1799410261071022E-3</v>
      </c>
      <c r="AP148" s="11">
        <f t="shared" si="191"/>
        <v>1.0304568261807714E-2</v>
      </c>
      <c r="AQ148" s="11">
        <f t="shared" si="192"/>
        <v>9.3475435850021958E-3</v>
      </c>
      <c r="AR148" s="1">
        <f t="shared" si="205"/>
        <v>187412.78872758819</v>
      </c>
      <c r="AS148" s="1">
        <f t="shared" si="193"/>
        <v>67734.220062508757</v>
      </c>
      <c r="AT148" s="1">
        <f t="shared" si="194"/>
        <v>25486.315205930237</v>
      </c>
      <c r="AU148" s="1">
        <f t="shared" si="153"/>
        <v>37482.557745517639</v>
      </c>
      <c r="AV148" s="1">
        <f t="shared" si="154"/>
        <v>13546.844012501751</v>
      </c>
      <c r="AW148" s="1">
        <f t="shared" si="155"/>
        <v>5097.2630411860482</v>
      </c>
      <c r="AX148" s="17">
        <f t="shared" si="195"/>
        <v>0.20774254138245338</v>
      </c>
      <c r="AY148" s="17">
        <v>0.05</v>
      </c>
      <c r="AZ148" s="17">
        <v>0</v>
      </c>
      <c r="BA148" s="2">
        <f t="shared" si="206"/>
        <v>4416.3377998256037</v>
      </c>
      <c r="BB148" s="17">
        <f t="shared" si="196"/>
        <v>3.6124449965897138E-3</v>
      </c>
      <c r="BC148" s="17">
        <f t="shared" si="197"/>
        <v>2.9759435907775918E-2</v>
      </c>
      <c r="BD148" s="17">
        <f t="shared" si="198"/>
        <v>8.3805446716000029E-2</v>
      </c>
      <c r="BE148" s="1">
        <f t="shared" si="199"/>
        <v>2527.9863544352816</v>
      </c>
      <c r="BF148" s="1">
        <f t="shared" si="200"/>
        <v>746.3158405299954</v>
      </c>
      <c r="BG148" s="1">
        <f t="shared" si="201"/>
        <v>-3274.3021949652771</v>
      </c>
      <c r="BH148" s="12">
        <f t="shared" si="214"/>
        <v>10.933589823717211</v>
      </c>
      <c r="BI148" s="2">
        <f t="shared" si="215"/>
        <v>1.4878672495383644E-4</v>
      </c>
      <c r="BJ148" s="2">
        <f t="shared" si="207"/>
        <v>2.0903195652285689E-4</v>
      </c>
      <c r="BK148" s="2">
        <f t="shared" si="208"/>
        <v>-7.02335289926832E-4</v>
      </c>
      <c r="BL148" s="2">
        <f t="shared" si="216"/>
        <v>27.884535049243123</v>
      </c>
      <c r="BM148" s="2">
        <f t="shared" si="209"/>
        <v>14.158616543215951</v>
      </c>
      <c r="BN148" s="2">
        <f t="shared" si="210"/>
        <v>-17.899938579323642</v>
      </c>
      <c r="BO148" s="2">
        <f t="shared" si="211"/>
        <v>628.76299530002677</v>
      </c>
      <c r="BP148" s="2">
        <f t="shared" si="212"/>
        <v>18.369954755863414</v>
      </c>
      <c r="BQ148" s="2">
        <f t="shared" si="213"/>
        <v>0</v>
      </c>
      <c r="BR148" s="11">
        <f t="shared" si="217"/>
        <v>4.1246667088272709E-2</v>
      </c>
      <c r="BS148" s="11"/>
      <c r="BT148" s="11"/>
    </row>
    <row r="149" spans="1:72" x14ac:dyDescent="0.3">
      <c r="A149" s="2">
        <f t="shared" si="156"/>
        <v>2103</v>
      </c>
      <c r="B149" s="5">
        <f t="shared" si="157"/>
        <v>1164.6348848850425</v>
      </c>
      <c r="C149" s="5">
        <f t="shared" si="158"/>
        <v>2960.3089045744769</v>
      </c>
      <c r="D149" s="5">
        <f t="shared" si="159"/>
        <v>4358.3441636339594</v>
      </c>
      <c r="E149" s="15">
        <f t="shared" si="160"/>
        <v>3.4827577229656655E-5</v>
      </c>
      <c r="F149" s="15">
        <f t="shared" si="161"/>
        <v>6.8612662522354835E-5</v>
      </c>
      <c r="G149" s="15">
        <f t="shared" si="162"/>
        <v>1.4007030984026575E-4</v>
      </c>
      <c r="H149" s="5">
        <f t="shared" si="163"/>
        <v>189368.07187920305</v>
      </c>
      <c r="I149" s="5">
        <f t="shared" si="164"/>
        <v>68626.166467369927</v>
      </c>
      <c r="J149" s="5">
        <f t="shared" si="165"/>
        <v>25793.177655806168</v>
      </c>
      <c r="K149" s="5">
        <f t="shared" si="166"/>
        <v>162598.66017828838</v>
      </c>
      <c r="L149" s="5">
        <f t="shared" si="167"/>
        <v>23182.096422884777</v>
      </c>
      <c r="M149" s="5">
        <f t="shared" si="168"/>
        <v>5918.1140101381952</v>
      </c>
      <c r="N149" s="15">
        <f t="shared" si="169"/>
        <v>1.0397839781291829E-2</v>
      </c>
      <c r="O149" s="15">
        <f t="shared" si="170"/>
        <v>1.3098816271766456E-2</v>
      </c>
      <c r="P149" s="15">
        <f t="shared" si="171"/>
        <v>1.1898546142232291E-2</v>
      </c>
      <c r="Q149" s="5">
        <f t="shared" si="172"/>
        <v>9763.1812250517814</v>
      </c>
      <c r="R149" s="5">
        <f t="shared" si="173"/>
        <v>13158.14623606432</v>
      </c>
      <c r="S149" s="5">
        <f t="shared" si="174"/>
        <v>6819.6811905101977</v>
      </c>
      <c r="T149" s="5">
        <f t="shared" si="175"/>
        <v>51.556638498593713</v>
      </c>
      <c r="U149" s="5">
        <f t="shared" si="176"/>
        <v>191.73657678111306</v>
      </c>
      <c r="V149" s="5">
        <f t="shared" si="177"/>
        <v>264.39864376210562</v>
      </c>
      <c r="W149" s="15">
        <f t="shared" si="178"/>
        <v>-1.0734613539272964E-2</v>
      </c>
      <c r="X149" s="15">
        <f t="shared" si="179"/>
        <v>-1.217998157191269E-2</v>
      </c>
      <c r="Y149" s="15">
        <f t="shared" si="180"/>
        <v>-9.7425357312937999E-3</v>
      </c>
      <c r="Z149" s="5">
        <f t="shared" si="202"/>
        <v>12281.036646067165</v>
      </c>
      <c r="AA149" s="5">
        <f t="shared" si="203"/>
        <v>36918.728582875941</v>
      </c>
      <c r="AB149" s="5">
        <f t="shared" si="204"/>
        <v>39543.97937653571</v>
      </c>
      <c r="AC149" s="16">
        <f t="shared" si="181"/>
        <v>1.5870758673685115</v>
      </c>
      <c r="AD149" s="16">
        <f t="shared" si="182"/>
        <v>2.9558871549553358</v>
      </c>
      <c r="AE149" s="16">
        <f t="shared" si="183"/>
        <v>5.8111518295992788</v>
      </c>
      <c r="AF149" s="15">
        <f t="shared" si="184"/>
        <v>-4.0504037456468023E-3</v>
      </c>
      <c r="AG149" s="15">
        <f t="shared" si="185"/>
        <v>2.9673830763510267E-4</v>
      </c>
      <c r="AH149" s="15">
        <f t="shared" si="186"/>
        <v>9.7937136394747881E-3</v>
      </c>
      <c r="AI149" s="1">
        <f t="shared" si="150"/>
        <v>340058.75804952311</v>
      </c>
      <c r="AJ149" s="1">
        <f t="shared" si="151"/>
        <v>120043.25422969184</v>
      </c>
      <c r="AK149" s="1">
        <f t="shared" si="152"/>
        <v>45579.899320395692</v>
      </c>
      <c r="AL149" s="14">
        <f t="shared" si="187"/>
        <v>52.252701751311655</v>
      </c>
      <c r="AM149" s="14">
        <f t="shared" si="188"/>
        <v>11.057153866406136</v>
      </c>
      <c r="AN149" s="14">
        <f t="shared" si="189"/>
        <v>3.6981800056180854</v>
      </c>
      <c r="AO149" s="11">
        <f t="shared" si="190"/>
        <v>8.0981416158460318E-3</v>
      </c>
      <c r="AP149" s="11">
        <f t="shared" si="191"/>
        <v>1.0201522579189637E-2</v>
      </c>
      <c r="AQ149" s="11">
        <f t="shared" si="192"/>
        <v>9.254068149152174E-3</v>
      </c>
      <c r="AR149" s="1">
        <f t="shared" si="205"/>
        <v>189368.07187920305</v>
      </c>
      <c r="AS149" s="1">
        <f t="shared" si="193"/>
        <v>68626.166467369927</v>
      </c>
      <c r="AT149" s="1">
        <f t="shared" si="194"/>
        <v>25793.177655806168</v>
      </c>
      <c r="AU149" s="1">
        <f t="shared" si="153"/>
        <v>37873.614375840611</v>
      </c>
      <c r="AV149" s="1">
        <f t="shared" si="154"/>
        <v>13725.233293473986</v>
      </c>
      <c r="AW149" s="1">
        <f t="shared" si="155"/>
        <v>5158.6355311612342</v>
      </c>
      <c r="AX149" s="17">
        <f t="shared" si="195"/>
        <v>0.21099609713809928</v>
      </c>
      <c r="AY149" s="17">
        <v>0.05</v>
      </c>
      <c r="AZ149" s="17">
        <v>0</v>
      </c>
      <c r="BA149" s="2">
        <f t="shared" si="206"/>
        <v>4437.1872302739412</v>
      </c>
      <c r="BB149" s="17">
        <f t="shared" si="196"/>
        <v>3.5402624847072632E-3</v>
      </c>
      <c r="BC149" s="17">
        <f t="shared" si="197"/>
        <v>2.9367311500701012E-2</v>
      </c>
      <c r="BD149" s="17">
        <f t="shared" si="198"/>
        <v>8.3691762605540163E-2</v>
      </c>
      <c r="BE149" s="1">
        <f t="shared" si="199"/>
        <v>2547.7727078187577</v>
      </c>
      <c r="BF149" s="1">
        <f t="shared" si="200"/>
        <v>761.73262664064532</v>
      </c>
      <c r="BG149" s="1">
        <f t="shared" si="201"/>
        <v>-3309.5053344594025</v>
      </c>
      <c r="BH149" s="12">
        <f t="shared" si="214"/>
        <v>10.917851643899811</v>
      </c>
      <c r="BI149" s="2">
        <f t="shared" si="215"/>
        <v>1.4814296757746995E-4</v>
      </c>
      <c r="BJ149" s="2">
        <f t="shared" si="207"/>
        <v>2.0742921652908955E-4</v>
      </c>
      <c r="BK149" s="2">
        <f t="shared" si="208"/>
        <v>-7.0043111280220904E-4</v>
      </c>
      <c r="BL149" s="2">
        <f t="shared" si="216"/>
        <v>28.053548132608775</v>
      </c>
      <c r="BM149" s="2">
        <f t="shared" si="209"/>
        <v>14.235071943721421</v>
      </c>
      <c r="BN149" s="2">
        <f t="shared" si="210"/>
        <v>-18.066344128161386</v>
      </c>
      <c r="BO149" s="2">
        <f t="shared" si="211"/>
        <v>650.69301949968929</v>
      </c>
      <c r="BP149" s="2">
        <f t="shared" si="212"/>
        <v>18.588442533527797</v>
      </c>
      <c r="BQ149" s="2">
        <f t="shared" si="213"/>
        <v>0</v>
      </c>
      <c r="BR149" s="11">
        <f t="shared" si="217"/>
        <v>4.1137386808521831E-2</v>
      </c>
      <c r="BS149" s="11"/>
      <c r="BT149" s="11"/>
    </row>
    <row r="150" spans="1:72" x14ac:dyDescent="0.3">
      <c r="A150" s="2">
        <f t="shared" si="156"/>
        <v>2104</v>
      </c>
      <c r="B150" s="5">
        <f t="shared" si="157"/>
        <v>1164.6734182258704</v>
      </c>
      <c r="C150" s="5">
        <f t="shared" si="158"/>
        <v>2960.5018635165166</v>
      </c>
      <c r="D150" s="5">
        <f t="shared" si="159"/>
        <v>4358.9241145204805</v>
      </c>
      <c r="E150" s="15">
        <f t="shared" si="160"/>
        <v>3.3086198368173824E-5</v>
      </c>
      <c r="F150" s="15">
        <f t="shared" si="161"/>
        <v>6.5182029396237086E-5</v>
      </c>
      <c r="G150" s="15">
        <f t="shared" si="162"/>
        <v>1.3306679434825245E-4</v>
      </c>
      <c r="H150" s="5">
        <f t="shared" si="163"/>
        <v>191323.70912290603</v>
      </c>
      <c r="I150" s="5">
        <f t="shared" si="164"/>
        <v>69520.611839966514</v>
      </c>
      <c r="J150" s="5">
        <f t="shared" si="165"/>
        <v>26100.454853944811</v>
      </c>
      <c r="K150" s="5">
        <f t="shared" si="166"/>
        <v>164272.40986949508</v>
      </c>
      <c r="L150" s="5">
        <f t="shared" si="167"/>
        <v>23482.711730972926</v>
      </c>
      <c r="M150" s="5">
        <f t="shared" si="168"/>
        <v>5987.820427292776</v>
      </c>
      <c r="N150" s="15">
        <f t="shared" si="169"/>
        <v>1.0293748357898203E-2</v>
      </c>
      <c r="O150" s="15">
        <f t="shared" si="170"/>
        <v>1.2967563528524906E-2</v>
      </c>
      <c r="P150" s="15">
        <f t="shared" si="171"/>
        <v>1.1778485009779738E-2</v>
      </c>
      <c r="Q150" s="5">
        <f t="shared" si="172"/>
        <v>9758.1210010656177</v>
      </c>
      <c r="R150" s="5">
        <f t="shared" si="173"/>
        <v>13167.289310061071</v>
      </c>
      <c r="S150" s="5">
        <f t="shared" si="174"/>
        <v>6833.6923578812566</v>
      </c>
      <c r="T150" s="5">
        <f t="shared" si="175"/>
        <v>51.003197908927305</v>
      </c>
      <c r="U150" s="5">
        <f t="shared" si="176"/>
        <v>189.40122880925747</v>
      </c>
      <c r="V150" s="5">
        <f t="shared" si="177"/>
        <v>261.82273052794767</v>
      </c>
      <c r="W150" s="15">
        <f t="shared" si="178"/>
        <v>-1.0734613539272964E-2</v>
      </c>
      <c r="X150" s="15">
        <f t="shared" si="179"/>
        <v>-1.217998157191269E-2</v>
      </c>
      <c r="Y150" s="15">
        <f t="shared" si="180"/>
        <v>-9.7425357312937999E-3</v>
      </c>
      <c r="Z150" s="5">
        <f t="shared" si="202"/>
        <v>12176.025532000205</v>
      </c>
      <c r="AA150" s="5">
        <f t="shared" si="203"/>
        <v>36960.259941561548</v>
      </c>
      <c r="AB150" s="5">
        <f t="shared" si="204"/>
        <v>40018.329685484132</v>
      </c>
      <c r="AC150" s="16">
        <f t="shared" si="181"/>
        <v>1.5806475693306965</v>
      </c>
      <c r="AD150" s="16">
        <f t="shared" si="182"/>
        <v>2.9567642799072575</v>
      </c>
      <c r="AE150" s="16">
        <f t="shared" si="183"/>
        <v>5.8680645865338841</v>
      </c>
      <c r="AF150" s="15">
        <f t="shared" si="184"/>
        <v>-4.0504037456468023E-3</v>
      </c>
      <c r="AG150" s="15">
        <f t="shared" si="185"/>
        <v>2.9673830763510267E-4</v>
      </c>
      <c r="AH150" s="15">
        <f t="shared" si="186"/>
        <v>9.7937136394747881E-3</v>
      </c>
      <c r="AI150" s="1">
        <f t="shared" si="150"/>
        <v>343926.4966204114</v>
      </c>
      <c r="AJ150" s="1">
        <f t="shared" si="151"/>
        <v>121764.16210019664</v>
      </c>
      <c r="AK150" s="1">
        <f t="shared" si="152"/>
        <v>46180.544919517357</v>
      </c>
      <c r="AL150" s="14">
        <f t="shared" si="187"/>
        <v>52.671620032118419</v>
      </c>
      <c r="AM150" s="14">
        <f t="shared" si="188"/>
        <v>11.168825673187555</v>
      </c>
      <c r="AN150" s="14">
        <f t="shared" si="189"/>
        <v>3.7320609833199088</v>
      </c>
      <c r="AO150" s="11">
        <f t="shared" si="190"/>
        <v>8.0171601996875709E-3</v>
      </c>
      <c r="AP150" s="11">
        <f t="shared" si="191"/>
        <v>1.0099507353397741E-2</v>
      </c>
      <c r="AQ150" s="11">
        <f t="shared" si="192"/>
        <v>9.1615274676606524E-3</v>
      </c>
      <c r="AR150" s="1">
        <f t="shared" si="205"/>
        <v>191323.70912290603</v>
      </c>
      <c r="AS150" s="1">
        <f t="shared" si="193"/>
        <v>69520.611839966514</v>
      </c>
      <c r="AT150" s="1">
        <f t="shared" si="194"/>
        <v>26100.454853944811</v>
      </c>
      <c r="AU150" s="1">
        <f t="shared" si="153"/>
        <v>38264.741824581208</v>
      </c>
      <c r="AV150" s="1">
        <f t="shared" si="154"/>
        <v>13904.122367993303</v>
      </c>
      <c r="AW150" s="1">
        <f t="shared" si="155"/>
        <v>5220.0909707889623</v>
      </c>
      <c r="AX150" s="17">
        <f t="shared" si="195"/>
        <v>0.21433248099024871</v>
      </c>
      <c r="AY150" s="17">
        <v>0.05</v>
      </c>
      <c r="AZ150" s="17">
        <v>0</v>
      </c>
      <c r="BA150" s="2">
        <f t="shared" si="206"/>
        <v>4457.730757952294</v>
      </c>
      <c r="BB150" s="17">
        <f t="shared" si="196"/>
        <v>3.4688905858129694E-3</v>
      </c>
      <c r="BC150" s="17">
        <f t="shared" si="197"/>
        <v>2.8978458177769645E-2</v>
      </c>
      <c r="BD150" s="17">
        <f t="shared" si="198"/>
        <v>8.3572756207983739E-2</v>
      </c>
      <c r="BE150" s="1">
        <f t="shared" si="199"/>
        <v>2567.4804605336431</v>
      </c>
      <c r="BF150" s="1">
        <f t="shared" si="200"/>
        <v>776.96165012204142</v>
      </c>
      <c r="BG150" s="1">
        <f t="shared" si="201"/>
        <v>-3344.4421106556838</v>
      </c>
      <c r="BH150" s="12">
        <f t="shared" si="214"/>
        <v>10.901439253310141</v>
      </c>
      <c r="BI150" s="2">
        <f t="shared" si="215"/>
        <v>1.4749586491856801E-4</v>
      </c>
      <c r="BJ150" s="2">
        <f t="shared" si="207"/>
        <v>2.0580947794162204E-4</v>
      </c>
      <c r="BK150" s="2">
        <f t="shared" si="208"/>
        <v>-6.9844055801990853E-4</v>
      </c>
      <c r="BL150" s="2">
        <f t="shared" si="216"/>
        <v>28.219455956511545</v>
      </c>
      <c r="BM150" s="2">
        <f t="shared" si="209"/>
        <v>14.308000828965657</v>
      </c>
      <c r="BN150" s="2">
        <f t="shared" si="210"/>
        <v>-18.229616252762643</v>
      </c>
      <c r="BO150" s="2">
        <f t="shared" si="211"/>
        <v>673.56766197307354</v>
      </c>
      <c r="BP150" s="2">
        <f t="shared" si="212"/>
        <v>18.809557062067924</v>
      </c>
      <c r="BQ150" s="2">
        <f t="shared" si="213"/>
        <v>0</v>
      </c>
      <c r="BR150" s="11">
        <f t="shared" si="217"/>
        <v>4.1029085262940884E-2</v>
      </c>
      <c r="BS150" s="11"/>
      <c r="BT150" s="11"/>
    </row>
    <row r="151" spans="1:72" x14ac:dyDescent="0.3">
      <c r="A151" s="2">
        <f t="shared" si="156"/>
        <v>2105</v>
      </c>
      <c r="B151" s="5">
        <f t="shared" si="157"/>
        <v>1164.7100261108324</v>
      </c>
      <c r="C151" s="5">
        <f t="shared" si="158"/>
        <v>2960.6851864600371</v>
      </c>
      <c r="D151" s="5">
        <f t="shared" si="159"/>
        <v>4359.4751411762709</v>
      </c>
      <c r="E151" s="15">
        <f t="shared" si="160"/>
        <v>3.143188844976513E-5</v>
      </c>
      <c r="F151" s="15">
        <f t="shared" si="161"/>
        <v>6.1922927926425227E-5</v>
      </c>
      <c r="G151" s="15">
        <f t="shared" si="162"/>
        <v>1.2641345463083981E-4</v>
      </c>
      <c r="H151" s="5">
        <f t="shared" si="163"/>
        <v>193279.50831025789</v>
      </c>
      <c r="I151" s="5">
        <f t="shared" si="164"/>
        <v>70417.452923179721</v>
      </c>
      <c r="J151" s="5">
        <f t="shared" si="165"/>
        <v>26408.115595028405</v>
      </c>
      <c r="K151" s="5">
        <f t="shared" si="166"/>
        <v>165946.46218995083</v>
      </c>
      <c r="L151" s="5">
        <f t="shared" si="167"/>
        <v>23784.174435436958</v>
      </c>
      <c r="M151" s="5">
        <f t="shared" si="168"/>
        <v>6057.6364676558251</v>
      </c>
      <c r="N151" s="15">
        <f t="shared" si="169"/>
        <v>1.0190708968022655E-2</v>
      </c>
      <c r="O151" s="15">
        <f t="shared" si="170"/>
        <v>1.2837644472993848E-2</v>
      </c>
      <c r="P151" s="15">
        <f t="shared" si="171"/>
        <v>1.1659675037151151E-2</v>
      </c>
      <c r="Q151" s="5">
        <f t="shared" si="172"/>
        <v>9752.0525569627789</v>
      </c>
      <c r="R151" s="5">
        <f t="shared" si="173"/>
        <v>13174.705846306873</v>
      </c>
      <c r="S151" s="5">
        <f t="shared" si="174"/>
        <v>6846.8826548715133</v>
      </c>
      <c r="T151" s="5">
        <f t="shared" si="175"/>
        <v>50.455698290107918</v>
      </c>
      <c r="U151" s="5">
        <f t="shared" si="176"/>
        <v>187.09432533266309</v>
      </c>
      <c r="V151" s="5">
        <f t="shared" si="177"/>
        <v>259.27191322051425</v>
      </c>
      <c r="W151" s="15">
        <f t="shared" si="178"/>
        <v>-1.0734613539272964E-2</v>
      </c>
      <c r="X151" s="15">
        <f t="shared" si="179"/>
        <v>-1.217998157191269E-2</v>
      </c>
      <c r="Y151" s="15">
        <f t="shared" si="180"/>
        <v>-9.7425357312937999E-3</v>
      </c>
      <c r="Z151" s="5">
        <f t="shared" si="202"/>
        <v>12069.170032329917</v>
      </c>
      <c r="AA151" s="5">
        <f t="shared" si="203"/>
        <v>36996.917306316573</v>
      </c>
      <c r="AB151" s="5">
        <f t="shared" si="204"/>
        <v>40493.281405628892</v>
      </c>
      <c r="AC151" s="16">
        <f t="shared" si="181"/>
        <v>1.5742453084953318</v>
      </c>
      <c r="AD151" s="16">
        <f t="shared" si="182"/>
        <v>2.9576416651357533</v>
      </c>
      <c r="AE151" s="16">
        <f t="shared" si="183"/>
        <v>5.9255347307123403</v>
      </c>
      <c r="AF151" s="15">
        <f t="shared" si="184"/>
        <v>-4.0504037456468023E-3</v>
      </c>
      <c r="AG151" s="15">
        <f t="shared" si="185"/>
        <v>2.9673830763510267E-4</v>
      </c>
      <c r="AH151" s="15">
        <f t="shared" si="186"/>
        <v>9.7937136394747881E-3</v>
      </c>
      <c r="AI151" s="1">
        <f t="shared" si="150"/>
        <v>347798.58878295153</v>
      </c>
      <c r="AJ151" s="1">
        <f t="shared" si="151"/>
        <v>123491.86825817029</v>
      </c>
      <c r="AK151" s="1">
        <f t="shared" si="152"/>
        <v>46782.581398354581</v>
      </c>
      <c r="AL151" s="14">
        <f t="shared" si="187"/>
        <v>53.089674079735246</v>
      </c>
      <c r="AM151" s="14">
        <f t="shared" si="188"/>
        <v>11.28049731383258</v>
      </c>
      <c r="AN151" s="14">
        <f t="shared" si="189"/>
        <v>3.7659104487374822</v>
      </c>
      <c r="AO151" s="11">
        <f t="shared" si="190"/>
        <v>7.9369885976906945E-3</v>
      </c>
      <c r="AP151" s="11">
        <f t="shared" si="191"/>
        <v>9.9985122798637634E-3</v>
      </c>
      <c r="AQ151" s="11">
        <f t="shared" si="192"/>
        <v>9.0699121929840466E-3</v>
      </c>
      <c r="AR151" s="1">
        <f t="shared" si="205"/>
        <v>193279.50831025789</v>
      </c>
      <c r="AS151" s="1">
        <f t="shared" si="193"/>
        <v>70417.452923179721</v>
      </c>
      <c r="AT151" s="1">
        <f t="shared" si="194"/>
        <v>26408.115595028405</v>
      </c>
      <c r="AU151" s="1">
        <f t="shared" si="153"/>
        <v>38655.901662051583</v>
      </c>
      <c r="AV151" s="1">
        <f t="shared" si="154"/>
        <v>14083.490584635945</v>
      </c>
      <c r="AW151" s="1">
        <f t="shared" si="155"/>
        <v>5281.6231190056815</v>
      </c>
      <c r="AX151" s="17">
        <f t="shared" si="195"/>
        <v>0.21775503741002397</v>
      </c>
      <c r="AY151" s="17">
        <v>0.05</v>
      </c>
      <c r="AZ151" s="17">
        <v>0</v>
      </c>
      <c r="BA151" s="2">
        <f t="shared" si="206"/>
        <v>4477.9684372137699</v>
      </c>
      <c r="BB151" s="17">
        <f t="shared" si="196"/>
        <v>3.3983229084606366E-3</v>
      </c>
      <c r="BC151" s="17">
        <f t="shared" si="197"/>
        <v>2.8592904667222526E-2</v>
      </c>
      <c r="BD151" s="17">
        <f t="shared" si="198"/>
        <v>8.3448514256897172E-2</v>
      </c>
      <c r="BE151" s="1">
        <f t="shared" si="199"/>
        <v>2587.1076348909678</v>
      </c>
      <c r="BF151" s="1">
        <f t="shared" si="200"/>
        <v>791.99653579520373</v>
      </c>
      <c r="BG151" s="1">
        <f t="shared" si="201"/>
        <v>-3379.1041706861715</v>
      </c>
      <c r="BH151" s="12">
        <f t="shared" si="214"/>
        <v>10.884363698038964</v>
      </c>
      <c r="BI151" s="2">
        <f t="shared" si="215"/>
        <v>1.4684552655362066E-4</v>
      </c>
      <c r="BJ151" s="2">
        <f t="shared" si="207"/>
        <v>2.041736269413377E-4</v>
      </c>
      <c r="BK151" s="2">
        <f t="shared" si="208"/>
        <v>-6.9636545316835723E-4</v>
      </c>
      <c r="BL151" s="2">
        <f t="shared" si="216"/>
        <v>28.382231169844719</v>
      </c>
      <c r="BM151" s="2">
        <f t="shared" si="209"/>
        <v>14.377386763296506</v>
      </c>
      <c r="BN151" s="2">
        <f t="shared" si="210"/>
        <v>-18.389699383654317</v>
      </c>
      <c r="BO151" s="2">
        <f t="shared" si="211"/>
        <v>697.43961597939915</v>
      </c>
      <c r="BP151" s="2">
        <f t="shared" si="212"/>
        <v>19.033329815064668</v>
      </c>
      <c r="BQ151" s="2">
        <f t="shared" si="213"/>
        <v>0</v>
      </c>
      <c r="BR151" s="11">
        <f t="shared" si="217"/>
        <v>4.0921757671464637E-2</v>
      </c>
      <c r="BS151" s="11"/>
      <c r="BT151" s="11"/>
    </row>
    <row r="152" spans="1:72" x14ac:dyDescent="0.3">
      <c r="A152" s="2">
        <f t="shared" si="156"/>
        <v>2106</v>
      </c>
      <c r="B152" s="5">
        <f t="shared" si="157"/>
        <v>1164.7448046946683</v>
      </c>
      <c r="C152" s="5">
        <f t="shared" si="158"/>
        <v>2960.85935404068</v>
      </c>
      <c r="D152" s="5">
        <f t="shared" si="159"/>
        <v>4359.9986826735958</v>
      </c>
      <c r="E152" s="15">
        <f t="shared" si="160"/>
        <v>2.9860294027276873E-5</v>
      </c>
      <c r="F152" s="15">
        <f t="shared" si="161"/>
        <v>5.8826781530103961E-5</v>
      </c>
      <c r="G152" s="15">
        <f t="shared" si="162"/>
        <v>1.2009278189929781E-4</v>
      </c>
      <c r="H152" s="5">
        <f t="shared" si="163"/>
        <v>195235.27892602215</v>
      </c>
      <c r="I152" s="5">
        <f t="shared" si="164"/>
        <v>71316.586555813396</v>
      </c>
      <c r="J152" s="5">
        <f t="shared" si="165"/>
        <v>26716.128773997672</v>
      </c>
      <c r="K152" s="5">
        <f t="shared" si="166"/>
        <v>167620.64800727059</v>
      </c>
      <c r="L152" s="5">
        <f t="shared" si="167"/>
        <v>24086.448570577242</v>
      </c>
      <c r="M152" s="5">
        <f t="shared" si="168"/>
        <v>6127.5543224740304</v>
      </c>
      <c r="N152" s="15">
        <f t="shared" si="169"/>
        <v>1.0088710510763432E-2</v>
      </c>
      <c r="O152" s="15">
        <f t="shared" si="170"/>
        <v>1.2709044661643354E-2</v>
      </c>
      <c r="P152" s="15">
        <f t="shared" si="171"/>
        <v>1.1542101476627931E-2</v>
      </c>
      <c r="Q152" s="5">
        <f t="shared" si="172"/>
        <v>9744.9885244449797</v>
      </c>
      <c r="R152" s="5">
        <f t="shared" si="173"/>
        <v>13180.412021656368</v>
      </c>
      <c r="S152" s="5">
        <f t="shared" si="174"/>
        <v>6859.2577913866899</v>
      </c>
      <c r="T152" s="5">
        <f t="shared" si="175"/>
        <v>49.914075868109457</v>
      </c>
      <c r="U152" s="5">
        <f t="shared" si="176"/>
        <v>184.81551989790182</v>
      </c>
      <c r="V152" s="5">
        <f t="shared" si="177"/>
        <v>256.74594734184251</v>
      </c>
      <c r="W152" s="15">
        <f t="shared" si="178"/>
        <v>-1.0734613539272964E-2</v>
      </c>
      <c r="X152" s="15">
        <f t="shared" si="179"/>
        <v>-1.217998157191269E-2</v>
      </c>
      <c r="Y152" s="15">
        <f t="shared" si="180"/>
        <v>-9.7425357312937999E-3</v>
      </c>
      <c r="Z152" s="5">
        <f t="shared" si="202"/>
        <v>11960.479082701901</v>
      </c>
      <c r="AA152" s="5">
        <f t="shared" si="203"/>
        <v>37028.740576362514</v>
      </c>
      <c r="AB152" s="5">
        <f t="shared" si="204"/>
        <v>40968.786043339933</v>
      </c>
      <c r="AC152" s="16">
        <f t="shared" si="181"/>
        <v>1.5678689794012355</v>
      </c>
      <c r="AD152" s="16">
        <f t="shared" si="182"/>
        <v>2.958519310718057</v>
      </c>
      <c r="AE152" s="16">
        <f t="shared" si="183"/>
        <v>5.9835677210256994</v>
      </c>
      <c r="AF152" s="15">
        <f t="shared" si="184"/>
        <v>-4.0504037456468023E-3</v>
      </c>
      <c r="AG152" s="15">
        <f t="shared" si="185"/>
        <v>2.9673830763510267E-4</v>
      </c>
      <c r="AH152" s="15">
        <f t="shared" si="186"/>
        <v>9.7937136394747881E-3</v>
      </c>
      <c r="AI152" s="1">
        <f t="shared" si="150"/>
        <v>351674.63156670792</v>
      </c>
      <c r="AJ152" s="1">
        <f t="shared" si="151"/>
        <v>125226.17201698921</v>
      </c>
      <c r="AK152" s="1">
        <f t="shared" si="152"/>
        <v>47385.9463775248</v>
      </c>
      <c r="AL152" s="14">
        <f t="shared" si="187"/>
        <v>53.506832496182966</v>
      </c>
      <c r="AM152" s="14">
        <f t="shared" si="188"/>
        <v>11.39215762283875</v>
      </c>
      <c r="AN152" s="14">
        <f t="shared" si="189"/>
        <v>3.7997253610632056</v>
      </c>
      <c r="AO152" s="11">
        <f t="shared" si="190"/>
        <v>7.8576187117137871E-3</v>
      </c>
      <c r="AP152" s="11">
        <f t="shared" si="191"/>
        <v>9.8985271570651255E-3</v>
      </c>
      <c r="AQ152" s="11">
        <f t="shared" si="192"/>
        <v>8.9792130710542057E-3</v>
      </c>
      <c r="AR152" s="1">
        <f t="shared" si="205"/>
        <v>195235.27892602215</v>
      </c>
      <c r="AS152" s="1">
        <f t="shared" si="193"/>
        <v>71316.586555813396</v>
      </c>
      <c r="AT152" s="1">
        <f t="shared" si="194"/>
        <v>26716.128773997672</v>
      </c>
      <c r="AU152" s="1">
        <f t="shared" si="153"/>
        <v>39047.055785204429</v>
      </c>
      <c r="AV152" s="1">
        <f t="shared" si="154"/>
        <v>14263.31731116268</v>
      </c>
      <c r="AW152" s="1">
        <f t="shared" si="155"/>
        <v>5343.225754799535</v>
      </c>
      <c r="AX152" s="17">
        <f t="shared" si="195"/>
        <v>0.22126732867495216</v>
      </c>
      <c r="AY152" s="17">
        <v>0.05</v>
      </c>
      <c r="AZ152" s="17">
        <v>0</v>
      </c>
      <c r="BA152" s="2">
        <f t="shared" si="206"/>
        <v>4497.9002851202176</v>
      </c>
      <c r="BB152" s="17">
        <f t="shared" si="196"/>
        <v>3.3285524405337595E-3</v>
      </c>
      <c r="BC152" s="17">
        <f t="shared" si="197"/>
        <v>2.821067759935043E-2</v>
      </c>
      <c r="BD152" s="17">
        <f t="shared" si="198"/>
        <v>8.3319123426277356E-2</v>
      </c>
      <c r="BE152" s="1">
        <f t="shared" si="199"/>
        <v>2606.6521744614115</v>
      </c>
      <c r="BF152" s="1">
        <f t="shared" si="200"/>
        <v>806.83116650837746</v>
      </c>
      <c r="BG152" s="1">
        <f t="shared" si="201"/>
        <v>-3413.483340969789</v>
      </c>
      <c r="BH152" s="12">
        <f t="shared" si="214"/>
        <v>10.866636021083153</v>
      </c>
      <c r="BI152" s="2">
        <f t="shared" si="215"/>
        <v>1.4619205523934122E-4</v>
      </c>
      <c r="BJ152" s="2">
        <f t="shared" si="207"/>
        <v>2.0252254293205512E-4</v>
      </c>
      <c r="BK152" s="2">
        <f t="shared" si="208"/>
        <v>-6.9420763285232422E-4</v>
      </c>
      <c r="BL152" s="2">
        <f t="shared" si="216"/>
        <v>28.54184668142122</v>
      </c>
      <c r="BM152" s="2">
        <f t="shared" si="209"/>
        <v>14.443216462517343</v>
      </c>
      <c r="BN152" s="2">
        <f t="shared" si="210"/>
        <v>-18.54654051517479</v>
      </c>
      <c r="BO152" s="2">
        <f t="shared" si="211"/>
        <v>722.36552285849257</v>
      </c>
      <c r="BP152" s="2">
        <f t="shared" si="212"/>
        <v>19.259792649102064</v>
      </c>
      <c r="BQ152" s="2">
        <f t="shared" si="213"/>
        <v>0</v>
      </c>
      <c r="BR152" s="11">
        <f t="shared" si="217"/>
        <v>4.0815399055148277E-2</v>
      </c>
      <c r="BS152" s="11"/>
      <c r="BT152" s="11"/>
    </row>
    <row r="153" spans="1:72" x14ac:dyDescent="0.3">
      <c r="A153" s="2">
        <f t="shared" si="156"/>
        <v>2107</v>
      </c>
      <c r="B153" s="5">
        <f t="shared" si="157"/>
        <v>1164.7778453358867</v>
      </c>
      <c r="C153" s="5">
        <f t="shared" si="158"/>
        <v>2961.0248229757231</v>
      </c>
      <c r="D153" s="5">
        <f t="shared" si="159"/>
        <v>4360.4961068259317</v>
      </c>
      <c r="E153" s="15">
        <f t="shared" si="160"/>
        <v>2.8367279325913028E-5</v>
      </c>
      <c r="F153" s="15">
        <f t="shared" si="161"/>
        <v>5.5885442453598761E-5</v>
      </c>
      <c r="G153" s="15">
        <f t="shared" si="162"/>
        <v>1.1408814280433292E-4</v>
      </c>
      <c r="H153" s="5">
        <f t="shared" si="163"/>
        <v>197190.83213437753</v>
      </c>
      <c r="I153" s="5">
        <f t="shared" si="164"/>
        <v>72217.909711934364</v>
      </c>
      <c r="J153" s="5">
        <f t="shared" si="165"/>
        <v>27024.463396592251</v>
      </c>
      <c r="K153" s="5">
        <f t="shared" si="166"/>
        <v>169294.79979722112</v>
      </c>
      <c r="L153" s="5">
        <f t="shared" si="167"/>
        <v>24389.498241138677</v>
      </c>
      <c r="M153" s="5">
        <f t="shared" si="168"/>
        <v>6197.5662251568319</v>
      </c>
      <c r="N153" s="15">
        <f t="shared" si="169"/>
        <v>9.9877420225573665E-3</v>
      </c>
      <c r="O153" s="15">
        <f t="shared" si="170"/>
        <v>1.2581749844666756E-2</v>
      </c>
      <c r="P153" s="15">
        <f t="shared" si="171"/>
        <v>1.1425749817675079E-2</v>
      </c>
      <c r="Q153" s="5">
        <f t="shared" si="172"/>
        <v>9736.9416682276824</v>
      </c>
      <c r="R153" s="5">
        <f t="shared" si="173"/>
        <v>13184.424430662897</v>
      </c>
      <c r="S153" s="5">
        <f t="shared" si="174"/>
        <v>6870.8236372075808</v>
      </c>
      <c r="T153" s="5">
        <f t="shared" si="175"/>
        <v>49.378267553495348</v>
      </c>
      <c r="U153" s="5">
        <f t="shared" si="176"/>
        <v>182.56447027134192</v>
      </c>
      <c r="V153" s="5">
        <f t="shared" si="177"/>
        <v>254.24459077599974</v>
      </c>
      <c r="W153" s="15">
        <f t="shared" si="178"/>
        <v>-1.0734613539272964E-2</v>
      </c>
      <c r="X153" s="15">
        <f t="shared" si="179"/>
        <v>-1.217998157191269E-2</v>
      </c>
      <c r="Y153" s="15">
        <f t="shared" si="180"/>
        <v>-9.7425357312937999E-3</v>
      </c>
      <c r="Z153" s="5">
        <f t="shared" si="202"/>
        <v>11849.95920394397</v>
      </c>
      <c r="AA153" s="5">
        <f t="shared" si="203"/>
        <v>37055.770919650109</v>
      </c>
      <c r="AB153" s="5">
        <f t="shared" si="204"/>
        <v>41444.79526909221</v>
      </c>
      <c r="AC153" s="16">
        <f t="shared" si="181"/>
        <v>1.5615184770143853</v>
      </c>
      <c r="AD153" s="16">
        <f t="shared" si="182"/>
        <v>2.9593972167314253</v>
      </c>
      <c r="AE153" s="16">
        <f t="shared" si="183"/>
        <v>6.0421690698278301</v>
      </c>
      <c r="AF153" s="15">
        <f t="shared" si="184"/>
        <v>-4.0504037456468023E-3</v>
      </c>
      <c r="AG153" s="15">
        <f t="shared" si="185"/>
        <v>2.9673830763510267E-4</v>
      </c>
      <c r="AH153" s="15">
        <f t="shared" si="186"/>
        <v>9.7937136394747881E-3</v>
      </c>
      <c r="AI153" s="1">
        <f t="shared" si="150"/>
        <v>355554.22419524158</v>
      </c>
      <c r="AJ153" s="1">
        <f t="shared" si="151"/>
        <v>126966.87212645297</v>
      </c>
      <c r="AK153" s="1">
        <f t="shared" si="152"/>
        <v>47990.577494571851</v>
      </c>
      <c r="AL153" s="14">
        <f t="shared" si="187"/>
        <v>53.923064421527243</v>
      </c>
      <c r="AM153" s="14">
        <f t="shared" si="188"/>
        <v>11.503795548629913</v>
      </c>
      <c r="AN153" s="14">
        <f t="shared" si="189"/>
        <v>3.8335027192553954</v>
      </c>
      <c r="AO153" s="11">
        <f t="shared" si="190"/>
        <v>7.779042524596649E-3</v>
      </c>
      <c r="AP153" s="11">
        <f t="shared" si="191"/>
        <v>9.7995418854944748E-3</v>
      </c>
      <c r="AQ153" s="11">
        <f t="shared" si="192"/>
        <v>8.8894209403436644E-3</v>
      </c>
      <c r="AR153" s="1">
        <f t="shared" si="205"/>
        <v>197190.83213437753</v>
      </c>
      <c r="AS153" s="1">
        <f t="shared" si="193"/>
        <v>72217.909711934364</v>
      </c>
      <c r="AT153" s="1">
        <f t="shared" si="194"/>
        <v>27024.463396592251</v>
      </c>
      <c r="AU153" s="1">
        <f t="shared" si="153"/>
        <v>39438.166426875512</v>
      </c>
      <c r="AV153" s="1">
        <f t="shared" si="154"/>
        <v>14443.581942386874</v>
      </c>
      <c r="AW153" s="1">
        <f t="shared" si="155"/>
        <v>5404.892679318451</v>
      </c>
      <c r="AX153" s="17">
        <f t="shared" si="195"/>
        <v>0.22487315591474075</v>
      </c>
      <c r="AY153" s="17">
        <v>0.05</v>
      </c>
      <c r="AZ153" s="17">
        <v>0</v>
      </c>
      <c r="BA153" s="2">
        <f t="shared" si="206"/>
        <v>4517.5262696343152</v>
      </c>
      <c r="BB153" s="17">
        <f t="shared" si="196"/>
        <v>3.2595715197210008E-3</v>
      </c>
      <c r="BC153" s="17">
        <f t="shared" si="197"/>
        <v>2.7831801477460911E-2</v>
      </c>
      <c r="BD153" s="17">
        <f t="shared" si="198"/>
        <v>8.3184670062645155E-2</v>
      </c>
      <c r="BE153" s="1">
        <f t="shared" si="199"/>
        <v>2626.1119341207782</v>
      </c>
      <c r="BF153" s="1">
        <f t="shared" si="200"/>
        <v>821.45968615253457</v>
      </c>
      <c r="BG153" s="1">
        <f t="shared" si="201"/>
        <v>-3447.5716202733124</v>
      </c>
      <c r="BH153" s="12">
        <f t="shared" si="214"/>
        <v>10.848267227137383</v>
      </c>
      <c r="BI153" s="2">
        <f t="shared" si="215"/>
        <v>1.4553554626467623E-4</v>
      </c>
      <c r="BJ153" s="2">
        <f t="shared" si="207"/>
        <v>2.008570974265296E-4</v>
      </c>
      <c r="BK153" s="2">
        <f t="shared" si="208"/>
        <v>-6.9196893334311314E-4</v>
      </c>
      <c r="BL153" s="2">
        <f t="shared" si="216"/>
        <v>28.698275473062704</v>
      </c>
      <c r="BM153" s="2">
        <f t="shared" si="209"/>
        <v>14.50547972695032</v>
      </c>
      <c r="BN153" s="2">
        <f t="shared" si="210"/>
        <v>-18.700089110709943</v>
      </c>
      <c r="BO153" s="2">
        <f t="shared" si="211"/>
        <v>748.40636961438463</v>
      </c>
      <c r="BP153" s="2">
        <f t="shared" si="212"/>
        <v>19.488977808214571</v>
      </c>
      <c r="BQ153" s="2">
        <f t="shared" si="213"/>
        <v>0</v>
      </c>
      <c r="BR153" s="11">
        <f t="shared" si="217"/>
        <v>4.071000425107793E-2</v>
      </c>
      <c r="BS153" s="11"/>
      <c r="BT153" s="11"/>
    </row>
    <row r="154" spans="1:72" x14ac:dyDescent="0.3">
      <c r="A154" s="2">
        <f t="shared" si="156"/>
        <v>2108</v>
      </c>
      <c r="B154" s="5">
        <f t="shared" si="157"/>
        <v>1164.8092348354535</v>
      </c>
      <c r="C154" s="5">
        <f t="shared" si="158"/>
        <v>2961.1820272489535</v>
      </c>
      <c r="D154" s="5">
        <f t="shared" si="159"/>
        <v>4360.9687136833381</v>
      </c>
      <c r="E154" s="15">
        <f t="shared" si="160"/>
        <v>2.6948915359617375E-5</v>
      </c>
      <c r="F154" s="15">
        <f t="shared" si="161"/>
        <v>5.309117033091882E-5</v>
      </c>
      <c r="G154" s="15">
        <f t="shared" si="162"/>
        <v>1.0838373566411626E-4</v>
      </c>
      <c r="H154" s="5">
        <f t="shared" si="163"/>
        <v>199145.98082348134</v>
      </c>
      <c r="I154" s="5">
        <f t="shared" si="164"/>
        <v>73121.319539568067</v>
      </c>
      <c r="J154" s="5">
        <f t="shared" si="165"/>
        <v>27333.088589710958</v>
      </c>
      <c r="K154" s="5">
        <f t="shared" si="166"/>
        <v>170968.75167856447</v>
      </c>
      <c r="L154" s="5">
        <f t="shared" si="167"/>
        <v>24693.287635377299</v>
      </c>
      <c r="M154" s="5">
        <f t="shared" si="168"/>
        <v>6267.664453530333</v>
      </c>
      <c r="N154" s="15">
        <f t="shared" si="169"/>
        <v>9.8877926749574296E-3</v>
      </c>
      <c r="O154" s="15">
        <f t="shared" si="170"/>
        <v>1.2455745962260512E-2</v>
      </c>
      <c r="P154" s="15">
        <f t="shared" si="171"/>
        <v>1.1310605780856742E-2</v>
      </c>
      <c r="Q154" s="5">
        <f t="shared" si="172"/>
        <v>9727.9248779376267</v>
      </c>
      <c r="R154" s="5">
        <f t="shared" si="173"/>
        <v>13186.760069784343</v>
      </c>
      <c r="S154" s="5">
        <f t="shared" si="174"/>
        <v>6881.5862177519466</v>
      </c>
      <c r="T154" s="5">
        <f t="shared" si="175"/>
        <v>48.848210934069755</v>
      </c>
      <c r="U154" s="5">
        <f t="shared" si="176"/>
        <v>180.34083838775098</v>
      </c>
      <c r="V154" s="5">
        <f t="shared" si="177"/>
        <v>251.7676037658764</v>
      </c>
      <c r="W154" s="15">
        <f t="shared" si="178"/>
        <v>-1.0734613539272964E-2</v>
      </c>
      <c r="X154" s="15">
        <f t="shared" si="179"/>
        <v>-1.217998157191269E-2</v>
      </c>
      <c r="Y154" s="15">
        <f t="shared" si="180"/>
        <v>-9.7425357312937999E-3</v>
      </c>
      <c r="Z154" s="5">
        <f t="shared" si="202"/>
        <v>11737.614267017798</v>
      </c>
      <c r="AA154" s="5">
        <f t="shared" si="203"/>
        <v>37078.05073023001</v>
      </c>
      <c r="AB154" s="5">
        <f t="shared" si="204"/>
        <v>41921.260933780977</v>
      </c>
      <c r="AC154" s="16">
        <f t="shared" si="181"/>
        <v>1.5551936967261895</v>
      </c>
      <c r="AD154" s="16">
        <f t="shared" si="182"/>
        <v>2.9602753832531383</v>
      </c>
      <c r="AE154" s="16">
        <f t="shared" si="183"/>
        <v>6.101344343459016</v>
      </c>
      <c r="AF154" s="15">
        <f t="shared" si="184"/>
        <v>-4.0504037456468023E-3</v>
      </c>
      <c r="AG154" s="15">
        <f t="shared" si="185"/>
        <v>2.9673830763510267E-4</v>
      </c>
      <c r="AH154" s="15">
        <f t="shared" si="186"/>
        <v>9.7937136394747881E-3</v>
      </c>
      <c r="AI154" s="1">
        <f t="shared" si="150"/>
        <v>359436.96820259292</v>
      </c>
      <c r="AJ154" s="1">
        <f t="shared" si="151"/>
        <v>128713.76685619456</v>
      </c>
      <c r="AK154" s="1">
        <f t="shared" si="152"/>
        <v>48596.412424433118</v>
      </c>
      <c r="AL154" s="14">
        <f t="shared" si="187"/>
        <v>54.338339534606952</v>
      </c>
      <c r="AM154" s="14">
        <f t="shared" si="188"/>
        <v>11.615400155687666</v>
      </c>
      <c r="AN154" s="14">
        <f t="shared" si="189"/>
        <v>3.8672395624093343</v>
      </c>
      <c r="AO154" s="11">
        <f t="shared" si="190"/>
        <v>7.7012520993506826E-3</v>
      </c>
      <c r="AP154" s="11">
        <f t="shared" si="191"/>
        <v>9.7015464666395292E-3</v>
      </c>
      <c r="AQ154" s="11">
        <f t="shared" si="192"/>
        <v>8.800526730940228E-3</v>
      </c>
      <c r="AR154" s="1">
        <f t="shared" si="205"/>
        <v>199145.98082348134</v>
      </c>
      <c r="AS154" s="1">
        <f t="shared" si="193"/>
        <v>73121.319539568067</v>
      </c>
      <c r="AT154" s="1">
        <f t="shared" si="194"/>
        <v>27333.088589710958</v>
      </c>
      <c r="AU154" s="1">
        <f t="shared" si="153"/>
        <v>39829.196164696274</v>
      </c>
      <c r="AV154" s="1">
        <f t="shared" si="154"/>
        <v>14624.263907913613</v>
      </c>
      <c r="AW154" s="1">
        <f t="shared" si="155"/>
        <v>5466.617717942192</v>
      </c>
      <c r="AX154" s="17">
        <f t="shared" si="195"/>
        <v>0.22857658285627078</v>
      </c>
      <c r="AY154" s="17">
        <v>0.05</v>
      </c>
      <c r="AZ154" s="17">
        <v>0</v>
      </c>
      <c r="BA154" s="2">
        <f t="shared" si="206"/>
        <v>4536.84629655144</v>
      </c>
      <c r="BB154" s="17">
        <f t="shared" si="196"/>
        <v>3.1913718000397689E-3</v>
      </c>
      <c r="BC154" s="17">
        <f t="shared" si="197"/>
        <v>2.7456298648711124E-2</v>
      </c>
      <c r="BD154" s="17">
        <f t="shared" si="198"/>
        <v>8.3045239901487017E-2</v>
      </c>
      <c r="BE154" s="1">
        <f t="shared" si="199"/>
        <v>2645.4846688684343</v>
      </c>
      <c r="BF154" s="1">
        <f t="shared" si="200"/>
        <v>835.87650235024387</v>
      </c>
      <c r="BG154" s="1">
        <f t="shared" si="201"/>
        <v>-3481.3611712186771</v>
      </c>
      <c r="BH154" s="12">
        <f t="shared" si="214"/>
        <v>10.829268245373928</v>
      </c>
      <c r="BI154" s="2">
        <f t="shared" si="215"/>
        <v>1.4487608673878236E-4</v>
      </c>
      <c r="BJ154" s="2">
        <f t="shared" si="207"/>
        <v>1.9917815293838965E-4</v>
      </c>
      <c r="BK154" s="2">
        <f t="shared" si="208"/>
        <v>-6.8965118702955363E-4</v>
      </c>
      <c r="BL154" s="2">
        <f t="shared" si="216"/>
        <v>28.851490391462573</v>
      </c>
      <c r="BM154" s="2">
        <f t="shared" si="209"/>
        <v>14.564169366308947</v>
      </c>
      <c r="BN154" s="2">
        <f t="shared" si="210"/>
        <v>-18.85029699107811</v>
      </c>
      <c r="BO154" s="2">
        <f t="shared" si="211"/>
        <v>775.62793853434744</v>
      </c>
      <c r="BP154" s="2">
        <f t="shared" si="212"/>
        <v>19.720917928393611</v>
      </c>
      <c r="BQ154" s="2">
        <f t="shared" si="213"/>
        <v>0</v>
      </c>
      <c r="BR154" s="11">
        <f t="shared" si="217"/>
        <v>4.060556792643763E-2</v>
      </c>
      <c r="BS154" s="11"/>
      <c r="BT154" s="11"/>
    </row>
    <row r="155" spans="1:72" x14ac:dyDescent="0.3">
      <c r="A155" s="2">
        <f t="shared" si="156"/>
        <v>2109</v>
      </c>
      <c r="B155" s="5">
        <f t="shared" si="157"/>
        <v>1164.8390556636591</v>
      </c>
      <c r="C155" s="5">
        <f t="shared" si="158"/>
        <v>2961.3313792373738</v>
      </c>
      <c r="D155" s="5">
        <f t="shared" si="159"/>
        <v>4361.4177388596263</v>
      </c>
      <c r="E155" s="15">
        <f t="shared" si="160"/>
        <v>2.5601469591636505E-5</v>
      </c>
      <c r="F155" s="15">
        <f t="shared" si="161"/>
        <v>5.0436611814372876E-5</v>
      </c>
      <c r="G155" s="15">
        <f t="shared" si="162"/>
        <v>1.0296454888091045E-4</v>
      </c>
      <c r="H155" s="5">
        <f t="shared" si="163"/>
        <v>201100.53964839029</v>
      </c>
      <c r="I155" s="5">
        <f t="shared" si="164"/>
        <v>74026.713398728316</v>
      </c>
      <c r="J155" s="5">
        <f t="shared" si="165"/>
        <v>27641.973611579466</v>
      </c>
      <c r="K155" s="5">
        <f t="shared" si="166"/>
        <v>172642.33944646938</v>
      </c>
      <c r="L155" s="5">
        <f t="shared" si="167"/>
        <v>24997.781037862867</v>
      </c>
      <c r="M155" s="5">
        <f t="shared" si="168"/>
        <v>6337.8413320268128</v>
      </c>
      <c r="N155" s="15">
        <f t="shared" si="169"/>
        <v>9.7888517724653568E-3</v>
      </c>
      <c r="O155" s="15">
        <f t="shared" si="170"/>
        <v>1.2331019140980226E-2</v>
      </c>
      <c r="P155" s="15">
        <f t="shared" si="171"/>
        <v>1.119665531184455E-2</v>
      </c>
      <c r="Q155" s="5">
        <f t="shared" si="172"/>
        <v>9717.9511601006652</v>
      </c>
      <c r="R155" s="5">
        <f t="shared" si="173"/>
        <v>13187.436321622787</v>
      </c>
      <c r="S155" s="5">
        <f t="shared" si="174"/>
        <v>6891.5517098006112</v>
      </c>
      <c r="T155" s="5">
        <f t="shared" si="175"/>
        <v>48.323844267607626</v>
      </c>
      <c r="U155" s="5">
        <f t="shared" si="176"/>
        <v>178.1442902995249</v>
      </c>
      <c r="V155" s="5">
        <f t="shared" si="177"/>
        <v>249.31474889020512</v>
      </c>
      <c r="W155" s="15">
        <f t="shared" si="178"/>
        <v>-1.0734613539272964E-2</v>
      </c>
      <c r="X155" s="15">
        <f t="shared" si="179"/>
        <v>-1.217998157191269E-2</v>
      </c>
      <c r="Y155" s="15">
        <f t="shared" si="180"/>
        <v>-9.7425357312937999E-3</v>
      </c>
      <c r="Z155" s="5">
        <f t="shared" si="202"/>
        <v>11623.445229048697</v>
      </c>
      <c r="AA155" s="5">
        <f t="shared" si="203"/>
        <v>37095.623585604</v>
      </c>
      <c r="AB155" s="5">
        <f t="shared" si="204"/>
        <v>42398.13508475331</v>
      </c>
      <c r="AC155" s="16">
        <f t="shared" si="181"/>
        <v>1.5488945343517635</v>
      </c>
      <c r="AD155" s="16">
        <f t="shared" si="182"/>
        <v>2.9611538103604986</v>
      </c>
      <c r="AE155" s="16">
        <f t="shared" si="183"/>
        <v>6.1610991627746827</v>
      </c>
      <c r="AF155" s="15">
        <f t="shared" si="184"/>
        <v>-4.0504037456468023E-3</v>
      </c>
      <c r="AG155" s="15">
        <f t="shared" si="185"/>
        <v>2.9673830763510267E-4</v>
      </c>
      <c r="AH155" s="15">
        <f t="shared" si="186"/>
        <v>9.7937136394747881E-3</v>
      </c>
      <c r="AI155" s="1">
        <f t="shared" si="150"/>
        <v>363322.46754702996</v>
      </c>
      <c r="AJ155" s="1">
        <f t="shared" si="151"/>
        <v>130466.65407848872</v>
      </c>
      <c r="AK155" s="1">
        <f t="shared" si="152"/>
        <v>49203.388899932004</v>
      </c>
      <c r="AL155" s="14">
        <f t="shared" si="187"/>
        <v>54.752628053508914</v>
      </c>
      <c r="AM155" s="14">
        <f t="shared" si="188"/>
        <v>11.726960626583294</v>
      </c>
      <c r="AN155" s="14">
        <f t="shared" si="189"/>
        <v>3.9009329701018278</v>
      </c>
      <c r="AO155" s="11">
        <f t="shared" si="190"/>
        <v>7.6242395783571761E-3</v>
      </c>
      <c r="AP155" s="11">
        <f t="shared" si="191"/>
        <v>9.6045310019731347E-3</v>
      </c>
      <c r="AQ155" s="11">
        <f t="shared" si="192"/>
        <v>8.7125214636308256E-3</v>
      </c>
      <c r="AR155" s="1">
        <f t="shared" si="205"/>
        <v>201100.53964839029</v>
      </c>
      <c r="AS155" s="1">
        <f t="shared" si="193"/>
        <v>74026.713398728316</v>
      </c>
      <c r="AT155" s="1">
        <f t="shared" si="194"/>
        <v>27641.973611579466</v>
      </c>
      <c r="AU155" s="1">
        <f t="shared" si="153"/>
        <v>40220.107929678059</v>
      </c>
      <c r="AV155" s="1">
        <f t="shared" si="154"/>
        <v>14805.342679745663</v>
      </c>
      <c r="AW155" s="1">
        <f t="shared" si="155"/>
        <v>5528.3947223158939</v>
      </c>
      <c r="AX155" s="17">
        <f t="shared" si="195"/>
        <v>0.23238196270239284</v>
      </c>
      <c r="AY155" s="17">
        <v>0.05</v>
      </c>
      <c r="AZ155" s="17">
        <v>0</v>
      </c>
      <c r="BA155" s="2">
        <f t="shared" si="206"/>
        <v>4555.8601949703007</v>
      </c>
      <c r="BB155" s="17">
        <f t="shared" si="196"/>
        <v>3.1239442136699741E-3</v>
      </c>
      <c r="BC155" s="17">
        <f t="shared" si="197"/>
        <v>2.7084189274144011E-2</v>
      </c>
      <c r="BD155" s="17">
        <f t="shared" si="198"/>
        <v>8.290091776544127E-2</v>
      </c>
      <c r="BE155" s="1">
        <f t="shared" si="199"/>
        <v>2664.7680212239034</v>
      </c>
      <c r="BF155" s="1">
        <f t="shared" si="200"/>
        <v>850.07628884530061</v>
      </c>
      <c r="BG155" s="1">
        <f t="shared" si="201"/>
        <v>-3514.8443100692043</v>
      </c>
      <c r="BH155" s="12">
        <f t="shared" si="214"/>
        <v>10.809649889870292</v>
      </c>
      <c r="BI155" s="2">
        <f t="shared" si="215"/>
        <v>1.4421375480407015E-4</v>
      </c>
      <c r="BJ155" s="2">
        <f t="shared" si="207"/>
        <v>1.9748656187767441E-4</v>
      </c>
      <c r="BK155" s="2">
        <f t="shared" si="208"/>
        <v>-6.8725621663524535E-4</v>
      </c>
      <c r="BL155" s="2">
        <f t="shared" si="216"/>
        <v>29.001463915819144</v>
      </c>
      <c r="BM155" s="2">
        <f t="shared" si="209"/>
        <v>14.619281116218829</v>
      </c>
      <c r="BN155" s="2">
        <f t="shared" si="210"/>
        <v>-18.997118204625394</v>
      </c>
      <c r="BO155" s="2">
        <f t="shared" si="211"/>
        <v>804.10131734802394</v>
      </c>
      <c r="BP155" s="2">
        <f t="shared" si="212"/>
        <v>19.955646042153734</v>
      </c>
      <c r="BQ155" s="2">
        <f t="shared" si="213"/>
        <v>0</v>
      </c>
      <c r="BR155" s="11">
        <f t="shared" si="217"/>
        <v>4.0502084591795801E-2</v>
      </c>
      <c r="BS155" s="11"/>
      <c r="BT155" s="11"/>
    </row>
    <row r="156" spans="1:72" x14ac:dyDescent="0.3">
      <c r="A156" s="2">
        <f t="shared" si="156"/>
        <v>2110</v>
      </c>
      <c r="B156" s="5">
        <f t="shared" si="157"/>
        <v>1164.8673861757386</v>
      </c>
      <c r="C156" s="5">
        <f t="shared" si="158"/>
        <v>2961.4732707825406</v>
      </c>
      <c r="D156" s="5">
        <f t="shared" si="159"/>
        <v>4361.8443566990909</v>
      </c>
      <c r="E156" s="15">
        <f t="shared" si="160"/>
        <v>2.4321396112054679E-5</v>
      </c>
      <c r="F156" s="15">
        <f t="shared" si="161"/>
        <v>4.7914781223654231E-5</v>
      </c>
      <c r="G156" s="15">
        <f t="shared" si="162"/>
        <v>9.7816321436864918E-5</v>
      </c>
      <c r="H156" s="5">
        <f t="shared" si="163"/>
        <v>203054.32507234093</v>
      </c>
      <c r="I156" s="5">
        <f t="shared" si="164"/>
        <v>74933.988898762298</v>
      </c>
      <c r="J156" s="5">
        <f t="shared" si="165"/>
        <v>27951.087861715219</v>
      </c>
      <c r="K156" s="5">
        <f t="shared" si="166"/>
        <v>174315.4006045002</v>
      </c>
      <c r="L156" s="5">
        <f t="shared" si="167"/>
        <v>25302.942842013807</v>
      </c>
      <c r="M156" s="5">
        <f t="shared" si="168"/>
        <v>6408.0892338092826</v>
      </c>
      <c r="N156" s="15">
        <f t="shared" si="169"/>
        <v>9.6909087503971314E-3</v>
      </c>
      <c r="O156" s="15">
        <f t="shared" si="170"/>
        <v>1.2207555690192162E-2</v>
      </c>
      <c r="P156" s="15">
        <f t="shared" si="171"/>
        <v>1.108388457557119E-2</v>
      </c>
      <c r="Q156" s="5">
        <f t="shared" si="172"/>
        <v>9707.0336302240594</v>
      </c>
      <c r="R156" s="5">
        <f t="shared" si="173"/>
        <v>13186.47093921108</v>
      </c>
      <c r="S156" s="5">
        <f t="shared" si="174"/>
        <v>6900.7264371905703</v>
      </c>
      <c r="T156" s="5">
        <f t="shared" si="175"/>
        <v>47.80510647466285</v>
      </c>
      <c r="U156" s="5">
        <f t="shared" si="176"/>
        <v>175.97449612653523</v>
      </c>
      <c r="V156" s="5">
        <f t="shared" si="177"/>
        <v>246.88579104080375</v>
      </c>
      <c r="W156" s="15">
        <f t="shared" si="178"/>
        <v>-1.0734613539272964E-2</v>
      </c>
      <c r="X156" s="15">
        <f t="shared" si="179"/>
        <v>-1.217998157191269E-2</v>
      </c>
      <c r="Y156" s="15">
        <f t="shared" si="180"/>
        <v>-9.7425357312937999E-3</v>
      </c>
      <c r="Z156" s="5">
        <f t="shared" si="202"/>
        <v>11507.449835618361</v>
      </c>
      <c r="AA156" s="5">
        <f t="shared" si="203"/>
        <v>37108.534204093739</v>
      </c>
      <c r="AB156" s="5">
        <f t="shared" si="204"/>
        <v>42875.369981536671</v>
      </c>
      <c r="AC156" s="16">
        <f t="shared" si="181"/>
        <v>1.5426208861282134</v>
      </c>
      <c r="AD156" s="16">
        <f t="shared" si="182"/>
        <v>2.9620324981308324</v>
      </c>
      <c r="AE156" s="16">
        <f t="shared" si="183"/>
        <v>6.2214392036793056</v>
      </c>
      <c r="AF156" s="15">
        <f t="shared" si="184"/>
        <v>-4.0504037456468023E-3</v>
      </c>
      <c r="AG156" s="15">
        <f t="shared" si="185"/>
        <v>2.9673830763510267E-4</v>
      </c>
      <c r="AH156" s="15">
        <f t="shared" si="186"/>
        <v>9.7937136394747881E-3</v>
      </c>
      <c r="AI156" s="1">
        <f t="shared" si="150"/>
        <v>367210.32872200501</v>
      </c>
      <c r="AJ156" s="1">
        <f t="shared" si="151"/>
        <v>132225.3313503855</v>
      </c>
      <c r="AK156" s="1">
        <f t="shared" si="152"/>
        <v>49811.444732254706</v>
      </c>
      <c r="AL156" s="14">
        <f t="shared" si="187"/>
        <v>55.165900735795297</v>
      </c>
      <c r="AM156" s="14">
        <f t="shared" si="188"/>
        <v>11.838466263911261</v>
      </c>
      <c r="AN156" s="14">
        <f t="shared" si="189"/>
        <v>3.9345800627097236</v>
      </c>
      <c r="AO156" s="11">
        <f t="shared" si="190"/>
        <v>7.5479971825736045E-3</v>
      </c>
      <c r="AP156" s="11">
        <f t="shared" si="191"/>
        <v>9.5084856919534031E-3</v>
      </c>
      <c r="AQ156" s="11">
        <f t="shared" si="192"/>
        <v>8.6253962489945164E-3</v>
      </c>
      <c r="AR156" s="1">
        <f t="shared" si="205"/>
        <v>203054.32507234093</v>
      </c>
      <c r="AS156" s="1">
        <f t="shared" si="193"/>
        <v>74933.988898762298</v>
      </c>
      <c r="AT156" s="1">
        <f t="shared" si="194"/>
        <v>27951.087861715219</v>
      </c>
      <c r="AU156" s="1">
        <f t="shared" si="153"/>
        <v>40610.865014468189</v>
      </c>
      <c r="AV156" s="1">
        <f t="shared" si="154"/>
        <v>14986.79777975246</v>
      </c>
      <c r="AW156" s="1">
        <f t="shared" si="155"/>
        <v>5590.2175723430446</v>
      </c>
      <c r="AX156" s="17">
        <f t="shared" si="195"/>
        <v>0.23629396866379096</v>
      </c>
      <c r="AY156" s="17">
        <v>0.05</v>
      </c>
      <c r="AZ156" s="17">
        <v>0</v>
      </c>
      <c r="BA156" s="2">
        <f t="shared" si="206"/>
        <v>4574.5677010624386</v>
      </c>
      <c r="BB156" s="17">
        <f t="shared" si="196"/>
        <v>3.0572789272233737E-3</v>
      </c>
      <c r="BC156" s="17">
        <f t="shared" si="197"/>
        <v>2.6715491297155676E-2</v>
      </c>
      <c r="BD156" s="17">
        <f t="shared" si="198"/>
        <v>8.2751787241069324E-2</v>
      </c>
      <c r="BE156" s="1">
        <f t="shared" si="199"/>
        <v>2683.9595069692355</v>
      </c>
      <c r="BF156" s="1">
        <f t="shared" si="200"/>
        <v>864.05398762501704</v>
      </c>
      <c r="BG156" s="1">
        <f t="shared" si="201"/>
        <v>-3548.0134945942532</v>
      </c>
      <c r="BH156" s="12">
        <f t="shared" si="214"/>
        <v>10.789422817273117</v>
      </c>
      <c r="BI156" s="2">
        <f t="shared" si="215"/>
        <v>1.4354861876127325E-4</v>
      </c>
      <c r="BJ156" s="2">
        <f t="shared" si="207"/>
        <v>1.957831654467167E-4</v>
      </c>
      <c r="BK156" s="2">
        <f t="shared" si="208"/>
        <v>-6.8478582915912042E-4</v>
      </c>
      <c r="BL156" s="2">
        <f t="shared" si="216"/>
        <v>29.148167897637116</v>
      </c>
      <c r="BM156" s="2">
        <f t="shared" si="209"/>
        <v>14.670813546148812</v>
      </c>
      <c r="BN156" s="2">
        <f t="shared" si="210"/>
        <v>-19.140508877284084</v>
      </c>
      <c r="BO156" s="2">
        <f t="shared" si="211"/>
        <v>833.9034801121544</v>
      </c>
      <c r="BP156" s="2">
        <f t="shared" si="212"/>
        <v>20.193195583159344</v>
      </c>
      <c r="BQ156" s="2">
        <f t="shared" si="213"/>
        <v>0</v>
      </c>
      <c r="BR156" s="11">
        <f t="shared" si="217"/>
        <v>4.0399548613619024E-2</v>
      </c>
      <c r="BS156" s="11"/>
      <c r="BT156" s="11"/>
    </row>
    <row r="157" spans="1:72" x14ac:dyDescent="0.3">
      <c r="A157" s="2">
        <f t="shared" si="156"/>
        <v>2111</v>
      </c>
      <c r="B157" s="5">
        <f t="shared" si="157"/>
        <v>1164.8943008167998</v>
      </c>
      <c r="C157" s="5">
        <f t="shared" si="158"/>
        <v>2961.6080742092163</v>
      </c>
      <c r="D157" s="5">
        <f t="shared" si="159"/>
        <v>4362.2496832902607</v>
      </c>
      <c r="E157" s="15">
        <f t="shared" si="160"/>
        <v>2.3105326306451945E-5</v>
      </c>
      <c r="F157" s="15">
        <f t="shared" si="161"/>
        <v>4.5519042162471515E-5</v>
      </c>
      <c r="G157" s="15">
        <f t="shared" si="162"/>
        <v>9.2925505365021663E-5</v>
      </c>
      <c r="H157" s="5">
        <f t="shared" si="163"/>
        <v>205007.1554064051</v>
      </c>
      <c r="I157" s="5">
        <f t="shared" si="164"/>
        <v>75843.043934992849</v>
      </c>
      <c r="J157" s="5">
        <f t="shared" si="165"/>
        <v>28260.400890677101</v>
      </c>
      <c r="K157" s="5">
        <f t="shared" si="166"/>
        <v>175987.77439520333</v>
      </c>
      <c r="L157" s="5">
        <f t="shared" si="167"/>
        <v>25608.737562360886</v>
      </c>
      <c r="M157" s="5">
        <f t="shared" si="168"/>
        <v>6478.4005828298832</v>
      </c>
      <c r="N157" s="15">
        <f t="shared" si="169"/>
        <v>9.5939531728326255E-3</v>
      </c>
      <c r="O157" s="15">
        <f t="shared" si="170"/>
        <v>1.2085342098600904E-2</v>
      </c>
      <c r="P157" s="15">
        <f t="shared" si="171"/>
        <v>1.097227995041572E-2</v>
      </c>
      <c r="Q157" s="5">
        <f t="shared" si="172"/>
        <v>9695.1855049778369</v>
      </c>
      <c r="R157" s="5">
        <f t="shared" si="173"/>
        <v>13183.882030359064</v>
      </c>
      <c r="S157" s="5">
        <f t="shared" si="174"/>
        <v>6909.1168664772704</v>
      </c>
      <c r="T157" s="5">
        <f t="shared" si="175"/>
        <v>47.291937131453551</v>
      </c>
      <c r="U157" s="5">
        <f t="shared" si="176"/>
        <v>173.83113000658741</v>
      </c>
      <c r="V157" s="5">
        <f t="shared" si="177"/>
        <v>244.48049740003998</v>
      </c>
      <c r="W157" s="15">
        <f t="shared" si="178"/>
        <v>-1.0734613539272964E-2</v>
      </c>
      <c r="X157" s="15">
        <f t="shared" si="179"/>
        <v>-1.217998157191269E-2</v>
      </c>
      <c r="Y157" s="15">
        <f t="shared" si="180"/>
        <v>-9.7425357312937999E-3</v>
      </c>
      <c r="Z157" s="5">
        <f t="shared" si="202"/>
        <v>11389.622283555453</v>
      </c>
      <c r="AA157" s="5">
        <f t="shared" si="203"/>
        <v>37116.828402264146</v>
      </c>
      <c r="AB157" s="5">
        <f t="shared" si="204"/>
        <v>43352.918111248764</v>
      </c>
      <c r="AC157" s="16">
        <f t="shared" si="181"/>
        <v>1.5363726487129266</v>
      </c>
      <c r="AD157" s="16">
        <f t="shared" si="182"/>
        <v>2.9629114466414879</v>
      </c>
      <c r="AE157" s="16">
        <f t="shared" si="183"/>
        <v>6.2823701976655428</v>
      </c>
      <c r="AF157" s="15">
        <f t="shared" si="184"/>
        <v>-4.0504037456468023E-3</v>
      </c>
      <c r="AG157" s="15">
        <f t="shared" si="185"/>
        <v>2.9673830763510267E-4</v>
      </c>
      <c r="AH157" s="15">
        <f t="shared" si="186"/>
        <v>9.7937136394747881E-3</v>
      </c>
      <c r="AI157" s="1">
        <f t="shared" si="150"/>
        <v>371100.16086427274</v>
      </c>
      <c r="AJ157" s="1">
        <f t="shared" si="151"/>
        <v>133989.5959950994</v>
      </c>
      <c r="AK157" s="1">
        <f t="shared" si="152"/>
        <v>50420.517831372286</v>
      </c>
      <c r="AL157" s="14">
        <f t="shared" si="187"/>
        <v>55.578128878489942</v>
      </c>
      <c r="AM157" s="14">
        <f t="shared" si="188"/>
        <v>11.949906492125484</v>
      </c>
      <c r="AN157" s="14">
        <f t="shared" si="189"/>
        <v>3.9681780017028463</v>
      </c>
      <c r="AO157" s="11">
        <f t="shared" si="190"/>
        <v>7.4725172107478685E-3</v>
      </c>
      <c r="AP157" s="11">
        <f t="shared" si="191"/>
        <v>9.413400835033869E-3</v>
      </c>
      <c r="AQ157" s="11">
        <f t="shared" si="192"/>
        <v>8.5391422865045714E-3</v>
      </c>
      <c r="AR157" s="1">
        <f t="shared" si="205"/>
        <v>205007.1554064051</v>
      </c>
      <c r="AS157" s="1">
        <f t="shared" si="193"/>
        <v>75843.043934992849</v>
      </c>
      <c r="AT157" s="1">
        <f t="shared" si="194"/>
        <v>28260.400890677101</v>
      </c>
      <c r="AU157" s="1">
        <f t="shared" si="153"/>
        <v>41001.431081281022</v>
      </c>
      <c r="AV157" s="1">
        <f t="shared" si="154"/>
        <v>15168.608786998571</v>
      </c>
      <c r="AW157" s="1">
        <f t="shared" si="155"/>
        <v>5652.0801781354203</v>
      </c>
      <c r="AX157" s="17">
        <f t="shared" si="195"/>
        <v>0.24031762876738463</v>
      </c>
      <c r="AY157" s="17">
        <v>0.05</v>
      </c>
      <c r="AZ157" s="17">
        <v>0</v>
      </c>
      <c r="BA157" s="2">
        <f t="shared" si="206"/>
        <v>4592.9684398534182</v>
      </c>
      <c r="BB157" s="17">
        <f t="shared" si="196"/>
        <v>2.9913652914051046E-3</v>
      </c>
      <c r="BC157" s="17">
        <f t="shared" si="197"/>
        <v>2.6350220409484103E-2</v>
      </c>
      <c r="BD157" s="17">
        <f t="shared" si="198"/>
        <v>8.2597930330378197E-2</v>
      </c>
      <c r="BE157" s="1">
        <f t="shared" si="199"/>
        <v>2703.0564989589689</v>
      </c>
      <c r="BF157" s="1">
        <f t="shared" si="200"/>
        <v>877.80481081254743</v>
      </c>
      <c r="BG157" s="1">
        <f t="shared" si="201"/>
        <v>-3580.8613097715165</v>
      </c>
      <c r="BH157" s="12">
        <f t="shared" si="214"/>
        <v>10.76859748119718</v>
      </c>
      <c r="BI157" s="2">
        <f t="shared" si="215"/>
        <v>1.4288073609084395E-4</v>
      </c>
      <c r="BJ157" s="2">
        <f t="shared" si="207"/>
        <v>1.9406879253200179E-4</v>
      </c>
      <c r="BK157" s="2">
        <f t="shared" si="208"/>
        <v>-6.8224180948620093E-4</v>
      </c>
      <c r="BL157" s="2">
        <f t="shared" si="216"/>
        <v>29.291573268357197</v>
      </c>
      <c r="BM157" s="2">
        <f t="shared" si="209"/>
        <v>14.718767958415624</v>
      </c>
      <c r="BN157" s="2">
        <f t="shared" si="210"/>
        <v>-19.280427040460989</v>
      </c>
      <c r="BO157" s="2">
        <f t="shared" si="211"/>
        <v>865.11795107984153</v>
      </c>
      <c r="BP157" s="2">
        <f t="shared" si="212"/>
        <v>20.433600390912279</v>
      </c>
      <c r="BQ157" s="2">
        <f t="shared" si="213"/>
        <v>0</v>
      </c>
      <c r="BR157" s="11">
        <f t="shared" si="217"/>
        <v>4.0297954226110572E-2</v>
      </c>
      <c r="BS157" s="11"/>
      <c r="BT157" s="11"/>
    </row>
    <row r="158" spans="1:72" x14ac:dyDescent="0.3">
      <c r="A158" s="2">
        <f t="shared" si="156"/>
        <v>2112</v>
      </c>
      <c r="B158" s="5">
        <f t="shared" si="157"/>
        <v>1164.9198703165862</v>
      </c>
      <c r="C158" s="5">
        <f t="shared" si="158"/>
        <v>2961.7361432938751</v>
      </c>
      <c r="D158" s="5">
        <f t="shared" si="159"/>
        <v>4362.6347793337909</v>
      </c>
      <c r="E158" s="15">
        <f t="shared" si="160"/>
        <v>2.1950059991129345E-5</v>
      </c>
      <c r="F158" s="15">
        <f t="shared" si="161"/>
        <v>4.3243090054347937E-5</v>
      </c>
      <c r="G158" s="15">
        <f t="shared" si="162"/>
        <v>8.8279230096770575E-5</v>
      </c>
      <c r="H158" s="5">
        <f t="shared" si="163"/>
        <v>206958.85084752666</v>
      </c>
      <c r="I158" s="5">
        <f t="shared" si="164"/>
        <v>76753.776724641139</v>
      </c>
      <c r="J158" s="5">
        <f t="shared" si="165"/>
        <v>28569.882409590802</v>
      </c>
      <c r="K158" s="5">
        <f t="shared" si="166"/>
        <v>177659.3018293028</v>
      </c>
      <c r="L158" s="5">
        <f t="shared" si="167"/>
        <v>25915.129846536543</v>
      </c>
      <c r="M158" s="5">
        <f t="shared" si="168"/>
        <v>6548.7678558216721</v>
      </c>
      <c r="N158" s="15">
        <f t="shared" si="169"/>
        <v>9.4979747305958817E-3</v>
      </c>
      <c r="O158" s="15">
        <f t="shared" si="170"/>
        <v>1.1964365030862956E-2</v>
      </c>
      <c r="P158" s="15">
        <f t="shared" si="171"/>
        <v>1.0861828022534992E-2</v>
      </c>
      <c r="Q158" s="5">
        <f t="shared" si="172"/>
        <v>9682.4200944790045</v>
      </c>
      <c r="R158" s="5">
        <f t="shared" si="173"/>
        <v>13179.688042071753</v>
      </c>
      <c r="S158" s="5">
        <f t="shared" si="174"/>
        <v>6916.7296025691503</v>
      </c>
      <c r="T158" s="5">
        <f t="shared" si="175"/>
        <v>46.784276462823804</v>
      </c>
      <c r="U158" s="5">
        <f t="shared" si="176"/>
        <v>171.71387004648241</v>
      </c>
      <c r="V158" s="5">
        <f t="shared" si="177"/>
        <v>242.09863741851561</v>
      </c>
      <c r="W158" s="15">
        <f t="shared" si="178"/>
        <v>-1.0734613539272964E-2</v>
      </c>
      <c r="X158" s="15">
        <f t="shared" si="179"/>
        <v>-1.217998157191269E-2</v>
      </c>
      <c r="Y158" s="15">
        <f t="shared" si="180"/>
        <v>-9.7425357312937999E-3</v>
      </c>
      <c r="Z158" s="5">
        <f t="shared" si="202"/>
        <v>11269.952837289449</v>
      </c>
      <c r="AA158" s="5">
        <f t="shared" si="203"/>
        <v>37120.553052437492</v>
      </c>
      <c r="AB158" s="5">
        <f t="shared" si="204"/>
        <v>43830.732203669431</v>
      </c>
      <c r="AC158" s="16">
        <f t="shared" si="181"/>
        <v>1.5301497191818705</v>
      </c>
      <c r="AD158" s="16">
        <f t="shared" si="182"/>
        <v>2.963790655969837</v>
      </c>
      <c r="AE158" s="16">
        <f t="shared" si="183"/>
        <v>6.34389793235865</v>
      </c>
      <c r="AF158" s="15">
        <f t="shared" si="184"/>
        <v>-4.0504037456468023E-3</v>
      </c>
      <c r="AG158" s="15">
        <f t="shared" si="185"/>
        <v>2.9673830763510267E-4</v>
      </c>
      <c r="AH158" s="15">
        <f t="shared" si="186"/>
        <v>9.7937136394747881E-3</v>
      </c>
      <c r="AI158" s="1">
        <f t="shared" si="150"/>
        <v>374991.57585912652</v>
      </c>
      <c r="AJ158" s="1">
        <f t="shared" si="151"/>
        <v>135759.24518258803</v>
      </c>
      <c r="AK158" s="1">
        <f t="shared" si="152"/>
        <v>51030.546226370483</v>
      </c>
      <c r="AL158" s="14">
        <f t="shared" si="187"/>
        <v>55.989284317829764</v>
      </c>
      <c r="AM158" s="14">
        <f t="shared" si="188"/>
        <v>12.061270859279519</v>
      </c>
      <c r="AN158" s="14">
        <f t="shared" si="189"/>
        <v>4.0017239899118175</v>
      </c>
      <c r="AO158" s="11">
        <f t="shared" si="190"/>
        <v>7.3977920386403898E-3</v>
      </c>
      <c r="AP158" s="11">
        <f t="shared" si="191"/>
        <v>9.3192668266835303E-3</v>
      </c>
      <c r="AQ158" s="11">
        <f t="shared" si="192"/>
        <v>8.4537508636395257E-3</v>
      </c>
      <c r="AR158" s="1">
        <f t="shared" si="205"/>
        <v>206958.85084752666</v>
      </c>
      <c r="AS158" s="1">
        <f t="shared" si="193"/>
        <v>76753.776724641139</v>
      </c>
      <c r="AT158" s="1">
        <f t="shared" si="194"/>
        <v>28569.882409590802</v>
      </c>
      <c r="AU158" s="1">
        <f t="shared" si="153"/>
        <v>41391.770169505333</v>
      </c>
      <c r="AV158" s="1">
        <f t="shared" si="154"/>
        <v>15350.755344928228</v>
      </c>
      <c r="AW158" s="1">
        <f t="shared" si="155"/>
        <v>5713.976481918161</v>
      </c>
      <c r="AX158" s="17">
        <f t="shared" si="195"/>
        <v>0.24445836569361903</v>
      </c>
      <c r="AY158" s="17">
        <v>0.05</v>
      </c>
      <c r="AZ158" s="17">
        <v>0</v>
      </c>
      <c r="BA158" s="2">
        <f t="shared" si="206"/>
        <v>4611.0619046698184</v>
      </c>
      <c r="BB158" s="17">
        <f t="shared" si="196"/>
        <v>2.9261917828177142E-3</v>
      </c>
      <c r="BC158" s="17">
        <f t="shared" si="197"/>
        <v>2.5988390013650001E-2</v>
      </c>
      <c r="BD158" s="17">
        <f t="shared" si="198"/>
        <v>8.2439427072426644E-2</v>
      </c>
      <c r="BE158" s="1">
        <f t="shared" si="199"/>
        <v>2722.0562086627237</v>
      </c>
      <c r="BF158" s="1">
        <f t="shared" si="200"/>
        <v>891.32424237274313</v>
      </c>
      <c r="BG158" s="1">
        <f t="shared" si="201"/>
        <v>-3613.380451035468</v>
      </c>
      <c r="BH158" s="12">
        <f t="shared" si="214"/>
        <v>10.747184082752263</v>
      </c>
      <c r="BI158" s="2">
        <f t="shared" si="215"/>
        <v>1.4221015235176015E-4</v>
      </c>
      <c r="BJ158" s="2">
        <f t="shared" si="207"/>
        <v>1.9234425858634174E-4</v>
      </c>
      <c r="BK158" s="2">
        <f t="shared" si="208"/>
        <v>-6.7962591360299512E-4</v>
      </c>
      <c r="BL158" s="2">
        <f t="shared" si="216"/>
        <v>29.431649709571971</v>
      </c>
      <c r="BM158" s="2">
        <f t="shared" si="209"/>
        <v>14.763148277802713</v>
      </c>
      <c r="BN158" s="2">
        <f t="shared" si="210"/>
        <v>-19.41683243414829</v>
      </c>
      <c r="BO158" s="2">
        <f t="shared" si="211"/>
        <v>897.83556638528</v>
      </c>
      <c r="BP158" s="2">
        <f t="shared" si="212"/>
        <v>20.67689471550079</v>
      </c>
      <c r="BQ158" s="2">
        <f t="shared" si="213"/>
        <v>0</v>
      </c>
      <c r="BR158" s="11">
        <f t="shared" si="217"/>
        <v>4.01972955423546E-2</v>
      </c>
      <c r="BS158" s="11"/>
      <c r="BT158" s="11"/>
    </row>
    <row r="159" spans="1:72" x14ac:dyDescent="0.3">
      <c r="A159" s="2">
        <f t="shared" si="156"/>
        <v>2113</v>
      </c>
      <c r="B159" s="5">
        <f t="shared" si="157"/>
        <v>1164.9441618745725</v>
      </c>
      <c r="C159" s="5">
        <f t="shared" si="158"/>
        <v>2961.8578141854987</v>
      </c>
      <c r="D159" s="5">
        <f t="shared" si="159"/>
        <v>4363.0006528713284</v>
      </c>
      <c r="E159" s="15">
        <f t="shared" si="160"/>
        <v>2.0852556991572876E-5</v>
      </c>
      <c r="F159" s="15">
        <f t="shared" si="161"/>
        <v>4.1080935551630536E-5</v>
      </c>
      <c r="G159" s="15">
        <f t="shared" si="162"/>
        <v>8.3865268591932045E-5</v>
      </c>
      <c r="H159" s="5">
        <f t="shared" si="163"/>
        <v>208909.23351495751</v>
      </c>
      <c r="I159" s="5">
        <f t="shared" si="164"/>
        <v>77666.085842015615</v>
      </c>
      <c r="J159" s="5">
        <f t="shared" si="165"/>
        <v>28879.502299438725</v>
      </c>
      <c r="K159" s="5">
        <f t="shared" si="166"/>
        <v>179329.82571352669</v>
      </c>
      <c r="L159" s="5">
        <f t="shared" si="167"/>
        <v>26222.084486987278</v>
      </c>
      <c r="M159" s="5">
        <f t="shared" si="168"/>
        <v>6619.1835842226783</v>
      </c>
      <c r="N159" s="15">
        <f t="shared" si="169"/>
        <v>9.4029632393182183E-3</v>
      </c>
      <c r="O159" s="15">
        <f t="shared" si="170"/>
        <v>1.1844611324290044E-2</v>
      </c>
      <c r="P159" s="15">
        <f t="shared" si="171"/>
        <v>1.0752515580226163E-2</v>
      </c>
      <c r="Q159" s="5">
        <f t="shared" si="172"/>
        <v>9668.7507946827154</v>
      </c>
      <c r="R159" s="5">
        <f t="shared" si="173"/>
        <v>13173.90774505176</v>
      </c>
      <c r="S159" s="5">
        <f t="shared" si="174"/>
        <v>6923.571384336924</v>
      </c>
      <c r="T159" s="5">
        <f t="shared" si="175"/>
        <v>46.282065335280883</v>
      </c>
      <c r="U159" s="5">
        <f t="shared" si="176"/>
        <v>169.62239827367443</v>
      </c>
      <c r="V159" s="5">
        <f t="shared" si="177"/>
        <v>239.73998279296816</v>
      </c>
      <c r="W159" s="15">
        <f t="shared" si="178"/>
        <v>-1.0734613539272964E-2</v>
      </c>
      <c r="X159" s="15">
        <f t="shared" si="179"/>
        <v>-1.217998157191269E-2</v>
      </c>
      <c r="Y159" s="15">
        <f t="shared" si="180"/>
        <v>-9.7425357312937999E-3</v>
      </c>
      <c r="Z159" s="5">
        <f t="shared" si="202"/>
        <v>11148.427390383391</v>
      </c>
      <c r="AA159" s="5">
        <f t="shared" si="203"/>
        <v>37119.756040333014</v>
      </c>
      <c r="AB159" s="5">
        <f t="shared" si="204"/>
        <v>44308.765245960778</v>
      </c>
      <c r="AC159" s="16">
        <f t="shared" si="181"/>
        <v>1.5239519950278959</v>
      </c>
      <c r="AD159" s="16">
        <f t="shared" si="182"/>
        <v>2.9646701261932744</v>
      </c>
      <c r="AE159" s="16">
        <f t="shared" si="183"/>
        <v>6.4060282520662266</v>
      </c>
      <c r="AF159" s="15">
        <f t="shared" si="184"/>
        <v>-4.0504037456468023E-3</v>
      </c>
      <c r="AG159" s="15">
        <f t="shared" si="185"/>
        <v>2.9673830763510267E-4</v>
      </c>
      <c r="AH159" s="15">
        <f t="shared" si="186"/>
        <v>9.7937136394747881E-3</v>
      </c>
      <c r="AI159" s="1">
        <f t="shared" si="150"/>
        <v>378884.18844271923</v>
      </c>
      <c r="AJ159" s="1">
        <f t="shared" si="151"/>
        <v>137534.07600925746</v>
      </c>
      <c r="AK159" s="1">
        <f t="shared" si="152"/>
        <v>51641.468085651592</v>
      </c>
      <c r="AL159" s="14">
        <f t="shared" si="187"/>
        <v>56.39933942878762</v>
      </c>
      <c r="AM159" s="14">
        <f t="shared" si="188"/>
        <v>12.172549038671983</v>
      </c>
      <c r="AN159" s="14">
        <f t="shared" si="189"/>
        <v>4.0352152717712233</v>
      </c>
      <c r="AO159" s="11">
        <f t="shared" si="190"/>
        <v>7.3238141182539861E-3</v>
      </c>
      <c r="AP159" s="11">
        <f t="shared" si="191"/>
        <v>9.2260741584166955E-3</v>
      </c>
      <c r="AQ159" s="11">
        <f t="shared" si="192"/>
        <v>8.3692133550031297E-3</v>
      </c>
      <c r="AR159" s="1">
        <f t="shared" si="205"/>
        <v>208909.23351495751</v>
      </c>
      <c r="AS159" s="1">
        <f t="shared" si="193"/>
        <v>77666.085842015615</v>
      </c>
      <c r="AT159" s="1">
        <f t="shared" si="194"/>
        <v>28879.502299438725</v>
      </c>
      <c r="AU159" s="1">
        <f t="shared" si="153"/>
        <v>41781.846702991505</v>
      </c>
      <c r="AV159" s="1">
        <f t="shared" si="154"/>
        <v>15533.217168403124</v>
      </c>
      <c r="AW159" s="1">
        <f t="shared" si="155"/>
        <v>5775.9004598877455</v>
      </c>
      <c r="AX159" s="17">
        <f t="shared" si="195"/>
        <v>0.24872204255544339</v>
      </c>
      <c r="AY159" s="17">
        <v>0.05</v>
      </c>
      <c r="AZ159" s="17">
        <v>0</v>
      </c>
      <c r="BA159" s="2">
        <f t="shared" si="206"/>
        <v>4628.8474338338592</v>
      </c>
      <c r="BB159" s="17">
        <f t="shared" si="196"/>
        <v>2.8617459364001473E-3</v>
      </c>
      <c r="BC159" s="17">
        <f t="shared" si="197"/>
        <v>2.5630011180570907E-2</v>
      </c>
      <c r="BD159" s="17">
        <f t="shared" si="198"/>
        <v>8.2276355129320841E-2</v>
      </c>
      <c r="BE159" s="1">
        <f t="shared" si="199"/>
        <v>2740.9556650355266</v>
      </c>
      <c r="BF159" s="1">
        <f t="shared" si="200"/>
        <v>904.6080396828512</v>
      </c>
      <c r="BG159" s="1">
        <f t="shared" si="201"/>
        <v>-3645.5637047183782</v>
      </c>
      <c r="BH159" s="12">
        <f t="shared" si="214"/>
        <v>10.725192516454815</v>
      </c>
      <c r="BI159" s="2">
        <f t="shared" si="215"/>
        <v>1.4153689993478665E-4</v>
      </c>
      <c r="BJ159" s="2">
        <f t="shared" si="207"/>
        <v>1.9061036449409015E-4</v>
      </c>
      <c r="BK159" s="2">
        <f t="shared" si="208"/>
        <v>-6.7693986133661184E-4</v>
      </c>
      <c r="BL159" s="2">
        <f t="shared" si="216"/>
        <v>29.56836527945952</v>
      </c>
      <c r="BM159" s="2">
        <f t="shared" si="209"/>
        <v>14.80396093117589</v>
      </c>
      <c r="BN159" s="2">
        <f t="shared" si="210"/>
        <v>-19.549686282052413</v>
      </c>
      <c r="BO159" s="2">
        <f t="shared" si="211"/>
        <v>932.1553515853401</v>
      </c>
      <c r="BP159" s="2">
        <f t="shared" si="212"/>
        <v>20.923113222410841</v>
      </c>
      <c r="BQ159" s="2">
        <f t="shared" si="213"/>
        <v>0</v>
      </c>
      <c r="BR159" s="11">
        <f t="shared" si="217"/>
        <v>4.0097566564851722E-2</v>
      </c>
      <c r="BS159" s="11"/>
      <c r="BT159" s="11"/>
    </row>
    <row r="160" spans="1:72" x14ac:dyDescent="0.3">
      <c r="A160" s="2">
        <f t="shared" si="156"/>
        <v>2114</v>
      </c>
      <c r="B160" s="5">
        <f t="shared" si="157"/>
        <v>1164.9672393358735</v>
      </c>
      <c r="C160" s="5">
        <f t="shared" si="158"/>
        <v>2961.9734062809771</v>
      </c>
      <c r="D160" s="5">
        <f t="shared" si="159"/>
        <v>4363.3482618818671</v>
      </c>
      <c r="E160" s="15">
        <f t="shared" si="160"/>
        <v>1.9809929141994232E-5</v>
      </c>
      <c r="F160" s="15">
        <f t="shared" si="161"/>
        <v>3.9026888774049008E-5</v>
      </c>
      <c r="G160" s="15">
        <f t="shared" si="162"/>
        <v>7.9672005162335436E-5</v>
      </c>
      <c r="H160" s="5">
        <f t="shared" si="163"/>
        <v>210858.12748510789</v>
      </c>
      <c r="I160" s="5">
        <f t="shared" si="164"/>
        <v>78579.87025295377</v>
      </c>
      <c r="J160" s="5">
        <f t="shared" si="165"/>
        <v>29189.230620103972</v>
      </c>
      <c r="K160" s="5">
        <f t="shared" si="166"/>
        <v>180999.19067708225</v>
      </c>
      <c r="L160" s="5">
        <f t="shared" si="167"/>
        <v>26529.566432406911</v>
      </c>
      <c r="M160" s="5">
        <f t="shared" si="168"/>
        <v>6689.6403560313011</v>
      </c>
      <c r="N160" s="15">
        <f t="shared" si="169"/>
        <v>9.3089086375532926E-3</v>
      </c>
      <c r="O160" s="15">
        <f t="shared" si="170"/>
        <v>1.172606798564102E-2</v>
      </c>
      <c r="P160" s="15">
        <f t="shared" si="171"/>
        <v>1.0644329608346492E-2</v>
      </c>
      <c r="Q160" s="5">
        <f t="shared" si="172"/>
        <v>9654.1910798840472</v>
      </c>
      <c r="R160" s="5">
        <f t="shared" si="173"/>
        <v>13166.560218297647</v>
      </c>
      <c r="S160" s="5">
        <f t="shared" si="174"/>
        <v>6929.6490802003054</v>
      </c>
      <c r="T160" s="5">
        <f t="shared" si="175"/>
        <v>45.785245250107259</v>
      </c>
      <c r="U160" s="5">
        <f t="shared" si="176"/>
        <v>167.55640058851745</v>
      </c>
      <c r="V160" s="5">
        <f t="shared" si="177"/>
        <v>237.40430744438791</v>
      </c>
      <c r="W160" s="15">
        <f t="shared" si="178"/>
        <v>-1.0734613539272964E-2</v>
      </c>
      <c r="X160" s="15">
        <f t="shared" si="179"/>
        <v>-1.217998157191269E-2</v>
      </c>
      <c r="Y160" s="15">
        <f t="shared" si="180"/>
        <v>-9.7425357312937999E-3</v>
      </c>
      <c r="Z160" s="5">
        <f t="shared" si="202"/>
        <v>11025.026962054983</v>
      </c>
      <c r="AA160" s="5">
        <f t="shared" si="203"/>
        <v>37114.486222867105</v>
      </c>
      <c r="AB160" s="5">
        <f t="shared" si="204"/>
        <v>44786.970497018112</v>
      </c>
      <c r="AC160" s="16">
        <f t="shared" si="181"/>
        <v>1.5177793741590491</v>
      </c>
      <c r="AD160" s="16">
        <f t="shared" si="182"/>
        <v>2.9655498573892172</v>
      </c>
      <c r="AE160" s="16">
        <f t="shared" si="183"/>
        <v>6.4687670583333485</v>
      </c>
      <c r="AF160" s="15">
        <f t="shared" si="184"/>
        <v>-4.0504037456468023E-3</v>
      </c>
      <c r="AG160" s="15">
        <f t="shared" si="185"/>
        <v>2.9673830763510267E-4</v>
      </c>
      <c r="AH160" s="15">
        <f t="shared" si="186"/>
        <v>9.7937136394747881E-3</v>
      </c>
      <c r="AI160" s="1">
        <f t="shared" si="150"/>
        <v>382777.61630143883</v>
      </c>
      <c r="AJ160" s="1">
        <f t="shared" si="151"/>
        <v>139313.88557673484</v>
      </c>
      <c r="AK160" s="1">
        <f t="shared" si="152"/>
        <v>52253.221736974177</v>
      </c>
      <c r="AL160" s="14">
        <f t="shared" si="187"/>
        <v>56.808267124372684</v>
      </c>
      <c r="AM160" s="14">
        <f t="shared" si="188"/>
        <v>12.283730830398458</v>
      </c>
      <c r="AN160" s="14">
        <f t="shared" si="189"/>
        <v>4.0686491335386155</v>
      </c>
      <c r="AO160" s="11">
        <f t="shared" si="190"/>
        <v>7.2505759770714459E-3</v>
      </c>
      <c r="AP160" s="11">
        <f t="shared" si="191"/>
        <v>9.1338134168325279E-3</v>
      </c>
      <c r="AQ160" s="11">
        <f t="shared" si="192"/>
        <v>8.2855212214530977E-3</v>
      </c>
      <c r="AR160" s="1">
        <f t="shared" si="205"/>
        <v>210858.12748510789</v>
      </c>
      <c r="AS160" s="1">
        <f t="shared" si="193"/>
        <v>78579.87025295377</v>
      </c>
      <c r="AT160" s="1">
        <f t="shared" si="194"/>
        <v>29189.230620103972</v>
      </c>
      <c r="AU160" s="1">
        <f t="shared" si="153"/>
        <v>42171.625497021581</v>
      </c>
      <c r="AV160" s="1">
        <f t="shared" si="154"/>
        <v>15715.974050590754</v>
      </c>
      <c r="AW160" s="1">
        <f t="shared" si="155"/>
        <v>5837.8461240207944</v>
      </c>
      <c r="AX160" s="17">
        <f t="shared" si="195"/>
        <v>0.25311501573266976</v>
      </c>
      <c r="AY160" s="17">
        <v>0.05</v>
      </c>
      <c r="AZ160" s="17">
        <v>0</v>
      </c>
      <c r="BA160" s="2">
        <f t="shared" si="206"/>
        <v>4646.3241840970104</v>
      </c>
      <c r="BB160" s="17">
        <f t="shared" si="196"/>
        <v>2.7980142666741196E-3</v>
      </c>
      <c r="BC160" s="17">
        <f t="shared" si="197"/>
        <v>2.5275092600820753E-2</v>
      </c>
      <c r="BD160" s="17">
        <f t="shared" si="198"/>
        <v>8.2108789329626578E-2</v>
      </c>
      <c r="BE160" s="1">
        <f t="shared" si="199"/>
        <v>2759.7516902233583</v>
      </c>
      <c r="BF160" s="1">
        <f t="shared" si="200"/>
        <v>917.65223502850324</v>
      </c>
      <c r="BG160" s="1">
        <f t="shared" si="201"/>
        <v>-3677.403925251861</v>
      </c>
      <c r="BH160" s="12">
        <f t="shared" si="214"/>
        <v>10.702632310616201</v>
      </c>
      <c r="BI160" s="2">
        <f t="shared" si="215"/>
        <v>1.4086099664223961E-4</v>
      </c>
      <c r="BJ160" s="2">
        <f t="shared" si="207"/>
        <v>1.8886789541020115E-4</v>
      </c>
      <c r="BK160" s="2">
        <f t="shared" si="208"/>
        <v>-6.7418532851770034E-4</v>
      </c>
      <c r="BL160" s="2">
        <f t="shared" si="216"/>
        <v>29.701685987668714</v>
      </c>
      <c r="BM160" s="2">
        <f t="shared" si="209"/>
        <v>14.84121471628205</v>
      </c>
      <c r="BN160" s="2">
        <f t="shared" si="210"/>
        <v>-19.678951034793716</v>
      </c>
      <c r="BO160" s="2">
        <f t="shared" si="211"/>
        <v>968.1855371318992</v>
      </c>
      <c r="BP160" s="2">
        <f t="shared" si="212"/>
        <v>21.172290997400061</v>
      </c>
      <c r="BQ160" s="2">
        <f t="shared" si="213"/>
        <v>0</v>
      </c>
      <c r="BR160" s="11">
        <f t="shared" si="217"/>
        <v>3.9998761195453508E-2</v>
      </c>
      <c r="BS160" s="11"/>
      <c r="BT160" s="11"/>
    </row>
    <row r="161" spans="1:72" x14ac:dyDescent="0.3">
      <c r="A161" s="2">
        <f t="shared" si="156"/>
        <v>2115</v>
      </c>
      <c r="B161" s="5">
        <f t="shared" si="157"/>
        <v>1164.9891633584143</v>
      </c>
      <c r="C161" s="5">
        <f t="shared" si="158"/>
        <v>2962.0832230573214</v>
      </c>
      <c r="D161" s="5">
        <f t="shared" si="159"/>
        <v>4363.678516751851</v>
      </c>
      <c r="E161" s="15">
        <f t="shared" si="160"/>
        <v>1.8819432684894519E-5</v>
      </c>
      <c r="F161" s="15">
        <f t="shared" si="161"/>
        <v>3.7075544335346559E-5</v>
      </c>
      <c r="G161" s="15">
        <f t="shared" si="162"/>
        <v>7.5688404904218658E-5</v>
      </c>
      <c r="H161" s="5">
        <f t="shared" si="163"/>
        <v>212805.35882483303</v>
      </c>
      <c r="I161" s="5">
        <f t="shared" si="164"/>
        <v>79495.029348505195</v>
      </c>
      <c r="J161" s="5">
        <f t="shared" si="165"/>
        <v>29499.037619158906</v>
      </c>
      <c r="K161" s="5">
        <f t="shared" si="166"/>
        <v>182667.24319680428</v>
      </c>
      <c r="L161" s="5">
        <f t="shared" si="167"/>
        <v>26837.540798888898</v>
      </c>
      <c r="M161" s="5">
        <f t="shared" si="168"/>
        <v>6760.1308175921304</v>
      </c>
      <c r="N161" s="15">
        <f t="shared" si="169"/>
        <v>9.2158009849776512E-3</v>
      </c>
      <c r="O161" s="15">
        <f t="shared" si="170"/>
        <v>1.160872218800324E-2</v>
      </c>
      <c r="P161" s="15">
        <f t="shared" si="171"/>
        <v>1.053725728278887E-2</v>
      </c>
      <c r="Q161" s="5">
        <f t="shared" si="172"/>
        <v>9638.7544953340548</v>
      </c>
      <c r="R161" s="5">
        <f t="shared" si="173"/>
        <v>13157.6648338098</v>
      </c>
      <c r="S161" s="5">
        <f t="shared" si="174"/>
        <v>6934.9696836950307</v>
      </c>
      <c r="T161" s="5">
        <f t="shared" si="175"/>
        <v>45.293758336546524</v>
      </c>
      <c r="U161" s="5">
        <f t="shared" si="176"/>
        <v>165.51556671709329</v>
      </c>
      <c r="V161" s="5">
        <f t="shared" si="177"/>
        <v>235.09138749634789</v>
      </c>
      <c r="W161" s="15">
        <f t="shared" si="178"/>
        <v>-1.0734613539272964E-2</v>
      </c>
      <c r="X161" s="15">
        <f t="shared" si="179"/>
        <v>-1.217998157191269E-2</v>
      </c>
      <c r="Y161" s="15">
        <f t="shared" si="180"/>
        <v>-9.7425357312937999E-3</v>
      </c>
      <c r="Z161" s="5">
        <f t="shared" si="202"/>
        <v>10899.727116230195</v>
      </c>
      <c r="AA161" s="5">
        <f t="shared" si="203"/>
        <v>37104.793386147445</v>
      </c>
      <c r="AB161" s="5">
        <f t="shared" si="204"/>
        <v>45265.301501435773</v>
      </c>
      <c r="AC161" s="16">
        <f t="shared" si="181"/>
        <v>1.5116317548968898</v>
      </c>
      <c r="AD161" s="16">
        <f t="shared" si="182"/>
        <v>2.9664298496351065</v>
      </c>
      <c r="AE161" s="16">
        <f t="shared" si="183"/>
        <v>6.5321203105031334</v>
      </c>
      <c r="AF161" s="15">
        <f t="shared" si="184"/>
        <v>-4.0504037456468023E-3</v>
      </c>
      <c r="AG161" s="15">
        <f t="shared" si="185"/>
        <v>2.9673830763510267E-4</v>
      </c>
      <c r="AH161" s="15">
        <f t="shared" si="186"/>
        <v>9.7937136394747881E-3</v>
      </c>
      <c r="AI161" s="1">
        <f t="shared" si="150"/>
        <v>386671.48016831657</v>
      </c>
      <c r="AJ161" s="1">
        <f t="shared" si="151"/>
        <v>141098.47106965212</v>
      </c>
      <c r="AK161" s="1">
        <f t="shared" si="152"/>
        <v>52865.74568729756</v>
      </c>
      <c r="AL161" s="14">
        <f t="shared" si="187"/>
        <v>57.216040854714606</v>
      </c>
      <c r="AM161" s="14">
        <f t="shared" si="188"/>
        <v>12.394806162811236</v>
      </c>
      <c r="AN161" s="14">
        <f t="shared" si="189"/>
        <v>4.1020229034898099</v>
      </c>
      <c r="AO161" s="11">
        <f t="shared" si="190"/>
        <v>7.1780702173007312E-3</v>
      </c>
      <c r="AP161" s="11">
        <f t="shared" si="191"/>
        <v>9.0424752826642023E-3</v>
      </c>
      <c r="AQ161" s="11">
        <f t="shared" si="192"/>
        <v>8.2026660092385673E-3</v>
      </c>
      <c r="AR161" s="1">
        <f t="shared" si="205"/>
        <v>212805.35882483303</v>
      </c>
      <c r="AS161" s="1">
        <f t="shared" si="193"/>
        <v>79495.029348505195</v>
      </c>
      <c r="AT161" s="1">
        <f t="shared" si="194"/>
        <v>29499.037619158906</v>
      </c>
      <c r="AU161" s="1">
        <f t="shared" si="153"/>
        <v>42561.071764966611</v>
      </c>
      <c r="AV161" s="1">
        <f t="shared" si="154"/>
        <v>15899.005869701039</v>
      </c>
      <c r="AW161" s="1">
        <f t="shared" si="155"/>
        <v>5899.8075238317815</v>
      </c>
      <c r="AX161" s="17">
        <f t="shared" si="195"/>
        <v>0.25764419612869777</v>
      </c>
      <c r="AY161" s="17">
        <v>0.05</v>
      </c>
      <c r="AZ161" s="17">
        <v>0</v>
      </c>
      <c r="BA161" s="2">
        <f t="shared" si="206"/>
        <v>4663.4911001906703</v>
      </c>
      <c r="BB161" s="17">
        <f t="shared" si="196"/>
        <v>2.7349821755677161E-3</v>
      </c>
      <c r="BC161" s="17">
        <f t="shared" si="197"/>
        <v>2.4923640527688581E-2</v>
      </c>
      <c r="BD161" s="17">
        <f t="shared" si="198"/>
        <v>8.1936801160621672E-2</v>
      </c>
      <c r="BE161" s="1">
        <f t="shared" si="199"/>
        <v>2778.4408715018558</v>
      </c>
      <c r="BF161" s="1">
        <f t="shared" si="200"/>
        <v>930.45313709687673</v>
      </c>
      <c r="BG161" s="1">
        <f t="shared" si="201"/>
        <v>-3708.8940085987324</v>
      </c>
      <c r="BH161" s="12">
        <f t="shared" si="214"/>
        <v>10.679512561090773</v>
      </c>
      <c r="BI161" s="2">
        <f t="shared" si="215"/>
        <v>1.4018244406002492E-4</v>
      </c>
      <c r="BJ161" s="2">
        <f t="shared" si="207"/>
        <v>1.8711761956154176E-4</v>
      </c>
      <c r="BK161" s="2">
        <f t="shared" si="208"/>
        <v>-6.7136393844352516E-4</v>
      </c>
      <c r="BL161" s="2">
        <f t="shared" si="216"/>
        <v>29.831575309135687</v>
      </c>
      <c r="BM161" s="2">
        <f t="shared" si="209"/>
        <v>14.874920658667193</v>
      </c>
      <c r="BN161" s="2">
        <f t="shared" si="210"/>
        <v>-19.804590076292232</v>
      </c>
      <c r="BO161" s="2">
        <f t="shared" si="211"/>
        <v>1006.0447389487701</v>
      </c>
      <c r="BP161" s="2">
        <f t="shared" si="212"/>
        <v>21.424463551435263</v>
      </c>
      <c r="BQ161" s="2">
        <f t="shared" si="213"/>
        <v>0</v>
      </c>
      <c r="BR161" s="11">
        <f t="shared" si="217"/>
        <v>3.9900873244751861E-2</v>
      </c>
      <c r="BS161" s="11"/>
      <c r="BT161" s="11"/>
    </row>
    <row r="162" spans="1:72" x14ac:dyDescent="0.3">
      <c r="A162" s="2">
        <f t="shared" si="156"/>
        <v>2116</v>
      </c>
      <c r="B162" s="5">
        <f t="shared" si="157"/>
        <v>1165.009991571796</v>
      </c>
      <c r="C162" s="5">
        <f t="shared" si="158"/>
        <v>2962.1875528627902</v>
      </c>
      <c r="D162" s="5">
        <f t="shared" si="159"/>
        <v>4363.9922826249767</v>
      </c>
      <c r="E162" s="15">
        <f t="shared" si="160"/>
        <v>1.7878461050649794E-5</v>
      </c>
      <c r="F162" s="15">
        <f t="shared" si="161"/>
        <v>3.5221767118579231E-5</v>
      </c>
      <c r="G162" s="15">
        <f t="shared" si="162"/>
        <v>7.1903984659007724E-5</v>
      </c>
      <c r="H162" s="5">
        <f t="shared" si="163"/>
        <v>214750.75562318024</v>
      </c>
      <c r="I162" s="5">
        <f t="shared" si="164"/>
        <v>80411.462977844829</v>
      </c>
      <c r="J162" s="5">
        <f t="shared" si="165"/>
        <v>29808.893740386302</v>
      </c>
      <c r="K162" s="5">
        <f t="shared" si="166"/>
        <v>184333.83162100185</v>
      </c>
      <c r="L162" s="5">
        <f t="shared" si="167"/>
        <v>27145.97288079602</v>
      </c>
      <c r="M162" s="5">
        <f t="shared" si="168"/>
        <v>6830.647675310739</v>
      </c>
      <c r="N162" s="15">
        <f t="shared" si="169"/>
        <v>9.1236304606732155E-3</v>
      </c>
      <c r="O162" s="15">
        <f t="shared" si="170"/>
        <v>1.1492561267755663E-2</v>
      </c>
      <c r="P162" s="15">
        <f t="shared" si="171"/>
        <v>1.0431285964925374E-2</v>
      </c>
      <c r="Q162" s="5">
        <f t="shared" si="172"/>
        <v>9622.4546499735898</v>
      </c>
      <c r="R162" s="5">
        <f t="shared" si="173"/>
        <v>13147.241241414695</v>
      </c>
      <c r="S162" s="5">
        <f t="shared" si="174"/>
        <v>6939.540309022469</v>
      </c>
      <c r="T162" s="5">
        <f t="shared" si="175"/>
        <v>44.807547345062474</v>
      </c>
      <c r="U162" s="5">
        <f t="shared" si="176"/>
        <v>163.4995901646144</v>
      </c>
      <c r="V162" s="5">
        <f t="shared" si="177"/>
        <v>232.80100125354528</v>
      </c>
      <c r="W162" s="15">
        <f t="shared" si="178"/>
        <v>-1.0734613539272964E-2</v>
      </c>
      <c r="X162" s="15">
        <f t="shared" si="179"/>
        <v>-1.217998157191269E-2</v>
      </c>
      <c r="Y162" s="15">
        <f t="shared" si="180"/>
        <v>-9.7425357312937999E-3</v>
      </c>
      <c r="Z162" s="5">
        <f t="shared" si="202"/>
        <v>10772.497287813874</v>
      </c>
      <c r="AA162" s="5">
        <f t="shared" si="203"/>
        <v>37090.728203694118</v>
      </c>
      <c r="AB162" s="5">
        <f t="shared" si="204"/>
        <v>45743.7121030731</v>
      </c>
      <c r="AC162" s="16">
        <f t="shared" si="181"/>
        <v>1.5055090359748169</v>
      </c>
      <c r="AD162" s="16">
        <f t="shared" si="182"/>
        <v>2.9673101030084053</v>
      </c>
      <c r="AE162" s="16">
        <f t="shared" si="183"/>
        <v>6.5960940262827981</v>
      </c>
      <c r="AF162" s="15">
        <f t="shared" si="184"/>
        <v>-4.0504037456468023E-3</v>
      </c>
      <c r="AG162" s="15">
        <f t="shared" si="185"/>
        <v>2.9673830763510267E-4</v>
      </c>
      <c r="AH162" s="15">
        <f t="shared" si="186"/>
        <v>9.7937136394747881E-3</v>
      </c>
      <c r="AI162" s="1">
        <f t="shared" si="150"/>
        <v>390565.4039164515</v>
      </c>
      <c r="AJ162" s="1">
        <f t="shared" si="151"/>
        <v>142887.62983238796</v>
      </c>
      <c r="AK162" s="1">
        <f t="shared" si="152"/>
        <v>53478.97864239959</v>
      </c>
      <c r="AL162" s="14">
        <f t="shared" si="187"/>
        <v>57.622634605937584</v>
      </c>
      <c r="AM162" s="14">
        <f t="shared" si="188"/>
        <v>12.505765093888263</v>
      </c>
      <c r="AN162" s="14">
        <f t="shared" si="189"/>
        <v>4.1353339520909884</v>
      </c>
      <c r="AO162" s="11">
        <f t="shared" si="190"/>
        <v>7.1062895151277235E-3</v>
      </c>
      <c r="AP162" s="11">
        <f t="shared" si="191"/>
        <v>8.9520505298375606E-3</v>
      </c>
      <c r="AQ162" s="11">
        <f t="shared" si="192"/>
        <v>8.1206393491461814E-3</v>
      </c>
      <c r="AR162" s="1">
        <f t="shared" si="205"/>
        <v>214750.75562318024</v>
      </c>
      <c r="AS162" s="1">
        <f t="shared" si="193"/>
        <v>80411.462977844829</v>
      </c>
      <c r="AT162" s="1">
        <f t="shared" si="194"/>
        <v>29808.893740386302</v>
      </c>
      <c r="AU162" s="1">
        <f t="shared" si="153"/>
        <v>42950.151124636053</v>
      </c>
      <c r="AV162" s="1">
        <f t="shared" si="154"/>
        <v>16082.292595568966</v>
      </c>
      <c r="AW162" s="1">
        <f t="shared" si="155"/>
        <v>5961.7787480772604</v>
      </c>
      <c r="AX162" s="17">
        <f t="shared" si="195"/>
        <v>0.26231712053814832</v>
      </c>
      <c r="AY162" s="17">
        <v>0.05</v>
      </c>
      <c r="AZ162" s="17">
        <v>0</v>
      </c>
      <c r="BA162" s="2">
        <f t="shared" si="206"/>
        <v>4680.3468797290543</v>
      </c>
      <c r="BB162" s="17">
        <f t="shared" si="196"/>
        <v>2.6726338440773447E-3</v>
      </c>
      <c r="BC162" s="17">
        <f t="shared" si="197"/>
        <v>2.4575658709787618E-2</v>
      </c>
      <c r="BD162" s="17">
        <f t="shared" si="198"/>
        <v>8.1760458198793018E-2</v>
      </c>
      <c r="BE162" s="1">
        <f t="shared" si="199"/>
        <v>2797.0195287077049</v>
      </c>
      <c r="BF162" s="1">
        <f t="shared" si="200"/>
        <v>943.00733255322541</v>
      </c>
      <c r="BG162" s="1">
        <f t="shared" si="201"/>
        <v>-3740.0268612609302</v>
      </c>
      <c r="BH162" s="12">
        <f t="shared" si="214"/>
        <v>10.655841857003052</v>
      </c>
      <c r="BI162" s="2">
        <f t="shared" si="215"/>
        <v>1.3950122567978353E-4</v>
      </c>
      <c r="BJ162" s="2">
        <f t="shared" si="207"/>
        <v>1.8536028699588021E-4</v>
      </c>
      <c r="BK162" s="2">
        <f t="shared" si="208"/>
        <v>-6.6847725248765795E-4</v>
      </c>
      <c r="BL162" s="2">
        <f t="shared" si="216"/>
        <v>29.957993625093309</v>
      </c>
      <c r="BM162" s="2">
        <f t="shared" si="209"/>
        <v>14.905091855331914</v>
      </c>
      <c r="BN162" s="2">
        <f t="shared" si="210"/>
        <v>-19.92656738726998</v>
      </c>
      <c r="BO162" s="2">
        <f t="shared" si="211"/>
        <v>1045.86333778314</v>
      </c>
      <c r="BP162" s="2">
        <f t="shared" si="212"/>
        <v>21.679666825693683</v>
      </c>
      <c r="BQ162" s="2">
        <f t="shared" si="213"/>
        <v>0</v>
      </c>
      <c r="BR162" s="11">
        <f t="shared" si="217"/>
        <v>3.9803896440940151E-2</v>
      </c>
      <c r="BS162" s="11"/>
      <c r="BT162" s="11"/>
    </row>
    <row r="163" spans="1:72" x14ac:dyDescent="0.3">
      <c r="A163" s="2">
        <f t="shared" si="156"/>
        <v>2117</v>
      </c>
      <c r="B163" s="5">
        <f t="shared" si="157"/>
        <v>1165.0297787282659</v>
      </c>
      <c r="C163" s="5">
        <f t="shared" si="158"/>
        <v>2962.2866696689312</v>
      </c>
      <c r="D163" s="5">
        <f t="shared" si="159"/>
        <v>4364.2903816374119</v>
      </c>
      <c r="E163" s="15">
        <f t="shared" si="160"/>
        <v>1.6984537998117304E-5</v>
      </c>
      <c r="F163" s="15">
        <f t="shared" si="161"/>
        <v>3.3460678762650268E-5</v>
      </c>
      <c r="G163" s="15">
        <f t="shared" si="162"/>
        <v>6.8308785426057333E-5</v>
      </c>
      <c r="H163" s="5">
        <f t="shared" si="163"/>
        <v>216694.14802161956</v>
      </c>
      <c r="I163" s="5">
        <f t="shared" si="164"/>
        <v>81329.07148040981</v>
      </c>
      <c r="J163" s="5">
        <f t="shared" si="165"/>
        <v>30118.769632022406</v>
      </c>
      <c r="K163" s="5">
        <f t="shared" si="166"/>
        <v>185998.80619202761</v>
      </c>
      <c r="L163" s="5">
        <f t="shared" si="167"/>
        <v>27454.828161347141</v>
      </c>
      <c r="M163" s="5">
        <f t="shared" si="168"/>
        <v>6901.1836972961291</v>
      </c>
      <c r="N163" s="15">
        <f t="shared" si="169"/>
        <v>9.0323873614748251E-3</v>
      </c>
      <c r="O163" s="15">
        <f t="shared" si="170"/>
        <v>1.1377572721647189E-2</v>
      </c>
      <c r="P163" s="15">
        <f t="shared" si="171"/>
        <v>1.0326403196045497E-2</v>
      </c>
      <c r="Q163" s="5">
        <f t="shared" si="172"/>
        <v>9605.3052092880207</v>
      </c>
      <c r="R163" s="5">
        <f t="shared" si="173"/>
        <v>13135.309353718701</v>
      </c>
      <c r="S163" s="5">
        <f t="shared" si="174"/>
        <v>6943.3681865843701</v>
      </c>
      <c r="T163" s="5">
        <f t="shared" si="175"/>
        <v>44.326555640670556</v>
      </c>
      <c r="U163" s="5">
        <f t="shared" si="176"/>
        <v>161.50816816939411</v>
      </c>
      <c r="V163" s="5">
        <f t="shared" si="177"/>
        <v>230.53292918055163</v>
      </c>
      <c r="W163" s="15">
        <f t="shared" si="178"/>
        <v>-1.0734613539272964E-2</v>
      </c>
      <c r="X163" s="15">
        <f t="shared" si="179"/>
        <v>-1.217998157191269E-2</v>
      </c>
      <c r="Y163" s="15">
        <f t="shared" si="180"/>
        <v>-9.7425357312937999E-3</v>
      </c>
      <c r="Z163" s="5">
        <f t="shared" si="202"/>
        <v>10643.299997226446</v>
      </c>
      <c r="AA163" s="5">
        <f t="shared" si="203"/>
        <v>37072.342194918965</v>
      </c>
      <c r="AB163" s="5">
        <f t="shared" si="204"/>
        <v>46222.156458202247</v>
      </c>
      <c r="AC163" s="16">
        <f t="shared" si="181"/>
        <v>1.4994111165363995</v>
      </c>
      <c r="AD163" s="16">
        <f t="shared" si="182"/>
        <v>2.9681906175866004</v>
      </c>
      <c r="AE163" s="16">
        <f t="shared" si="183"/>
        <v>6.6606942823152622</v>
      </c>
      <c r="AF163" s="15">
        <f t="shared" si="184"/>
        <v>-4.0504037456468023E-3</v>
      </c>
      <c r="AG163" s="15">
        <f t="shared" si="185"/>
        <v>2.9673830763510267E-4</v>
      </c>
      <c r="AH163" s="15">
        <f t="shared" si="186"/>
        <v>9.7937136394747881E-3</v>
      </c>
      <c r="AI163" s="1">
        <f t="shared" si="150"/>
        <v>394459.0146494424</v>
      </c>
      <c r="AJ163" s="1">
        <f t="shared" si="151"/>
        <v>144681.15944471813</v>
      </c>
      <c r="AK163" s="1">
        <f t="shared" si="152"/>
        <v>54092.859526236891</v>
      </c>
      <c r="AL163" s="14">
        <f t="shared" si="187"/>
        <v>58.02802289883045</v>
      </c>
      <c r="AM163" s="14">
        <f t="shared" si="188"/>
        <v>12.616597812512683</v>
      </c>
      <c r="AN163" s="14">
        <f t="shared" si="189"/>
        <v>4.1685796921480671</v>
      </c>
      <c r="AO163" s="11">
        <f t="shared" si="190"/>
        <v>7.0352266199764464E-3</v>
      </c>
      <c r="AP163" s="11">
        <f t="shared" si="191"/>
        <v>8.8625300245391853E-3</v>
      </c>
      <c r="AQ163" s="11">
        <f t="shared" si="192"/>
        <v>8.0394329556547194E-3</v>
      </c>
      <c r="AR163" s="1">
        <f t="shared" si="205"/>
        <v>216694.14802161956</v>
      </c>
      <c r="AS163" s="1">
        <f t="shared" si="193"/>
        <v>81329.07148040981</v>
      </c>
      <c r="AT163" s="1">
        <f t="shared" si="194"/>
        <v>30118.769632022406</v>
      </c>
      <c r="AU163" s="1">
        <f t="shared" si="153"/>
        <v>43338.829604323917</v>
      </c>
      <c r="AV163" s="1">
        <f t="shared" si="154"/>
        <v>16265.814296081962</v>
      </c>
      <c r="AW163" s="1">
        <f t="shared" si="155"/>
        <v>6023.7539264044817</v>
      </c>
      <c r="AX163" s="17">
        <f t="shared" si="195"/>
        <v>0.26714203522519969</v>
      </c>
      <c r="AY163" s="17">
        <v>0.05</v>
      </c>
      <c r="AZ163" s="17">
        <v>0</v>
      </c>
      <c r="BA163" s="2">
        <f t="shared" si="206"/>
        <v>4696.8899325173834</v>
      </c>
      <c r="BB163" s="17">
        <f t="shared" si="196"/>
        <v>2.6109521043824551E-3</v>
      </c>
      <c r="BC163" s="17">
        <f t="shared" si="197"/>
        <v>2.4231148310457258E-2</v>
      </c>
      <c r="BD163" s="17">
        <f t="shared" si="198"/>
        <v>8.1579823465415341E-2</v>
      </c>
      <c r="BE163" s="1">
        <f t="shared" si="199"/>
        <v>2815.4836762461032</v>
      </c>
      <c r="BF163" s="1">
        <f t="shared" si="200"/>
        <v>955.31168780484438</v>
      </c>
      <c r="BG163" s="1">
        <f t="shared" si="201"/>
        <v>-3770.7953640509468</v>
      </c>
      <c r="BH163" s="12">
        <f t="shared" si="214"/>
        <v>10.631628196740632</v>
      </c>
      <c r="BI163" s="2">
        <f t="shared" si="215"/>
        <v>1.3881730471891152E-4</v>
      </c>
      <c r="BJ163" s="2">
        <f t="shared" si="207"/>
        <v>1.8359662826023502E-4</v>
      </c>
      <c r="BK163" s="2">
        <f t="shared" si="208"/>
        <v>-6.6552675966483304E-4</v>
      </c>
      <c r="BL163" s="2">
        <f t="shared" si="216"/>
        <v>30.08089757672208</v>
      </c>
      <c r="BM163" s="2">
        <f t="shared" si="209"/>
        <v>14.931743303338882</v>
      </c>
      <c r="BN163" s="2">
        <f t="shared" si="210"/>
        <v>-20.044847158291446</v>
      </c>
      <c r="BO163" s="2">
        <f t="shared" si="211"/>
        <v>1087.7850993389511</v>
      </c>
      <c r="BP163" s="2">
        <f t="shared" si="212"/>
        <v>21.937937196629722</v>
      </c>
      <c r="BQ163" s="2">
        <f t="shared" si="213"/>
        <v>0</v>
      </c>
      <c r="BR163" s="11">
        <f t="shared" si="217"/>
        <v>3.9707824438188072E-2</v>
      </c>
      <c r="BS163" s="11"/>
      <c r="BT163" s="11"/>
    </row>
    <row r="164" spans="1:72" x14ac:dyDescent="0.3">
      <c r="A164" s="2">
        <f t="shared" si="156"/>
        <v>2118</v>
      </c>
      <c r="B164" s="5">
        <f t="shared" si="157"/>
        <v>1165.0485768461842</v>
      </c>
      <c r="C164" s="5">
        <f t="shared" si="158"/>
        <v>2962.3808337854553</v>
      </c>
      <c r="D164" s="5">
        <f t="shared" si="159"/>
        <v>4364.5735950438666</v>
      </c>
      <c r="E164" s="15">
        <f t="shared" si="160"/>
        <v>1.6135311098211439E-5</v>
      </c>
      <c r="F164" s="15">
        <f t="shared" si="161"/>
        <v>3.1787644824517755E-5</v>
      </c>
      <c r="G164" s="15">
        <f t="shared" si="162"/>
        <v>6.4893346154754468E-5</v>
      </c>
      <c r="H164" s="5">
        <f t="shared" si="163"/>
        <v>218635.36824279508</v>
      </c>
      <c r="I164" s="5">
        <f t="shared" si="164"/>
        <v>82247.755717251144</v>
      </c>
      <c r="J164" s="5">
        <f t="shared" si="165"/>
        <v>30428.63615470938</v>
      </c>
      <c r="K164" s="5">
        <f t="shared" si="166"/>
        <v>187662.01906760535</v>
      </c>
      <c r="L164" s="5">
        <f t="shared" si="167"/>
        <v>27764.072322919903</v>
      </c>
      <c r="M164" s="5">
        <f t="shared" si="168"/>
        <v>6971.7317149290857</v>
      </c>
      <c r="N164" s="15">
        <f t="shared" si="169"/>
        <v>8.942062100445014E-3</v>
      </c>
      <c r="O164" s="15">
        <f t="shared" si="170"/>
        <v>1.1263744203948045E-2</v>
      </c>
      <c r="P164" s="15">
        <f t="shared" si="171"/>
        <v>1.022259669172354E-2</v>
      </c>
      <c r="Q164" s="5">
        <f t="shared" si="172"/>
        <v>9587.319888286338</v>
      </c>
      <c r="R164" s="5">
        <f t="shared" si="173"/>
        <v>13121.889331201546</v>
      </c>
      <c r="S164" s="5">
        <f t="shared" si="174"/>
        <v>6946.4606585048787</v>
      </c>
      <c r="T164" s="5">
        <f t="shared" si="175"/>
        <v>43.850727196340877</v>
      </c>
      <c r="U164" s="5">
        <f t="shared" si="176"/>
        <v>159.54100165737751</v>
      </c>
      <c r="V164" s="5">
        <f t="shared" si="177"/>
        <v>228.28695388077028</v>
      </c>
      <c r="W164" s="15">
        <f t="shared" si="178"/>
        <v>-1.0734613539272964E-2</v>
      </c>
      <c r="X164" s="15">
        <f t="shared" si="179"/>
        <v>-1.217998157191269E-2</v>
      </c>
      <c r="Y164" s="15">
        <f t="shared" si="180"/>
        <v>-9.7425357312937999E-3</v>
      </c>
      <c r="Z164" s="5">
        <f t="shared" si="202"/>
        <v>10512.089929600133</v>
      </c>
      <c r="AA164" s="5">
        <f t="shared" si="203"/>
        <v>37049.687683895361</v>
      </c>
      <c r="AB164" s="5">
        <f t="shared" si="204"/>
        <v>46700.589048221227</v>
      </c>
      <c r="AC164" s="16">
        <f t="shared" si="181"/>
        <v>1.493337896133716</v>
      </c>
      <c r="AD164" s="16">
        <f t="shared" si="182"/>
        <v>2.9690713934472015</v>
      </c>
      <c r="AE164" s="16">
        <f t="shared" si="183"/>
        <v>6.7259272147563447</v>
      </c>
      <c r="AF164" s="15">
        <f t="shared" si="184"/>
        <v>-4.0504037456468023E-3</v>
      </c>
      <c r="AG164" s="15">
        <f t="shared" si="185"/>
        <v>2.9673830763510267E-4</v>
      </c>
      <c r="AH164" s="15">
        <f t="shared" si="186"/>
        <v>9.7937136394747881E-3</v>
      </c>
      <c r="AI164" s="1">
        <f t="shared" si="150"/>
        <v>398351.94278882205</v>
      </c>
      <c r="AJ164" s="1">
        <f t="shared" si="151"/>
        <v>146478.85779632829</v>
      </c>
      <c r="AK164" s="1">
        <f t="shared" si="152"/>
        <v>54707.327500017687</v>
      </c>
      <c r="AL164" s="14">
        <f t="shared" si="187"/>
        <v>58.432180787318877</v>
      </c>
      <c r="AM164" s="14">
        <f t="shared" si="188"/>
        <v>12.727294639664404</v>
      </c>
      <c r="AN164" s="14">
        <f t="shared" si="189"/>
        <v>4.2017575789338419</v>
      </c>
      <c r="AO164" s="11">
        <f t="shared" si="190"/>
        <v>6.9648743537766818E-3</v>
      </c>
      <c r="AP164" s="11">
        <f t="shared" si="191"/>
        <v>8.7739047242937941E-3</v>
      </c>
      <c r="AQ164" s="11">
        <f t="shared" si="192"/>
        <v>7.9590386260981714E-3</v>
      </c>
      <c r="AR164" s="1">
        <f t="shared" si="205"/>
        <v>218635.36824279508</v>
      </c>
      <c r="AS164" s="1">
        <f t="shared" si="193"/>
        <v>82247.755717251144</v>
      </c>
      <c r="AT164" s="1">
        <f t="shared" si="194"/>
        <v>30428.63615470938</v>
      </c>
      <c r="AU164" s="1">
        <f t="shared" si="153"/>
        <v>43727.073648559017</v>
      </c>
      <c r="AV164" s="1">
        <f t="shared" si="154"/>
        <v>16449.55114345023</v>
      </c>
      <c r="AW164" s="1">
        <f t="shared" si="155"/>
        <v>6085.7272309418768</v>
      </c>
      <c r="AX164" s="17">
        <f t="shared" si="195"/>
        <v>0.27212799434259427</v>
      </c>
      <c r="AY164" s="17">
        <v>0.05</v>
      </c>
      <c r="AZ164" s="17">
        <v>0</v>
      </c>
      <c r="BA164" s="2">
        <f t="shared" si="206"/>
        <v>4713.1183330858357</v>
      </c>
      <c r="BB164" s="17">
        <f t="shared" si="196"/>
        <v>2.5499182881976207E-3</v>
      </c>
      <c r="BC164" s="17">
        <f t="shared" si="197"/>
        <v>2.3890107810546377E-2</v>
      </c>
      <c r="BD164" s="17">
        <f t="shared" si="198"/>
        <v>8.139495469076144E-2</v>
      </c>
      <c r="BE164" s="1">
        <f t="shared" si="199"/>
        <v>2833.8289785324018</v>
      </c>
      <c r="BF164" s="1">
        <f t="shared" si="200"/>
        <v>967.36335107943569</v>
      </c>
      <c r="BG164" s="1">
        <f t="shared" si="201"/>
        <v>-3801.1923296118366</v>
      </c>
      <c r="BH164" s="12">
        <f t="shared" si="214"/>
        <v>10.606878892070727</v>
      </c>
      <c r="BI164" s="2">
        <f t="shared" si="215"/>
        <v>1.381306215732955E-4</v>
      </c>
      <c r="BJ164" s="2">
        <f t="shared" si="207"/>
        <v>1.818273529855109E-4</v>
      </c>
      <c r="BK164" s="2">
        <f t="shared" si="208"/>
        <v>-6.625138649111106E-4</v>
      </c>
      <c r="BL164" s="2">
        <f t="shared" si="216"/>
        <v>30.200239313283635</v>
      </c>
      <c r="BM164" s="2">
        <f t="shared" si="209"/>
        <v>14.954891711066697</v>
      </c>
      <c r="BN164" s="2">
        <f t="shared" si="210"/>
        <v>-20.159393342830466</v>
      </c>
      <c r="BO164" s="2">
        <f t="shared" si="211"/>
        <v>1131.9690879876168</v>
      </c>
      <c r="BP164" s="2">
        <f t="shared" si="212"/>
        <v>22.199311481106587</v>
      </c>
      <c r="BQ164" s="2">
        <f t="shared" si="213"/>
        <v>0</v>
      </c>
      <c r="BR164" s="11">
        <f t="shared" si="217"/>
        <v>3.9612650824561751E-2</v>
      </c>
      <c r="BS164" s="11"/>
      <c r="BT164" s="11"/>
    </row>
    <row r="165" spans="1:72" x14ac:dyDescent="0.3">
      <c r="A165" s="2">
        <f t="shared" si="156"/>
        <v>2119</v>
      </c>
      <c r="B165" s="5">
        <f t="shared" si="157"/>
        <v>1165.0664353463546</v>
      </c>
      <c r="C165" s="5">
        <f t="shared" si="158"/>
        <v>2962.4702925397455</v>
      </c>
      <c r="D165" s="5">
        <f t="shared" si="159"/>
        <v>4364.8426652397311</v>
      </c>
      <c r="E165" s="15">
        <f t="shared" si="160"/>
        <v>1.5328545543300865E-5</v>
      </c>
      <c r="F165" s="15">
        <f t="shared" si="161"/>
        <v>3.0198262583291866E-5</v>
      </c>
      <c r="G165" s="15">
        <f t="shared" si="162"/>
        <v>6.1648678847016743E-5</v>
      </c>
      <c r="H165" s="5">
        <f t="shared" si="163"/>
        <v>220574.25061782909</v>
      </c>
      <c r="I165" s="5">
        <f t="shared" si="164"/>
        <v>83167.417101595274</v>
      </c>
      <c r="J165" s="5">
        <f t="shared" si="165"/>
        <v>30738.464389142602</v>
      </c>
      <c r="K165" s="5">
        <f t="shared" si="166"/>
        <v>189323.32434094721</v>
      </c>
      <c r="L165" s="5">
        <f t="shared" si="167"/>
        <v>28073.67125706948</v>
      </c>
      <c r="M165" s="5">
        <f t="shared" si="168"/>
        <v>7042.2846243541171</v>
      </c>
      <c r="N165" s="15">
        <f t="shared" si="169"/>
        <v>8.852645205439158E-3</v>
      </c>
      <c r="O165" s="15">
        <f t="shared" si="170"/>
        <v>1.1151063523703542E-2</v>
      </c>
      <c r="P165" s="15">
        <f t="shared" si="171"/>
        <v>1.0119854336039902E-2</v>
      </c>
      <c r="Q165" s="5">
        <f t="shared" si="172"/>
        <v>9568.5124446075679</v>
      </c>
      <c r="R165" s="5">
        <f t="shared" si="173"/>
        <v>13107.001567459498</v>
      </c>
      <c r="S165" s="5">
        <f t="shared" si="174"/>
        <v>6948.8251741415161</v>
      </c>
      <c r="T165" s="5">
        <f t="shared" si="175"/>
        <v>43.380006586472071</v>
      </c>
      <c r="U165" s="5">
        <f t="shared" si="176"/>
        <v>157.59779519722616</v>
      </c>
      <c r="V165" s="5">
        <f t="shared" si="177"/>
        <v>226.06286007559865</v>
      </c>
      <c r="W165" s="15">
        <f t="shared" si="178"/>
        <v>-1.0734613539272964E-2</v>
      </c>
      <c r="X165" s="15">
        <f t="shared" si="179"/>
        <v>-1.217998157191269E-2</v>
      </c>
      <c r="Y165" s="15">
        <f t="shared" si="180"/>
        <v>-9.7425357312937999E-3</v>
      </c>
      <c r="Z165" s="5">
        <f t="shared" si="202"/>
        <v>10378.812849018905</v>
      </c>
      <c r="AA165" s="5">
        <f t="shared" si="203"/>
        <v>37022.817758447367</v>
      </c>
      <c r="AB165" s="5">
        <f t="shared" si="204"/>
        <v>47178.964691912945</v>
      </c>
      <c r="AC165" s="16">
        <f t="shared" si="181"/>
        <v>1.4872892747256998</v>
      </c>
      <c r="AD165" s="16">
        <f t="shared" si="182"/>
        <v>2.9699524306677407</v>
      </c>
      <c r="AE165" s="16">
        <f t="shared" si="183"/>
        <v>6.7917990198576188</v>
      </c>
      <c r="AF165" s="15">
        <f t="shared" si="184"/>
        <v>-4.0504037456468023E-3</v>
      </c>
      <c r="AG165" s="15">
        <f t="shared" si="185"/>
        <v>2.9673830763510267E-4</v>
      </c>
      <c r="AH165" s="15">
        <f t="shared" si="186"/>
        <v>9.7937136394747881E-3</v>
      </c>
      <c r="AI165" s="1">
        <f t="shared" si="150"/>
        <v>402243.82215849892</v>
      </c>
      <c r="AJ165" s="1">
        <f t="shared" si="151"/>
        <v>148280.52316014568</v>
      </c>
      <c r="AK165" s="1">
        <f t="shared" si="152"/>
        <v>55322.321980957793</v>
      </c>
      <c r="AL165" s="14">
        <f t="shared" si="187"/>
        <v>58.835083856745705</v>
      </c>
      <c r="AM165" s="14">
        <f t="shared" si="188"/>
        <v>12.837846029525171</v>
      </c>
      <c r="AN165" s="14">
        <f t="shared" si="189"/>
        <v>4.234865110293395</v>
      </c>
      <c r="AO165" s="11">
        <f t="shared" si="190"/>
        <v>6.8952256102389146E-3</v>
      </c>
      <c r="AP165" s="11">
        <f t="shared" si="191"/>
        <v>8.6861656770508555E-3</v>
      </c>
      <c r="AQ165" s="11">
        <f t="shared" si="192"/>
        <v>7.879448239837189E-3</v>
      </c>
      <c r="AR165" s="1">
        <f t="shared" si="205"/>
        <v>220574.25061782909</v>
      </c>
      <c r="AS165" s="1">
        <f t="shared" si="193"/>
        <v>83167.417101595274</v>
      </c>
      <c r="AT165" s="1">
        <f t="shared" si="194"/>
        <v>30738.464389142602</v>
      </c>
      <c r="AU165" s="1">
        <f t="shared" si="153"/>
        <v>44114.850123565819</v>
      </c>
      <c r="AV165" s="1">
        <f t="shared" si="154"/>
        <v>16633.483420319055</v>
      </c>
      <c r="AW165" s="1">
        <f t="shared" si="155"/>
        <v>6147.692877828521</v>
      </c>
      <c r="AX165" s="17">
        <f t="shared" si="195"/>
        <v>0.27728497651045281</v>
      </c>
      <c r="AY165" s="17">
        <v>0.05</v>
      </c>
      <c r="AZ165" s="17">
        <v>0</v>
      </c>
      <c r="BA165" s="2">
        <f t="shared" si="206"/>
        <v>4729.029764968961</v>
      </c>
      <c r="BB165" s="17">
        <f t="shared" si="196"/>
        <v>2.489512046075228E-3</v>
      </c>
      <c r="BC165" s="17">
        <f t="shared" si="197"/>
        <v>2.3552532890318282E-2</v>
      </c>
      <c r="BD165" s="17">
        <f t="shared" si="198"/>
        <v>8.120590346625374E-2</v>
      </c>
      <c r="BE165" s="1">
        <f t="shared" si="199"/>
        <v>2852.0506974350001</v>
      </c>
      <c r="BF165" s="1">
        <f t="shared" si="200"/>
        <v>979.15975497427712</v>
      </c>
      <c r="BG165" s="1">
        <f t="shared" si="201"/>
        <v>-3831.2104524092761</v>
      </c>
      <c r="BH165" s="12">
        <f t="shared" si="214"/>
        <v>10.581600457686442</v>
      </c>
      <c r="BI165" s="2">
        <f t="shared" si="215"/>
        <v>1.3744109082093641E-4</v>
      </c>
      <c r="BJ165" s="2">
        <f t="shared" si="207"/>
        <v>1.8005314834823041E-4</v>
      </c>
      <c r="BK165" s="2">
        <f t="shared" si="208"/>
        <v>-6.5943987577705195E-4</v>
      </c>
      <c r="BL165" s="2">
        <f t="shared" si="216"/>
        <v>30.315965611925037</v>
      </c>
      <c r="BM165" s="2">
        <f t="shared" si="209"/>
        <v>14.974555289132688</v>
      </c>
      <c r="BN165" s="2">
        <f t="shared" si="210"/>
        <v>-20.270169138353534</v>
      </c>
      <c r="BO165" s="2">
        <f t="shared" si="211"/>
        <v>1178.5919409300657</v>
      </c>
      <c r="BP165" s="2">
        <f t="shared" si="212"/>
        <v>22.46382694159449</v>
      </c>
      <c r="BQ165" s="2">
        <f t="shared" si="213"/>
        <v>0</v>
      </c>
      <c r="BR165" s="11">
        <f t="shared" si="217"/>
        <v>3.9518369129515979E-2</v>
      </c>
      <c r="BS165" s="11"/>
      <c r="BT165" s="11"/>
    </row>
    <row r="166" spans="1:72" x14ac:dyDescent="0.3">
      <c r="A166" s="2">
        <f t="shared" si="156"/>
        <v>2120</v>
      </c>
      <c r="B166" s="5">
        <f t="shared" si="157"/>
        <v>1165.0834011815741</v>
      </c>
      <c r="C166" s="5">
        <f t="shared" si="158"/>
        <v>2962.5552809227452</v>
      </c>
      <c r="D166" s="5">
        <f t="shared" si="159"/>
        <v>4365.0982976842333</v>
      </c>
      <c r="E166" s="15">
        <f t="shared" si="160"/>
        <v>1.4562118266135821E-5</v>
      </c>
      <c r="F166" s="15">
        <f t="shared" si="161"/>
        <v>2.868834945412727E-5</v>
      </c>
      <c r="G166" s="15">
        <f t="shared" si="162"/>
        <v>5.8566244904665905E-5</v>
      </c>
      <c r="H166" s="5">
        <f t="shared" si="163"/>
        <v>222510.63161222488</v>
      </c>
      <c r="I166" s="5">
        <f t="shared" si="164"/>
        <v>84087.957628614153</v>
      </c>
      <c r="J166" s="5">
        <f t="shared" si="165"/>
        <v>31048.225643397276</v>
      </c>
      <c r="K166" s="5">
        <f t="shared" si="166"/>
        <v>190982.57805970355</v>
      </c>
      <c r="L166" s="5">
        <f t="shared" si="167"/>
        <v>28383.591074264554</v>
      </c>
      <c r="M166" s="5">
        <f t="shared" si="168"/>
        <v>7112.8353878923972</v>
      </c>
      <c r="N166" s="15">
        <f t="shared" si="169"/>
        <v>8.7641273178165058E-3</v>
      </c>
      <c r="O166" s="15">
        <f t="shared" si="170"/>
        <v>1.1039518642116608E-2</v>
      </c>
      <c r="P166" s="15">
        <f t="shared" si="171"/>
        <v>1.0018164175628064E-2</v>
      </c>
      <c r="Q166" s="5">
        <f t="shared" si="172"/>
        <v>9548.8966717577532</v>
      </c>
      <c r="R166" s="5">
        <f t="shared" si="173"/>
        <v>13090.666674608421</v>
      </c>
      <c r="S166" s="5">
        <f t="shared" si="174"/>
        <v>6950.4692855866006</v>
      </c>
      <c r="T166" s="5">
        <f t="shared" si="175"/>
        <v>42.914338980435176</v>
      </c>
      <c r="U166" s="5">
        <f t="shared" si="176"/>
        <v>155.67825695594988</v>
      </c>
      <c r="V166" s="5">
        <f t="shared" si="177"/>
        <v>223.86043458379365</v>
      </c>
      <c r="W166" s="15">
        <f t="shared" si="178"/>
        <v>-1.0734613539272964E-2</v>
      </c>
      <c r="X166" s="15">
        <f t="shared" si="179"/>
        <v>-1.217998157191269E-2</v>
      </c>
      <c r="Y166" s="15">
        <f t="shared" si="180"/>
        <v>-9.7425357312937999E-3</v>
      </c>
      <c r="Z166" s="5">
        <f t="shared" si="202"/>
        <v>10243.404310364142</v>
      </c>
      <c r="AA166" s="5">
        <f t="shared" si="203"/>
        <v>36991.786229587735</v>
      </c>
      <c r="AB166" s="5">
        <f t="shared" si="204"/>
        <v>47657.238557227975</v>
      </c>
      <c r="AC166" s="16">
        <f t="shared" si="181"/>
        <v>1.4812651526764906</v>
      </c>
      <c r="AD166" s="16">
        <f t="shared" si="182"/>
        <v>2.9708337293257738</v>
      </c>
      <c r="AE166" s="16">
        <f t="shared" si="183"/>
        <v>6.8583159545549695</v>
      </c>
      <c r="AF166" s="15">
        <f t="shared" si="184"/>
        <v>-4.0504037456468023E-3</v>
      </c>
      <c r="AG166" s="15">
        <f t="shared" si="185"/>
        <v>2.9673830763510267E-4</v>
      </c>
      <c r="AH166" s="15">
        <f t="shared" si="186"/>
        <v>9.7937136394747881E-3</v>
      </c>
      <c r="AI166" s="1">
        <f t="shared" si="150"/>
        <v>406134.29006621486</v>
      </c>
      <c r="AJ166" s="1">
        <f t="shared" si="151"/>
        <v>150085.95426445018</v>
      </c>
      <c r="AK166" s="1">
        <f t="shared" si="152"/>
        <v>55937.782660690536</v>
      </c>
      <c r="AL166" s="14">
        <f t="shared" si="187"/>
        <v>59.236708221965394</v>
      </c>
      <c r="AM166" s="14">
        <f t="shared" si="188"/>
        <v>12.948242570498605</v>
      </c>
      <c r="AN166" s="14">
        <f t="shared" si="189"/>
        <v>4.267899826728252</v>
      </c>
      <c r="AO166" s="11">
        <f t="shared" si="190"/>
        <v>6.8262733541365255E-3</v>
      </c>
      <c r="AP166" s="11">
        <f t="shared" si="191"/>
        <v>8.5993040202803472E-3</v>
      </c>
      <c r="AQ166" s="11">
        <f t="shared" si="192"/>
        <v>7.8006537574388168E-3</v>
      </c>
      <c r="AR166" s="1">
        <f t="shared" si="205"/>
        <v>222510.63161222488</v>
      </c>
      <c r="AS166" s="1">
        <f t="shared" si="193"/>
        <v>84087.957628614153</v>
      </c>
      <c r="AT166" s="1">
        <f t="shared" si="194"/>
        <v>31048.225643397276</v>
      </c>
      <c r="AU166" s="1">
        <f t="shared" si="153"/>
        <v>44502.126322444979</v>
      </c>
      <c r="AV166" s="1">
        <f t="shared" si="154"/>
        <v>16817.59152572283</v>
      </c>
      <c r="AW166" s="1">
        <f t="shared" si="155"/>
        <v>6209.6451286794554</v>
      </c>
      <c r="AX166" s="17">
        <f t="shared" si="195"/>
        <v>0.28262402377795925</v>
      </c>
      <c r="AY166" s="17">
        <v>0.05</v>
      </c>
      <c r="AZ166" s="17">
        <v>0</v>
      </c>
      <c r="BA166" s="2">
        <f t="shared" si="206"/>
        <v>4744.6214548589924</v>
      </c>
      <c r="BB166" s="17">
        <f t="shared" si="196"/>
        <v>2.4297111309760852E-3</v>
      </c>
      <c r="BC166" s="17">
        <f t="shared" si="197"/>
        <v>2.321841628511526E-2</v>
      </c>
      <c r="BD166" s="17">
        <f t="shared" si="198"/>
        <v>8.1012714258344123E-2</v>
      </c>
      <c r="BE166" s="1">
        <f t="shared" si="199"/>
        <v>2870.1436299076254</v>
      </c>
      <c r="BF166" s="1">
        <f t="shared" si="200"/>
        <v>990.69861967082454</v>
      </c>
      <c r="BG166" s="1">
        <f t="shared" si="201"/>
        <v>-3860.8422495784503</v>
      </c>
      <c r="BH166" s="12">
        <f t="shared" si="214"/>
        <v>10.555798482770676</v>
      </c>
      <c r="BI166" s="2">
        <f t="shared" si="215"/>
        <v>1.3674859767291261E-4</v>
      </c>
      <c r="BJ166" s="2">
        <f t="shared" si="207"/>
        <v>1.7827467737226206E-4</v>
      </c>
      <c r="BK166" s="2">
        <f t="shared" si="208"/>
        <v>-6.5630598715041137E-4</v>
      </c>
      <c r="BL166" s="2">
        <f t="shared" si="216"/>
        <v>30.42801684028581</v>
      </c>
      <c r="BM166" s="2">
        <f t="shared" si="209"/>
        <v>14.99075351713363</v>
      </c>
      <c r="BN166" s="2">
        <f t="shared" si="210"/>
        <v>-20.377136380158564</v>
      </c>
      <c r="BO166" s="2">
        <f t="shared" si="211"/>
        <v>1227.8505882266913</v>
      </c>
      <c r="BP166" s="2">
        <f t="shared" si="212"/>
        <v>22.731521291436518</v>
      </c>
      <c r="BQ166" s="2">
        <f t="shared" si="213"/>
        <v>0</v>
      </c>
      <c r="BR166" s="11">
        <f t="shared" si="217"/>
        <v>3.9424972831005406E-2</v>
      </c>
      <c r="BS166" s="11"/>
      <c r="BT166" s="11"/>
    </row>
    <row r="167" spans="1:72" x14ac:dyDescent="0.3">
      <c r="A167" s="2">
        <f t="shared" si="156"/>
        <v>2121</v>
      </c>
      <c r="B167" s="5">
        <f t="shared" si="157"/>
        <v>1165.0995189597381</v>
      </c>
      <c r="C167" s="5">
        <f t="shared" si="158"/>
        <v>2962.6360222028625</v>
      </c>
      <c r="D167" s="5">
        <f t="shared" si="159"/>
        <v>4365.3411627293717</v>
      </c>
      <c r="E167" s="15">
        <f t="shared" si="160"/>
        <v>1.3834012352829029E-5</v>
      </c>
      <c r="F167" s="15">
        <f t="shared" si="161"/>
        <v>2.7253931981420906E-5</v>
      </c>
      <c r="G167" s="15">
        <f t="shared" si="162"/>
        <v>5.5637932659432604E-5</v>
      </c>
      <c r="H167" s="5">
        <f t="shared" si="163"/>
        <v>224444.34985041499</v>
      </c>
      <c r="I167" s="5">
        <f t="shared" si="164"/>
        <v>85009.279904400071</v>
      </c>
      <c r="J167" s="5">
        <f t="shared" si="165"/>
        <v>31357.891459914666</v>
      </c>
      <c r="K167" s="5">
        <f t="shared" si="166"/>
        <v>192639.63824378766</v>
      </c>
      <c r="L167" s="5">
        <f t="shared" si="167"/>
        <v>28693.798113340828</v>
      </c>
      <c r="M167" s="5">
        <f t="shared" si="168"/>
        <v>7183.3770353720902</v>
      </c>
      <c r="N167" s="15">
        <f t="shared" si="169"/>
        <v>8.6764991912826606E-3</v>
      </c>
      <c r="O167" s="15">
        <f t="shared" si="170"/>
        <v>1.092909767001049E-2</v>
      </c>
      <c r="P167" s="15">
        <f t="shared" si="171"/>
        <v>9.9175144134180382E-3</v>
      </c>
      <c r="Q167" s="5">
        <f t="shared" si="172"/>
        <v>9528.486392480434</v>
      </c>
      <c r="R167" s="5">
        <f t="shared" si="173"/>
        <v>13072.90546885567</v>
      </c>
      <c r="S167" s="5">
        <f t="shared" si="174"/>
        <v>6951.4006431597627</v>
      </c>
      <c r="T167" s="5">
        <f t="shared" si="175"/>
        <v>42.453670136186844</v>
      </c>
      <c r="U167" s="5">
        <f t="shared" si="176"/>
        <v>153.78209865507893</v>
      </c>
      <c r="V167" s="5">
        <f t="shared" si="177"/>
        <v>221.67946630103808</v>
      </c>
      <c r="W167" s="15">
        <f t="shared" si="178"/>
        <v>-1.0734613539272964E-2</v>
      </c>
      <c r="X167" s="15">
        <f t="shared" si="179"/>
        <v>-1.217998157191269E-2</v>
      </c>
      <c r="Y167" s="15">
        <f t="shared" si="180"/>
        <v>-9.7425357312937999E-3</v>
      </c>
      <c r="Z167" s="5">
        <f t="shared" si="202"/>
        <v>10105.788121056494</v>
      </c>
      <c r="AA167" s="5">
        <f t="shared" si="203"/>
        <v>36956.647591333924</v>
      </c>
      <c r="AB167" s="5">
        <f t="shared" si="204"/>
        <v>48135.366172566923</v>
      </c>
      <c r="AC167" s="16">
        <f t="shared" si="181"/>
        <v>1.4752654307537936</v>
      </c>
      <c r="AD167" s="16">
        <f t="shared" si="182"/>
        <v>2.9717152894988792</v>
      </c>
      <c r="AE167" s="16">
        <f t="shared" si="183"/>
        <v>6.9254843370629224</v>
      </c>
      <c r="AF167" s="15">
        <f t="shared" si="184"/>
        <v>-4.0504037456468023E-3</v>
      </c>
      <c r="AG167" s="15">
        <f t="shared" si="185"/>
        <v>2.9673830763510267E-4</v>
      </c>
      <c r="AH167" s="15">
        <f t="shared" si="186"/>
        <v>9.7937136394747881E-3</v>
      </c>
      <c r="AI167" s="1">
        <f t="shared" si="150"/>
        <v>410022.98738203838</v>
      </c>
      <c r="AJ167" s="1">
        <f t="shared" si="151"/>
        <v>151894.95036372798</v>
      </c>
      <c r="AK167" s="1">
        <f t="shared" si="152"/>
        <v>56553.649523300941</v>
      </c>
      <c r="AL167" s="14">
        <f t="shared" si="187"/>
        <v>59.637030525258531</v>
      </c>
      <c r="AM167" s="14">
        <f t="shared" si="188"/>
        <v>13.058474986146738</v>
      </c>
      <c r="AN167" s="14">
        <f t="shared" si="189"/>
        <v>4.3008593114597948</v>
      </c>
      <c r="AO167" s="11">
        <f t="shared" si="190"/>
        <v>6.7580106205951604E-3</v>
      </c>
      <c r="AP167" s="11">
        <f t="shared" si="191"/>
        <v>8.5133109800775431E-3</v>
      </c>
      <c r="AQ167" s="11">
        <f t="shared" si="192"/>
        <v>7.7226472198644288E-3</v>
      </c>
      <c r="AR167" s="1">
        <f t="shared" si="205"/>
        <v>224444.34985041499</v>
      </c>
      <c r="AS167" s="1">
        <f t="shared" si="193"/>
        <v>85009.279904400071</v>
      </c>
      <c r="AT167" s="1">
        <f t="shared" si="194"/>
        <v>31357.891459914666</v>
      </c>
      <c r="AU167" s="1">
        <f t="shared" si="153"/>
        <v>44888.869970083004</v>
      </c>
      <c r="AV167" s="1">
        <f t="shared" si="154"/>
        <v>17001.855980880016</v>
      </c>
      <c r="AW167" s="1">
        <f t="shared" si="155"/>
        <v>6271.5782919829335</v>
      </c>
      <c r="AX167" s="17">
        <f t="shared" si="195"/>
        <v>0.2881574083879303</v>
      </c>
      <c r="AY167" s="17">
        <v>0.05</v>
      </c>
      <c r="AZ167" s="17">
        <v>0</v>
      </c>
      <c r="BA167" s="2">
        <f t="shared" si="206"/>
        <v>4759.8900942478676</v>
      </c>
      <c r="BB167" s="17">
        <f t="shared" si="196"/>
        <v>2.3704911375908733E-3</v>
      </c>
      <c r="BC167" s="17">
        <f t="shared" si="197"/>
        <v>2.2887747607969005E-2</v>
      </c>
      <c r="BD167" s="17">
        <f t="shared" si="198"/>
        <v>8.0815423250658505E-2</v>
      </c>
      <c r="BE167" s="1">
        <f t="shared" si="199"/>
        <v>2888.1020335018356</v>
      </c>
      <c r="BF167" s="1">
        <f t="shared" si="200"/>
        <v>1001.9779570595898</v>
      </c>
      <c r="BG167" s="1">
        <f t="shared" si="201"/>
        <v>-3890.0799905614258</v>
      </c>
      <c r="BH167" s="12">
        <f t="shared" si="214"/>
        <v>10.529477480221159</v>
      </c>
      <c r="BI167" s="2">
        <f t="shared" si="215"/>
        <v>1.3605299373960889E-4</v>
      </c>
      <c r="BJ167" s="2">
        <f t="shared" si="207"/>
        <v>1.7649257702308097E-4</v>
      </c>
      <c r="BK167" s="2">
        <f t="shared" si="208"/>
        <v>-6.5311326351830763E-4</v>
      </c>
      <c r="BL167" s="2">
        <f t="shared" si="216"/>
        <v>30.5363257250891</v>
      </c>
      <c r="BM167" s="2">
        <f t="shared" si="209"/>
        <v>15.003506881203979</v>
      </c>
      <c r="BN167" s="2">
        <f t="shared" si="210"/>
        <v>-20.480254828437737</v>
      </c>
      <c r="BO167" s="2">
        <f t="shared" si="211"/>
        <v>1279.9655287735868</v>
      </c>
      <c r="BP167" s="2">
        <f t="shared" si="212"/>
        <v>23.002432700181974</v>
      </c>
      <c r="BQ167" s="2">
        <f t="shared" si="213"/>
        <v>0</v>
      </c>
      <c r="BR167" s="11">
        <f t="shared" si="217"/>
        <v>3.9332455362216495E-2</v>
      </c>
      <c r="BS167" s="11"/>
      <c r="BT167" s="11"/>
    </row>
    <row r="168" spans="1:72" x14ac:dyDescent="0.3">
      <c r="A168" s="2">
        <f t="shared" si="156"/>
        <v>2122</v>
      </c>
      <c r="B168" s="5">
        <f t="shared" si="157"/>
        <v>1165.1148310608187</v>
      </c>
      <c r="C168" s="5">
        <f t="shared" si="158"/>
        <v>2962.7127285094657</v>
      </c>
      <c r="D168" s="5">
        <f t="shared" si="159"/>
        <v>4365.5718973591365</v>
      </c>
      <c r="E168" s="15">
        <f t="shared" si="160"/>
        <v>1.3142311735187577E-5</v>
      </c>
      <c r="F168" s="15">
        <f t="shared" si="161"/>
        <v>2.5891235382349859E-5</v>
      </c>
      <c r="G168" s="15">
        <f t="shared" si="162"/>
        <v>5.2856036026460972E-5</v>
      </c>
      <c r="H168" s="5">
        <f t="shared" si="163"/>
        <v>226375.24613901772</v>
      </c>
      <c r="I168" s="5">
        <f t="shared" si="164"/>
        <v>85931.287174147277</v>
      </c>
      <c r="J168" s="5">
        <f t="shared" si="165"/>
        <v>31667.433622125485</v>
      </c>
      <c r="K168" s="5">
        <f t="shared" si="166"/>
        <v>194294.36490213298</v>
      </c>
      <c r="L168" s="5">
        <f t="shared" si="167"/>
        <v>29004.258950674277</v>
      </c>
      <c r="M168" s="5">
        <f t="shared" si="168"/>
        <v>7253.9026653717583</v>
      </c>
      <c r="N168" s="15">
        <f t="shared" si="169"/>
        <v>8.5897516909330118E-3</v>
      </c>
      <c r="O168" s="15">
        <f t="shared" si="170"/>
        <v>1.0819788865424007E-2</v>
      </c>
      <c r="P168" s="15">
        <f t="shared" si="171"/>
        <v>9.8178934020014541E-3</v>
      </c>
      <c r="Q168" s="5">
        <f t="shared" si="172"/>
        <v>9507.2954522639538</v>
      </c>
      <c r="R168" s="5">
        <f t="shared" si="173"/>
        <v>13053.738956250174</v>
      </c>
      <c r="S168" s="5">
        <f t="shared" si="174"/>
        <v>6951.6269908916765</v>
      </c>
      <c r="T168" s="5">
        <f t="shared" si="175"/>
        <v>41.997946393951104</v>
      </c>
      <c r="U168" s="5">
        <f t="shared" si="176"/>
        <v>151.90903552737001</v>
      </c>
      <c r="V168" s="5">
        <f t="shared" si="177"/>
        <v>219.51974617970606</v>
      </c>
      <c r="W168" s="15">
        <f t="shared" si="178"/>
        <v>-1.0734613539272964E-2</v>
      </c>
      <c r="X168" s="15">
        <f t="shared" si="179"/>
        <v>-1.217998157191269E-2</v>
      </c>
      <c r="Y168" s="15">
        <f t="shared" si="180"/>
        <v>-9.7425357312937999E-3</v>
      </c>
      <c r="Z168" s="5">
        <f t="shared" si="202"/>
        <v>9965.8744913654991</v>
      </c>
      <c r="AA168" s="5">
        <f t="shared" si="203"/>
        <v>36917.456980928495</v>
      </c>
      <c r="AB168" s="5">
        <f t="shared" si="204"/>
        <v>48613.303437532173</v>
      </c>
      <c r="AC168" s="16">
        <f t="shared" si="181"/>
        <v>1.4692900101272452</v>
      </c>
      <c r="AD168" s="16">
        <f t="shared" si="182"/>
        <v>2.9725971112646583</v>
      </c>
      <c r="AE168" s="16">
        <f t="shared" si="183"/>
        <v>6.9933105474747848</v>
      </c>
      <c r="AF168" s="15">
        <f t="shared" si="184"/>
        <v>-4.0504037456468023E-3</v>
      </c>
      <c r="AG168" s="15">
        <f t="shared" si="185"/>
        <v>2.9673830763510267E-4</v>
      </c>
      <c r="AH168" s="15">
        <f t="shared" si="186"/>
        <v>9.7937136394747881E-3</v>
      </c>
      <c r="AI168" s="1">
        <f t="shared" si="150"/>
        <v>413909.55861391756</v>
      </c>
      <c r="AJ168" s="1">
        <f t="shared" si="151"/>
        <v>153707.31130823519</v>
      </c>
      <c r="AK168" s="1">
        <f t="shared" si="152"/>
        <v>57169.862862953785</v>
      </c>
      <c r="AL168" s="14">
        <f t="shared" si="187"/>
        <v>60.036027934072273</v>
      </c>
      <c r="AM168" s="14">
        <f t="shared" si="188"/>
        <v>13.168534136044544</v>
      </c>
      <c r="AN168" s="14">
        <f t="shared" si="189"/>
        <v>4.3337411904724208</v>
      </c>
      <c r="AO168" s="11">
        <f t="shared" si="190"/>
        <v>6.690430514389209E-3</v>
      </c>
      <c r="AP168" s="11">
        <f t="shared" si="191"/>
        <v>8.4281778702767676E-3</v>
      </c>
      <c r="AQ168" s="11">
        <f t="shared" si="192"/>
        <v>7.6454207476657843E-3</v>
      </c>
      <c r="AR168" s="1">
        <f t="shared" si="205"/>
        <v>226375.24613901772</v>
      </c>
      <c r="AS168" s="1">
        <f t="shared" si="193"/>
        <v>85931.287174147277</v>
      </c>
      <c r="AT168" s="1">
        <f t="shared" si="194"/>
        <v>31667.433622125485</v>
      </c>
      <c r="AU168" s="1">
        <f t="shared" si="153"/>
        <v>45275.049227803545</v>
      </c>
      <c r="AV168" s="1">
        <f t="shared" si="154"/>
        <v>17186.257434829455</v>
      </c>
      <c r="AW168" s="1">
        <f t="shared" si="155"/>
        <v>6333.4867244250972</v>
      </c>
      <c r="AX168" s="17">
        <f t="shared" si="195"/>
        <v>0.29389883436546926</v>
      </c>
      <c r="AY168" s="17">
        <v>0.05</v>
      </c>
      <c r="AZ168" s="17">
        <v>0</v>
      </c>
      <c r="BA168" s="2">
        <f t="shared" si="206"/>
        <v>4774.8317454913085</v>
      </c>
      <c r="BB168" s="17">
        <f t="shared" si="196"/>
        <v>2.311825186461581E-3</v>
      </c>
      <c r="BC168" s="17">
        <f t="shared" si="197"/>
        <v>2.2560513130411873E-2</v>
      </c>
      <c r="BD168" s="17">
        <f t="shared" si="198"/>
        <v>8.0614056971322401E-2</v>
      </c>
      <c r="BE168" s="1">
        <f t="shared" si="199"/>
        <v>2905.9195367906304</v>
      </c>
      <c r="BF168" s="1">
        <f t="shared" si="200"/>
        <v>1012.9960760867721</v>
      </c>
      <c r="BG168" s="1">
        <f t="shared" si="201"/>
        <v>-3918.9156128774016</v>
      </c>
      <c r="BH168" s="12">
        <f t="shared" si="214"/>
        <v>10.502640707928768</v>
      </c>
      <c r="BI168" s="2">
        <f t="shared" si="215"/>
        <v>1.3535409194228266E-4</v>
      </c>
      <c r="BJ168" s="2">
        <f t="shared" si="207"/>
        <v>1.7470745603337013E-4</v>
      </c>
      <c r="BK168" s="2">
        <f t="shared" si="208"/>
        <v>-6.4986261813756139E-4</v>
      </c>
      <c r="BL168" s="2">
        <f t="shared" si="216"/>
        <v>30.640815879357472</v>
      </c>
      <c r="BM168" s="2">
        <f t="shared" si="209"/>
        <v>15.012836575868238</v>
      </c>
      <c r="BN168" s="2">
        <f t="shared" si="210"/>
        <v>-20.579481323371908</v>
      </c>
      <c r="BO168" s="2">
        <f t="shared" si="211"/>
        <v>1335.1848054497732</v>
      </c>
      <c r="BP168" s="2">
        <f t="shared" si="212"/>
        <v>23.276599798989206</v>
      </c>
      <c r="BQ168" s="2">
        <f t="shared" si="213"/>
        <v>0</v>
      </c>
      <c r="BR168" s="11">
        <f t="shared" si="217"/>
        <v>3.924081011799016E-2</v>
      </c>
      <c r="BS168" s="11"/>
      <c r="BT168" s="11"/>
    </row>
    <row r="169" spans="1:72" x14ac:dyDescent="0.3">
      <c r="A169" s="2">
        <f t="shared" si="156"/>
        <v>2123</v>
      </c>
      <c r="B169" s="5">
        <f t="shared" si="157"/>
        <v>1165.12937774802</v>
      </c>
      <c r="C169" s="5">
        <f t="shared" si="158"/>
        <v>2962.7856013874584</v>
      </c>
      <c r="D169" s="5">
        <f t="shared" si="159"/>
        <v>4365.791106843345</v>
      </c>
      <c r="E169" s="15">
        <f t="shared" si="160"/>
        <v>1.2485196148428198E-5</v>
      </c>
      <c r="F169" s="15">
        <f t="shared" si="161"/>
        <v>2.4596673613232366E-5</v>
      </c>
      <c r="G169" s="15">
        <f t="shared" si="162"/>
        <v>5.0213234225137924E-5</v>
      </c>
      <c r="H169" s="5">
        <f t="shared" si="163"/>
        <v>228303.16348887148</v>
      </c>
      <c r="I169" s="5">
        <f t="shared" si="164"/>
        <v>86853.883349545373</v>
      </c>
      <c r="J169" s="5">
        <f t="shared" si="165"/>
        <v>31976.824160680808</v>
      </c>
      <c r="K169" s="5">
        <f t="shared" si="166"/>
        <v>195946.62004844417</v>
      </c>
      <c r="L169" s="5">
        <f t="shared" si="167"/>
        <v>29314.940409077222</v>
      </c>
      <c r="M169" s="5">
        <f t="shared" si="168"/>
        <v>7324.4054463708471</v>
      </c>
      <c r="N169" s="15">
        <f t="shared" si="169"/>
        <v>8.5038757925040009E-3</v>
      </c>
      <c r="O169" s="15">
        <f t="shared" si="170"/>
        <v>1.0711580631358464E-2</v>
      </c>
      <c r="P169" s="15">
        <f t="shared" si="171"/>
        <v>9.7192896364119985E-3</v>
      </c>
      <c r="Q169" s="5">
        <f t="shared" si="172"/>
        <v>9485.3377129888086</v>
      </c>
      <c r="R169" s="5">
        <f t="shared" si="173"/>
        <v>13033.188318619797</v>
      </c>
      <c r="S169" s="5">
        <f t="shared" si="174"/>
        <v>6951.1561619977565</v>
      </c>
      <c r="T169" s="5">
        <f t="shared" si="175"/>
        <v>41.547114669968934</v>
      </c>
      <c r="U169" s="5">
        <f t="shared" si="176"/>
        <v>150.05878627403962</v>
      </c>
      <c r="V169" s="5">
        <f t="shared" si="177"/>
        <v>217.38106720882573</v>
      </c>
      <c r="W169" s="15">
        <f t="shared" si="178"/>
        <v>-1.0734613539272964E-2</v>
      </c>
      <c r="X169" s="15">
        <f t="shared" si="179"/>
        <v>-1.217998157191269E-2</v>
      </c>
      <c r="Y169" s="15">
        <f t="shared" si="180"/>
        <v>-9.7425357312937999E-3</v>
      </c>
      <c r="Z169" s="5">
        <f t="shared" si="202"/>
        <v>9823.5577937195667</v>
      </c>
      <c r="AA169" s="5">
        <f t="shared" si="203"/>
        <v>36874.270139491178</v>
      </c>
      <c r="AB169" s="5">
        <f t="shared" si="204"/>
        <v>49091.006633114259</v>
      </c>
      <c r="AC169" s="16">
        <f t="shared" si="181"/>
        <v>1.4633387923667844</v>
      </c>
      <c r="AD169" s="16">
        <f t="shared" si="182"/>
        <v>2.9734791947007362</v>
      </c>
      <c r="AE169" s="16">
        <f t="shared" si="183"/>
        <v>7.0618010283686719</v>
      </c>
      <c r="AF169" s="15">
        <f t="shared" si="184"/>
        <v>-4.0504037456468023E-3</v>
      </c>
      <c r="AG169" s="15">
        <f t="shared" si="185"/>
        <v>2.9673830763510267E-4</v>
      </c>
      <c r="AH169" s="15">
        <f t="shared" si="186"/>
        <v>9.7937136394747881E-3</v>
      </c>
      <c r="AI169" s="1">
        <f t="shared" si="150"/>
        <v>417793.65198032936</v>
      </c>
      <c r="AJ169" s="1">
        <f t="shared" si="151"/>
        <v>155522.83761224113</v>
      </c>
      <c r="AK169" s="1">
        <f t="shared" si="152"/>
        <v>57786.363301083511</v>
      </c>
      <c r="AL169" s="14">
        <f t="shared" si="187"/>
        <v>60.433678138592583</v>
      </c>
      <c r="AM169" s="14">
        <f t="shared" si="188"/>
        <v>13.278411016554045</v>
      </c>
      <c r="AN169" s="14">
        <f t="shared" si="189"/>
        <v>4.3665431325369468</v>
      </c>
      <c r="AO169" s="11">
        <f t="shared" si="190"/>
        <v>6.6235262092453166E-3</v>
      </c>
      <c r="AP169" s="11">
        <f t="shared" si="191"/>
        <v>8.3438960915740001E-3</v>
      </c>
      <c r="AQ169" s="11">
        <f t="shared" si="192"/>
        <v>7.5689665401891268E-3</v>
      </c>
      <c r="AR169" s="1">
        <f t="shared" si="205"/>
        <v>228303.16348887148</v>
      </c>
      <c r="AS169" s="1">
        <f t="shared" si="193"/>
        <v>86853.883349545373</v>
      </c>
      <c r="AT169" s="1">
        <f t="shared" si="194"/>
        <v>31976.824160680808</v>
      </c>
      <c r="AU169" s="1">
        <f t="shared" si="153"/>
        <v>45660.632697774301</v>
      </c>
      <c r="AV169" s="1">
        <f t="shared" si="154"/>
        <v>17370.776669909075</v>
      </c>
      <c r="AW169" s="1">
        <f t="shared" si="155"/>
        <v>6395.3648321361616</v>
      </c>
      <c r="AX169" s="17">
        <f t="shared" si="195"/>
        <v>0.29986368311743072</v>
      </c>
      <c r="AY169" s="17">
        <v>0.05</v>
      </c>
      <c r="AZ169" s="17">
        <v>0</v>
      </c>
      <c r="BA169" s="2">
        <f t="shared" si="206"/>
        <v>4789.4417283162502</v>
      </c>
      <c r="BB169" s="17">
        <f t="shared" si="196"/>
        <v>2.2536835386907095E-3</v>
      </c>
      <c r="BC169" s="17">
        <f t="shared" si="197"/>
        <v>2.2236695510153861E-2</v>
      </c>
      <c r="BD169" s="17">
        <f t="shared" si="198"/>
        <v>8.0408630649498047E-2</v>
      </c>
      <c r="BE169" s="1">
        <f t="shared" si="199"/>
        <v>2923.5890308506087</v>
      </c>
      <c r="BF169" s="1">
        <f t="shared" si="200"/>
        <v>1023.7515897235349</v>
      </c>
      <c r="BG169" s="1">
        <f t="shared" si="201"/>
        <v>-3947.340620574143</v>
      </c>
      <c r="BH169" s="12">
        <f t="shared" si="214"/>
        <v>10.475289954823298</v>
      </c>
      <c r="BI169" s="2">
        <f t="shared" si="215"/>
        <v>1.3465166034932766E-4</v>
      </c>
      <c r="BJ169" s="2">
        <f t="shared" si="207"/>
        <v>1.7291989238040894E-4</v>
      </c>
      <c r="BK169" s="2">
        <f t="shared" si="208"/>
        <v>-6.4655478829273971E-4</v>
      </c>
      <c r="BL169" s="2">
        <f t="shared" si="216"/>
        <v>30.741400026780546</v>
      </c>
      <c r="BM169" s="2">
        <f t="shared" si="209"/>
        <v>15.018764161623977</v>
      </c>
      <c r="BN169" s="2">
        <f t="shared" si="210"/>
        <v>-20.674768775483145</v>
      </c>
      <c r="BO169" s="2">
        <f t="shared" si="211"/>
        <v>1393.788867713527</v>
      </c>
      <c r="BP169" s="2">
        <f t="shared" si="212"/>
        <v>23.554061686099008</v>
      </c>
      <c r="BQ169" s="2">
        <f t="shared" si="213"/>
        <v>0</v>
      </c>
      <c r="BR169" s="11">
        <f t="shared" si="217"/>
        <v>3.9150030460954194E-2</v>
      </c>
      <c r="BS169" s="11"/>
      <c r="BT169" s="11"/>
    </row>
    <row r="170" spans="1:72" x14ac:dyDescent="0.3">
      <c r="A170" s="2">
        <f t="shared" si="156"/>
        <v>2124</v>
      </c>
      <c r="B170" s="5">
        <f t="shared" si="157"/>
        <v>1165.1431972733985</v>
      </c>
      <c r="C170" s="5">
        <f t="shared" si="158"/>
        <v>2962.8548323243604</v>
      </c>
      <c r="D170" s="5">
        <f t="shared" si="159"/>
        <v>4365.9993663101995</v>
      </c>
      <c r="E170" s="15">
        <f t="shared" si="160"/>
        <v>1.1860936341006788E-5</v>
      </c>
      <c r="F170" s="15">
        <f t="shared" si="161"/>
        <v>2.3366839932570747E-5</v>
      </c>
      <c r="G170" s="15">
        <f t="shared" si="162"/>
        <v>4.7702572513881028E-5</v>
      </c>
      <c r="H170" s="5">
        <f t="shared" si="163"/>
        <v>230227.94713593423</v>
      </c>
      <c r="I170" s="5">
        <f t="shared" si="164"/>
        <v>87776.97303538835</v>
      </c>
      <c r="J170" s="5">
        <f t="shared" si="165"/>
        <v>32286.035359255005</v>
      </c>
      <c r="K170" s="5">
        <f t="shared" si="166"/>
        <v>197596.26771602023</v>
      </c>
      <c r="L170" s="5">
        <f t="shared" si="167"/>
        <v>29625.809566419859</v>
      </c>
      <c r="M170" s="5">
        <f t="shared" si="168"/>
        <v>7394.8786177998536</v>
      </c>
      <c r="N170" s="15">
        <f t="shared" si="169"/>
        <v>8.4188625819021645E-3</v>
      </c>
      <c r="O170" s="15">
        <f t="shared" si="170"/>
        <v>1.0604461513637586E-2</v>
      </c>
      <c r="P170" s="15">
        <f t="shared" si="171"/>
        <v>9.621691746177774E-3</v>
      </c>
      <c r="Q170" s="5">
        <f t="shared" si="172"/>
        <v>9462.6270467186714</v>
      </c>
      <c r="R170" s="5">
        <f t="shared" si="173"/>
        <v>13011.274899704267</v>
      </c>
      <c r="S170" s="5">
        <f t="shared" si="174"/>
        <v>6949.9960743395795</v>
      </c>
      <c r="T170" s="5">
        <f t="shared" si="175"/>
        <v>41.101122450314961</v>
      </c>
      <c r="U170" s="5">
        <f t="shared" si="176"/>
        <v>148.23107302251825</v>
      </c>
      <c r="V170" s="5">
        <f t="shared" si="177"/>
        <v>215.26322439423697</v>
      </c>
      <c r="W170" s="15">
        <f t="shared" si="178"/>
        <v>-1.0734613539272964E-2</v>
      </c>
      <c r="X170" s="15">
        <f t="shared" si="179"/>
        <v>-1.217998157191269E-2</v>
      </c>
      <c r="Y170" s="15">
        <f t="shared" si="180"/>
        <v>-9.7425357312937999E-3</v>
      </c>
      <c r="Z170" s="5">
        <f t="shared" si="202"/>
        <v>9678.7138267520222</v>
      </c>
      <c r="AA170" s="5">
        <f t="shared" si="203"/>
        <v>36827.143373129147</v>
      </c>
      <c r="AB170" s="5">
        <f t="shared" si="204"/>
        <v>49568.432431267109</v>
      </c>
      <c r="AC170" s="16">
        <f t="shared" si="181"/>
        <v>1.4574116794410317</v>
      </c>
      <c r="AD170" s="16">
        <f t="shared" si="182"/>
        <v>2.97436153988476</v>
      </c>
      <c r="AE170" s="16">
        <f t="shared" si="183"/>
        <v>7.1309622854194634</v>
      </c>
      <c r="AF170" s="15">
        <f t="shared" si="184"/>
        <v>-4.0504037456468023E-3</v>
      </c>
      <c r="AG170" s="15">
        <f t="shared" si="185"/>
        <v>2.9673830763510267E-4</v>
      </c>
      <c r="AH170" s="15">
        <f t="shared" si="186"/>
        <v>9.7937136394747881E-3</v>
      </c>
      <c r="AI170" s="1">
        <f t="shared" si="150"/>
        <v>421674.9194800707</v>
      </c>
      <c r="AJ170" s="1">
        <f t="shared" si="151"/>
        <v>157341.3305209261</v>
      </c>
      <c r="AK170" s="1">
        <f t="shared" si="152"/>
        <v>58403.091803111325</v>
      </c>
      <c r="AL170" s="14">
        <f t="shared" si="187"/>
        <v>60.829959349153931</v>
      </c>
      <c r="AM170" s="14">
        <f t="shared" si="188"/>
        <v>13.388096761519549</v>
      </c>
      <c r="AN170" s="14">
        <f t="shared" si="189"/>
        <v>4.3992628492147468</v>
      </c>
      <c r="AO170" s="11">
        <f t="shared" si="190"/>
        <v>6.5572909471528634E-3</v>
      </c>
      <c r="AP170" s="11">
        <f t="shared" si="191"/>
        <v>8.2604571306582608E-3</v>
      </c>
      <c r="AQ170" s="11">
        <f t="shared" si="192"/>
        <v>7.4932768747872358E-3</v>
      </c>
      <c r="AR170" s="1">
        <f t="shared" si="205"/>
        <v>230227.94713593423</v>
      </c>
      <c r="AS170" s="1">
        <f t="shared" si="193"/>
        <v>87776.97303538835</v>
      </c>
      <c r="AT170" s="1">
        <f t="shared" si="194"/>
        <v>32286.035359255005</v>
      </c>
      <c r="AU170" s="1">
        <f t="shared" si="153"/>
        <v>46045.589427186846</v>
      </c>
      <c r="AV170" s="1">
        <f t="shared" si="154"/>
        <v>17555.394607077669</v>
      </c>
      <c r="AW170" s="1">
        <f t="shared" si="155"/>
        <v>6457.2070718510013</v>
      </c>
      <c r="AX170" s="17">
        <f t="shared" si="195"/>
        <v>0.30606931519278763</v>
      </c>
      <c r="AY170" s="17">
        <v>0.05</v>
      </c>
      <c r="AZ170" s="17">
        <v>0</v>
      </c>
      <c r="BA170" s="2">
        <f t="shared" si="206"/>
        <v>4803.7144815574138</v>
      </c>
      <c r="BB170" s="17">
        <f t="shared" si="196"/>
        <v>2.1960331226077881E-3</v>
      </c>
      <c r="BC170" s="17">
        <f t="shared" si="197"/>
        <v>2.1916273450777651E-2</v>
      </c>
      <c r="BD170" s="17">
        <f t="shared" si="198"/>
        <v>8.0199146227701482E-2</v>
      </c>
      <c r="BE170" s="1">
        <f t="shared" si="199"/>
        <v>2941.102536753167</v>
      </c>
      <c r="BF170" s="1">
        <f t="shared" si="200"/>
        <v>1034.2434240799651</v>
      </c>
      <c r="BG170" s="1">
        <f t="shared" si="201"/>
        <v>-3975.3459608331314</v>
      </c>
      <c r="BH170" s="12">
        <f t="shared" si="214"/>
        <v>10.447425282129071</v>
      </c>
      <c r="BI170" s="2">
        <f t="shared" si="215"/>
        <v>1.3394541464788992E-4</v>
      </c>
      <c r="BJ170" s="2">
        <f t="shared" si="207"/>
        <v>1.711304303108504E-4</v>
      </c>
      <c r="BK170" s="2">
        <f t="shared" si="208"/>
        <v>-6.4319030556522435E-4</v>
      </c>
      <c r="BL170" s="2">
        <f t="shared" si="216"/>
        <v>30.837977842655192</v>
      </c>
      <c r="BM170" s="2">
        <f t="shared" si="209"/>
        <v>15.021311166929921</v>
      </c>
      <c r="BN170" s="2">
        <f t="shared" si="210"/>
        <v>-20.766064948208864</v>
      </c>
      <c r="BO170" s="2">
        <f t="shared" si="211"/>
        <v>1456.0965719095664</v>
      </c>
      <c r="BP170" s="2">
        <f t="shared" si="212"/>
        <v>23.834857932378938</v>
      </c>
      <c r="BQ170" s="2">
        <f t="shared" si="213"/>
        <v>0</v>
      </c>
      <c r="BR170" s="11">
        <f t="shared" si="217"/>
        <v>3.9060109727391684E-2</v>
      </c>
      <c r="BS170" s="11"/>
      <c r="BT170" s="11"/>
    </row>
    <row r="171" spans="1:72" x14ac:dyDescent="0.3">
      <c r="A171" s="2">
        <f t="shared" si="156"/>
        <v>2125</v>
      </c>
      <c r="B171" s="5">
        <f t="shared" si="157"/>
        <v>1165.1563259782249</v>
      </c>
      <c r="C171" s="5">
        <f t="shared" si="158"/>
        <v>2962.9206032512398</v>
      </c>
      <c r="D171" s="5">
        <f t="shared" si="159"/>
        <v>4366.1972222414979</v>
      </c>
      <c r="E171" s="15">
        <f t="shared" si="160"/>
        <v>1.1267889523956449E-5</v>
      </c>
      <c r="F171" s="15">
        <f t="shared" si="161"/>
        <v>2.2198497935942207E-5</v>
      </c>
      <c r="G171" s="15">
        <f t="shared" si="162"/>
        <v>4.5317443888186977E-5</v>
      </c>
      <c r="H171" s="5">
        <f t="shared" si="163"/>
        <v>232149.44456115796</v>
      </c>
      <c r="I171" s="5">
        <f t="shared" si="164"/>
        <v>88700.461555414076</v>
      </c>
      <c r="J171" s="5">
        <f t="shared" si="165"/>
        <v>32595.039759873289</v>
      </c>
      <c r="K171" s="5">
        <f t="shared" si="166"/>
        <v>199243.17397174437</v>
      </c>
      <c r="L171" s="5">
        <f t="shared" si="167"/>
        <v>29936.833763983501</v>
      </c>
      <c r="M171" s="5">
        <f t="shared" si="168"/>
        <v>7465.3154909799978</v>
      </c>
      <c r="N171" s="15">
        <f t="shared" si="169"/>
        <v>8.3347032550789013E-3</v>
      </c>
      <c r="O171" s="15">
        <f t="shared" si="170"/>
        <v>1.0498420198993719E-2</v>
      </c>
      <c r="P171" s="15">
        <f t="shared" si="171"/>
        <v>9.5250884863207208E-3</v>
      </c>
      <c r="Q171" s="5">
        <f t="shared" si="172"/>
        <v>9439.1773296391402</v>
      </c>
      <c r="R171" s="5">
        <f t="shared" si="173"/>
        <v>12988.020191492851</v>
      </c>
      <c r="S171" s="5">
        <f t="shared" si="174"/>
        <v>6948.15472586957</v>
      </c>
      <c r="T171" s="5">
        <f t="shared" si="175"/>
        <v>40.659917784780497</v>
      </c>
      <c r="U171" s="5">
        <f t="shared" si="176"/>
        <v>146.42562128471914</v>
      </c>
      <c r="V171" s="5">
        <f t="shared" si="177"/>
        <v>213.16601473894261</v>
      </c>
      <c r="W171" s="15">
        <f t="shared" si="178"/>
        <v>-1.0734613539272964E-2</v>
      </c>
      <c r="X171" s="15">
        <f t="shared" si="179"/>
        <v>-1.217998157191269E-2</v>
      </c>
      <c r="Y171" s="15">
        <f t="shared" si="180"/>
        <v>-9.7425357312937999E-3</v>
      </c>
      <c r="Z171" s="5">
        <f t="shared" si="202"/>
        <v>9531.1964459856827</v>
      </c>
      <c r="AA171" s="5">
        <f t="shared" si="203"/>
        <v>36776.133514530185</v>
      </c>
      <c r="AB171" s="5">
        <f t="shared" si="204"/>
        <v>50045.537903817414</v>
      </c>
      <c r="AC171" s="16">
        <f t="shared" si="181"/>
        <v>1.4515085737156743</v>
      </c>
      <c r="AD171" s="16">
        <f t="shared" si="182"/>
        <v>2.9752441468944002</v>
      </c>
      <c r="AE171" s="16">
        <f t="shared" si="183"/>
        <v>7.2008008880167562</v>
      </c>
      <c r="AF171" s="15">
        <f t="shared" si="184"/>
        <v>-4.0504037456468023E-3</v>
      </c>
      <c r="AG171" s="15">
        <f t="shared" si="185"/>
        <v>2.9673830763510267E-4</v>
      </c>
      <c r="AH171" s="15">
        <f t="shared" si="186"/>
        <v>9.7937136394747881E-3</v>
      </c>
      <c r="AI171" s="1">
        <f t="shared" si="150"/>
        <v>425553.01695925044</v>
      </c>
      <c r="AJ171" s="1">
        <f t="shared" si="151"/>
        <v>159162.59207591118</v>
      </c>
      <c r="AK171" s="1">
        <f t="shared" si="152"/>
        <v>59019.989694651194</v>
      </c>
      <c r="AL171" s="14">
        <f t="shared" si="187"/>
        <v>61.22485029349226</v>
      </c>
      <c r="AM171" s="14">
        <f t="shared" si="188"/>
        <v>13.49758264288559</v>
      </c>
      <c r="AN171" s="14">
        <f t="shared" si="189"/>
        <v>4.4318980948431372</v>
      </c>
      <c r="AO171" s="11">
        <f t="shared" si="190"/>
        <v>6.4917180376813351E-3</v>
      </c>
      <c r="AP171" s="11">
        <f t="shared" si="191"/>
        <v>8.1778525593516789E-3</v>
      </c>
      <c r="AQ171" s="11">
        <f t="shared" si="192"/>
        <v>7.4183441060393634E-3</v>
      </c>
      <c r="AR171" s="1">
        <f t="shared" si="205"/>
        <v>232149.44456115796</v>
      </c>
      <c r="AS171" s="1">
        <f t="shared" si="193"/>
        <v>88700.461555414076</v>
      </c>
      <c r="AT171" s="1">
        <f t="shared" si="194"/>
        <v>32595.039759873289</v>
      </c>
      <c r="AU171" s="1">
        <f t="shared" si="153"/>
        <v>46429.888912231596</v>
      </c>
      <c r="AV171" s="1">
        <f t="shared" si="154"/>
        <v>17740.092311082815</v>
      </c>
      <c r="AW171" s="1">
        <f t="shared" si="155"/>
        <v>6519.0079519746578</v>
      </c>
      <c r="AX171" s="17">
        <f t="shared" si="195"/>
        <v>0.31253544446088627</v>
      </c>
      <c r="AY171" s="17">
        <v>0.05</v>
      </c>
      <c r="AZ171" s="17">
        <v>0</v>
      </c>
      <c r="BA171" s="2">
        <f t="shared" si="206"/>
        <v>4817.6433932166647</v>
      </c>
      <c r="BB171" s="17">
        <f t="shared" si="196"/>
        <v>2.1388369477071492E-3</v>
      </c>
      <c r="BC171" s="17">
        <f t="shared" si="197"/>
        <v>2.15992212737743E-2</v>
      </c>
      <c r="BD171" s="17">
        <f t="shared" si="198"/>
        <v>7.9985589932536086E-2</v>
      </c>
      <c r="BE171" s="1">
        <f t="shared" si="199"/>
        <v>2958.4510423756255</v>
      </c>
      <c r="BF171" s="1">
        <f t="shared" si="200"/>
        <v>1044.470830352305</v>
      </c>
      <c r="BG171" s="1">
        <f t="shared" si="201"/>
        <v>-4002.9218727279313</v>
      </c>
      <c r="BH171" s="12">
        <f t="shared" si="214"/>
        <v>10.419044707156862</v>
      </c>
      <c r="BI171" s="2">
        <f t="shared" si="215"/>
        <v>1.3323500886731611E-4</v>
      </c>
      <c r="BJ171" s="2">
        <f t="shared" si="207"/>
        <v>1.6933957677439659E-4</v>
      </c>
      <c r="BK171" s="2">
        <f t="shared" si="208"/>
        <v>-6.397694596855818E-4</v>
      </c>
      <c r="BL171" s="2">
        <f t="shared" si="216"/>
        <v>30.930433304648389</v>
      </c>
      <c r="BM171" s="2">
        <f t="shared" si="209"/>
        <v>15.020498619487455</v>
      </c>
      <c r="BN171" s="2">
        <f t="shared" si="210"/>
        <v>-20.853310975604192</v>
      </c>
      <c r="BO171" s="2">
        <f t="shared" si="211"/>
        <v>1522.4726559450532</v>
      </c>
      <c r="BP171" s="2">
        <f t="shared" si="212"/>
        <v>24.119028586941774</v>
      </c>
      <c r="BQ171" s="2">
        <f t="shared" si="213"/>
        <v>0</v>
      </c>
      <c r="BR171" s="11">
        <f t="shared" si="217"/>
        <v>3.8971041232934017E-2</v>
      </c>
      <c r="BS171" s="11"/>
      <c r="BT171" s="11"/>
    </row>
    <row r="172" spans="1:72" x14ac:dyDescent="0.3">
      <c r="A172" s="2">
        <f t="shared" si="156"/>
        <v>2126</v>
      </c>
      <c r="B172" s="5">
        <f t="shared" si="157"/>
        <v>1165.1687983883462</v>
      </c>
      <c r="C172" s="5">
        <f t="shared" si="158"/>
        <v>2962.9830870187907</v>
      </c>
      <c r="D172" s="5">
        <f t="shared" si="159"/>
        <v>4366.3851938942407</v>
      </c>
      <c r="E172" s="15">
        <f t="shared" si="160"/>
        <v>1.0704495047758627E-5</v>
      </c>
      <c r="F172" s="15">
        <f t="shared" si="161"/>
        <v>2.1088573039145095E-5</v>
      </c>
      <c r="G172" s="15">
        <f t="shared" si="162"/>
        <v>4.3051571693777623E-5</v>
      </c>
      <c r="H172" s="5">
        <f t="shared" si="163"/>
        <v>234067.50550947385</v>
      </c>
      <c r="I172" s="5">
        <f t="shared" si="164"/>
        <v>89624.254977385746</v>
      </c>
      <c r="J172" s="5">
        <f t="shared" si="165"/>
        <v>32903.810167703232</v>
      </c>
      <c r="K172" s="5">
        <f t="shared" si="166"/>
        <v>200887.20692936034</v>
      </c>
      <c r="L172" s="5">
        <f t="shared" si="167"/>
        <v>30247.980614550623</v>
      </c>
      <c r="M172" s="5">
        <f t="shared" si="168"/>
        <v>7535.7094499391533</v>
      </c>
      <c r="N172" s="15">
        <f t="shared" si="169"/>
        <v>8.2513891183499943E-3</v>
      </c>
      <c r="O172" s="15">
        <f t="shared" si="170"/>
        <v>1.0393445513314781E-2</v>
      </c>
      <c r="P172" s="15">
        <f t="shared" si="171"/>
        <v>9.42946872696937E-3</v>
      </c>
      <c r="Q172" s="5">
        <f t="shared" si="172"/>
        <v>9415.0024361489086</v>
      </c>
      <c r="R172" s="5">
        <f t="shared" si="173"/>
        <v>12963.445820774843</v>
      </c>
      <c r="S172" s="5">
        <f t="shared" si="174"/>
        <v>6945.6401900522869</v>
      </c>
      <c r="T172" s="5">
        <f t="shared" si="175"/>
        <v>40.223449280822265</v>
      </c>
      <c r="U172" s="5">
        <f t="shared" si="176"/>
        <v>144.6421599158154</v>
      </c>
      <c r="V172" s="5">
        <f t="shared" si="177"/>
        <v>211.08923722365097</v>
      </c>
      <c r="W172" s="15">
        <f t="shared" si="178"/>
        <v>-1.0734613539272964E-2</v>
      </c>
      <c r="X172" s="15">
        <f t="shared" si="179"/>
        <v>-1.217998157191269E-2</v>
      </c>
      <c r="Y172" s="15">
        <f t="shared" si="180"/>
        <v>-9.7425357312937999E-3</v>
      </c>
      <c r="Z172" s="5">
        <f t="shared" si="202"/>
        <v>9380.8333761177037</v>
      </c>
      <c r="AA172" s="5">
        <f t="shared" si="203"/>
        <v>36721.297885065578</v>
      </c>
      <c r="AB172" s="5">
        <f t="shared" si="204"/>
        <v>50522.280530634656</v>
      </c>
      <c r="AC172" s="16">
        <f t="shared" si="181"/>
        <v>1.4456293779518579</v>
      </c>
      <c r="AD172" s="16">
        <f t="shared" si="182"/>
        <v>2.976127015807351</v>
      </c>
      <c r="AE172" s="16">
        <f t="shared" si="183"/>
        <v>7.271323469888868</v>
      </c>
      <c r="AF172" s="15">
        <f t="shared" si="184"/>
        <v>-4.0504037456468023E-3</v>
      </c>
      <c r="AG172" s="15">
        <f t="shared" si="185"/>
        <v>2.9673830763510267E-4</v>
      </c>
      <c r="AH172" s="15">
        <f t="shared" si="186"/>
        <v>9.7937136394747881E-3</v>
      </c>
      <c r="AI172" s="1">
        <f t="shared" si="150"/>
        <v>429427.60417555703</v>
      </c>
      <c r="AJ172" s="1">
        <f t="shared" si="151"/>
        <v>160986.42517940287</v>
      </c>
      <c r="AK172" s="1">
        <f t="shared" si="152"/>
        <v>59636.998677160736</v>
      </c>
      <c r="AL172" s="14">
        <f t="shared" si="187"/>
        <v>61.618330213846818</v>
      </c>
      <c r="AM172" s="14">
        <f t="shared" si="188"/>
        <v>13.60686007123916</v>
      </c>
      <c r="AN172" s="14">
        <f t="shared" si="189"/>
        <v>4.4644466665024787</v>
      </c>
      <c r="AO172" s="11">
        <f t="shared" si="190"/>
        <v>6.4268008573045215E-3</v>
      </c>
      <c r="AP172" s="11">
        <f t="shared" si="191"/>
        <v>8.0960740337581612E-3</v>
      </c>
      <c r="AQ172" s="11">
        <f t="shared" si="192"/>
        <v>7.3441606649789701E-3</v>
      </c>
      <c r="AR172" s="1">
        <f t="shared" si="205"/>
        <v>234067.50550947385</v>
      </c>
      <c r="AS172" s="1">
        <f t="shared" si="193"/>
        <v>89624.254977385746</v>
      </c>
      <c r="AT172" s="1">
        <f t="shared" si="194"/>
        <v>32903.810167703232</v>
      </c>
      <c r="AU172" s="1">
        <f t="shared" si="153"/>
        <v>46813.50110189477</v>
      </c>
      <c r="AV172" s="1">
        <f t="shared" si="154"/>
        <v>17924.850995477151</v>
      </c>
      <c r="AW172" s="1">
        <f t="shared" si="155"/>
        <v>6580.7620335406464</v>
      </c>
      <c r="AX172" s="17">
        <f t="shared" si="195"/>
        <v>0.31928460673471382</v>
      </c>
      <c r="AY172" s="17">
        <v>0.05</v>
      </c>
      <c r="AZ172" s="17">
        <v>0</v>
      </c>
      <c r="BA172" s="2">
        <f t="shared" si="206"/>
        <v>4831.2205895908974</v>
      </c>
      <c r="BB172" s="17">
        <f t="shared" si="196"/>
        <v>2.0820533727668169E-3</v>
      </c>
      <c r="BC172" s="17">
        <f t="shared" si="197"/>
        <v>2.1285508376537577E-2</v>
      </c>
      <c r="BD172" s="17">
        <f t="shared" si="198"/>
        <v>7.9767929273248675E-2</v>
      </c>
      <c r="BE172" s="1">
        <f t="shared" si="199"/>
        <v>2975.6242995675098</v>
      </c>
      <c r="BF172" s="1">
        <f t="shared" si="200"/>
        <v>1054.4334005233841</v>
      </c>
      <c r="BG172" s="1">
        <f t="shared" si="201"/>
        <v>-4030.0577000908938</v>
      </c>
      <c r="BH172" s="12">
        <f t="shared" si="214"/>
        <v>10.390143812634346</v>
      </c>
      <c r="BI172" s="2">
        <f t="shared" si="215"/>
        <v>1.3252002384020261E-4</v>
      </c>
      <c r="BJ172" s="2">
        <f t="shared" si="207"/>
        <v>1.6754779708061065E-4</v>
      </c>
      <c r="BK172" s="2">
        <f t="shared" si="208"/>
        <v>-6.3629225405420009E-4</v>
      </c>
      <c r="BL172" s="2">
        <f t="shared" si="216"/>
        <v>31.01863141033223</v>
      </c>
      <c r="BM172" s="2">
        <f t="shared" si="209"/>
        <v>15.016346486451935</v>
      </c>
      <c r="BN172" s="2">
        <f t="shared" si="210"/>
        <v>-20.936439538579396</v>
      </c>
      <c r="BO172" s="2">
        <f t="shared" si="211"/>
        <v>1593.3371471287523</v>
      </c>
      <c r="BP172" s="2">
        <f t="shared" si="212"/>
        <v>24.40661418283792</v>
      </c>
      <c r="BQ172" s="2">
        <f t="shared" si="213"/>
        <v>0</v>
      </c>
      <c r="BR172" s="11">
        <f t="shared" si="217"/>
        <v>3.8882818278087788E-2</v>
      </c>
      <c r="BS172" s="11"/>
      <c r="BT172" s="11"/>
    </row>
    <row r="173" spans="1:72" x14ac:dyDescent="0.3">
      <c r="A173" s="2">
        <f t="shared" si="156"/>
        <v>2127</v>
      </c>
      <c r="B173" s="5">
        <f t="shared" si="157"/>
        <v>1165.1806473047968</v>
      </c>
      <c r="C173" s="5">
        <f t="shared" si="158"/>
        <v>2963.042447849773</v>
      </c>
      <c r="D173" s="5">
        <f t="shared" si="159"/>
        <v>4366.5637746521979</v>
      </c>
      <c r="E173" s="15">
        <f t="shared" si="160"/>
        <v>1.0169270295370694E-5</v>
      </c>
      <c r="F173" s="15">
        <f t="shared" si="161"/>
        <v>2.0034144387187839E-5</v>
      </c>
      <c r="G173" s="15">
        <f t="shared" si="162"/>
        <v>4.089899310908874E-5</v>
      </c>
      <c r="H173" s="5">
        <f t="shared" si="163"/>
        <v>235981.98200806373</v>
      </c>
      <c r="I173" s="5">
        <f t="shared" si="164"/>
        <v>90548.260137440229</v>
      </c>
      <c r="J173" s="5">
        <f t="shared" si="165"/>
        <v>33212.319655227366</v>
      </c>
      <c r="K173" s="5">
        <f t="shared" si="166"/>
        <v>202528.2367621866</v>
      </c>
      <c r="L173" s="5">
        <f t="shared" si="167"/>
        <v>30559.218010241293</v>
      </c>
      <c r="M173" s="5">
        <f t="shared" si="168"/>
        <v>7606.0539520856464</v>
      </c>
      <c r="N173" s="15">
        <f t="shared" si="169"/>
        <v>8.1689115892944475E-3</v>
      </c>
      <c r="O173" s="15">
        <f t="shared" si="170"/>
        <v>1.0289526420185213E-2</v>
      </c>
      <c r="P173" s="15">
        <f t="shared" si="171"/>
        <v>9.3348214410071684E-3</v>
      </c>
      <c r="Q173" s="5">
        <f t="shared" si="172"/>
        <v>9390.1162331090818</v>
      </c>
      <c r="R173" s="5">
        <f t="shared" si="173"/>
        <v>12937.573535912006</v>
      </c>
      <c r="S173" s="5">
        <f t="shared" si="174"/>
        <v>6942.4606112516549</v>
      </c>
      <c r="T173" s="5">
        <f t="shared" si="175"/>
        <v>39.791666097576091</v>
      </c>
      <c r="U173" s="5">
        <f t="shared" si="176"/>
        <v>142.88042107351913</v>
      </c>
      <c r="V173" s="5">
        <f t="shared" si="177"/>
        <v>209.03269278750798</v>
      </c>
      <c r="W173" s="15">
        <f t="shared" si="178"/>
        <v>-1.0734613539272964E-2</v>
      </c>
      <c r="X173" s="15">
        <f t="shared" si="179"/>
        <v>-1.217998157191269E-2</v>
      </c>
      <c r="Y173" s="15">
        <f t="shared" si="180"/>
        <v>-9.7425357312937999E-3</v>
      </c>
      <c r="Z173" s="5">
        <f t="shared" si="202"/>
        <v>9227.4209538460545</v>
      </c>
      <c r="AA173" s="5">
        <f t="shared" si="203"/>
        <v>36662.694257426658</v>
      </c>
      <c r="AB173" s="5">
        <f t="shared" si="204"/>
        <v>50998.618206968276</v>
      </c>
      <c r="AC173" s="16">
        <f t="shared" si="181"/>
        <v>1.4397739953045845</v>
      </c>
      <c r="AD173" s="16">
        <f t="shared" si="182"/>
        <v>2.9770101467013288</v>
      </c>
      <c r="AE173" s="16">
        <f t="shared" si="183"/>
        <v>7.3425367297329514</v>
      </c>
      <c r="AF173" s="15">
        <f t="shared" si="184"/>
        <v>-4.0504037456468023E-3</v>
      </c>
      <c r="AG173" s="15">
        <f t="shared" si="185"/>
        <v>2.9673830763510267E-4</v>
      </c>
      <c r="AH173" s="15">
        <f t="shared" si="186"/>
        <v>9.7937136394747881E-3</v>
      </c>
      <c r="AI173" s="1">
        <f t="shared" si="150"/>
        <v>433298.34485989611</v>
      </c>
      <c r="AJ173" s="1">
        <f t="shared" si="151"/>
        <v>162812.63365693972</v>
      </c>
      <c r="AK173" s="1">
        <f t="shared" si="152"/>
        <v>60254.060842985309</v>
      </c>
      <c r="AL173" s="14">
        <f t="shared" si="187"/>
        <v>62.010378863916408</v>
      </c>
      <c r="AM173" s="14">
        <f t="shared" si="188"/>
        <v>13.715920596277861</v>
      </c>
      <c r="AN173" s="14">
        <f t="shared" si="189"/>
        <v>4.4969064039655127</v>
      </c>
      <c r="AO173" s="11">
        <f t="shared" si="190"/>
        <v>6.3625328487314763E-3</v>
      </c>
      <c r="AP173" s="11">
        <f t="shared" si="191"/>
        <v>8.0151132934205803E-3</v>
      </c>
      <c r="AQ173" s="11">
        <f t="shared" si="192"/>
        <v>7.2707190583291802E-3</v>
      </c>
      <c r="AR173" s="1">
        <f t="shared" si="205"/>
        <v>235981.98200806373</v>
      </c>
      <c r="AS173" s="1">
        <f t="shared" si="193"/>
        <v>90548.260137440229</v>
      </c>
      <c r="AT173" s="1">
        <f t="shared" si="194"/>
        <v>33212.319655227366</v>
      </c>
      <c r="AU173" s="1">
        <f t="shared" si="153"/>
        <v>47196.39640161275</v>
      </c>
      <c r="AV173" s="1">
        <f t="shared" si="154"/>
        <v>18109.652027488046</v>
      </c>
      <c r="AW173" s="1">
        <f t="shared" si="155"/>
        <v>6642.4639310454731</v>
      </c>
      <c r="AX173" s="17">
        <f t="shared" si="195"/>
        <v>0.32634275309457789</v>
      </c>
      <c r="AY173" s="17">
        <v>0.05</v>
      </c>
      <c r="AZ173" s="17">
        <v>0</v>
      </c>
      <c r="BA173" s="2">
        <f t="shared" si="206"/>
        <v>4844.4366709120504</v>
      </c>
      <c r="BB173" s="17">
        <f t="shared" si="196"/>
        <v>2.0256351832350561E-3</v>
      </c>
      <c r="BC173" s="17">
        <f t="shared" si="197"/>
        <v>2.0975098540473219E-2</v>
      </c>
      <c r="BD173" s="17">
        <f t="shared" si="198"/>
        <v>7.9546109290748471E-2</v>
      </c>
      <c r="BE173" s="1">
        <f t="shared" si="199"/>
        <v>2992.6105695060864</v>
      </c>
      <c r="BF173" s="1">
        <f t="shared" si="200"/>
        <v>1064.1310880625672</v>
      </c>
      <c r="BG173" s="1">
        <f t="shared" si="201"/>
        <v>-4056.7416575686534</v>
      </c>
      <c r="BH173" s="12">
        <f t="shared" si="214"/>
        <v>10.360715258489135</v>
      </c>
      <c r="BI173" s="2">
        <f t="shared" si="215"/>
        <v>1.3179995270287765E-4</v>
      </c>
      <c r="BJ173" s="2">
        <f t="shared" si="207"/>
        <v>1.6575550952647604E-4</v>
      </c>
      <c r="BK173" s="2">
        <f t="shared" si="208"/>
        <v>-6.3275835032956991E-4</v>
      </c>
      <c r="BL173" s="2">
        <f t="shared" si="216"/>
        <v>31.102414067394125</v>
      </c>
      <c r="BM173" s="2">
        <f t="shared" si="209"/>
        <v>15.008872995817304</v>
      </c>
      <c r="BN173" s="2">
        <f t="shared" si="210"/>
        <v>-21.015372595660018</v>
      </c>
      <c r="BO173" s="2">
        <f t="shared" si="211"/>
        <v>1669.1773372954863</v>
      </c>
      <c r="BP173" s="2">
        <f t="shared" si="212"/>
        <v>24.697655742825869</v>
      </c>
      <c r="BQ173" s="2">
        <f t="shared" si="213"/>
        <v>0</v>
      </c>
      <c r="BR173" s="11">
        <f t="shared" si="217"/>
        <v>3.8795434153696656E-2</v>
      </c>
      <c r="BS173" s="11"/>
      <c r="BT173" s="11"/>
    </row>
    <row r="174" spans="1:72" x14ac:dyDescent="0.3">
      <c r="A174" s="2">
        <f t="shared" si="156"/>
        <v>2128</v>
      </c>
      <c r="B174" s="5">
        <f t="shared" si="157"/>
        <v>1165.1919038898948</v>
      </c>
      <c r="C174" s="5">
        <f t="shared" si="158"/>
        <v>2963.0988417689873</v>
      </c>
      <c r="D174" s="5">
        <f t="shared" si="159"/>
        <v>4366.733433310842</v>
      </c>
      <c r="E174" s="15">
        <f t="shared" si="160"/>
        <v>9.6608067806021595E-6</v>
      </c>
      <c r="F174" s="15">
        <f t="shared" si="161"/>
        <v>1.9032437167828447E-5</v>
      </c>
      <c r="G174" s="15">
        <f t="shared" si="162"/>
        <v>3.8854043453634304E-5</v>
      </c>
      <c r="H174" s="5">
        <f t="shared" si="163"/>
        <v>237892.72838414856</v>
      </c>
      <c r="I174" s="5">
        <f t="shared" si="164"/>
        <v>91472.384663733785</v>
      </c>
      <c r="J174" s="5">
        <f t="shared" si="165"/>
        <v>33520.54156568904</v>
      </c>
      <c r="K174" s="5">
        <f t="shared" si="166"/>
        <v>204166.1357154678</v>
      </c>
      <c r="L174" s="5">
        <f t="shared" si="167"/>
        <v>30870.514130107196</v>
      </c>
      <c r="M174" s="5">
        <f t="shared" si="168"/>
        <v>7676.3425287157688</v>
      </c>
      <c r="N174" s="15">
        <f t="shared" si="169"/>
        <v>8.0872621984284798E-3</v>
      </c>
      <c r="O174" s="15">
        <f t="shared" si="170"/>
        <v>1.0186652019746667E-2</v>
      </c>
      <c r="P174" s="15">
        <f t="shared" si="171"/>
        <v>9.2411356891373142E-3</v>
      </c>
      <c r="Q174" s="5">
        <f t="shared" si="172"/>
        <v>9364.5325742578589</v>
      </c>
      <c r="R174" s="5">
        <f t="shared" si="173"/>
        <v>12910.425193842202</v>
      </c>
      <c r="S174" s="5">
        <f t="shared" si="174"/>
        <v>6938.6242000694383</v>
      </c>
      <c r="T174" s="5">
        <f t="shared" si="175"/>
        <v>39.364517939934821</v>
      </c>
      <c r="U174" s="5">
        <f t="shared" si="176"/>
        <v>141.14014017785655</v>
      </c>
      <c r="V174" s="5">
        <f t="shared" si="177"/>
        <v>206.99618430901714</v>
      </c>
      <c r="W174" s="15">
        <f t="shared" si="178"/>
        <v>-1.0734613539272964E-2</v>
      </c>
      <c r="X174" s="15">
        <f t="shared" si="179"/>
        <v>-1.217998157191269E-2</v>
      </c>
      <c r="Y174" s="15">
        <f t="shared" si="180"/>
        <v>-9.7425357312937999E-3</v>
      </c>
      <c r="Z174" s="5">
        <f t="shared" si="202"/>
        <v>9070.7174559377145</v>
      </c>
      <c r="AA174" s="5">
        <f t="shared" si="203"/>
        <v>36600.380818822276</v>
      </c>
      <c r="AB174" s="5">
        <f t="shared" si="204"/>
        <v>51474.50924982351</v>
      </c>
      <c r="AC174" s="16">
        <f t="shared" si="181"/>
        <v>1.433942329321118</v>
      </c>
      <c r="AD174" s="16">
        <f t="shared" si="182"/>
        <v>2.9778935396540733</v>
      </c>
      <c r="AE174" s="16">
        <f t="shared" si="183"/>
        <v>7.4144474318512819</v>
      </c>
      <c r="AF174" s="15">
        <f t="shared" si="184"/>
        <v>-4.0504037456468023E-3</v>
      </c>
      <c r="AG174" s="15">
        <f t="shared" si="185"/>
        <v>2.9673830763510267E-4</v>
      </c>
      <c r="AH174" s="15">
        <f t="shared" si="186"/>
        <v>9.7937136394747881E-3</v>
      </c>
      <c r="AI174" s="1">
        <f t="shared" si="150"/>
        <v>437164.90677551925</v>
      </c>
      <c r="AJ174" s="1">
        <f t="shared" si="151"/>
        <v>164641.0223187338</v>
      </c>
      <c r="AK174" s="1">
        <f t="shared" si="152"/>
        <v>60871.118689732255</v>
      </c>
      <c r="AL174" s="14">
        <f t="shared" si="187"/>
        <v>62.400976505675523</v>
      </c>
      <c r="AM174" s="14">
        <f t="shared" si="188"/>
        <v>13.82475590720556</v>
      </c>
      <c r="AN174" s="14">
        <f t="shared" si="189"/>
        <v>4.5292751896293995</v>
      </c>
      <c r="AO174" s="11">
        <f t="shared" si="190"/>
        <v>6.2989075202441614E-3</v>
      </c>
      <c r="AP174" s="11">
        <f t="shared" si="191"/>
        <v>7.9349621604863745E-3</v>
      </c>
      <c r="AQ174" s="11">
        <f t="shared" si="192"/>
        <v>7.198011867745888E-3</v>
      </c>
      <c r="AR174" s="1">
        <f t="shared" si="205"/>
        <v>237892.72838414856</v>
      </c>
      <c r="AS174" s="1">
        <f t="shared" si="193"/>
        <v>91472.384663733785</v>
      </c>
      <c r="AT174" s="1">
        <f t="shared" si="194"/>
        <v>33520.54156568904</v>
      </c>
      <c r="AU174" s="1">
        <f t="shared" si="153"/>
        <v>47578.545676829715</v>
      </c>
      <c r="AV174" s="1">
        <f t="shared" si="154"/>
        <v>18294.476932746758</v>
      </c>
      <c r="AW174" s="1">
        <f t="shared" si="155"/>
        <v>6704.1083131378082</v>
      </c>
      <c r="AX174" s="17">
        <f t="shared" si="195"/>
        <v>0.33374001009219051</v>
      </c>
      <c r="AY174" s="17">
        <v>0.05</v>
      </c>
      <c r="AZ174" s="17">
        <v>0</v>
      </c>
      <c r="BA174" s="2">
        <f t="shared" si="206"/>
        <v>4857.2803762291751</v>
      </c>
      <c r="BB174" s="17">
        <f t="shared" si="196"/>
        <v>1.9695284160920748E-3</v>
      </c>
      <c r="BC174" s="17">
        <f t="shared" si="197"/>
        <v>2.0667949039858885E-2</v>
      </c>
      <c r="BD174" s="17">
        <f t="shared" si="198"/>
        <v>7.9320047812918487E-2</v>
      </c>
      <c r="BE174" s="1">
        <f t="shared" si="199"/>
        <v>3009.3962995042498</v>
      </c>
      <c r="BF174" s="1">
        <f t="shared" si="200"/>
        <v>1073.5642353382664</v>
      </c>
      <c r="BG174" s="1">
        <f t="shared" si="201"/>
        <v>-4082.9605348425157</v>
      </c>
      <c r="BH174" s="12">
        <f t="shared" si="214"/>
        <v>10.330748164304229</v>
      </c>
      <c r="BI174" s="2">
        <f t="shared" si="215"/>
        <v>1.3107418247450562E-4</v>
      </c>
      <c r="BJ174" s="2">
        <f t="shared" si="207"/>
        <v>1.6396307864716852E-4</v>
      </c>
      <c r="BK174" s="2">
        <f t="shared" si="208"/>
        <v>-6.2916699850436753E-4</v>
      </c>
      <c r="BL174" s="2">
        <f t="shared" si="216"/>
        <v>31.181594889581891</v>
      </c>
      <c r="BM174" s="2">
        <f t="shared" si="209"/>
        <v>14.998093800663835</v>
      </c>
      <c r="BN174" s="2">
        <f t="shared" si="210"/>
        <v>-21.090018525125465</v>
      </c>
      <c r="BO174" s="2">
        <f t="shared" si="211"/>
        <v>1750.563215257306</v>
      </c>
      <c r="BP174" s="2">
        <f t="shared" si="212"/>
        <v>24.992194785222786</v>
      </c>
      <c r="BQ174" s="2">
        <f t="shared" si="213"/>
        <v>0</v>
      </c>
      <c r="BR174" s="11">
        <f t="shared" si="217"/>
        <v>3.870888214642984E-2</v>
      </c>
      <c r="BS174" s="11"/>
      <c r="BT174" s="11"/>
    </row>
    <row r="175" spans="1:72" x14ac:dyDescent="0.3">
      <c r="A175" s="2">
        <f t="shared" si="156"/>
        <v>2129</v>
      </c>
      <c r="B175" s="5">
        <f t="shared" si="157"/>
        <v>1165.2025977490482</v>
      </c>
      <c r="C175" s="5">
        <f t="shared" si="158"/>
        <v>2963.1524170118887</v>
      </c>
      <c r="D175" s="5">
        <f t="shared" si="159"/>
        <v>4366.8946152988819</v>
      </c>
      <c r="E175" s="15">
        <f t="shared" si="160"/>
        <v>9.1777664415720506E-6</v>
      </c>
      <c r="F175" s="15">
        <f t="shared" si="161"/>
        <v>1.8080815309437025E-5</v>
      </c>
      <c r="G175" s="15">
        <f t="shared" si="162"/>
        <v>3.6911341280952588E-5</v>
      </c>
      <c r="H175" s="5">
        <f t="shared" si="163"/>
        <v>239799.60128260203</v>
      </c>
      <c r="I175" s="5">
        <f t="shared" si="164"/>
        <v>92396.536999426375</v>
      </c>
      <c r="J175" s="5">
        <f t="shared" si="165"/>
        <v>33828.449515657892</v>
      </c>
      <c r="K175" s="5">
        <f t="shared" si="166"/>
        <v>205800.77811862904</v>
      </c>
      <c r="L175" s="5">
        <f t="shared" si="167"/>
        <v>31181.837447498288</v>
      </c>
      <c r="M175" s="5">
        <f t="shared" si="168"/>
        <v>7746.5687853203626</v>
      </c>
      <c r="N175" s="15">
        <f t="shared" si="169"/>
        <v>8.0064325919324553E-3</v>
      </c>
      <c r="O175" s="15">
        <f t="shared" si="170"/>
        <v>1.0084811547970585E-2</v>
      </c>
      <c r="P175" s="15">
        <f t="shared" si="171"/>
        <v>9.1484006011834929E-3</v>
      </c>
      <c r="Q175" s="5">
        <f t="shared" si="172"/>
        <v>9338.2652948000341</v>
      </c>
      <c r="R175" s="5">
        <f t="shared" si="173"/>
        <v>12882.022747323957</v>
      </c>
      <c r="S175" s="5">
        <f t="shared" si="174"/>
        <v>6934.1392286121963</v>
      </c>
      <c r="T175" s="5">
        <f t="shared" si="175"/>
        <v>38.941955052689842</v>
      </c>
      <c r="U175" s="5">
        <f t="shared" si="176"/>
        <v>139.42105587143308</v>
      </c>
      <c r="V175" s="5">
        <f t="shared" si="177"/>
        <v>204.97951658714507</v>
      </c>
      <c r="W175" s="15">
        <f t="shared" si="178"/>
        <v>-1.0734613539272964E-2</v>
      </c>
      <c r="X175" s="15">
        <f t="shared" si="179"/>
        <v>-1.217998157191269E-2</v>
      </c>
      <c r="Y175" s="15">
        <f t="shared" si="180"/>
        <v>-9.7425357312937999E-3</v>
      </c>
      <c r="Z175" s="5">
        <f t="shared" si="202"/>
        <v>8910.4345305297848</v>
      </c>
      <c r="AA175" s="5">
        <f t="shared" si="203"/>
        <v>36534.416134764258</v>
      </c>
      <c r="AB175" s="5">
        <f t="shared" si="204"/>
        <v>51949.912403209404</v>
      </c>
      <c r="AC175" s="16">
        <f t="shared" si="181"/>
        <v>1.4281342839393942</v>
      </c>
      <c r="AD175" s="16">
        <f t="shared" si="182"/>
        <v>2.9787771947433477</v>
      </c>
      <c r="AE175" s="16">
        <f t="shared" si="183"/>
        <v>7.4870624067937728</v>
      </c>
      <c r="AF175" s="15">
        <f t="shared" si="184"/>
        <v>-4.0504037456468023E-3</v>
      </c>
      <c r="AG175" s="15">
        <f t="shared" si="185"/>
        <v>2.9673830763510267E-4</v>
      </c>
      <c r="AH175" s="15">
        <f t="shared" si="186"/>
        <v>9.7937136394747881E-3</v>
      </c>
      <c r="AI175" s="1">
        <f t="shared" si="150"/>
        <v>441026.96177479706</v>
      </c>
      <c r="AJ175" s="1">
        <f t="shared" si="151"/>
        <v>166471.39701960719</v>
      </c>
      <c r="AK175" s="1">
        <f t="shared" si="152"/>
        <v>61488.115133896841</v>
      </c>
      <c r="AL175" s="14">
        <f t="shared" si="187"/>
        <v>62.790103906055883</v>
      </c>
      <c r="AM175" s="14">
        <f t="shared" si="188"/>
        <v>13.933357833057181</v>
      </c>
      <c r="AN175" s="14">
        <f t="shared" si="189"/>
        <v>4.5615509484309662</v>
      </c>
      <c r="AO175" s="11">
        <f t="shared" si="190"/>
        <v>6.2359184450417196E-3</v>
      </c>
      <c r="AP175" s="11">
        <f t="shared" si="191"/>
        <v>7.8556125388815103E-3</v>
      </c>
      <c r="AQ175" s="11">
        <f t="shared" si="192"/>
        <v>7.1260317490684294E-3</v>
      </c>
      <c r="AR175" s="1">
        <f t="shared" si="205"/>
        <v>239799.60128260203</v>
      </c>
      <c r="AS175" s="1">
        <f t="shared" si="193"/>
        <v>92396.536999426375</v>
      </c>
      <c r="AT175" s="1">
        <f t="shared" si="194"/>
        <v>33828.449515657892</v>
      </c>
      <c r="AU175" s="1">
        <f t="shared" si="153"/>
        <v>47959.92025652041</v>
      </c>
      <c r="AV175" s="1">
        <f t="shared" si="154"/>
        <v>18479.307399885274</v>
      </c>
      <c r="AW175" s="1">
        <f t="shared" si="155"/>
        <v>6765.6899031315788</v>
      </c>
      <c r="AX175" s="17">
        <f t="shared" si="195"/>
        <v>0.34151166660398896</v>
      </c>
      <c r="AY175" s="17">
        <v>0.05</v>
      </c>
      <c r="AZ175" s="17">
        <v>0</v>
      </c>
      <c r="BA175" s="2">
        <f t="shared" si="206"/>
        <v>4869.7381534251717</v>
      </c>
      <c r="BB175" s="17">
        <f t="shared" si="196"/>
        <v>1.9136708459076186E-3</v>
      </c>
      <c r="BC175" s="17">
        <f t="shared" si="197"/>
        <v>2.0364009482423853E-2</v>
      </c>
      <c r="BD175" s="17">
        <f t="shared" si="198"/>
        <v>7.9089629375058201E-2</v>
      </c>
      <c r="BE175" s="1">
        <f t="shared" si="199"/>
        <v>3025.9657079015155</v>
      </c>
      <c r="BF175" s="1">
        <f t="shared" si="200"/>
        <v>1082.7336101350547</v>
      </c>
      <c r="BG175" s="1">
        <f t="shared" si="201"/>
        <v>-4108.6993180365707</v>
      </c>
      <c r="BH175" s="12">
        <f t="shared" si="214"/>
        <v>10.300227318038601</v>
      </c>
      <c r="BI175" s="2">
        <f t="shared" si="215"/>
        <v>1.303419703728276E-4</v>
      </c>
      <c r="BJ175" s="2">
        <f t="shared" si="207"/>
        <v>1.6217080660421371E-4</v>
      </c>
      <c r="BK175" s="2">
        <f t="shared" si="208"/>
        <v>-6.2551694746840658E-4</v>
      </c>
      <c r="BL175" s="2">
        <f t="shared" si="216"/>
        <v>31.255952525792786</v>
      </c>
      <c r="BM175" s="2">
        <f t="shared" si="209"/>
        <v>14.984020932633051</v>
      </c>
      <c r="BN175" s="2">
        <f t="shared" si="210"/>
        <v>-21.160268478623422</v>
      </c>
      <c r="BO175" s="2">
        <f t="shared" si="211"/>
        <v>1838.1676270534094</v>
      </c>
      <c r="BP175" s="2">
        <f t="shared" si="212"/>
        <v>25.290273329838882</v>
      </c>
      <c r="BQ175" s="2">
        <f t="shared" si="213"/>
        <v>0</v>
      </c>
      <c r="BR175" s="11">
        <f t="shared" si="217"/>
        <v>3.8623155544401405E-2</v>
      </c>
      <c r="BS175" s="11"/>
      <c r="BT175" s="11"/>
    </row>
    <row r="176" spans="1:72" x14ac:dyDescent="0.3">
      <c r="A176" s="2">
        <f t="shared" si="156"/>
        <v>2130</v>
      </c>
      <c r="B176" s="5">
        <f t="shared" si="157"/>
        <v>1165.2127570084824</v>
      </c>
      <c r="C176" s="5">
        <f t="shared" si="158"/>
        <v>2963.2033144128955</v>
      </c>
      <c r="D176" s="5">
        <f t="shared" si="159"/>
        <v>4367.047743839491</v>
      </c>
      <c r="E176" s="15">
        <f t="shared" si="160"/>
        <v>8.7188781194934471E-6</v>
      </c>
      <c r="F176" s="15">
        <f t="shared" si="161"/>
        <v>1.7176774543965172E-5</v>
      </c>
      <c r="G176" s="15">
        <f t="shared" si="162"/>
        <v>3.5065774216904959E-5</v>
      </c>
      <c r="H176" s="5">
        <f t="shared" si="163"/>
        <v>241702.45968380588</v>
      </c>
      <c r="I176" s="5">
        <f t="shared" si="164"/>
        <v>93320.626425066293</v>
      </c>
      <c r="J176" s="5">
        <f t="shared" si="165"/>
        <v>34136.017396506955</v>
      </c>
      <c r="K176" s="5">
        <f t="shared" si="166"/>
        <v>207432.0403977918</v>
      </c>
      <c r="L176" s="5">
        <f t="shared" si="167"/>
        <v>31493.156737223773</v>
      </c>
      <c r="M176" s="5">
        <f t="shared" si="168"/>
        <v>7816.7264016433001</v>
      </c>
      <c r="N176" s="15">
        <f t="shared" si="169"/>
        <v>7.9264145358208804E-3</v>
      </c>
      <c r="O176" s="15">
        <f t="shared" si="170"/>
        <v>9.9839943765231975E-3</v>
      </c>
      <c r="P176" s="15">
        <f t="shared" si="171"/>
        <v>9.0566053522800338E-3</v>
      </c>
      <c r="Q176" s="5">
        <f t="shared" si="172"/>
        <v>9311.3282061839327</v>
      </c>
      <c r="R176" s="5">
        <f t="shared" si="173"/>
        <v>12852.388232433637</v>
      </c>
      <c r="S176" s="5">
        <f t="shared" si="174"/>
        <v>6929.014025655074</v>
      </c>
      <c r="T176" s="5">
        <f t="shared" si="175"/>
        <v>38.523928214735477</v>
      </c>
      <c r="U176" s="5">
        <f t="shared" si="176"/>
        <v>137.72290998018241</v>
      </c>
      <c r="V176" s="5">
        <f t="shared" si="177"/>
        <v>202.98249632261147</v>
      </c>
      <c r="W176" s="15">
        <f t="shared" si="178"/>
        <v>-1.0734613539272964E-2</v>
      </c>
      <c r="X176" s="15">
        <f t="shared" si="179"/>
        <v>-1.217998157191269E-2</v>
      </c>
      <c r="Y176" s="15">
        <f t="shared" si="180"/>
        <v>-9.7425357312937999E-3</v>
      </c>
      <c r="Z176" s="5">
        <f t="shared" si="202"/>
        <v>8746.2260478210501</v>
      </c>
      <c r="AA176" s="5">
        <f t="shared" si="203"/>
        <v>36464.859113469989</v>
      </c>
      <c r="AB176" s="5">
        <f t="shared" si="204"/>
        <v>52424.786842020825</v>
      </c>
      <c r="AC176" s="16">
        <f t="shared" si="181"/>
        <v>1.4223497634864395</v>
      </c>
      <c r="AD176" s="16">
        <f t="shared" si="182"/>
        <v>2.9796611120469381</v>
      </c>
      <c r="AE176" s="16">
        <f t="shared" si="183"/>
        <v>7.5603885520067875</v>
      </c>
      <c r="AF176" s="15">
        <f t="shared" si="184"/>
        <v>-4.0504037456468023E-3</v>
      </c>
      <c r="AG176" s="15">
        <f t="shared" si="185"/>
        <v>2.9673830763510267E-4</v>
      </c>
      <c r="AH176" s="15">
        <f t="shared" si="186"/>
        <v>9.7937136394747881E-3</v>
      </c>
      <c r="AI176" s="1">
        <f t="shared" si="150"/>
        <v>444884.18585383776</v>
      </c>
      <c r="AJ176" s="1">
        <f t="shared" si="151"/>
        <v>168303.56471753173</v>
      </c>
      <c r="AK176" s="1">
        <f t="shared" si="152"/>
        <v>62104.993523638732</v>
      </c>
      <c r="AL176" s="14">
        <f t="shared" si="187"/>
        <v>63.177742333498607</v>
      </c>
      <c r="AM176" s="14">
        <f t="shared" si="188"/>
        <v>14.041718342954248</v>
      </c>
      <c r="AN176" s="14">
        <f t="shared" si="189"/>
        <v>4.5937316477456438</v>
      </c>
      <c r="AO176" s="11">
        <f t="shared" si="190"/>
        <v>6.1735592605913023E-3</v>
      </c>
      <c r="AP176" s="11">
        <f t="shared" si="191"/>
        <v>7.777056413492695E-3</v>
      </c>
      <c r="AQ176" s="11">
        <f t="shared" si="192"/>
        <v>7.0547714315777454E-3</v>
      </c>
      <c r="AR176" s="1">
        <f t="shared" si="205"/>
        <v>241702.45968380588</v>
      </c>
      <c r="AS176" s="1">
        <f t="shared" si="193"/>
        <v>93320.626425066293</v>
      </c>
      <c r="AT176" s="1">
        <f t="shared" si="194"/>
        <v>34136.017396506955</v>
      </c>
      <c r="AU176" s="1">
        <f t="shared" si="153"/>
        <v>48340.49193676118</v>
      </c>
      <c r="AV176" s="1">
        <f t="shared" si="154"/>
        <v>18664.125285013259</v>
      </c>
      <c r="AW176" s="1">
        <f t="shared" si="155"/>
        <v>6827.2034793013918</v>
      </c>
      <c r="AX176" s="17">
        <f t="shared" si="195"/>
        <v>0.34969947355226105</v>
      </c>
      <c r="AY176" s="17">
        <v>0.05</v>
      </c>
      <c r="AZ176" s="17">
        <v>0</v>
      </c>
      <c r="BA176" s="2">
        <f t="shared" si="206"/>
        <v>4881.7936001655935</v>
      </c>
      <c r="BB176" s="17">
        <f t="shared" si="196"/>
        <v>1.8579900096684508E-3</v>
      </c>
      <c r="BC176" s="17">
        <f t="shared" si="197"/>
        <v>2.0063220283538647E-2</v>
      </c>
      <c r="BD176" s="17">
        <f t="shared" si="198"/>
        <v>7.8854697320984629E-2</v>
      </c>
      <c r="BE176" s="1">
        <f t="shared" si="199"/>
        <v>3042.3002438729404</v>
      </c>
      <c r="BF176" s="1">
        <f t="shared" si="200"/>
        <v>1091.6404546717495</v>
      </c>
      <c r="BG176" s="1">
        <f t="shared" si="201"/>
        <v>-4133.9406985446894</v>
      </c>
      <c r="BH176" s="12">
        <f t="shared" si="214"/>
        <v>10.269132147955002</v>
      </c>
      <c r="BI176" s="2">
        <f t="shared" si="215"/>
        <v>1.2960241296168076E-4</v>
      </c>
      <c r="BJ176" s="2">
        <f t="shared" si="207"/>
        <v>1.6037892202080685E-4</v>
      </c>
      <c r="BK176" s="2">
        <f t="shared" si="208"/>
        <v>-6.2180632895841013E-4</v>
      </c>
      <c r="BL176" s="2">
        <f t="shared" si="216"/>
        <v>31.325221993794603</v>
      </c>
      <c r="BM176" s="2">
        <f t="shared" si="209"/>
        <v>14.966661468358554</v>
      </c>
      <c r="BN176" s="2">
        <f t="shared" si="210"/>
        <v>-21.225991662582416</v>
      </c>
      <c r="BO176" s="2">
        <f t="shared" si="211"/>
        <v>1932.7930114216704</v>
      </c>
      <c r="BP176" s="2">
        <f t="shared" si="212"/>
        <v>25.591933904001841</v>
      </c>
      <c r="BQ176" s="2">
        <f t="shared" si="213"/>
        <v>0</v>
      </c>
      <c r="BR176" s="11">
        <f t="shared" si="217"/>
        <v>3.853824764310862E-2</v>
      </c>
      <c r="BS176" s="11"/>
      <c r="BT176" s="11"/>
    </row>
    <row r="177" spans="1:72" x14ac:dyDescent="0.3">
      <c r="A177" s="2">
        <f t="shared" si="156"/>
        <v>2131</v>
      </c>
      <c r="B177" s="5">
        <f t="shared" si="157"/>
        <v>1165.2224083890935</v>
      </c>
      <c r="C177" s="5">
        <f t="shared" si="158"/>
        <v>2963.251667774392</v>
      </c>
      <c r="D177" s="5">
        <f t="shared" si="159"/>
        <v>4367.1932210541618</v>
      </c>
      <c r="E177" s="15">
        <f t="shared" si="160"/>
        <v>8.2829342135187741E-6</v>
      </c>
      <c r="F177" s="15">
        <f t="shared" si="161"/>
        <v>1.6317935816766913E-5</v>
      </c>
      <c r="G177" s="15">
        <f t="shared" si="162"/>
        <v>3.3312485506059708E-5</v>
      </c>
      <c r="H177" s="5">
        <f t="shared" si="163"/>
        <v>243601.1649223314</v>
      </c>
      <c r="I177" s="5">
        <f t="shared" si="164"/>
        <v>94244.563080457738</v>
      </c>
      <c r="J177" s="5">
        <f t="shared" si="165"/>
        <v>34443.219374502143</v>
      </c>
      <c r="K177" s="5">
        <f t="shared" si="166"/>
        <v>209059.80108905319</v>
      </c>
      <c r="L177" s="5">
        <f t="shared" si="167"/>
        <v>31804.441082536185</v>
      </c>
      <c r="M177" s="5">
        <f t="shared" si="168"/>
        <v>7886.8091314238145</v>
      </c>
      <c r="N177" s="15">
        <f t="shared" si="169"/>
        <v>7.8471999221521038E-3</v>
      </c>
      <c r="O177" s="15">
        <f t="shared" si="170"/>
        <v>9.8841900133970206E-3</v>
      </c>
      <c r="P177" s="15">
        <f t="shared" si="171"/>
        <v>8.9657391316371182E-3</v>
      </c>
      <c r="Q177" s="5">
        <f t="shared" si="172"/>
        <v>9283.7350910834448</v>
      </c>
      <c r="R177" s="5">
        <f t="shared" si="173"/>
        <v>12821.543756328436</v>
      </c>
      <c r="S177" s="5">
        <f t="shared" si="174"/>
        <v>6923.2569716552061</v>
      </c>
      <c r="T177" s="5">
        <f t="shared" si="175"/>
        <v>38.110388733335597</v>
      </c>
      <c r="U177" s="5">
        <f t="shared" si="176"/>
        <v>136.0454474745936</v>
      </c>
      <c r="V177" s="5">
        <f t="shared" si="177"/>
        <v>201.00493209936121</v>
      </c>
      <c r="W177" s="15">
        <f t="shared" si="178"/>
        <v>-1.0734613539272964E-2</v>
      </c>
      <c r="X177" s="15">
        <f t="shared" si="179"/>
        <v>-1.217998157191269E-2</v>
      </c>
      <c r="Y177" s="15">
        <f t="shared" si="180"/>
        <v>-9.7425357312937999E-3</v>
      </c>
      <c r="Z177" s="5">
        <f t="shared" si="202"/>
        <v>8577.6733825310239</v>
      </c>
      <c r="AA177" s="5">
        <f t="shared" si="203"/>
        <v>36391.768970916339</v>
      </c>
      <c r="AB177" s="5">
        <f t="shared" si="204"/>
        <v>52899.092174233061</v>
      </c>
      <c r="AC177" s="16">
        <f t="shared" si="181"/>
        <v>1.4165886726767942</v>
      </c>
      <c r="AD177" s="16">
        <f t="shared" si="182"/>
        <v>2.9805452916426529</v>
      </c>
      <c r="AE177" s="16">
        <f t="shared" si="183"/>
        <v>7.6344328324883053</v>
      </c>
      <c r="AF177" s="15">
        <f t="shared" si="184"/>
        <v>-4.0504037456468023E-3</v>
      </c>
      <c r="AG177" s="15">
        <f t="shared" si="185"/>
        <v>2.9673830763510267E-4</v>
      </c>
      <c r="AH177" s="15">
        <f t="shared" si="186"/>
        <v>9.7937136394747881E-3</v>
      </c>
      <c r="AI177" s="1">
        <f t="shared" si="150"/>
        <v>448736.2592052152</v>
      </c>
      <c r="AJ177" s="1">
        <f t="shared" si="151"/>
        <v>170137.33353079183</v>
      </c>
      <c r="AK177" s="1">
        <f t="shared" si="152"/>
        <v>62721.697650576258</v>
      </c>
      <c r="AL177" s="14">
        <f t="shared" si="187"/>
        <v>63.563873554382361</v>
      </c>
      <c r="AM177" s="14">
        <f t="shared" si="188"/>
        <v>14.149829546292825</v>
      </c>
      <c r="AN177" s="14">
        <f t="shared" si="189"/>
        <v>4.6258152972705657</v>
      </c>
      <c r="AO177" s="11">
        <f t="shared" si="190"/>
        <v>6.111823667985389E-3</v>
      </c>
      <c r="AP177" s="11">
        <f t="shared" si="191"/>
        <v>7.6992858493577683E-3</v>
      </c>
      <c r="AQ177" s="11">
        <f t="shared" si="192"/>
        <v>6.984223717261968E-3</v>
      </c>
      <c r="AR177" s="1">
        <f t="shared" si="205"/>
        <v>243601.1649223314</v>
      </c>
      <c r="AS177" s="1">
        <f t="shared" si="193"/>
        <v>94244.563080457738</v>
      </c>
      <c r="AT177" s="1">
        <f t="shared" si="194"/>
        <v>34443.219374502143</v>
      </c>
      <c r="AU177" s="1">
        <f t="shared" si="153"/>
        <v>48720.232984466282</v>
      </c>
      <c r="AV177" s="1">
        <f t="shared" si="154"/>
        <v>18848.912616091548</v>
      </c>
      <c r="AW177" s="1">
        <f t="shared" si="155"/>
        <v>6888.6438749004292</v>
      </c>
      <c r="AX177" s="17">
        <f t="shared" si="195"/>
        <v>0.35835338334265227</v>
      </c>
      <c r="AY177" s="17">
        <v>0.05</v>
      </c>
      <c r="AZ177" s="17">
        <v>0</v>
      </c>
      <c r="BA177" s="2">
        <f t="shared" si="206"/>
        <v>4893.426726384022</v>
      </c>
      <c r="BB177" s="17">
        <f t="shared" si="196"/>
        <v>1.8024005935565767E-3</v>
      </c>
      <c r="BC177" s="17">
        <f t="shared" si="197"/>
        <v>1.9765510632041787E-2</v>
      </c>
      <c r="BD177" s="17">
        <f t="shared" si="198"/>
        <v>7.8615043384434993E-2</v>
      </c>
      <c r="BE177" s="1">
        <f t="shared" si="199"/>
        <v>3058.3778742421964</v>
      </c>
      <c r="BF177" s="1">
        <f t="shared" si="200"/>
        <v>1100.2865520323617</v>
      </c>
      <c r="BG177" s="1">
        <f t="shared" si="201"/>
        <v>-4158.6644262745576</v>
      </c>
      <c r="BH177" s="12">
        <f t="shared" si="214"/>
        <v>10.237435366594193</v>
      </c>
      <c r="BI177" s="2">
        <f t="shared" si="215"/>
        <v>1.2885440537799549E-4</v>
      </c>
      <c r="BJ177" s="2">
        <f t="shared" si="207"/>
        <v>1.5858756526588219E-4</v>
      </c>
      <c r="BK177" s="2">
        <f t="shared" si="208"/>
        <v>-6.1803250463365964E-4</v>
      </c>
      <c r="BL177" s="2">
        <f t="shared" si="216"/>
        <v>31.389083255454025</v>
      </c>
      <c r="BM177" s="2">
        <f t="shared" si="209"/>
        <v>14.946015798476642</v>
      </c>
      <c r="BN177" s="2">
        <f t="shared" si="210"/>
        <v>-21.287029137670153</v>
      </c>
      <c r="BO177" s="2">
        <f t="shared" si="211"/>
        <v>2035.4074524197042</v>
      </c>
      <c r="BP177" s="2">
        <f t="shared" si="212"/>
        <v>25.897219548677715</v>
      </c>
      <c r="BQ177" s="2">
        <f t="shared" si="213"/>
        <v>0</v>
      </c>
      <c r="BR177" s="11">
        <f t="shared" si="217"/>
        <v>3.8454151751930982E-2</v>
      </c>
      <c r="BS177" s="11"/>
      <c r="BT177" s="11"/>
    </row>
    <row r="178" spans="1:72" x14ac:dyDescent="0.3">
      <c r="A178" s="2">
        <f t="shared" si="156"/>
        <v>2132</v>
      </c>
      <c r="B178" s="5">
        <f t="shared" si="157"/>
        <v>1165.2315772766187</v>
      </c>
      <c r="C178" s="5">
        <f t="shared" si="158"/>
        <v>2963.2976042173896</v>
      </c>
      <c r="D178" s="5">
        <f t="shared" si="159"/>
        <v>4367.3314290119961</v>
      </c>
      <c r="E178" s="15">
        <f t="shared" si="160"/>
        <v>7.8687875028428348E-6</v>
      </c>
      <c r="F178" s="15">
        <f t="shared" si="161"/>
        <v>1.5502039025928565E-5</v>
      </c>
      <c r="G178" s="15">
        <f t="shared" si="162"/>
        <v>3.1646861230756722E-5</v>
      </c>
      <c r="H178" s="5">
        <f t="shared" si="163"/>
        <v>245495.58070727749</v>
      </c>
      <c r="I178" s="5">
        <f t="shared" si="164"/>
        <v>95168.257986132754</v>
      </c>
      <c r="J178" s="5">
        <f t="shared" si="165"/>
        <v>34750.02988907494</v>
      </c>
      <c r="K178" s="5">
        <f t="shared" si="166"/>
        <v>210683.94085324241</v>
      </c>
      <c r="L178" s="5">
        <f t="shared" si="167"/>
        <v>32115.6598819803</v>
      </c>
      <c r="M178" s="5">
        <f t="shared" si="168"/>
        <v>7956.8108017248187</v>
      </c>
      <c r="N178" s="15">
        <f t="shared" si="169"/>
        <v>7.7687807781725571E-3</v>
      </c>
      <c r="O178" s="15">
        <f t="shared" si="170"/>
        <v>9.785388104650794E-3</v>
      </c>
      <c r="P178" s="15">
        <f t="shared" si="171"/>
        <v>8.8757911006229762E-3</v>
      </c>
      <c r="Q178" s="5">
        <f t="shared" si="172"/>
        <v>9255.4996986102851</v>
      </c>
      <c r="R178" s="5">
        <f t="shared" si="173"/>
        <v>12789.511485292311</v>
      </c>
      <c r="S178" s="5">
        <f t="shared" si="174"/>
        <v>6916.8764935458075</v>
      </c>
      <c r="T178" s="5">
        <f t="shared" si="175"/>
        <v>37.701288438451776</v>
      </c>
      <c r="U178" s="5">
        <f t="shared" si="176"/>
        <v>134.38841643141043</v>
      </c>
      <c r="V178" s="5">
        <f t="shared" si="177"/>
        <v>199.04663436621689</v>
      </c>
      <c r="W178" s="15">
        <f t="shared" si="178"/>
        <v>-1.0734613539272964E-2</v>
      </c>
      <c r="X178" s="15">
        <f t="shared" si="179"/>
        <v>-1.217998157191269E-2</v>
      </c>
      <c r="Y178" s="15">
        <f t="shared" si="180"/>
        <v>-9.7425357312937999E-3</v>
      </c>
      <c r="Z178" s="5">
        <f t="shared" si="202"/>
        <v>8404.2656734711763</v>
      </c>
      <c r="AA178" s="5">
        <f t="shared" si="203"/>
        <v>36315.205196583876</v>
      </c>
      <c r="AB178" s="5">
        <f t="shared" si="204"/>
        <v>53372.788440945478</v>
      </c>
      <c r="AC178" s="16">
        <f t="shared" si="181"/>
        <v>1.4108509166109433</v>
      </c>
      <c r="AD178" s="16">
        <f t="shared" si="182"/>
        <v>2.9814297336083246</v>
      </c>
      <c r="AE178" s="16">
        <f t="shared" si="183"/>
        <v>7.7092022814495005</v>
      </c>
      <c r="AF178" s="15">
        <f t="shared" si="184"/>
        <v>-4.0504037456468023E-3</v>
      </c>
      <c r="AG178" s="15">
        <f t="shared" si="185"/>
        <v>2.9673830763510267E-4</v>
      </c>
      <c r="AH178" s="15">
        <f t="shared" si="186"/>
        <v>9.7937136394747881E-3</v>
      </c>
      <c r="AI178" s="1">
        <f t="shared" si="150"/>
        <v>452582.86626916</v>
      </c>
      <c r="AJ178" s="1">
        <f t="shared" si="151"/>
        <v>171972.5127938042</v>
      </c>
      <c r="AK178" s="1">
        <f t="shared" si="152"/>
        <v>63338.171760419064</v>
      </c>
      <c r="AL178" s="14">
        <f t="shared" si="187"/>
        <v>63.948479829332676</v>
      </c>
      <c r="AM178" s="14">
        <f t="shared" si="188"/>
        <v>14.257683692865456</v>
      </c>
      <c r="AN178" s="14">
        <f t="shared" si="189"/>
        <v>4.6577999488923272</v>
      </c>
      <c r="AO178" s="11">
        <f t="shared" si="190"/>
        <v>6.0507054313055347E-3</v>
      </c>
      <c r="AP178" s="11">
        <f t="shared" si="191"/>
        <v>7.6222929908641903E-3</v>
      </c>
      <c r="AQ178" s="11">
        <f t="shared" si="192"/>
        <v>6.9143814800893483E-3</v>
      </c>
      <c r="AR178" s="1">
        <f t="shared" si="205"/>
        <v>245495.58070727749</v>
      </c>
      <c r="AS178" s="1">
        <f t="shared" si="193"/>
        <v>95168.257986132754</v>
      </c>
      <c r="AT178" s="1">
        <f t="shared" si="194"/>
        <v>34750.02988907494</v>
      </c>
      <c r="AU178" s="1">
        <f t="shared" si="153"/>
        <v>49099.116141455503</v>
      </c>
      <c r="AV178" s="1">
        <f t="shared" si="154"/>
        <v>19033.651597226552</v>
      </c>
      <c r="AW178" s="1">
        <f t="shared" si="155"/>
        <v>6950.005977814988</v>
      </c>
      <c r="AX178" s="17">
        <f t="shared" si="195"/>
        <v>0.36753391976542038</v>
      </c>
      <c r="AY178" s="17">
        <v>0.05</v>
      </c>
      <c r="AZ178" s="17">
        <v>0</v>
      </c>
      <c r="BA178" s="2">
        <f t="shared" si="206"/>
        <v>4904.6129655500263</v>
      </c>
      <c r="BB178" s="17">
        <f t="shared" si="196"/>
        <v>1.7468009212691798E-3</v>
      </c>
      <c r="BC178" s="17">
        <f t="shared" si="197"/>
        <v>1.9470795738176554E-2</v>
      </c>
      <c r="BD178" s="17">
        <f t="shared" si="198"/>
        <v>7.8370393718223852E-2</v>
      </c>
      <c r="BE178" s="1">
        <f t="shared" si="199"/>
        <v>3074.1721266998215</v>
      </c>
      <c r="BF178" s="1">
        <f t="shared" si="200"/>
        <v>1108.6743172565416</v>
      </c>
      <c r="BG178" s="1">
        <f t="shared" si="201"/>
        <v>-4182.8464439563641</v>
      </c>
      <c r="BH178" s="12">
        <f t="shared" si="214"/>
        <v>10.205101152397674</v>
      </c>
      <c r="BI178" s="2">
        <f t="shared" si="215"/>
        <v>1.2809658658292713E-4</v>
      </c>
      <c r="BJ178" s="2">
        <f t="shared" si="207"/>
        <v>1.5679676871398616E-4</v>
      </c>
      <c r="BK178" s="2">
        <f t="shared" si="208"/>
        <v>-6.141918611549421E-4</v>
      </c>
      <c r="BL178" s="2">
        <f t="shared" si="216"/>
        <v>31.447145909795747</v>
      </c>
      <c r="BM178" s="2">
        <f t="shared" si="209"/>
        <v>14.922075336364625</v>
      </c>
      <c r="BN178" s="2">
        <f t="shared" si="210"/>
        <v>-21.343185532760803</v>
      </c>
      <c r="BO178" s="2">
        <f t="shared" si="211"/>
        <v>2147.1942122735718</v>
      </c>
      <c r="BP178" s="2">
        <f t="shared" si="212"/>
        <v>26.206173824700056</v>
      </c>
      <c r="BQ178" s="2">
        <f t="shared" si="213"/>
        <v>0</v>
      </c>
      <c r="BR178" s="11">
        <f t="shared" si="217"/>
        <v>3.8370861201557832E-2</v>
      </c>
      <c r="BS178" s="11"/>
      <c r="BT178" s="11"/>
    </row>
    <row r="179" spans="1:72" x14ac:dyDescent="0.3">
      <c r="A179" s="2">
        <f t="shared" si="156"/>
        <v>2133</v>
      </c>
      <c r="B179" s="5">
        <f t="shared" si="157"/>
        <v>1165.2402877883083</v>
      </c>
      <c r="C179" s="5">
        <f t="shared" si="158"/>
        <v>2963.3412445147405</v>
      </c>
      <c r="D179" s="5">
        <f t="shared" si="159"/>
        <v>4367.4627307270948</v>
      </c>
      <c r="E179" s="15">
        <f t="shared" si="160"/>
        <v>7.4753481277006928E-6</v>
      </c>
      <c r="F179" s="15">
        <f t="shared" si="161"/>
        <v>1.4726937074632135E-5</v>
      </c>
      <c r="G179" s="15">
        <f t="shared" si="162"/>
        <v>3.0064518169218883E-5</v>
      </c>
      <c r="H179" s="5">
        <f t="shared" si="163"/>
        <v>247385.57314546636</v>
      </c>
      <c r="I179" s="5">
        <f t="shared" si="164"/>
        <v>96091.623064604326</v>
      </c>
      <c r="J179" s="5">
        <f t="shared" si="165"/>
        <v>35056.423648646662</v>
      </c>
      <c r="K179" s="5">
        <f t="shared" si="166"/>
        <v>212304.34249318493</v>
      </c>
      <c r="L179" s="5">
        <f t="shared" si="167"/>
        <v>32426.782856167392</v>
      </c>
      <c r="M179" s="5">
        <f t="shared" si="168"/>
        <v>8026.7253117029968</v>
      </c>
      <c r="N179" s="15">
        <f t="shared" si="169"/>
        <v>7.6911492797224756E-3</v>
      </c>
      <c r="O179" s="15">
        <f t="shared" si="170"/>
        <v>9.6875784377594698E-3</v>
      </c>
      <c r="P179" s="15">
        <f t="shared" si="171"/>
        <v>8.786750335074256E-3</v>
      </c>
      <c r="Q179" s="5">
        <f t="shared" si="172"/>
        <v>9226.6357397929351</v>
      </c>
      <c r="R179" s="5">
        <f t="shared" si="173"/>
        <v>12756.313633087348</v>
      </c>
      <c r="S179" s="5">
        <f t="shared" si="174"/>
        <v>6909.8810592080954</v>
      </c>
      <c r="T179" s="5">
        <f t="shared" si="175"/>
        <v>37.296579677132335</v>
      </c>
      <c r="U179" s="5">
        <f t="shared" si="176"/>
        <v>132.75156799579733</v>
      </c>
      <c r="V179" s="5">
        <f t="shared" si="177"/>
        <v>197.10741541871025</v>
      </c>
      <c r="W179" s="15">
        <f t="shared" si="178"/>
        <v>-1.0734613539272964E-2</v>
      </c>
      <c r="X179" s="15">
        <f t="shared" si="179"/>
        <v>-1.217998157191269E-2</v>
      </c>
      <c r="Y179" s="15">
        <f t="shared" si="180"/>
        <v>-9.7425357312937999E-3</v>
      </c>
      <c r="Z179" s="5">
        <f t="shared" si="202"/>
        <v>8225.3728704971672</v>
      </c>
      <c r="AA179" s="5">
        <f t="shared" si="203"/>
        <v>36235.227519941356</v>
      </c>
      <c r="AB179" s="5">
        <f t="shared" si="204"/>
        <v>53845.836113609948</v>
      </c>
      <c r="AC179" s="16">
        <f t="shared" si="181"/>
        <v>1.405136400773753</v>
      </c>
      <c r="AD179" s="16">
        <f t="shared" si="182"/>
        <v>2.9823144380218087</v>
      </c>
      <c r="AE179" s="16">
        <f t="shared" si="183"/>
        <v>7.7847040009828028</v>
      </c>
      <c r="AF179" s="15">
        <f t="shared" si="184"/>
        <v>-4.0504037456468023E-3</v>
      </c>
      <c r="AG179" s="15">
        <f t="shared" si="185"/>
        <v>2.9673830763510267E-4</v>
      </c>
      <c r="AH179" s="15">
        <f t="shared" si="186"/>
        <v>9.7937136394747881E-3</v>
      </c>
      <c r="AI179" s="1">
        <f t="shared" si="150"/>
        <v>456423.69578369951</v>
      </c>
      <c r="AJ179" s="1">
        <f t="shared" si="151"/>
        <v>173808.91311165036</v>
      </c>
      <c r="AK179" s="1">
        <f t="shared" si="152"/>
        <v>63954.360562192145</v>
      </c>
      <c r="AL179" s="14">
        <f t="shared" si="187"/>
        <v>64.331543909417491</v>
      </c>
      <c r="AM179" s="14">
        <f t="shared" si="188"/>
        <v>14.365273172918762</v>
      </c>
      <c r="AN179" s="14">
        <f t="shared" si="189"/>
        <v>4.6896836965398636</v>
      </c>
      <c r="AO179" s="11">
        <f t="shared" si="190"/>
        <v>5.9901983769924793E-3</v>
      </c>
      <c r="AP179" s="11">
        <f t="shared" si="191"/>
        <v>7.5460700609555481E-3</v>
      </c>
      <c r="AQ179" s="11">
        <f t="shared" si="192"/>
        <v>6.8452376652884551E-3</v>
      </c>
      <c r="AR179" s="1">
        <f t="shared" si="205"/>
        <v>247385.57314546636</v>
      </c>
      <c r="AS179" s="1">
        <f t="shared" si="193"/>
        <v>96091.623064604326</v>
      </c>
      <c r="AT179" s="1">
        <f t="shared" si="194"/>
        <v>35056.423648646662</v>
      </c>
      <c r="AU179" s="1">
        <f t="shared" si="153"/>
        <v>49477.114629093274</v>
      </c>
      <c r="AV179" s="1">
        <f t="shared" si="154"/>
        <v>19218.324612920867</v>
      </c>
      <c r="AW179" s="1">
        <f t="shared" si="155"/>
        <v>7011.2847297293329</v>
      </c>
      <c r="AX179" s="17">
        <f t="shared" si="195"/>
        <v>0.37731547226718809</v>
      </c>
      <c r="AY179" s="17">
        <v>0.05</v>
      </c>
      <c r="AZ179" s="17">
        <v>0</v>
      </c>
      <c r="BA179" s="2">
        <f t="shared" si="206"/>
        <v>4915.3218252024235</v>
      </c>
      <c r="BB179" s="17">
        <f t="shared" si="196"/>
        <v>1.6910681519809146E-3</v>
      </c>
      <c r="BC179" s="17">
        <f t="shared" si="197"/>
        <v>1.9178973047582041E-2</v>
      </c>
      <c r="BD179" s="17">
        <f t="shared" si="198"/>
        <v>7.8120389815282021E-2</v>
      </c>
      <c r="BE179" s="1">
        <f t="shared" si="199"/>
        <v>3089.6507831058898</v>
      </c>
      <c r="BF179" s="1">
        <f t="shared" si="200"/>
        <v>1116.8069240191096</v>
      </c>
      <c r="BG179" s="1">
        <f t="shared" si="201"/>
        <v>-4206.4577071249996</v>
      </c>
      <c r="BH179" s="12">
        <f t="shared" si="214"/>
        <v>10.17208266646171</v>
      </c>
      <c r="BI179" s="2">
        <f t="shared" si="215"/>
        <v>1.2732726453067156E-4</v>
      </c>
      <c r="BJ179" s="2">
        <f t="shared" si="207"/>
        <v>1.5500642975983261E-4</v>
      </c>
      <c r="BK179" s="2">
        <f t="shared" si="208"/>
        <v>-6.1027953048916218E-4</v>
      </c>
      <c r="BL179" s="2">
        <f t="shared" si="216"/>
        <v>31.498928312964594</v>
      </c>
      <c r="BM179" s="2">
        <f t="shared" si="209"/>
        <v>14.894819421071901</v>
      </c>
      <c r="BN179" s="2">
        <f t="shared" si="210"/>
        <v>-21.394217764925248</v>
      </c>
      <c r="BO179" s="2">
        <f t="shared" si="211"/>
        <v>2269.6212277080331</v>
      </c>
      <c r="BP179" s="2">
        <f t="shared" si="212"/>
        <v>26.518840819123376</v>
      </c>
      <c r="BQ179" s="2">
        <f t="shared" si="213"/>
        <v>0</v>
      </c>
      <c r="BR179" s="11">
        <f t="shared" si="217"/>
        <v>3.8288369352866808E-2</v>
      </c>
      <c r="BS179" s="11"/>
      <c r="BT179" s="11"/>
    </row>
    <row r="180" spans="1:72" x14ac:dyDescent="0.3">
      <c r="A180" s="2">
        <f t="shared" si="156"/>
        <v>2134</v>
      </c>
      <c r="B180" s="5">
        <f t="shared" si="157"/>
        <v>1165.2485628362717</v>
      </c>
      <c r="C180" s="5">
        <f t="shared" si="158"/>
        <v>2963.3827034077776</v>
      </c>
      <c r="D180" s="5">
        <f t="shared" si="159"/>
        <v>4367.5874711065853</v>
      </c>
      <c r="E180" s="15">
        <f t="shared" si="160"/>
        <v>7.1015807213156576E-6</v>
      </c>
      <c r="F180" s="15">
        <f t="shared" si="161"/>
        <v>1.3990590220900528E-5</v>
      </c>
      <c r="G180" s="15">
        <f t="shared" si="162"/>
        <v>2.8561292260757936E-5</v>
      </c>
      <c r="H180" s="5">
        <f t="shared" si="163"/>
        <v>249271.01076929821</v>
      </c>
      <c r="I180" s="5">
        <f t="shared" si="164"/>
        <v>97014.571161662854</v>
      </c>
      <c r="J180" s="5">
        <f t="shared" si="165"/>
        <v>35362.375623054519</v>
      </c>
      <c r="K180" s="5">
        <f t="shared" si="166"/>
        <v>213920.8909750212</v>
      </c>
      <c r="L180" s="5">
        <f t="shared" si="167"/>
        <v>32737.780054563922</v>
      </c>
      <c r="M180" s="5">
        <f t="shared" si="168"/>
        <v>8096.5466306035996</v>
      </c>
      <c r="N180" s="15">
        <f t="shared" si="169"/>
        <v>7.6142977710791371E-3</v>
      </c>
      <c r="O180" s="15">
        <f t="shared" si="170"/>
        <v>9.5907509473263097E-3</v>
      </c>
      <c r="P180" s="15">
        <f t="shared" si="171"/>
        <v>8.6986057438396269E-3</v>
      </c>
      <c r="Q180" s="5">
        <f t="shared" si="172"/>
        <v>9197.1568833772471</v>
      </c>
      <c r="R180" s="5">
        <f t="shared" si="173"/>
        <v>12721.972449641895</v>
      </c>
      <c r="S180" s="5">
        <f t="shared" si="174"/>
        <v>6902.2791714648383</v>
      </c>
      <c r="T180" s="5">
        <f t="shared" si="175"/>
        <v>36.896215307961619</v>
      </c>
      <c r="U180" s="5">
        <f t="shared" si="176"/>
        <v>131.13465634396601</v>
      </c>
      <c r="V180" s="5">
        <f t="shared" si="177"/>
        <v>195.18708938109049</v>
      </c>
      <c r="W180" s="15">
        <f t="shared" si="178"/>
        <v>-1.0734613539272964E-2</v>
      </c>
      <c r="X180" s="15">
        <f t="shared" si="179"/>
        <v>-1.217998157191269E-2</v>
      </c>
      <c r="Y180" s="15">
        <f t="shared" si="180"/>
        <v>-9.7425357312937999E-3</v>
      </c>
      <c r="Z180" s="5">
        <f t="shared" si="202"/>
        <v>8040.2081915251929</v>
      </c>
      <c r="AA180" s="5">
        <f t="shared" si="203"/>
        <v>36151.895877735755</v>
      </c>
      <c r="AB180" s="5">
        <f t="shared" si="204"/>
        <v>54318.196087466451</v>
      </c>
      <c r="AC180" s="16">
        <f t="shared" si="181"/>
        <v>1.3994450310329143</v>
      </c>
      <c r="AD180" s="16">
        <f t="shared" si="182"/>
        <v>2.9831994049609829</v>
      </c>
      <c r="AE180" s="16">
        <f t="shared" si="183"/>
        <v>7.8609451627365017</v>
      </c>
      <c r="AF180" s="15">
        <f t="shared" si="184"/>
        <v>-4.0504037456468023E-3</v>
      </c>
      <c r="AG180" s="15">
        <f t="shared" si="185"/>
        <v>2.9673830763510267E-4</v>
      </c>
      <c r="AH180" s="15">
        <f t="shared" si="186"/>
        <v>9.7937136394747881E-3</v>
      </c>
      <c r="AI180" s="1">
        <f t="shared" si="150"/>
        <v>460258.44083442283</v>
      </c>
      <c r="AJ180" s="1">
        <f t="shared" si="151"/>
        <v>175646.34641340619</v>
      </c>
      <c r="AK180" s="1">
        <f t="shared" si="152"/>
        <v>64570.209235702263</v>
      </c>
      <c r="AL180" s="14">
        <f t="shared" si="187"/>
        <v>64.713049032233954</v>
      </c>
      <c r="AM180" s="14">
        <f t="shared" si="188"/>
        <v>14.472590517148298</v>
      </c>
      <c r="AN180" s="14">
        <f t="shared" si="189"/>
        <v>4.7214646760229293</v>
      </c>
      <c r="AO180" s="11">
        <f t="shared" si="190"/>
        <v>5.9302963932225542E-3</v>
      </c>
      <c r="AP180" s="11">
        <f t="shared" si="191"/>
        <v>7.4706093603459922E-3</v>
      </c>
      <c r="AQ180" s="11">
        <f t="shared" si="192"/>
        <v>6.7767852886355708E-3</v>
      </c>
      <c r="AR180" s="1">
        <f t="shared" si="205"/>
        <v>249271.01076929821</v>
      </c>
      <c r="AS180" s="1">
        <f t="shared" si="193"/>
        <v>97014.571161662854</v>
      </c>
      <c r="AT180" s="1">
        <f t="shared" si="194"/>
        <v>35362.375623054519</v>
      </c>
      <c r="AU180" s="1">
        <f t="shared" si="153"/>
        <v>49854.202153859645</v>
      </c>
      <c r="AV180" s="1">
        <f t="shared" si="154"/>
        <v>19402.914232332572</v>
      </c>
      <c r="AW180" s="1">
        <f t="shared" si="155"/>
        <v>7072.4751246109045</v>
      </c>
      <c r="AX180" s="17">
        <f t="shared" si="195"/>
        <v>0.38779097999427881</v>
      </c>
      <c r="AY180" s="17">
        <v>0.05</v>
      </c>
      <c r="AZ180" s="17">
        <v>0</v>
      </c>
      <c r="BA180" s="2">
        <f t="shared" si="206"/>
        <v>4925.5150078363704</v>
      </c>
      <c r="BB180" s="17">
        <f t="shared" si="196"/>
        <v>1.6350515837780517E-3</v>
      </c>
      <c r="BC180" s="17">
        <f t="shared" si="197"/>
        <v>1.8889916932859702E-2</v>
      </c>
      <c r="BD180" s="17">
        <f t="shared" si="198"/>
        <v>7.7864561919408271E-2</v>
      </c>
      <c r="BE180" s="1">
        <f t="shared" si="199"/>
        <v>3104.7740588121242</v>
      </c>
      <c r="BF180" s="1">
        <f t="shared" si="200"/>
        <v>1124.6884837909663</v>
      </c>
      <c r="BG180" s="1">
        <f t="shared" si="201"/>
        <v>-4229.4625426030916</v>
      </c>
      <c r="BH180" s="12">
        <f t="shared" si="214"/>
        <v>10.138318591747371</v>
      </c>
      <c r="BI180" s="2">
        <f t="shared" si="215"/>
        <v>1.2654431183473615E-4</v>
      </c>
      <c r="BJ180" s="2">
        <f t="shared" si="207"/>
        <v>1.5321627315556307E-4</v>
      </c>
      <c r="BK180" s="2">
        <f t="shared" si="208"/>
        <v>-6.0628900029013628E-4</v>
      </c>
      <c r="BL180" s="2">
        <f t="shared" si="216"/>
        <v>31.543828518149944</v>
      </c>
      <c r="BM180" s="2">
        <f t="shared" si="209"/>
        <v>14.864211035175147</v>
      </c>
      <c r="BN180" s="2">
        <f t="shared" si="210"/>
        <v>-21.439819364386008</v>
      </c>
      <c r="BO180" s="2">
        <f t="shared" si="211"/>
        <v>2404.5409583368923</v>
      </c>
      <c r="BP180" s="2">
        <f t="shared" si="212"/>
        <v>26.835265151725991</v>
      </c>
      <c r="BQ180" s="2">
        <f t="shared" si="213"/>
        <v>0</v>
      </c>
      <c r="BR180" s="11">
        <f t="shared" si="217"/>
        <v>3.8206669608146199E-2</v>
      </c>
      <c r="BS180" s="11"/>
      <c r="BT180" s="11"/>
    </row>
    <row r="181" spans="1:72" x14ac:dyDescent="0.3">
      <c r="A181" s="2">
        <f t="shared" si="156"/>
        <v>2135</v>
      </c>
      <c r="B181" s="5">
        <f t="shared" si="157"/>
        <v>1165.2564241876646</v>
      </c>
      <c r="C181" s="5">
        <f t="shared" si="158"/>
        <v>2963.4220899071952</v>
      </c>
      <c r="D181" s="5">
        <f t="shared" si="159"/>
        <v>4367.7059778517105</v>
      </c>
      <c r="E181" s="15">
        <f t="shared" si="160"/>
        <v>6.7465016852498745E-6</v>
      </c>
      <c r="F181" s="15">
        <f t="shared" si="161"/>
        <v>1.3291060709855502E-5</v>
      </c>
      <c r="G181" s="15">
        <f t="shared" si="162"/>
        <v>2.7133227647720037E-5</v>
      </c>
      <c r="H181" s="5">
        <f t="shared" si="163"/>
        <v>251151.76457201646</v>
      </c>
      <c r="I181" s="5">
        <f t="shared" si="164"/>
        <v>97937.016068120109</v>
      </c>
      <c r="J181" s="5">
        <f t="shared" si="165"/>
        <v>35667.861031117573</v>
      </c>
      <c r="K181" s="5">
        <f t="shared" si="166"/>
        <v>215533.47345594075</v>
      </c>
      <c r="L181" s="5">
        <f t="shared" si="167"/>
        <v>33048.621862431748</v>
      </c>
      <c r="M181" s="5">
        <f t="shared" si="168"/>
        <v>8166.2687946456226</v>
      </c>
      <c r="N181" s="15">
        <f t="shared" si="169"/>
        <v>7.5382187946657631E-3</v>
      </c>
      <c r="O181" s="15">
        <f t="shared" si="170"/>
        <v>9.4948957244427312E-3</v>
      </c>
      <c r="P181" s="15">
        <f t="shared" si="171"/>
        <v>8.6113459506902412E-3</v>
      </c>
      <c r="Q181" s="5">
        <f t="shared" si="172"/>
        <v>9167.076752033101</v>
      </c>
      <c r="R181" s="5">
        <f t="shared" si="173"/>
        <v>12686.510210121636</v>
      </c>
      <c r="S181" s="5">
        <f t="shared" si="174"/>
        <v>6894.0793613536434</v>
      </c>
      <c r="T181" s="5">
        <f t="shared" si="175"/>
        <v>36.500148695568846</v>
      </c>
      <c r="U181" s="5">
        <f t="shared" si="176"/>
        <v>129.53743864625741</v>
      </c>
      <c r="V181" s="5">
        <f t="shared" si="177"/>
        <v>193.28547218850798</v>
      </c>
      <c r="W181" s="15">
        <f t="shared" si="178"/>
        <v>-1.0734613539272964E-2</v>
      </c>
      <c r="X181" s="15">
        <f t="shared" si="179"/>
        <v>-1.217998157191269E-2</v>
      </c>
      <c r="Y181" s="15">
        <f t="shared" si="180"/>
        <v>-9.7425357312937999E-3</v>
      </c>
      <c r="Z181" s="5">
        <f t="shared" si="202"/>
        <v>7847.7746366972924</v>
      </c>
      <c r="AA181" s="5">
        <f t="shared" si="203"/>
        <v>36065.270382178576</v>
      </c>
      <c r="AB181" s="5">
        <f t="shared" si="204"/>
        <v>54789.829669715102</v>
      </c>
      <c r="AC181" s="16">
        <f t="shared" si="181"/>
        <v>1.3937767136373918</v>
      </c>
      <c r="AD181" s="16">
        <f t="shared" si="182"/>
        <v>2.9840846345037493</v>
      </c>
      <c r="AE181" s="16">
        <f t="shared" si="183"/>
        <v>7.9379330085959579</v>
      </c>
      <c r="AF181" s="15">
        <f t="shared" si="184"/>
        <v>-4.0504037456468023E-3</v>
      </c>
      <c r="AG181" s="15">
        <f t="shared" si="185"/>
        <v>2.9673830763510267E-4</v>
      </c>
      <c r="AH181" s="15">
        <f t="shared" si="186"/>
        <v>9.7937136394747881E-3</v>
      </c>
      <c r="AI181" s="1">
        <f t="shared" si="150"/>
        <v>464086.79890484019</v>
      </c>
      <c r="AJ181" s="1">
        <f t="shared" si="151"/>
        <v>177484.62600439816</v>
      </c>
      <c r="AK181" s="1">
        <f t="shared" si="152"/>
        <v>65185.663436742936</v>
      </c>
      <c r="AL181" s="14">
        <f t="shared" si="187"/>
        <v>65.092978917891543</v>
      </c>
      <c r="AM181" s="14">
        <f t="shared" si="188"/>
        <v>14.579628396632302</v>
      </c>
      <c r="AN181" s="14">
        <f t="shared" si="189"/>
        <v>4.7531410648566412</v>
      </c>
      <c r="AO181" s="11">
        <f t="shared" si="190"/>
        <v>5.8709934292903287E-3</v>
      </c>
      <c r="AP181" s="11">
        <f t="shared" si="191"/>
        <v>7.3959032667425323E-3</v>
      </c>
      <c r="AQ181" s="11">
        <f t="shared" si="192"/>
        <v>6.7090174357492148E-3</v>
      </c>
      <c r="AR181" s="1">
        <f t="shared" si="205"/>
        <v>251151.76457201646</v>
      </c>
      <c r="AS181" s="1">
        <f t="shared" si="193"/>
        <v>97937.016068120109</v>
      </c>
      <c r="AT181" s="1">
        <f t="shared" si="194"/>
        <v>35667.861031117573</v>
      </c>
      <c r="AU181" s="1">
        <f t="shared" si="153"/>
        <v>50230.352914403295</v>
      </c>
      <c r="AV181" s="1">
        <f t="shared" si="154"/>
        <v>19587.403213624024</v>
      </c>
      <c r="AW181" s="1">
        <f t="shared" si="155"/>
        <v>7133.5722062235145</v>
      </c>
      <c r="AX181" s="17">
        <f t="shared" si="195"/>
        <v>0.39907876567651535</v>
      </c>
      <c r="AY181" s="17">
        <v>0.05</v>
      </c>
      <c r="AZ181" s="17">
        <v>0</v>
      </c>
      <c r="BA181" s="2">
        <f t="shared" si="206"/>
        <v>4935.1437344295482</v>
      </c>
      <c r="BB181" s="17">
        <f t="shared" si="196"/>
        <v>1.5785631056271319E-3</v>
      </c>
      <c r="BC181" s="17">
        <f t="shared" si="197"/>
        <v>1.8603471086879479E-2</v>
      </c>
      <c r="BD181" s="17">
        <f t="shared" si="198"/>
        <v>7.7602291114287042E-2</v>
      </c>
      <c r="BE181" s="1">
        <f t="shared" si="199"/>
        <v>3119.492007817852</v>
      </c>
      <c r="BF181" s="1">
        <f t="shared" si="200"/>
        <v>1132.324304313579</v>
      </c>
      <c r="BG181" s="1">
        <f t="shared" si="201"/>
        <v>-4251.8163121314328</v>
      </c>
      <c r="BH181" s="12">
        <f t="shared" si="214"/>
        <v>10.103728198631988</v>
      </c>
      <c r="BI181" s="2">
        <f t="shared" si="215"/>
        <v>1.2574501699938781E-4</v>
      </c>
      <c r="BJ181" s="2">
        <f t="shared" si="207"/>
        <v>1.5142579722075874E-4</v>
      </c>
      <c r="BK181" s="2">
        <f t="shared" si="208"/>
        <v>-6.0221155861865541E-4</v>
      </c>
      <c r="BL181" s="2">
        <f t="shared" si="216"/>
        <v>31.581082905534455</v>
      </c>
      <c r="BM181" s="2">
        <f t="shared" si="209"/>
        <v>14.830190735537345</v>
      </c>
      <c r="BN181" s="2">
        <f t="shared" si="210"/>
        <v>-21.479598184142915</v>
      </c>
      <c r="BO181" s="2">
        <f t="shared" si="211"/>
        <v>2554.3377796348204</v>
      </c>
      <c r="BP181" s="2">
        <f t="shared" si="212"/>
        <v>27.155491981703008</v>
      </c>
      <c r="BQ181" s="2">
        <f t="shared" si="213"/>
        <v>0</v>
      </c>
      <c r="BR181" s="11">
        <f t="shared" si="217"/>
        <v>3.8125755426000135E-2</v>
      </c>
      <c r="BS181" s="11"/>
      <c r="BT181" s="11"/>
    </row>
    <row r="182" spans="1:72" x14ac:dyDescent="0.3">
      <c r="A182" s="2">
        <f t="shared" si="156"/>
        <v>2136</v>
      </c>
      <c r="B182" s="5">
        <f t="shared" si="157"/>
        <v>1165.2638925218728</v>
      </c>
      <c r="C182" s="5">
        <f t="shared" si="158"/>
        <v>2963.4595075789557</v>
      </c>
      <c r="D182" s="5">
        <f t="shared" si="159"/>
        <v>4367.8185623142754</v>
      </c>
      <c r="E182" s="15">
        <f t="shared" si="160"/>
        <v>6.4091766009873806E-6</v>
      </c>
      <c r="F182" s="15">
        <f t="shared" si="161"/>
        <v>1.2626507674362726E-5</v>
      </c>
      <c r="G182" s="15">
        <f t="shared" si="162"/>
        <v>2.5776566265334033E-5</v>
      </c>
      <c r="H182" s="5">
        <f t="shared" si="163"/>
        <v>253027.70805471097</v>
      </c>
      <c r="I182" s="5">
        <f t="shared" si="164"/>
        <v>98858.872542637007</v>
      </c>
      <c r="J182" s="5">
        <f t="shared" si="165"/>
        <v>35972.855321030067</v>
      </c>
      <c r="K182" s="5">
        <f t="shared" si="166"/>
        <v>217141.97932204569</v>
      </c>
      <c r="L182" s="5">
        <f t="shared" si="167"/>
        <v>33359.27900813509</v>
      </c>
      <c r="M182" s="5">
        <f t="shared" si="168"/>
        <v>8235.88590226833</v>
      </c>
      <c r="N182" s="15">
        <f t="shared" si="169"/>
        <v>7.4629051363279686E-3</v>
      </c>
      <c r="O182" s="15">
        <f t="shared" si="170"/>
        <v>9.4000030317900052E-3</v>
      </c>
      <c r="P182" s="15">
        <f t="shared" si="171"/>
        <v>8.5249591182148254E-3</v>
      </c>
      <c r="Q182" s="5">
        <f t="shared" si="172"/>
        <v>9136.4089191003932</v>
      </c>
      <c r="R182" s="5">
        <f t="shared" si="173"/>
        <v>12649.949204454575</v>
      </c>
      <c r="S182" s="5">
        <f t="shared" si="174"/>
        <v>6885.2901802955903</v>
      </c>
      <c r="T182" s="5">
        <f t="shared" si="175"/>
        <v>36.108333705195918</v>
      </c>
      <c r="U182" s="5">
        <f t="shared" si="176"/>
        <v>127.95967503067322</v>
      </c>
      <c r="V182" s="5">
        <f t="shared" si="177"/>
        <v>191.40238156937144</v>
      </c>
      <c r="W182" s="15">
        <f t="shared" si="178"/>
        <v>-1.0734613539272964E-2</v>
      </c>
      <c r="X182" s="15">
        <f t="shared" si="179"/>
        <v>-1.217998157191269E-2</v>
      </c>
      <c r="Y182" s="15">
        <f t="shared" si="180"/>
        <v>-9.7425357312937999E-3</v>
      </c>
      <c r="Z182" s="5">
        <f t="shared" si="202"/>
        <v>7646.7868101397835</v>
      </c>
      <c r="AA182" s="5">
        <f t="shared" si="203"/>
        <v>35975.411290161086</v>
      </c>
      <c r="AB182" s="5">
        <f t="shared" si="204"/>
        <v>55260.69856016156</v>
      </c>
      <c r="AC182" s="16">
        <f t="shared" si="181"/>
        <v>1.3881313552158796</v>
      </c>
      <c r="AD182" s="16">
        <f t="shared" si="182"/>
        <v>2.9849701267280317</v>
      </c>
      <c r="AE182" s="16">
        <f t="shared" si="183"/>
        <v>8.0156748513714806</v>
      </c>
      <c r="AF182" s="15">
        <f t="shared" si="184"/>
        <v>-4.0504037456468023E-3</v>
      </c>
      <c r="AG182" s="15">
        <f t="shared" si="185"/>
        <v>2.9673830763510267E-4</v>
      </c>
      <c r="AH182" s="15">
        <f t="shared" si="186"/>
        <v>9.7937136394747881E-3</v>
      </c>
      <c r="AI182" s="1">
        <f t="shared" si="150"/>
        <v>467908.47192875948</v>
      </c>
      <c r="AJ182" s="1">
        <f t="shared" si="151"/>
        <v>179323.56661758237</v>
      </c>
      <c r="AK182" s="1">
        <f t="shared" si="152"/>
        <v>65800.66929929216</v>
      </c>
      <c r="AL182" s="14">
        <f t="shared" si="187"/>
        <v>65.471317764896213</v>
      </c>
      <c r="AM182" s="14">
        <f t="shared" si="188"/>
        <v>14.68637962270598</v>
      </c>
      <c r="AN182" s="14">
        <f t="shared" si="189"/>
        <v>4.7847110820725529</v>
      </c>
      <c r="AO182" s="11">
        <f t="shared" si="190"/>
        <v>5.8122834949974255E-3</v>
      </c>
      <c r="AP182" s="11">
        <f t="shared" si="191"/>
        <v>7.3219442340751069E-3</v>
      </c>
      <c r="AQ182" s="11">
        <f t="shared" si="192"/>
        <v>6.6419272613917222E-3</v>
      </c>
      <c r="AR182" s="1">
        <f t="shared" si="205"/>
        <v>253027.70805471097</v>
      </c>
      <c r="AS182" s="1">
        <f t="shared" si="193"/>
        <v>98858.872542637007</v>
      </c>
      <c r="AT182" s="1">
        <f t="shared" si="194"/>
        <v>35972.855321030067</v>
      </c>
      <c r="AU182" s="1">
        <f t="shared" si="153"/>
        <v>50605.541610942193</v>
      </c>
      <c r="AV182" s="1">
        <f t="shared" si="154"/>
        <v>19771.774508527404</v>
      </c>
      <c r="AW182" s="1">
        <f t="shared" si="155"/>
        <v>7194.5710642060139</v>
      </c>
      <c r="AX182" s="17">
        <f t="shared" si="195"/>
        <v>0.41133280508673808</v>
      </c>
      <c r="AY182" s="17">
        <v>0.05</v>
      </c>
      <c r="AZ182" s="17">
        <v>0</v>
      </c>
      <c r="BA182" s="2">
        <f t="shared" si="206"/>
        <v>4944.1448330231215</v>
      </c>
      <c r="BB182" s="17">
        <f t="shared" si="196"/>
        <v>1.5213632352050401E-3</v>
      </c>
      <c r="BC182" s="17">
        <f t="shared" si="197"/>
        <v>1.8319437347035041E-2</v>
      </c>
      <c r="BD182" s="17">
        <f t="shared" si="198"/>
        <v>7.7332753853741873E-2</v>
      </c>
      <c r="BE182" s="1">
        <f t="shared" si="199"/>
        <v>3133.7407281946698</v>
      </c>
      <c r="BF182" s="1">
        <f t="shared" si="200"/>
        <v>1139.7212713441313</v>
      </c>
      <c r="BG182" s="1">
        <f t="shared" si="201"/>
        <v>-4273.461999538802</v>
      </c>
      <c r="BH182" s="12">
        <f t="shared" si="214"/>
        <v>10.068204124958328</v>
      </c>
      <c r="BI182" s="2">
        <f t="shared" si="215"/>
        <v>1.249258668092015E-4</v>
      </c>
      <c r="BJ182" s="2">
        <f t="shared" si="207"/>
        <v>1.496341949991562E-4</v>
      </c>
      <c r="BK182" s="2">
        <f t="shared" si="208"/>
        <v>-5.9803548186034288E-4</v>
      </c>
      <c r="BL182" s="2">
        <f t="shared" si="216"/>
        <v>31.609705755480341</v>
      </c>
      <c r="BM182" s="2">
        <f t="shared" si="209"/>
        <v>14.792667811441675</v>
      </c>
      <c r="BN182" s="2">
        <f t="shared" si="210"/>
        <v>-21.513043865804615</v>
      </c>
      <c r="BO182" s="2">
        <f t="shared" si="211"/>
        <v>2722.1524413575212</v>
      </c>
      <c r="BP182" s="2">
        <f t="shared" si="212"/>
        <v>27.479567014616435</v>
      </c>
      <c r="BQ182" s="2">
        <f t="shared" si="213"/>
        <v>0</v>
      </c>
      <c r="BR182" s="11">
        <f t="shared" si="217"/>
        <v>3.8045620342207237E-2</v>
      </c>
      <c r="BS182" s="11"/>
      <c r="BT182" s="11"/>
    </row>
    <row r="183" spans="1:72" x14ac:dyDescent="0.3">
      <c r="A183" s="2">
        <f t="shared" si="156"/>
        <v>2137</v>
      </c>
      <c r="B183" s="5">
        <f t="shared" si="157"/>
        <v>1165.2709874848429</v>
      </c>
      <c r="C183" s="5">
        <f t="shared" si="158"/>
        <v>2963.49505481596</v>
      </c>
      <c r="D183" s="5">
        <f t="shared" si="159"/>
        <v>4367.9255203106513</v>
      </c>
      <c r="E183" s="15">
        <f t="shared" si="160"/>
        <v>6.0887177709380116E-6</v>
      </c>
      <c r="F183" s="15">
        <f t="shared" si="161"/>
        <v>1.1995182290644589E-5</v>
      </c>
      <c r="G183" s="15">
        <f t="shared" si="162"/>
        <v>2.448773795206733E-5</v>
      </c>
      <c r="H183" s="5">
        <f t="shared" si="163"/>
        <v>254898.71729210953</v>
      </c>
      <c r="I183" s="5">
        <f t="shared" si="164"/>
        <v>99780.05633666896</v>
      </c>
      <c r="J183" s="5">
        <f t="shared" si="165"/>
        <v>36277.334139810555</v>
      </c>
      <c r="K183" s="5">
        <f t="shared" si="166"/>
        <v>218746.30024239328</v>
      </c>
      <c r="L183" s="5">
        <f t="shared" si="167"/>
        <v>33669.722571163707</v>
      </c>
      <c r="M183" s="5">
        <f t="shared" si="168"/>
        <v>8305.3921068760519</v>
      </c>
      <c r="N183" s="15">
        <f t="shared" si="169"/>
        <v>7.3883498960289895E-3</v>
      </c>
      <c r="O183" s="15">
        <f t="shared" si="170"/>
        <v>9.3060633280745986E-3</v>
      </c>
      <c r="P183" s="15">
        <f t="shared" si="171"/>
        <v>8.4394326770091954E-3</v>
      </c>
      <c r="Q183" s="5">
        <f t="shared" si="172"/>
        <v>9105.166906092345</v>
      </c>
      <c r="R183" s="5">
        <f t="shared" si="173"/>
        <v>12612.311727423397</v>
      </c>
      <c r="S183" s="5">
        <f t="shared" si="174"/>
        <v>6875.920190530428</v>
      </c>
      <c r="T183" s="5">
        <f t="shared" si="175"/>
        <v>35.720724697323533</v>
      </c>
      <c r="U183" s="5">
        <f t="shared" si="176"/>
        <v>126.40112854685169</v>
      </c>
      <c r="V183" s="5">
        <f t="shared" si="177"/>
        <v>189.53763702787711</v>
      </c>
      <c r="W183" s="15">
        <f t="shared" si="178"/>
        <v>-1.0734613539272964E-2</v>
      </c>
      <c r="X183" s="15">
        <f t="shared" si="179"/>
        <v>-1.217998157191269E-2</v>
      </c>
      <c r="Y183" s="15">
        <f t="shared" si="180"/>
        <v>-9.7425357312937999E-3</v>
      </c>
      <c r="Z183" s="5">
        <f t="shared" si="202"/>
        <v>7435.5532370090041</v>
      </c>
      <c r="AA183" s="5">
        <f t="shared" si="203"/>
        <v>35882.378973702122</v>
      </c>
      <c r="AB183" s="5">
        <f t="shared" si="204"/>
        <v>55730.764820755481</v>
      </c>
      <c r="AC183" s="16">
        <f t="shared" si="181"/>
        <v>1.3825088627752635</v>
      </c>
      <c r="AD183" s="16">
        <f t="shared" si="182"/>
        <v>2.9858558817117782</v>
      </c>
      <c r="AE183" s="16">
        <f t="shared" si="183"/>
        <v>8.0941780754929518</v>
      </c>
      <c r="AF183" s="15">
        <f t="shared" si="184"/>
        <v>-4.0504037456468023E-3</v>
      </c>
      <c r="AG183" s="15">
        <f t="shared" si="185"/>
        <v>2.9673830763510267E-4</v>
      </c>
      <c r="AH183" s="15">
        <f t="shared" si="186"/>
        <v>9.7937136394747881E-3</v>
      </c>
      <c r="AI183" s="1">
        <f t="shared" si="150"/>
        <v>471723.16634682578</v>
      </c>
      <c r="AJ183" s="1">
        <f t="shared" si="151"/>
        <v>181162.98446435152</v>
      </c>
      <c r="AK183" s="1">
        <f t="shared" si="152"/>
        <v>66415.173433568954</v>
      </c>
      <c r="AL183" s="14">
        <f t="shared" si="187"/>
        <v>65.848050245940456</v>
      </c>
      <c r="AM183" s="14">
        <f t="shared" si="188"/>
        <v>14.792837146777911</v>
      </c>
      <c r="AN183" s="14">
        <f t="shared" si="189"/>
        <v>4.8161729880167146</v>
      </c>
      <c r="AO183" s="11">
        <f t="shared" si="190"/>
        <v>5.7541606600474511E-3</v>
      </c>
      <c r="AP183" s="11">
        <f t="shared" si="191"/>
        <v>7.2487247917343558E-3</v>
      </c>
      <c r="AQ183" s="11">
        <f t="shared" si="192"/>
        <v>6.5755079887778048E-3</v>
      </c>
      <c r="AR183" s="1">
        <f t="shared" si="205"/>
        <v>254898.71729210953</v>
      </c>
      <c r="AS183" s="1">
        <f t="shared" si="193"/>
        <v>99780.05633666896</v>
      </c>
      <c r="AT183" s="1">
        <f t="shared" si="194"/>
        <v>36277.334139810555</v>
      </c>
      <c r="AU183" s="1">
        <f t="shared" si="153"/>
        <v>50979.743458421908</v>
      </c>
      <c r="AV183" s="1">
        <f t="shared" si="154"/>
        <v>19956.011267333794</v>
      </c>
      <c r="AW183" s="1">
        <f t="shared" si="155"/>
        <v>7255.466827962111</v>
      </c>
      <c r="AX183" s="17">
        <f t="shared" si="195"/>
        <v>0.42475869679317585</v>
      </c>
      <c r="AY183" s="17">
        <v>0.05</v>
      </c>
      <c r="AZ183" s="17">
        <v>0</v>
      </c>
      <c r="BA183" s="2">
        <f t="shared" si="206"/>
        <v>4952.4348515733309</v>
      </c>
      <c r="BB183" s="17">
        <f t="shared" si="196"/>
        <v>1.4631401004569253E-3</v>
      </c>
      <c r="BC183" s="17">
        <f t="shared" si="197"/>
        <v>1.803755879457921E-2</v>
      </c>
      <c r="BD183" s="17">
        <f t="shared" si="198"/>
        <v>7.7054838361671762E-2</v>
      </c>
      <c r="BE183" s="1">
        <f t="shared" si="199"/>
        <v>3147.4366467780742</v>
      </c>
      <c r="BF183" s="1">
        <f t="shared" si="200"/>
        <v>1146.8884282575814</v>
      </c>
      <c r="BG183" s="1">
        <f t="shared" si="201"/>
        <v>-4294.3250750356565</v>
      </c>
      <c r="BH183" s="12">
        <f t="shared" si="214"/>
        <v>10.031601494528227</v>
      </c>
      <c r="BI183" s="2">
        <f t="shared" si="215"/>
        <v>1.2408221856382749E-4</v>
      </c>
      <c r="BJ183" s="2">
        <f t="shared" si="207"/>
        <v>1.4784023521900193E-4</v>
      </c>
      <c r="BK183" s="2">
        <f t="shared" si="208"/>
        <v>-5.9374481149433614E-4</v>
      </c>
      <c r="BL183" s="2">
        <f t="shared" si="216"/>
        <v>31.628398350678808</v>
      </c>
      <c r="BM183" s="2">
        <f t="shared" si="209"/>
        <v>14.751506998978403</v>
      </c>
      <c r="BN183" s="2">
        <f t="shared" si="210"/>
        <v>-21.539478920358864</v>
      </c>
      <c r="BO183" s="2">
        <f t="shared" si="211"/>
        <v>2912.2364811364332</v>
      </c>
      <c r="BP183" s="2">
        <f t="shared" si="212"/>
        <v>27.807536509716062</v>
      </c>
      <c r="BQ183" s="2">
        <f t="shared" si="213"/>
        <v>0</v>
      </c>
      <c r="BR183" s="11">
        <f t="shared" si="217"/>
        <v>3.7966258000428715E-2</v>
      </c>
      <c r="BS183" s="11"/>
      <c r="BT183" s="11"/>
    </row>
    <row r="184" spans="1:72" x14ac:dyDescent="0.3">
      <c r="A184" s="2">
        <f t="shared" si="156"/>
        <v>2138</v>
      </c>
      <c r="B184" s="5">
        <f t="shared" si="157"/>
        <v>1165.2777277407038</v>
      </c>
      <c r="C184" s="5">
        <f t="shared" si="158"/>
        <v>2963.5288250961903</v>
      </c>
      <c r="D184" s="5">
        <f t="shared" si="159"/>
        <v>4368.0271328954095</v>
      </c>
      <c r="E184" s="15">
        <f t="shared" si="160"/>
        <v>5.7842818823911106E-6</v>
      </c>
      <c r="F184" s="15">
        <f t="shared" si="161"/>
        <v>1.139542317611236E-5</v>
      </c>
      <c r="G184" s="15">
        <f t="shared" si="162"/>
        <v>2.3263351054463962E-5</v>
      </c>
      <c r="H184" s="5">
        <f t="shared" si="163"/>
        <v>256764.67102902418</v>
      </c>
      <c r="I184" s="5">
        <f t="shared" si="164"/>
        <v>100700.48422327432</v>
      </c>
      <c r="J184" s="5">
        <f t="shared" si="165"/>
        <v>36581.273285436182</v>
      </c>
      <c r="K184" s="5">
        <f t="shared" si="166"/>
        <v>220346.33024940055</v>
      </c>
      <c r="L184" s="5">
        <f t="shared" si="167"/>
        <v>33979.923991461699</v>
      </c>
      <c r="M184" s="5">
        <f t="shared" si="168"/>
        <v>8374.7816056233514</v>
      </c>
      <c r="N184" s="15">
        <f t="shared" si="169"/>
        <v>7.3145466014019611E-3</v>
      </c>
      <c r="O184" s="15">
        <f t="shared" si="170"/>
        <v>9.2130673082426728E-3</v>
      </c>
      <c r="P184" s="15">
        <f t="shared" si="171"/>
        <v>8.354752894791373E-3</v>
      </c>
      <c r="Q184" s="5">
        <f t="shared" si="172"/>
        <v>9073.3641813241429</v>
      </c>
      <c r="R184" s="5">
        <f t="shared" si="173"/>
        <v>12573.620069515449</v>
      </c>
      <c r="S184" s="5">
        <f t="shared" si="174"/>
        <v>6865.9779527539586</v>
      </c>
      <c r="T184" s="5">
        <f t="shared" si="175"/>
        <v>35.337276522355005</v>
      </c>
      <c r="U184" s="5">
        <f t="shared" si="176"/>
        <v>124.86156513048208</v>
      </c>
      <c r="V184" s="5">
        <f t="shared" si="177"/>
        <v>187.69105982670803</v>
      </c>
      <c r="W184" s="15">
        <f t="shared" si="178"/>
        <v>-1.0734613539272964E-2</v>
      </c>
      <c r="X184" s="15">
        <f t="shared" si="179"/>
        <v>-1.217998157191269E-2</v>
      </c>
      <c r="Y184" s="15">
        <f t="shared" si="180"/>
        <v>-9.7425357312937999E-3</v>
      </c>
      <c r="Z184" s="5">
        <f t="shared" si="202"/>
        <v>7211.7930668493636</v>
      </c>
      <c r="AA184" s="5">
        <f t="shared" si="203"/>
        <v>35786.233891953059</v>
      </c>
      <c r="AB184" s="5">
        <f t="shared" si="204"/>
        <v>56199.990828182454</v>
      </c>
      <c r="AC184" s="16">
        <f t="shared" si="181"/>
        <v>1.3769091436990888</v>
      </c>
      <c r="AD184" s="16">
        <f t="shared" si="182"/>
        <v>2.9867418995329595</v>
      </c>
      <c r="AE184" s="16">
        <f t="shared" si="183"/>
        <v>8.1734501377112441</v>
      </c>
      <c r="AF184" s="15">
        <f t="shared" si="184"/>
        <v>-4.0504037456468023E-3</v>
      </c>
      <c r="AG184" s="15">
        <f t="shared" si="185"/>
        <v>2.9673830763510267E-4</v>
      </c>
      <c r="AH184" s="15">
        <f t="shared" si="186"/>
        <v>9.7937136394747881E-3</v>
      </c>
      <c r="AI184" s="1">
        <f t="shared" si="150"/>
        <v>475530.59317056509</v>
      </c>
      <c r="AJ184" s="1">
        <f t="shared" si="151"/>
        <v>183002.69728525015</v>
      </c>
      <c r="AK184" s="1">
        <f t="shared" si="152"/>
        <v>67029.122918174166</v>
      </c>
      <c r="AL184" s="14">
        <f t="shared" si="187"/>
        <v>66.223161503603805</v>
      </c>
      <c r="AM184" s="14">
        <f t="shared" si="188"/>
        <v>14.898994060090189</v>
      </c>
      <c r="AN184" s="14">
        <f t="shared" si="189"/>
        <v>4.8475250841351736</v>
      </c>
      <c r="AO184" s="11">
        <f t="shared" si="190"/>
        <v>5.6966190534469769E-3</v>
      </c>
      <c r="AP184" s="11">
        <f t="shared" si="191"/>
        <v>7.1762375438170125E-3</v>
      </c>
      <c r="AQ184" s="11">
        <f t="shared" si="192"/>
        <v>6.5097529088900263E-3</v>
      </c>
      <c r="AR184" s="1">
        <f t="shared" si="205"/>
        <v>256764.67102902418</v>
      </c>
      <c r="AS184" s="1">
        <f t="shared" si="193"/>
        <v>100700.48422327432</v>
      </c>
      <c r="AT184" s="1">
        <f t="shared" si="194"/>
        <v>36581.273285436182</v>
      </c>
      <c r="AU184" s="1">
        <f t="shared" si="153"/>
        <v>51352.934205804835</v>
      </c>
      <c r="AV184" s="1">
        <f t="shared" si="154"/>
        <v>20140.096844654865</v>
      </c>
      <c r="AW184" s="1">
        <f t="shared" si="155"/>
        <v>7316.2546570872364</v>
      </c>
      <c r="AX184" s="17">
        <f t="shared" si="195"/>
        <v>0.43963951341392771</v>
      </c>
      <c r="AY184" s="17">
        <v>0.05</v>
      </c>
      <c r="AZ184" s="17">
        <v>0</v>
      </c>
      <c r="BA184" s="2">
        <f t="shared" si="206"/>
        <v>4959.9008893492446</v>
      </c>
      <c r="BB184" s="17">
        <f t="shared" si="196"/>
        <v>1.4034767154097432E-3</v>
      </c>
      <c r="BC184" s="17">
        <f t="shared" si="197"/>
        <v>1.7757493320926278E-2</v>
      </c>
      <c r="BD184" s="17">
        <f t="shared" si="198"/>
        <v>7.6767014243401335E-2</v>
      </c>
      <c r="BE184" s="1">
        <f t="shared" si="199"/>
        <v>3160.4676111059152</v>
      </c>
      <c r="BF184" s="1">
        <f t="shared" si="200"/>
        <v>1153.8378852801911</v>
      </c>
      <c r="BG184" s="1">
        <f t="shared" si="201"/>
        <v>-4314.3054963861068</v>
      </c>
      <c r="BH184" s="12">
        <f t="shared" si="214"/>
        <v>9.9937209453657001</v>
      </c>
      <c r="BI184" s="2">
        <f t="shared" si="215"/>
        <v>1.2320778936103369E-4</v>
      </c>
      <c r="BJ184" s="2">
        <f t="shared" si="207"/>
        <v>1.4604207630498868E-4</v>
      </c>
      <c r="BK184" s="2">
        <f t="shared" si="208"/>
        <v>-5.8931744758465836E-4</v>
      </c>
      <c r="BL184" s="2">
        <f t="shared" si="216"/>
        <v>31.63540750349912</v>
      </c>
      <c r="BM184" s="2">
        <f t="shared" si="209"/>
        <v>14.706507800884737</v>
      </c>
      <c r="BN184" s="2">
        <f t="shared" si="210"/>
        <v>-21.5579826019701</v>
      </c>
      <c r="BO184" s="2">
        <f t="shared" si="211"/>
        <v>3130.5361644937857</v>
      </c>
      <c r="BP184" s="2">
        <f t="shared" si="212"/>
        <v>28.139447287834891</v>
      </c>
      <c r="BQ184" s="2">
        <f t="shared" si="213"/>
        <v>0</v>
      </c>
      <c r="BR184" s="11">
        <f t="shared" si="217"/>
        <v>3.7887662199639544E-2</v>
      </c>
      <c r="BS184" s="11"/>
      <c r="BT184" s="11"/>
    </row>
    <row r="185" spans="1:72" x14ac:dyDescent="0.3">
      <c r="A185" s="2">
        <f t="shared" si="156"/>
        <v>2139</v>
      </c>
      <c r="B185" s="5">
        <f t="shared" si="157"/>
        <v>1165.28413102081</v>
      </c>
      <c r="C185" s="5">
        <f t="shared" si="158"/>
        <v>2963.560907227994</v>
      </c>
      <c r="D185" s="5">
        <f t="shared" si="159"/>
        <v>4368.1236670965873</v>
      </c>
      <c r="E185" s="15">
        <f t="shared" si="160"/>
        <v>5.4950677882715551E-6</v>
      </c>
      <c r="F185" s="15">
        <f t="shared" si="161"/>
        <v>1.0825652017306742E-5</v>
      </c>
      <c r="G185" s="15">
        <f t="shared" si="162"/>
        <v>2.2100183501740762E-5</v>
      </c>
      <c r="H185" s="5">
        <f t="shared" si="163"/>
        <v>258625.45082829072</v>
      </c>
      <c r="I185" s="5">
        <f t="shared" si="164"/>
        <v>101620.07403285586</v>
      </c>
      <c r="J185" s="5">
        <f t="shared" si="165"/>
        <v>36884.648630462521</v>
      </c>
      <c r="K185" s="5">
        <f t="shared" si="166"/>
        <v>221941.96586349298</v>
      </c>
      <c r="L185" s="5">
        <f t="shared" si="167"/>
        <v>34289.855081098212</v>
      </c>
      <c r="M185" s="5">
        <f t="shared" si="168"/>
        <v>8444.048621677206</v>
      </c>
      <c r="N185" s="15">
        <f t="shared" si="169"/>
        <v>7.2414893966530336E-3</v>
      </c>
      <c r="O185" s="15">
        <f t="shared" si="170"/>
        <v>9.1210059714785796E-3</v>
      </c>
      <c r="P185" s="15">
        <f t="shared" si="171"/>
        <v>8.2709041639179581E-3</v>
      </c>
      <c r="Q185" s="5">
        <f t="shared" si="172"/>
        <v>9041.0141603146021</v>
      </c>
      <c r="R185" s="5">
        <f t="shared" si="173"/>
        <v>12533.896508863902</v>
      </c>
      <c r="S185" s="5">
        <f t="shared" si="174"/>
        <v>6855.4720090836699</v>
      </c>
      <c r="T185" s="5">
        <f t="shared" si="175"/>
        <v>34.957944515357099</v>
      </c>
      <c r="U185" s="5">
        <f t="shared" si="176"/>
        <v>123.34075356815264</v>
      </c>
      <c r="V185" s="5">
        <f t="shared" si="177"/>
        <v>185.86247296990192</v>
      </c>
      <c r="W185" s="15">
        <f t="shared" si="178"/>
        <v>-1.0734613539272964E-2</v>
      </c>
      <c r="X185" s="15">
        <f t="shared" si="179"/>
        <v>-1.217998157191269E-2</v>
      </c>
      <c r="Y185" s="15">
        <f t="shared" si="180"/>
        <v>-9.7425357312937999E-3</v>
      </c>
      <c r="Z185" s="5">
        <f t="shared" si="202"/>
        <v>6972.3389298394513</v>
      </c>
      <c r="AA185" s="5">
        <f t="shared" si="203"/>
        <v>35687.036565303009</v>
      </c>
      <c r="AB185" s="5">
        <f t="shared" si="204"/>
        <v>56668.339199645896</v>
      </c>
      <c r="AC185" s="16">
        <f t="shared" si="181"/>
        <v>1.3713321057460346</v>
      </c>
      <c r="AD185" s="16">
        <f t="shared" si="182"/>
        <v>2.9876281802695699</v>
      </c>
      <c r="AE185" s="16">
        <f t="shared" si="183"/>
        <v>8.2534985678065134</v>
      </c>
      <c r="AF185" s="15">
        <f t="shared" si="184"/>
        <v>-4.0504037456468023E-3</v>
      </c>
      <c r="AG185" s="15">
        <f t="shared" si="185"/>
        <v>2.9673830763510267E-4</v>
      </c>
      <c r="AH185" s="15">
        <f t="shared" si="186"/>
        <v>9.7937136394747881E-3</v>
      </c>
      <c r="AI185" s="1">
        <f t="shared" ref="AI185:AI248" si="218">(1-$AI$5)*AI184+AU184</f>
        <v>479330.46805931343</v>
      </c>
      <c r="AJ185" s="1">
        <f t="shared" ref="AJ185:AJ248" si="219">(1-$AI$5)*AJ184+AV184</f>
        <v>184842.52440137998</v>
      </c>
      <c r="AK185" s="1">
        <f t="shared" ref="AK185:AK248" si="220">(1-$AI$5)*AK184+AW184</f>
        <v>67642.465283443977</v>
      </c>
      <c r="AL185" s="14">
        <f t="shared" si="187"/>
        <v>66.596637145968728</v>
      </c>
      <c r="AM185" s="14">
        <f t="shared" si="188"/>
        <v>15.004843593423924</v>
      </c>
      <c r="AN185" s="14">
        <f t="shared" si="189"/>
        <v>4.8787657127473665</v>
      </c>
      <c r="AO185" s="11">
        <f t="shared" si="190"/>
        <v>5.6396528629125073E-3</v>
      </c>
      <c r="AP185" s="11">
        <f t="shared" si="191"/>
        <v>7.104475168378842E-3</v>
      </c>
      <c r="AQ185" s="11">
        <f t="shared" si="192"/>
        <v>6.444655379801126E-3</v>
      </c>
      <c r="AR185" s="1">
        <f t="shared" si="205"/>
        <v>258625.45082829072</v>
      </c>
      <c r="AS185" s="1">
        <f t="shared" si="193"/>
        <v>101620.07403285586</v>
      </c>
      <c r="AT185" s="1">
        <f t="shared" si="194"/>
        <v>36884.648630462521</v>
      </c>
      <c r="AU185" s="1">
        <f t="shared" ref="AU185:AU248" si="221">$AU$5*AR185</f>
        <v>51725.090165658148</v>
      </c>
      <c r="AV185" s="1">
        <f t="shared" ref="AV185:AV248" si="222">$AU$5*AS185</f>
        <v>20324.014806571173</v>
      </c>
      <c r="AW185" s="1">
        <f t="shared" ref="AW185:AW248" si="223">$AU$5*AT185</f>
        <v>7376.929726092505</v>
      </c>
      <c r="AX185" s="17">
        <f t="shared" si="195"/>
        <v>0.45637969388667393</v>
      </c>
      <c r="AY185" s="17">
        <v>0.05</v>
      </c>
      <c r="AZ185" s="17">
        <v>0</v>
      </c>
      <c r="BA185" s="2">
        <f t="shared" si="206"/>
        <v>4966.3857347394187</v>
      </c>
      <c r="BB185" s="17">
        <f t="shared" si="196"/>
        <v>1.3417979791408487E-3</v>
      </c>
      <c r="BC185" s="17">
        <f t="shared" si="197"/>
        <v>1.7478770610643332E-2</v>
      </c>
      <c r="BD185" s="17">
        <f t="shared" si="198"/>
        <v>7.6467120790121551E-2</v>
      </c>
      <c r="BE185" s="1">
        <f t="shared" si="199"/>
        <v>3172.6784361883247</v>
      </c>
      <c r="BF185" s="1">
        <f t="shared" si="200"/>
        <v>1160.5863023665784</v>
      </c>
      <c r="BG185" s="1">
        <f t="shared" si="201"/>
        <v>-4333.2647385549026</v>
      </c>
      <c r="BH185" s="12">
        <f t="shared" si="214"/>
        <v>9.9542810746230366</v>
      </c>
      <c r="BI185" s="2">
        <f t="shared" si="215"/>
        <v>1.2229382801392898E-4</v>
      </c>
      <c r="BJ185" s="2">
        <f t="shared" si="207"/>
        <v>1.4423696390048439E-4</v>
      </c>
      <c r="BK185" s="2">
        <f t="shared" si="208"/>
        <v>-5.8472205619310418E-4</v>
      </c>
      <c r="BL185" s="2">
        <f t="shared" si="216"/>
        <v>31.628296403619832</v>
      </c>
      <c r="BM185" s="2">
        <f t="shared" si="209"/>
        <v>14.657370949841582</v>
      </c>
      <c r="BN185" s="2">
        <f t="shared" si="210"/>
        <v>-21.56726758916421</v>
      </c>
      <c r="BO185" s="2">
        <f t="shared" si="211"/>
        <v>3385.7047188334614</v>
      </c>
      <c r="BP185" s="2">
        <f t="shared" si="212"/>
        <v>28.475346740238098</v>
      </c>
      <c r="BQ185" s="2">
        <f t="shared" si="213"/>
        <v>0</v>
      </c>
      <c r="BR185" s="11">
        <f t="shared" si="217"/>
        <v>3.780982697112531E-2</v>
      </c>
      <c r="BS185" s="11"/>
      <c r="BT185" s="11"/>
    </row>
    <row r="186" spans="1:72" x14ac:dyDescent="0.3">
      <c r="A186" s="2">
        <f t="shared" ref="A186:A249" si="224">1+A185</f>
        <v>2140</v>
      </c>
      <c r="B186" s="5">
        <f t="shared" ref="B186:B249" si="225">B185*(1+E186)</f>
        <v>1165.2902141703378</v>
      </c>
      <c r="C186" s="5">
        <f t="shared" ref="C186:C249" si="226">C185*(1+F186)</f>
        <v>2963.5913855831523</v>
      </c>
      <c r="D186" s="5">
        <f t="shared" ref="D186:D249" si="227">D185*(1+G186)</f>
        <v>4368.2153766144584</v>
      </c>
      <c r="E186" s="15">
        <f t="shared" ref="E186:E249" si="228">E185*$E$5</f>
        <v>5.2203143988579772E-6</v>
      </c>
      <c r="F186" s="15">
        <f t="shared" ref="F186:F249" si="229">F185*$E$5</f>
        <v>1.0284369416441405E-5</v>
      </c>
      <c r="G186" s="15">
        <f t="shared" ref="G186:G249" si="230">G185*$E$5</f>
        <v>2.0995174326653724E-5</v>
      </c>
      <c r="H186" s="5">
        <f t="shared" ref="H186:H249" si="231">AR186</f>
        <v>260480.94130854015</v>
      </c>
      <c r="I186" s="5">
        <f t="shared" ref="I186:I249" si="232">AS186</f>
        <v>102538.74470149372</v>
      </c>
      <c r="J186" s="5">
        <f t="shared" ref="J186:J249" si="233">AT186</f>
        <v>37187.435996493092</v>
      </c>
      <c r="K186" s="5">
        <f t="shared" ref="K186:K249" si="234">H186/B186*1000</f>
        <v>223533.10629489593</v>
      </c>
      <c r="L186" s="5">
        <f t="shared" ref="L186:L249" si="235">I186/C186*1000</f>
        <v>34599.488040189775</v>
      </c>
      <c r="M186" s="5">
        <f t="shared" ref="M186:M249" si="236">J186/D186*1000</f>
        <v>8513.1873752330503</v>
      </c>
      <c r="N186" s="15">
        <f t="shared" ref="N186:N249" si="237">K186/K185-1</f>
        <v>7.1691733702206051E-3</v>
      </c>
      <c r="O186" s="15">
        <f t="shared" ref="O186:O249" si="238">L186/L185-1</f>
        <v>9.0298707404641299E-3</v>
      </c>
      <c r="P186" s="15">
        <f t="shared" ref="P186:P249" si="239">M186/M185-1</f>
        <v>8.1878677697750923E-3</v>
      </c>
      <c r="Q186" s="5">
        <f t="shared" ref="Q186:Q249" si="240">T186*H186/1000</f>
        <v>9008.1302091547859</v>
      </c>
      <c r="R186" s="5">
        <f t="shared" ref="R186:R249" si="241">U186*I186/1000</f>
        <v>12493.163304894042</v>
      </c>
      <c r="S186" s="5">
        <f t="shared" ref="S186:S249" si="242">V186*J186/1000</f>
        <v>6844.4108578958085</v>
      </c>
      <c r="T186" s="5">
        <f t="shared" ref="T186:T249" si="243">T185*(1+W186)</f>
        <v>34.582684490857396</v>
      </c>
      <c r="U186" s="5">
        <f t="shared" ref="U186:U249" si="244">U185*(1+X186)</f>
        <v>121.83846546262671</v>
      </c>
      <c r="V186" s="5">
        <f t="shared" ref="V186:V249" si="245">V185*(1+Y186)</f>
        <v>184.05170118588603</v>
      </c>
      <c r="W186" s="15">
        <f t="shared" ref="W186:W249" si="246">T$5-1</f>
        <v>-1.0734613539272964E-2</v>
      </c>
      <c r="X186" s="15">
        <f t="shared" ref="X186:X249" si="247">U$5-1</f>
        <v>-1.217998157191269E-2</v>
      </c>
      <c r="Y186" s="15">
        <f t="shared" ref="Y186:Y249" si="248">V$5-1</f>
        <v>-9.7425357312937999E-3</v>
      </c>
      <c r="Z186" s="5">
        <f t="shared" si="202"/>
        <v>6712.6317687852579</v>
      </c>
      <c r="AA186" s="5">
        <f t="shared" si="203"/>
        <v>35584.84755253591</v>
      </c>
      <c r="AB186" s="5">
        <f t="shared" si="204"/>
        <v>57135.77267449881</v>
      </c>
      <c r="AC186" s="16">
        <f t="shared" ref="AC186:AC249" si="249">AC185*(1+AF186)</f>
        <v>1.365777657048395</v>
      </c>
      <c r="AD186" s="16">
        <f t="shared" ref="AD186:AD249" si="250">AD185*(1+AG186)</f>
        <v>2.9885147239996259</v>
      </c>
      <c r="AE186" s="16">
        <f t="shared" ref="AE186:AE249" si="251">AE185*(1+AH186)</f>
        <v>8.3343309693034264</v>
      </c>
      <c r="AF186" s="15">
        <f t="shared" ref="AF186:AF249" si="252">AC$5-1</f>
        <v>-4.0504037456468023E-3</v>
      </c>
      <c r="AG186" s="15">
        <f t="shared" ref="AG186:AG249" si="253">AD$5-1</f>
        <v>2.9673830763510267E-4</v>
      </c>
      <c r="AH186" s="15">
        <f t="shared" ref="AH186:AH249" si="254">AE$5-1</f>
        <v>9.7937136394747881E-3</v>
      </c>
      <c r="AI186" s="1">
        <f t="shared" si="218"/>
        <v>483122.51141904027</v>
      </c>
      <c r="AJ186" s="1">
        <f t="shared" si="219"/>
        <v>186682.28676781317</v>
      </c>
      <c r="AK186" s="1">
        <f t="shared" si="220"/>
        <v>68255.148481192082</v>
      </c>
      <c r="AL186" s="14">
        <f t="shared" ref="AL186:AL249" si="255">AL185*(1+AO186)</f>
        <v>66.968463242155934</v>
      </c>
      <c r="AM186" s="14">
        <f t="shared" ref="AM186:AM249" si="256">AM185*(1+AP186)</f>
        <v>15.110379116751664</v>
      </c>
      <c r="AN186" s="14">
        <f t="shared" ref="AN186:AN249" si="257">AN185*(1+AQ186)</f>
        <v>4.9098932568078393</v>
      </c>
      <c r="AO186" s="11">
        <f t="shared" ref="AO186:AO249" si="258">AO$5*AO185</f>
        <v>5.5832563342833822E-3</v>
      </c>
      <c r="AP186" s="11">
        <f t="shared" ref="AP186:AP249" si="259">AP$5*AP185</f>
        <v>7.0334304166950537E-3</v>
      </c>
      <c r="AQ186" s="11">
        <f t="shared" ref="AQ186:AQ249" si="260">AQ$5*AQ185</f>
        <v>6.3802088260031149E-3</v>
      </c>
      <c r="AR186" s="1">
        <f t="shared" si="205"/>
        <v>260480.94130854015</v>
      </c>
      <c r="AS186" s="1">
        <f t="shared" si="193"/>
        <v>102538.74470149372</v>
      </c>
      <c r="AT186" s="1">
        <f t="shared" si="194"/>
        <v>37187.435996493092</v>
      </c>
      <c r="AU186" s="1">
        <f t="shared" si="221"/>
        <v>52096.188261708034</v>
      </c>
      <c r="AV186" s="1">
        <f t="shared" si="222"/>
        <v>20507.748940298745</v>
      </c>
      <c r="AW186" s="1">
        <f t="shared" si="223"/>
        <v>7437.4871992986191</v>
      </c>
      <c r="AX186" s="17">
        <f t="shared" si="195"/>
        <v>0.47558399330191697</v>
      </c>
      <c r="AY186" s="17">
        <v>0.05</v>
      </c>
      <c r="AZ186" s="17">
        <v>0</v>
      </c>
      <c r="BA186" s="2">
        <f t="shared" si="206"/>
        <v>4971.6625997909987</v>
      </c>
      <c r="BB186" s="17">
        <f t="shared" si="196"/>
        <v>1.2772807082309201E-3</v>
      </c>
      <c r="BC186" s="17">
        <f t="shared" si="197"/>
        <v>1.720071874442014E-2</v>
      </c>
      <c r="BD186" s="17">
        <f t="shared" si="198"/>
        <v>7.6152006470702763E-2</v>
      </c>
      <c r="BE186" s="1">
        <f t="shared" si="199"/>
        <v>3183.8463071044757</v>
      </c>
      <c r="BF186" s="1">
        <f t="shared" si="200"/>
        <v>1167.157423312558</v>
      </c>
      <c r="BG186" s="1">
        <f t="shared" si="201"/>
        <v>-4351.0037304170355</v>
      </c>
      <c r="BH186" s="12">
        <f t="shared" si="214"/>
        <v>9.9128715131483176</v>
      </c>
      <c r="BI186" s="2">
        <f t="shared" si="215"/>
        <v>1.2132770735683046E-4</v>
      </c>
      <c r="BJ186" s="2">
        <f t="shared" si="207"/>
        <v>1.4242071491173678E-4</v>
      </c>
      <c r="BK186" s="2">
        <f t="shared" si="208"/>
        <v>-5.7991280895139548E-4</v>
      </c>
      <c r="BL186" s="2">
        <f t="shared" si="216"/>
        <v>31.60355541911429</v>
      </c>
      <c r="BM186" s="2">
        <f t="shared" si="209"/>
        <v>14.603641326538797</v>
      </c>
      <c r="BN186" s="2">
        <f t="shared" si="210"/>
        <v>-21.565470466426547</v>
      </c>
      <c r="BO186" s="2">
        <f t="shared" si="211"/>
        <v>3690.9686249325027</v>
      </c>
      <c r="BP186" s="2">
        <f t="shared" si="212"/>
        <v>28.815282839166315</v>
      </c>
      <c r="BQ186" s="2">
        <f t="shared" si="213"/>
        <v>0</v>
      </c>
      <c r="BR186" s="11">
        <f t="shared" si="217"/>
        <v>3.7732746710048531E-2</v>
      </c>
      <c r="BS186" s="11"/>
      <c r="BT186" s="11"/>
    </row>
    <row r="187" spans="1:72" x14ac:dyDescent="0.3">
      <c r="A187" s="2">
        <f t="shared" si="224"/>
        <v>2141</v>
      </c>
      <c r="B187" s="5">
        <f t="shared" si="225"/>
        <v>1165.2959931925573</v>
      </c>
      <c r="C187" s="5">
        <f t="shared" si="226"/>
        <v>2963.6203403183304</v>
      </c>
      <c r="D187" s="5">
        <f t="shared" si="227"/>
        <v>4368.3025024856197</v>
      </c>
      <c r="E187" s="15">
        <f t="shared" si="228"/>
        <v>4.9592986789150782E-6</v>
      </c>
      <c r="F187" s="15">
        <f t="shared" si="229"/>
        <v>9.7701509456193339E-6</v>
      </c>
      <c r="G187" s="15">
        <f t="shared" si="230"/>
        <v>1.9945415610321037E-5</v>
      </c>
      <c r="H187" s="5">
        <f t="shared" si="231"/>
        <v>262331.03054636595</v>
      </c>
      <c r="I187" s="5">
        <f t="shared" si="232"/>
        <v>103456.41634291146</v>
      </c>
      <c r="J187" s="5">
        <f t="shared" si="233"/>
        <v>37489.610939321261</v>
      </c>
      <c r="K187" s="5">
        <f t="shared" si="234"/>
        <v>225119.65378655301</v>
      </c>
      <c r="L187" s="5">
        <f t="shared" si="235"/>
        <v>34908.795480799985</v>
      </c>
      <c r="M187" s="5">
        <f t="shared" si="236"/>
        <v>8582.1920340885736</v>
      </c>
      <c r="N187" s="15">
        <f t="shared" si="237"/>
        <v>7.0975951524783198E-3</v>
      </c>
      <c r="O187" s="15">
        <f t="shared" si="238"/>
        <v>8.9396536807402338E-3</v>
      </c>
      <c r="P187" s="15">
        <f t="shared" si="239"/>
        <v>8.1056196479680764E-3</v>
      </c>
      <c r="Q187" s="5">
        <f t="shared" si="240"/>
        <v>8974.7256531684598</v>
      </c>
      <c r="R187" s="5">
        <f t="shared" si="241"/>
        <v>12451.442694872951</v>
      </c>
      <c r="S187" s="5">
        <f t="shared" si="242"/>
        <v>6832.8029137979811</v>
      </c>
      <c r="T187" s="5">
        <f t="shared" si="243"/>
        <v>34.211452737697435</v>
      </c>
      <c r="U187" s="5">
        <f t="shared" si="244"/>
        <v>120.35447519854181</v>
      </c>
      <c r="V187" s="5">
        <f t="shared" si="245"/>
        <v>182.25857091067712</v>
      </c>
      <c r="W187" s="15">
        <f t="shared" si="246"/>
        <v>-1.0734613539272964E-2</v>
      </c>
      <c r="X187" s="15">
        <f t="shared" si="247"/>
        <v>-1.217998157191269E-2</v>
      </c>
      <c r="Y187" s="15">
        <f t="shared" si="248"/>
        <v>-9.7425357312937999E-3</v>
      </c>
      <c r="Z187" s="5">
        <f t="shared" si="202"/>
        <v>6425.8111516091885</v>
      </c>
      <c r="AA187" s="5">
        <f t="shared" si="203"/>
        <v>35479.727432789266</v>
      </c>
      <c r="AB187" s="5">
        <f t="shared" si="204"/>
        <v>57602.253919774383</v>
      </c>
      <c r="AC187" s="16">
        <f t="shared" si="249"/>
        <v>1.3602457061105655</v>
      </c>
      <c r="AD187" s="16">
        <f t="shared" si="250"/>
        <v>2.9894015308011683</v>
      </c>
      <c r="AE187" s="16">
        <f t="shared" si="251"/>
        <v>8.4159550201933904</v>
      </c>
      <c r="AF187" s="15">
        <f t="shared" si="252"/>
        <v>-4.0504037456468023E-3</v>
      </c>
      <c r="AG187" s="15">
        <f t="shared" si="253"/>
        <v>2.9673830763510267E-4</v>
      </c>
      <c r="AH187" s="15">
        <f t="shared" si="254"/>
        <v>9.7937136394747881E-3</v>
      </c>
      <c r="AI187" s="1">
        <f t="shared" si="218"/>
        <v>486906.44853884424</v>
      </c>
      <c r="AJ187" s="1">
        <f t="shared" si="219"/>
        <v>188521.80703133059</v>
      </c>
      <c r="AK187" s="1">
        <f t="shared" si="220"/>
        <v>68867.120832371496</v>
      </c>
      <c r="AL187" s="14">
        <f t="shared" si="255"/>
        <v>67.338626317783991</v>
      </c>
      <c r="AM187" s="14">
        <f t="shared" si="256"/>
        <v>15.215594138838345</v>
      </c>
      <c r="AN187" s="14">
        <f t="shared" si="257"/>
        <v>4.9409061396567395</v>
      </c>
      <c r="AO187" s="11">
        <f t="shared" si="258"/>
        <v>5.5274237709405484E-3</v>
      </c>
      <c r="AP187" s="11">
        <f t="shared" si="259"/>
        <v>6.9630961125281034E-3</v>
      </c>
      <c r="AQ187" s="11">
        <f t="shared" si="260"/>
        <v>6.3164067377430837E-3</v>
      </c>
      <c r="AR187" s="1">
        <f t="shared" si="205"/>
        <v>262331.03054636595</v>
      </c>
      <c r="AS187" s="1">
        <f t="shared" si="193"/>
        <v>103456.41634291146</v>
      </c>
      <c r="AT187" s="1">
        <f t="shared" si="194"/>
        <v>37489.610939321261</v>
      </c>
      <c r="AU187" s="1">
        <f t="shared" si="221"/>
        <v>52466.206109273189</v>
      </c>
      <c r="AV187" s="1">
        <f t="shared" si="222"/>
        <v>20691.283268582294</v>
      </c>
      <c r="AW187" s="1">
        <f t="shared" si="223"/>
        <v>7497.9221878642529</v>
      </c>
      <c r="AX187" s="17">
        <f t="shared" si="195"/>
        <v>0.4982099812826688</v>
      </c>
      <c r="AY187" s="17">
        <v>0.05</v>
      </c>
      <c r="AZ187" s="17">
        <v>0</v>
      </c>
      <c r="BA187" s="2">
        <f t="shared" si="206"/>
        <v>4975.3896252086415</v>
      </c>
      <c r="BB187" s="17">
        <f t="shared" si="196"/>
        <v>1.2086920026921882E-3</v>
      </c>
      <c r="BC187" s="17">
        <f t="shared" si="197"/>
        <v>1.6922331567538775E-2</v>
      </c>
      <c r="BD187" s="17">
        <f t="shared" si="198"/>
        <v>7.5816878506139287E-2</v>
      </c>
      <c r="BE187" s="1">
        <f t="shared" si="199"/>
        <v>3193.6364270194181</v>
      </c>
      <c r="BF187" s="1">
        <f t="shared" si="200"/>
        <v>1173.5866600959021</v>
      </c>
      <c r="BG187" s="1">
        <f t="shared" si="201"/>
        <v>-4367.2230871153197</v>
      </c>
      <c r="BH187" s="12">
        <f t="shared" si="214"/>
        <v>9.8688682626469131</v>
      </c>
      <c r="BI187" s="2">
        <f t="shared" si="215"/>
        <v>1.202903903718201E-4</v>
      </c>
      <c r="BJ187" s="2">
        <f t="shared" si="207"/>
        <v>1.4058678510721584E-4</v>
      </c>
      <c r="BK187" s="2">
        <f t="shared" si="208"/>
        <v>-5.7481990664146857E-4</v>
      </c>
      <c r="BL187" s="2">
        <f t="shared" si="216"/>
        <v>31.555902071064224</v>
      </c>
      <c r="BM187" s="2">
        <f t="shared" si="209"/>
        <v>14.544604972363546</v>
      </c>
      <c r="BN187" s="2">
        <f t="shared" si="210"/>
        <v>-21.549774660165625</v>
      </c>
      <c r="BO187" s="2">
        <f t="shared" si="211"/>
        <v>4067.8424788639668</v>
      </c>
      <c r="BP187" s="2">
        <f t="shared" si="212"/>
        <v>29.159304151615402</v>
      </c>
      <c r="BQ187" s="2">
        <f t="shared" si="213"/>
        <v>0</v>
      </c>
      <c r="BR187" s="11">
        <f t="shared" si="217"/>
        <v>3.7656416413418076E-2</v>
      </c>
      <c r="BS187" s="11"/>
      <c r="BT187" s="11"/>
    </row>
    <row r="188" spans="1:72" x14ac:dyDescent="0.3">
      <c r="A188" s="2">
        <f t="shared" si="224"/>
        <v>2142</v>
      </c>
      <c r="B188" s="5">
        <f t="shared" si="225"/>
        <v>1165.3014832908927</v>
      </c>
      <c r="C188" s="5">
        <f t="shared" si="226"/>
        <v>2963.6478475854969</v>
      </c>
      <c r="D188" s="5">
        <f t="shared" si="227"/>
        <v>4368.3852737140969</v>
      </c>
      <c r="E188" s="15">
        <f t="shared" si="228"/>
        <v>4.7113337449693239E-6</v>
      </c>
      <c r="F188" s="15">
        <f t="shared" si="229"/>
        <v>9.2816433983383671E-6</v>
      </c>
      <c r="G188" s="15">
        <f t="shared" si="230"/>
        <v>1.8948144829804984E-5</v>
      </c>
      <c r="H188" s="5">
        <f t="shared" si="231"/>
        <v>264175.61079780629</v>
      </c>
      <c r="I188" s="5">
        <f t="shared" si="232"/>
        <v>104373.01036709691</v>
      </c>
      <c r="J188" s="5">
        <f t="shared" si="233"/>
        <v>37791.148361169675</v>
      </c>
      <c r="K188" s="5">
        <f t="shared" si="234"/>
        <v>226701.51423111203</v>
      </c>
      <c r="L188" s="5">
        <f t="shared" si="235"/>
        <v>35217.750466584708</v>
      </c>
      <c r="M188" s="5">
        <f t="shared" si="236"/>
        <v>8651.056624645842</v>
      </c>
      <c r="N188" s="15">
        <f t="shared" si="237"/>
        <v>7.0267540747857016E-3</v>
      </c>
      <c r="O188" s="15">
        <f t="shared" si="238"/>
        <v>8.8503479289239184E-3</v>
      </c>
      <c r="P188" s="15">
        <f t="shared" si="239"/>
        <v>8.0241260372335699E-3</v>
      </c>
      <c r="Q188" s="5">
        <f t="shared" si="240"/>
        <v>8940.8137956996925</v>
      </c>
      <c r="R188" s="5">
        <f t="shared" si="241"/>
        <v>12408.756895861841</v>
      </c>
      <c r="S188" s="5">
        <f t="shared" si="242"/>
        <v>6820.6564387163062</v>
      </c>
      <c r="T188" s="5">
        <f t="shared" si="243"/>
        <v>33.844206013941154</v>
      </c>
      <c r="U188" s="5">
        <f t="shared" si="244"/>
        <v>118.88855990852635</v>
      </c>
      <c r="V188" s="5">
        <f t="shared" si="245"/>
        <v>180.48291027124532</v>
      </c>
      <c r="W188" s="15">
        <f t="shared" si="246"/>
        <v>-1.0734613539272964E-2</v>
      </c>
      <c r="X188" s="15">
        <f t="shared" si="247"/>
        <v>-1.217998157191269E-2</v>
      </c>
      <c r="Y188" s="15">
        <f t="shared" si="248"/>
        <v>-9.7425357312937999E-3</v>
      </c>
      <c r="Z188" s="5">
        <f t="shared" si="202"/>
        <v>6100.9564297355801</v>
      </c>
      <c r="AA188" s="5">
        <f t="shared" si="203"/>
        <v>35371.736795728655</v>
      </c>
      <c r="AB188" s="5">
        <f t="shared" si="204"/>
        <v>58067.745197408491</v>
      </c>
      <c r="AC188" s="16">
        <f t="shared" si="249"/>
        <v>1.3547361618075353</v>
      </c>
      <c r="AD188" s="16">
        <f t="shared" si="250"/>
        <v>2.99028860075226</v>
      </c>
      <c r="AE188" s="16">
        <f t="shared" si="251"/>
        <v>8.4983784736638643</v>
      </c>
      <c r="AF188" s="15">
        <f t="shared" si="252"/>
        <v>-4.0504037456468023E-3</v>
      </c>
      <c r="AG188" s="15">
        <f t="shared" si="253"/>
        <v>2.9673830763510267E-4</v>
      </c>
      <c r="AH188" s="15">
        <f t="shared" si="254"/>
        <v>9.7937136394747881E-3</v>
      </c>
      <c r="AI188" s="1">
        <f t="shared" si="218"/>
        <v>490682.00979423302</v>
      </c>
      <c r="AJ188" s="1">
        <f t="shared" si="219"/>
        <v>190360.90959677985</v>
      </c>
      <c r="AK188" s="1">
        <f t="shared" si="220"/>
        <v>69478.330936998595</v>
      </c>
      <c r="AL188" s="14">
        <f t="shared" si="255"/>
        <v>67.707113350357275</v>
      </c>
      <c r="AM188" s="14">
        <f t="shared" si="256"/>
        <v>15.320482306792314</v>
      </c>
      <c r="AN188" s="14">
        <f t="shared" si="257"/>
        <v>4.9718028247595125</v>
      </c>
      <c r="AO188" s="11">
        <f t="shared" si="258"/>
        <v>5.4721495332311432E-3</v>
      </c>
      <c r="AP188" s="11">
        <f t="shared" si="259"/>
        <v>6.8934651514028222E-3</v>
      </c>
      <c r="AQ188" s="11">
        <f t="shared" si="260"/>
        <v>6.2532426703656527E-3</v>
      </c>
      <c r="AR188" s="1">
        <f t="shared" si="205"/>
        <v>264175.61079780629</v>
      </c>
      <c r="AS188" s="1">
        <f t="shared" si="193"/>
        <v>104373.01036709691</v>
      </c>
      <c r="AT188" s="1">
        <f t="shared" si="194"/>
        <v>37791.148361169675</v>
      </c>
      <c r="AU188" s="1">
        <f t="shared" si="221"/>
        <v>52835.122159561259</v>
      </c>
      <c r="AV188" s="1">
        <f t="shared" si="222"/>
        <v>20874.602073419384</v>
      </c>
      <c r="AW188" s="1">
        <f t="shared" si="223"/>
        <v>7558.2296722339352</v>
      </c>
      <c r="AX188" s="17">
        <f t="shared" si="195"/>
        <v>0.52589050885850375</v>
      </c>
      <c r="AY188" s="17">
        <v>0.05</v>
      </c>
      <c r="AZ188" s="17">
        <v>0</v>
      </c>
      <c r="BA188" s="2">
        <f t="shared" si="206"/>
        <v>4977.021921143637</v>
      </c>
      <c r="BB188" s="17">
        <f t="shared" si="196"/>
        <v>1.1340777826546436E-3</v>
      </c>
      <c r="BC188" s="17">
        <f t="shared" si="197"/>
        <v>1.6642011360924837E-2</v>
      </c>
      <c r="BD188" s="17">
        <f t="shared" si="198"/>
        <v>7.5454042541144017E-2</v>
      </c>
      <c r="BE188" s="1">
        <f t="shared" si="199"/>
        <v>3201.5161222172974</v>
      </c>
      <c r="BF188" s="1">
        <f t="shared" si="200"/>
        <v>1179.9299941762736</v>
      </c>
      <c r="BG188" s="1">
        <f t="shared" si="201"/>
        <v>-4381.4461163935712</v>
      </c>
      <c r="BH188" s="12">
        <f t="shared" si="214"/>
        <v>9.8212696443726948</v>
      </c>
      <c r="BI188" s="2">
        <f t="shared" si="215"/>
        <v>1.1915153519936376E-4</v>
      </c>
      <c r="BJ188" s="2">
        <f t="shared" si="207"/>
        <v>1.3872445939553326E-4</v>
      </c>
      <c r="BK188" s="2">
        <f t="shared" si="208"/>
        <v>-5.6933125358007693E-4</v>
      </c>
      <c r="BL188" s="2">
        <f t="shared" si="216"/>
        <v>31.476929588788238</v>
      </c>
      <c r="BM188" s="2">
        <f t="shared" si="209"/>
        <v>14.479089438659907</v>
      </c>
      <c r="BN188" s="2">
        <f t="shared" si="210"/>
        <v>-21.515681870695399</v>
      </c>
      <c r="BO188" s="2">
        <f t="shared" si="211"/>
        <v>4554.2841680803685</v>
      </c>
      <c r="BP188" s="2">
        <f t="shared" si="212"/>
        <v>29.507459859788561</v>
      </c>
      <c r="BQ188" s="2">
        <f t="shared" si="213"/>
        <v>0</v>
      </c>
      <c r="BR188" s="11">
        <f t="shared" si="217"/>
        <v>3.7580832139390868E-2</v>
      </c>
      <c r="BS188" s="11"/>
      <c r="BT188" s="11"/>
    </row>
    <row r="189" spans="1:72" x14ac:dyDescent="0.3">
      <c r="A189" s="2">
        <f t="shared" si="224"/>
        <v>2143</v>
      </c>
      <c r="B189" s="5">
        <f t="shared" si="225"/>
        <v>1165.3066989088838</v>
      </c>
      <c r="C189" s="5">
        <f t="shared" si="226"/>
        <v>2963.6739797318528</v>
      </c>
      <c r="D189" s="5">
        <f t="shared" si="227"/>
        <v>4368.4639078710934</v>
      </c>
      <c r="E189" s="15">
        <f t="shared" si="228"/>
        <v>4.4757670577208579E-6</v>
      </c>
      <c r="F189" s="15">
        <f t="shared" si="229"/>
        <v>8.8175612284214485E-6</v>
      </c>
      <c r="G189" s="15">
        <f t="shared" si="230"/>
        <v>1.8000737588314733E-5</v>
      </c>
      <c r="H189" s="5">
        <f t="shared" si="231"/>
        <v>266014.57988815935</v>
      </c>
      <c r="I189" s="5">
        <f t="shared" si="232"/>
        <v>105288.44969769701</v>
      </c>
      <c r="J189" s="5">
        <f t="shared" si="233"/>
        <v>38092.021761512944</v>
      </c>
      <c r="K189" s="5">
        <f t="shared" si="234"/>
        <v>228278.5983614767</v>
      </c>
      <c r="L189" s="5">
        <f t="shared" si="235"/>
        <v>35526.326585768147</v>
      </c>
      <c r="M189" s="5">
        <f t="shared" si="236"/>
        <v>8719.7748601925687</v>
      </c>
      <c r="N189" s="15">
        <f t="shared" si="237"/>
        <v>6.9566545936561308E-3</v>
      </c>
      <c r="O189" s="15">
        <f t="shared" si="238"/>
        <v>8.761948593968949E-3</v>
      </c>
      <c r="P189" s="15">
        <f t="shared" si="239"/>
        <v>7.9433343842596482E-3</v>
      </c>
      <c r="Q189" s="5">
        <f t="shared" si="240"/>
        <v>8906.4079579288518</v>
      </c>
      <c r="R189" s="5">
        <f t="shared" si="241"/>
        <v>12365.128117732347</v>
      </c>
      <c r="S189" s="5">
        <f t="shared" si="242"/>
        <v>6807.9794124544533</v>
      </c>
      <c r="T189" s="5">
        <f t="shared" si="243"/>
        <v>33.480901541837959</v>
      </c>
      <c r="U189" s="5">
        <f t="shared" si="244"/>
        <v>117.44049943972925</v>
      </c>
      <c r="V189" s="5">
        <f t="shared" si="245"/>
        <v>178.72454906903982</v>
      </c>
      <c r="W189" s="15">
        <f t="shared" si="246"/>
        <v>-1.0734613539272964E-2</v>
      </c>
      <c r="X189" s="15">
        <f t="shared" si="247"/>
        <v>-1.217998157191269E-2</v>
      </c>
      <c r="Y189" s="15">
        <f t="shared" si="248"/>
        <v>-9.7425357312937999E-3</v>
      </c>
      <c r="Z189" s="5">
        <f t="shared" si="202"/>
        <v>5719.3646019277812</v>
      </c>
      <c r="AA189" s="5">
        <f t="shared" si="203"/>
        <v>35260.936247057027</v>
      </c>
      <c r="AB189" s="5">
        <f t="shared" si="204"/>
        <v>58532.207763753438</v>
      </c>
      <c r="AC189" s="16">
        <f t="shared" si="249"/>
        <v>1.3492489333833868</v>
      </c>
      <c r="AD189" s="16">
        <f t="shared" si="250"/>
        <v>2.9911759339309878</v>
      </c>
      <c r="AE189" s="16">
        <f t="shared" si="251"/>
        <v>8.5816091588348051</v>
      </c>
      <c r="AF189" s="15">
        <f t="shared" si="252"/>
        <v>-4.0504037456468023E-3</v>
      </c>
      <c r="AG189" s="15">
        <f t="shared" si="253"/>
        <v>2.9673830763510267E-4</v>
      </c>
      <c r="AH189" s="15">
        <f t="shared" si="254"/>
        <v>9.7937136394747881E-3</v>
      </c>
      <c r="AI189" s="1">
        <f t="shared" si="218"/>
        <v>494448.93097437097</v>
      </c>
      <c r="AJ189" s="1">
        <f t="shared" si="219"/>
        <v>192199.42071052126</v>
      </c>
      <c r="AK189" s="1">
        <f t="shared" si="220"/>
        <v>70088.727515532664</v>
      </c>
      <c r="AL189" s="14">
        <f t="shared" si="255"/>
        <v>68.073911764586697</v>
      </c>
      <c r="AM189" s="14">
        <f t="shared" si="256"/>
        <v>15.425037405568027</v>
      </c>
      <c r="AN189" s="14">
        <f t="shared" si="257"/>
        <v>5.0025818154362192</v>
      </c>
      <c r="AO189" s="11">
        <f t="shared" si="258"/>
        <v>5.4174280378988318E-3</v>
      </c>
      <c r="AP189" s="11">
        <f t="shared" si="259"/>
        <v>6.8245304998887941E-3</v>
      </c>
      <c r="AQ189" s="11">
        <f t="shared" si="260"/>
        <v>6.1907102436619963E-3</v>
      </c>
      <c r="AR189" s="1">
        <f t="shared" si="205"/>
        <v>266014.57988815935</v>
      </c>
      <c r="AS189" s="1">
        <f t="shared" si="193"/>
        <v>105288.44969769701</v>
      </c>
      <c r="AT189" s="1">
        <f t="shared" si="194"/>
        <v>38092.021761512944</v>
      </c>
      <c r="AU189" s="1">
        <f t="shared" si="221"/>
        <v>53202.91597763187</v>
      </c>
      <c r="AV189" s="1">
        <f t="shared" si="222"/>
        <v>21057.689939539403</v>
      </c>
      <c r="AW189" s="1">
        <f t="shared" si="223"/>
        <v>7618.4043523025894</v>
      </c>
      <c r="AX189" s="17">
        <f t="shared" si="195"/>
        <v>0.56170201445125956</v>
      </c>
      <c r="AY189" s="17">
        <v>0.05</v>
      </c>
      <c r="AZ189" s="17">
        <v>0</v>
      </c>
      <c r="BA189" s="2">
        <f t="shared" si="206"/>
        <v>4975.6254306369128</v>
      </c>
      <c r="BB189" s="17">
        <f t="shared" si="196"/>
        <v>1.0501068219093512E-3</v>
      </c>
      <c r="BC189" s="17">
        <f t="shared" si="197"/>
        <v>1.635702229065833E-2</v>
      </c>
      <c r="BD189" s="17">
        <f t="shared" si="198"/>
        <v>7.5050228489572893E-2</v>
      </c>
      <c r="BE189" s="1">
        <f t="shared" si="199"/>
        <v>3206.57267449859</v>
      </c>
      <c r="BF189" s="1">
        <f t="shared" si="200"/>
        <v>1186.2828921702574</v>
      </c>
      <c r="BG189" s="1">
        <f t="shared" si="201"/>
        <v>-4392.855566668848</v>
      </c>
      <c r="BH189" s="12">
        <f t="shared" si="214"/>
        <v>9.7683482173439362</v>
      </c>
      <c r="BI189" s="2">
        <f t="shared" si="215"/>
        <v>1.1785915101735651E-4</v>
      </c>
      <c r="BJ189" s="2">
        <f t="shared" si="207"/>
        <v>1.3681500508487397E-4</v>
      </c>
      <c r="BK189" s="2">
        <f t="shared" si="208"/>
        <v>-5.6325367963370987E-4</v>
      </c>
      <c r="BL189" s="2">
        <f t="shared" si="216"/>
        <v>31.352252543857219</v>
      </c>
      <c r="BM189" s="2">
        <f t="shared" si="209"/>
        <v>14.405039780768913</v>
      </c>
      <c r="BN189" s="2">
        <f t="shared" si="210"/>
        <v>-21.455471421859517</v>
      </c>
      <c r="BO189" s="2">
        <f t="shared" si="211"/>
        <v>5225.088302509007</v>
      </c>
      <c r="BP189" s="2">
        <f t="shared" si="212"/>
        <v>29.8597997965765</v>
      </c>
      <c r="BQ189" s="2">
        <f t="shared" si="213"/>
        <v>0</v>
      </c>
      <c r="BR189" s="11">
        <f t="shared" si="217"/>
        <v>3.7505991965746527E-2</v>
      </c>
      <c r="BS189" s="11"/>
      <c r="BT189" s="11"/>
    </row>
    <row r="190" spans="1:72" x14ac:dyDescent="0.3">
      <c r="A190" s="2">
        <f t="shared" si="224"/>
        <v>2144</v>
      </c>
      <c r="B190" s="5">
        <f t="shared" si="225"/>
        <v>1165.3116537681524</v>
      </c>
      <c r="C190" s="5">
        <f t="shared" si="226"/>
        <v>2963.6988054897915</v>
      </c>
      <c r="D190" s="5">
        <f t="shared" si="227"/>
        <v>4368.5386116649388</v>
      </c>
      <c r="E190" s="15">
        <f t="shared" si="228"/>
        <v>4.2519787048348144E-6</v>
      </c>
      <c r="F190" s="15">
        <f t="shared" si="229"/>
        <v>8.3766831670003763E-6</v>
      </c>
      <c r="G190" s="15">
        <f t="shared" si="230"/>
        <v>1.7100700708898994E-5</v>
      </c>
      <c r="H190" s="5">
        <f t="shared" si="231"/>
        <v>267847.84414032049</v>
      </c>
      <c r="I190" s="5">
        <f t="shared" si="232"/>
        <v>106202.65921892271</v>
      </c>
      <c r="J190" s="5">
        <f t="shared" si="233"/>
        <v>38392.20165574619</v>
      </c>
      <c r="K190" s="5">
        <f t="shared" si="234"/>
        <v>229850.82426165356</v>
      </c>
      <c r="L190" s="5">
        <f t="shared" si="235"/>
        <v>35834.498101561061</v>
      </c>
      <c r="M190" s="5">
        <f t="shared" si="236"/>
        <v>8788.3397787147278</v>
      </c>
      <c r="N190" s="15">
        <f t="shared" si="237"/>
        <v>6.8873118700651936E-3</v>
      </c>
      <c r="O190" s="15">
        <f t="shared" si="238"/>
        <v>8.6744548454489312E-3</v>
      </c>
      <c r="P190" s="15">
        <f t="shared" si="239"/>
        <v>7.8631523888501587E-3</v>
      </c>
      <c r="Q190" s="5">
        <f t="shared" si="240"/>
        <v>8871.5215669107492</v>
      </c>
      <c r="R190" s="5">
        <f t="shared" si="241"/>
        <v>12320.578601454585</v>
      </c>
      <c r="S190" s="5">
        <f t="shared" si="242"/>
        <v>6794.7792636782315</v>
      </c>
      <c r="T190" s="5">
        <f t="shared" si="243"/>
        <v>33.121497002839881</v>
      </c>
      <c r="U190" s="5">
        <f t="shared" si="244"/>
        <v>116.01007632075712</v>
      </c>
      <c r="V190" s="5">
        <f t="shared" si="245"/>
        <v>176.98331876367533</v>
      </c>
      <c r="W190" s="15">
        <f t="shared" si="246"/>
        <v>-1.0734613539272964E-2</v>
      </c>
      <c r="X190" s="15">
        <f t="shared" si="247"/>
        <v>-1.217998157191269E-2</v>
      </c>
      <c r="Y190" s="15">
        <f t="shared" si="248"/>
        <v>-9.7425357312937999E-3</v>
      </c>
      <c r="Z190" s="5">
        <f t="shared" si="202"/>
        <v>5245.6764734849667</v>
      </c>
      <c r="AA190" s="5">
        <f t="shared" si="203"/>
        <v>35147.386445482647</v>
      </c>
      <c r="AB190" s="5">
        <f t="shared" si="204"/>
        <v>58995.600709501217</v>
      </c>
      <c r="AC190" s="16">
        <f t="shared" si="249"/>
        <v>1.3437839304498007</v>
      </c>
      <c r="AD190" s="16">
        <f t="shared" si="250"/>
        <v>2.9920635304154612</v>
      </c>
      <c r="AE190" s="16">
        <f t="shared" si="251"/>
        <v>8.6656549815023265</v>
      </c>
      <c r="AF190" s="15">
        <f t="shared" si="252"/>
        <v>-4.0504037456468023E-3</v>
      </c>
      <c r="AG190" s="15">
        <f t="shared" si="253"/>
        <v>2.9673830763510267E-4</v>
      </c>
      <c r="AH190" s="15">
        <f t="shared" si="254"/>
        <v>9.7937136394747881E-3</v>
      </c>
      <c r="AI190" s="1">
        <f t="shared" si="218"/>
        <v>498206.95385456574</v>
      </c>
      <c r="AJ190" s="1">
        <f t="shared" si="219"/>
        <v>194037.16857900855</v>
      </c>
      <c r="AK190" s="1">
        <f t="shared" si="220"/>
        <v>70698.259116281988</v>
      </c>
      <c r="AL190" s="14">
        <f t="shared" si="255"/>
        <v>68.439009427647193</v>
      </c>
      <c r="AM190" s="14">
        <f t="shared" si="256"/>
        <v>15.529253357421888</v>
      </c>
      <c r="AN190" s="14">
        <f t="shared" si="257"/>
        <v>5.0332416545809018</v>
      </c>
      <c r="AO190" s="11">
        <f t="shared" si="258"/>
        <v>5.3632537575198438E-3</v>
      </c>
      <c r="AP190" s="11">
        <f t="shared" si="259"/>
        <v>6.7562851948899062E-3</v>
      </c>
      <c r="AQ190" s="11">
        <f t="shared" si="260"/>
        <v>6.1288031412253764E-3</v>
      </c>
      <c r="AR190" s="1">
        <f t="shared" si="205"/>
        <v>267847.84414032049</v>
      </c>
      <c r="AS190" s="1">
        <f t="shared" ref="AS190:AS253" si="261">AM190*AJ190^$AR$5*C190^(1-$AR$5)*(1-BJ189)</f>
        <v>106202.65921892271</v>
      </c>
      <c r="AT190" s="1">
        <f t="shared" ref="AT190:AT253" si="262">AN190*AK190^$AR$5*D190^(1-$AR$5)*(1-BK189)</f>
        <v>38392.20165574619</v>
      </c>
      <c r="AU190" s="1">
        <f t="shared" si="221"/>
        <v>53569.568828064104</v>
      </c>
      <c r="AV190" s="1">
        <f t="shared" si="222"/>
        <v>21240.531843784542</v>
      </c>
      <c r="AW190" s="1">
        <f t="shared" si="223"/>
        <v>7678.4403311492388</v>
      </c>
      <c r="AX190" s="17">
        <f t="shared" ref="AX190:AX253" si="263">MIN(0.99,(BA190-AY190*AA190)/Z190)</f>
        <v>0.6123259555531404</v>
      </c>
      <c r="AY190" s="17">
        <v>0.05</v>
      </c>
      <c r="AZ190" s="17">
        <v>0</v>
      </c>
      <c r="BA190" s="2">
        <f t="shared" si="206"/>
        <v>4969.433181423442</v>
      </c>
      <c r="BB190" s="17">
        <f t="shared" ref="BB190:BB253" si="264">$BH190*Z190/2/BI$5/AR190/1000</f>
        <v>9.505177834671088E-4</v>
      </c>
      <c r="BC190" s="17">
        <f t="shared" ref="BC190:BC253" si="265">$BH190*AA190/2/BJ$5/AS190/1000</f>
        <v>1.6062182089881048E-2</v>
      </c>
      <c r="BD190" s="17">
        <f t="shared" ref="BD190:BD253" si="266">$BH190*AB190/2/BK$5/AT190/1000</f>
        <v>7.4580194093518529E-2</v>
      </c>
      <c r="BE190" s="1">
        <f t="shared" ref="BE190:BE253" si="267">(AX190-BB190)*Z190</f>
        <v>3207.0777503749473</v>
      </c>
      <c r="BF190" s="1">
        <f t="shared" ref="BF190:BF253" si="268">(AY190-BC190)*AA190</f>
        <v>1192.8256012033733</v>
      </c>
      <c r="BG190" s="1">
        <f t="shared" ref="BG190:BG253" si="269">(AZ190-BD190)*AB190</f>
        <v>-4399.9033515783203</v>
      </c>
      <c r="BH190" s="12">
        <f t="shared" si="214"/>
        <v>9.7068181922992824</v>
      </c>
      <c r="BI190" s="2">
        <f t="shared" si="215"/>
        <v>1.1631499360068136E-4</v>
      </c>
      <c r="BJ190" s="2">
        <f t="shared" si="207"/>
        <v>1.3482245154996096E-4</v>
      </c>
      <c r="BK190" s="2">
        <f t="shared" si="208"/>
        <v>-5.5622053510268976E-4</v>
      </c>
      <c r="BL190" s="2">
        <f t="shared" si="216"/>
        <v>31.154720277137677</v>
      </c>
      <c r="BM190" s="2">
        <f t="shared" si="209"/>
        <v>14.318502877020222</v>
      </c>
      <c r="BN190" s="2">
        <f t="shared" si="210"/>
        <v>-21.354530948729519</v>
      </c>
      <c r="BO190" s="2">
        <f t="shared" si="211"/>
        <v>6253.1567829271853</v>
      </c>
      <c r="BP190" s="2">
        <f t="shared" si="212"/>
        <v>30.216374518672794</v>
      </c>
      <c r="BQ190" s="2">
        <f t="shared" si="213"/>
        <v>0</v>
      </c>
      <c r="BR190" s="11">
        <f t="shared" si="217"/>
        <v>3.7431898193680507E-2</v>
      </c>
      <c r="BS190" s="11"/>
      <c r="BT190" s="11"/>
    </row>
    <row r="191" spans="1:72" x14ac:dyDescent="0.3">
      <c r="A191" s="2">
        <f t="shared" si="224"/>
        <v>2145</v>
      </c>
      <c r="B191" s="5">
        <f t="shared" si="225"/>
        <v>1165.3163609044718</v>
      </c>
      <c r="C191" s="5">
        <f t="shared" si="226"/>
        <v>2963.7223901573925</v>
      </c>
      <c r="D191" s="5">
        <f t="shared" si="227"/>
        <v>4368.6095814827049</v>
      </c>
      <c r="E191" s="15">
        <f t="shared" si="228"/>
        <v>4.0393797695930734E-6</v>
      </c>
      <c r="F191" s="15">
        <f t="shared" si="229"/>
        <v>7.9578490086503572E-6</v>
      </c>
      <c r="G191" s="15">
        <f t="shared" si="230"/>
        <v>1.6245665673454043E-5</v>
      </c>
      <c r="H191" s="5">
        <f t="shared" si="231"/>
        <v>269675.32531747426</v>
      </c>
      <c r="I191" s="5">
        <f t="shared" si="232"/>
        <v>107115.56682699469</v>
      </c>
      <c r="J191" s="5">
        <f t="shared" si="233"/>
        <v>38691.651819697174</v>
      </c>
      <c r="K191" s="5">
        <f t="shared" si="234"/>
        <v>231418.12332246249</v>
      </c>
      <c r="L191" s="5">
        <f t="shared" si="235"/>
        <v>36142.24030655792</v>
      </c>
      <c r="M191" s="5">
        <f t="shared" si="236"/>
        <v>8856.7428830674398</v>
      </c>
      <c r="N191" s="15">
        <f t="shared" si="237"/>
        <v>6.8187663274366095E-3</v>
      </c>
      <c r="O191" s="15">
        <f t="shared" si="238"/>
        <v>8.5878754077890473E-3</v>
      </c>
      <c r="P191" s="15">
        <f t="shared" si="239"/>
        <v>7.7833932318347454E-3</v>
      </c>
      <c r="Q191" s="5">
        <f t="shared" si="240"/>
        <v>8836.1683692346451</v>
      </c>
      <c r="R191" s="5">
        <f t="shared" si="241"/>
        <v>12275.130723429384</v>
      </c>
      <c r="S191" s="5">
        <f t="shared" si="242"/>
        <v>6781.0622359076679</v>
      </c>
      <c r="T191" s="5">
        <f t="shared" si="243"/>
        <v>32.765950532672207</v>
      </c>
      <c r="U191" s="5">
        <f t="shared" si="244"/>
        <v>114.59707572901412</v>
      </c>
      <c r="V191" s="5">
        <f t="shared" si="245"/>
        <v>175.25905245677725</v>
      </c>
      <c r="W191" s="15">
        <f t="shared" si="246"/>
        <v>-1.0734613539272964E-2</v>
      </c>
      <c r="X191" s="15">
        <f t="shared" si="247"/>
        <v>-1.217998157191269E-2</v>
      </c>
      <c r="Y191" s="15">
        <f t="shared" si="248"/>
        <v>-9.7425357312937999E-3</v>
      </c>
      <c r="Z191" s="5">
        <f t="shared" ref="Z191:Z254" si="270">Q190*AC191*(1-AX190)</f>
        <v>4602.9010724901555</v>
      </c>
      <c r="AA191" s="5">
        <f t="shared" ref="AA191:AA254" si="271">R190*AD191*(1-AY190)</f>
        <v>35031.14821160827</v>
      </c>
      <c r="AB191" s="5">
        <f t="shared" ref="AB191:AB254" si="272">S190*AE191*(1-AZ190)</f>
        <v>59457.878511160437</v>
      </c>
      <c r="AC191" s="16">
        <f t="shared" si="249"/>
        <v>1.3383410629845669</v>
      </c>
      <c r="AD191" s="16">
        <f t="shared" si="250"/>
        <v>2.9929513902838134</v>
      </c>
      <c r="AE191" s="16">
        <f t="shared" si="251"/>
        <v>8.7505239248896487</v>
      </c>
      <c r="AF191" s="15">
        <f t="shared" si="252"/>
        <v>-4.0504037456468023E-3</v>
      </c>
      <c r="AG191" s="15">
        <f t="shared" si="253"/>
        <v>2.9673830763510267E-4</v>
      </c>
      <c r="AH191" s="15">
        <f t="shared" si="254"/>
        <v>9.7937136394747881E-3</v>
      </c>
      <c r="AI191" s="1">
        <f t="shared" si="218"/>
        <v>501955.82729717332</v>
      </c>
      <c r="AJ191" s="1">
        <f t="shared" si="219"/>
        <v>195873.98356489226</v>
      </c>
      <c r="AK191" s="1">
        <f t="shared" si="220"/>
        <v>71306.873535803024</v>
      </c>
      <c r="AL191" s="14">
        <f t="shared" si="255"/>
        <v>68.802394644376221</v>
      </c>
      <c r="AM191" s="14">
        <f t="shared" si="256"/>
        <v>15.633124221322868</v>
      </c>
      <c r="AN191" s="14">
        <f t="shared" si="257"/>
        <v>5.0637809243714118</v>
      </c>
      <c r="AO191" s="11">
        <f t="shared" si="258"/>
        <v>5.3096212199446454E-3</v>
      </c>
      <c r="AP191" s="11">
        <f t="shared" si="259"/>
        <v>6.6887223429410074E-3</v>
      </c>
      <c r="AQ191" s="11">
        <f t="shared" si="260"/>
        <v>6.0675151098131229E-3</v>
      </c>
      <c r="AR191" s="1">
        <f t="shared" ref="AR191:AR254" si="273">AL191*AI191^$AR$5*B191^(1-$AR$5)*(1-BI190)</f>
        <v>269675.32531747426</v>
      </c>
      <c r="AS191" s="1">
        <f t="shared" si="261"/>
        <v>107115.56682699469</v>
      </c>
      <c r="AT191" s="1">
        <f t="shared" si="262"/>
        <v>38691.651819697174</v>
      </c>
      <c r="AU191" s="1">
        <f t="shared" si="221"/>
        <v>53935.065063494854</v>
      </c>
      <c r="AV191" s="1">
        <f t="shared" si="222"/>
        <v>21423.113365398938</v>
      </c>
      <c r="AW191" s="1">
        <f t="shared" si="223"/>
        <v>7738.3303639394353</v>
      </c>
      <c r="AX191" s="17">
        <f t="shared" si="263"/>
        <v>0.69587395617210079</v>
      </c>
      <c r="AY191" s="17">
        <v>0.05</v>
      </c>
      <c r="AZ191" s="17">
        <v>0</v>
      </c>
      <c r="BA191" s="2">
        <f t="shared" ref="BA191:BA254" si="274">BA$5*(Z191+AA191+AB191)</f>
        <v>4954.5963897629435</v>
      </c>
      <c r="BB191" s="17">
        <f t="shared" si="264"/>
        <v>8.2179471314260415E-4</v>
      </c>
      <c r="BC191" s="17">
        <f t="shared" si="265"/>
        <v>1.5746161280451393E-2</v>
      </c>
      <c r="BD191" s="17">
        <f t="shared" si="266"/>
        <v>7.3988641212473241E-2</v>
      </c>
      <c r="BE191" s="1">
        <f t="shared" si="267"/>
        <v>3199.2563394160393</v>
      </c>
      <c r="BF191" s="1">
        <f t="shared" si="268"/>
        <v>1199.9513010010335</v>
      </c>
      <c r="BG191" s="1">
        <f t="shared" si="269"/>
        <v>-4399.2076404170721</v>
      </c>
      <c r="BH191" s="12">
        <f t="shared" si="214"/>
        <v>9.629481629985051</v>
      </c>
      <c r="BI191" s="2">
        <f t="shared" si="215"/>
        <v>1.1430557298411722E-4</v>
      </c>
      <c r="BJ191" s="2">
        <f t="shared" si="207"/>
        <v>1.326674532975153E-4</v>
      </c>
      <c r="BK191" s="2">
        <f t="shared" si="208"/>
        <v>-5.4743190284680917E-4</v>
      </c>
      <c r="BL191" s="2">
        <f t="shared" si="216"/>
        <v>30.82539258009211</v>
      </c>
      <c r="BM191" s="2">
        <f t="shared" si="209"/>
        <v>14.210749459457197</v>
      </c>
      <c r="BN191" s="2">
        <f t="shared" si="210"/>
        <v>-21.18104457994303</v>
      </c>
      <c r="BO191" s="2">
        <f t="shared" si="211"/>
        <v>8153.9895190120005</v>
      </c>
      <c r="BP191" s="2">
        <f t="shared" si="212"/>
        <v>30.57723548767375</v>
      </c>
      <c r="BQ191" s="2">
        <f t="shared" si="213"/>
        <v>0</v>
      </c>
      <c r="BR191" s="11">
        <f t="shared" si="217"/>
        <v>3.7358563096779623E-2</v>
      </c>
      <c r="BS191" s="11"/>
      <c r="BT191" s="11"/>
    </row>
    <row r="192" spans="1:72" x14ac:dyDescent="0.3">
      <c r="A192" s="2">
        <f t="shared" si="224"/>
        <v>2146</v>
      </c>
      <c r="B192" s="5">
        <f t="shared" si="225"/>
        <v>1165.3208327020386</v>
      </c>
      <c r="C192" s="5">
        <f t="shared" si="226"/>
        <v>2963.7447957699133</v>
      </c>
      <c r="D192" s="5">
        <f t="shared" si="227"/>
        <v>4368.6770039048879</v>
      </c>
      <c r="E192" s="15">
        <f t="shared" si="228"/>
        <v>3.8374107811134193E-6</v>
      </c>
      <c r="F192" s="15">
        <f t="shared" si="229"/>
        <v>7.5599565582178389E-6</v>
      </c>
      <c r="G192" s="15">
        <f t="shared" si="230"/>
        <v>1.5433382389781341E-5</v>
      </c>
      <c r="H192" s="5">
        <f t="shared" si="231"/>
        <v>271496.98002139118</v>
      </c>
      <c r="I192" s="5">
        <f t="shared" si="232"/>
        <v>108027.10637973997</v>
      </c>
      <c r="J192" s="5">
        <f t="shared" si="233"/>
        <v>38990.318771599297</v>
      </c>
      <c r="K192" s="5">
        <f t="shared" si="234"/>
        <v>232980.45688573935</v>
      </c>
      <c r="L192" s="5">
        <f t="shared" si="235"/>
        <v>36449.530517581894</v>
      </c>
      <c r="M192" s="5">
        <f t="shared" si="236"/>
        <v>8924.9717332611872</v>
      </c>
      <c r="N192" s="15">
        <f t="shared" si="237"/>
        <v>6.7511288262409597E-3</v>
      </c>
      <c r="O192" s="15">
        <f t="shared" si="238"/>
        <v>8.5022458048407135E-3</v>
      </c>
      <c r="P192" s="15">
        <f t="shared" si="239"/>
        <v>7.7036051621401924E-3</v>
      </c>
      <c r="Q192" s="5">
        <f t="shared" si="240"/>
        <v>8800.3630342648994</v>
      </c>
      <c r="R192" s="5">
        <f t="shared" si="241"/>
        <v>12228.80730654217</v>
      </c>
      <c r="S192" s="5">
        <f t="shared" si="242"/>
        <v>6766.8316176309036</v>
      </c>
      <c r="T192" s="5">
        <f t="shared" si="243"/>
        <v>32.414220716457038</v>
      </c>
      <c r="U192" s="5">
        <f t="shared" si="244"/>
        <v>113.20128545843964</v>
      </c>
      <c r="V192" s="5">
        <f t="shared" si="245"/>
        <v>173.55158487598442</v>
      </c>
      <c r="W192" s="15">
        <f t="shared" si="246"/>
        <v>-1.0734613539272964E-2</v>
      </c>
      <c r="X192" s="15">
        <f t="shared" si="247"/>
        <v>-1.217998157191269E-2</v>
      </c>
      <c r="Y192" s="15">
        <f t="shared" si="248"/>
        <v>-9.7425357312937999E-3</v>
      </c>
      <c r="Z192" s="5">
        <f t="shared" si="270"/>
        <v>3581.9684658147294</v>
      </c>
      <c r="AA192" s="5">
        <f t="shared" si="271"/>
        <v>34912.282824853421</v>
      </c>
      <c r="AB192" s="5">
        <f t="shared" si="272"/>
        <v>59918.985216223096</v>
      </c>
      <c r="AC192" s="16">
        <f t="shared" si="249"/>
        <v>1.3329202413301013</v>
      </c>
      <c r="AD192" s="16">
        <f t="shared" si="250"/>
        <v>2.9938395136142004</v>
      </c>
      <c r="AE192" s="16">
        <f t="shared" si="251"/>
        <v>8.8362240504053915</v>
      </c>
      <c r="AF192" s="15">
        <f t="shared" si="252"/>
        <v>-4.0504037456468023E-3</v>
      </c>
      <c r="AG192" s="15">
        <f t="shared" si="253"/>
        <v>2.9673830763510267E-4</v>
      </c>
      <c r="AH192" s="15">
        <f t="shared" si="254"/>
        <v>9.7937136394747881E-3</v>
      </c>
      <c r="AI192" s="1">
        <f t="shared" si="218"/>
        <v>505695.30963095085</v>
      </c>
      <c r="AJ192" s="1">
        <f t="shared" si="219"/>
        <v>197709.69857380196</v>
      </c>
      <c r="AK192" s="1">
        <f t="shared" si="220"/>
        <v>71914.516546162151</v>
      </c>
      <c r="AL192" s="14">
        <f t="shared" si="255"/>
        <v>69.164056152417146</v>
      </c>
      <c r="AM192" s="14">
        <f t="shared" si="256"/>
        <v>15.736644192319311</v>
      </c>
      <c r="AN192" s="14">
        <f t="shared" si="257"/>
        <v>5.0941982459701043</v>
      </c>
      <c r="AO192" s="11">
        <f t="shared" si="258"/>
        <v>5.2565250077451992E-3</v>
      </c>
      <c r="AP192" s="11">
        <f t="shared" si="259"/>
        <v>6.6218351195115972E-3</v>
      </c>
      <c r="AQ192" s="11">
        <f t="shared" si="260"/>
        <v>6.0068399587149919E-3</v>
      </c>
      <c r="AR192" s="1">
        <f t="shared" si="273"/>
        <v>271496.98002139118</v>
      </c>
      <c r="AS192" s="1">
        <f t="shared" si="261"/>
        <v>108027.10637973997</v>
      </c>
      <c r="AT192" s="1">
        <f t="shared" si="262"/>
        <v>38990.318771599297</v>
      </c>
      <c r="AU192" s="1">
        <f t="shared" si="221"/>
        <v>54299.396004278242</v>
      </c>
      <c r="AV192" s="1">
        <f t="shared" si="222"/>
        <v>21605.421275947996</v>
      </c>
      <c r="AW192" s="1">
        <f t="shared" si="223"/>
        <v>7798.06375431986</v>
      </c>
      <c r="AX192" s="17">
        <f t="shared" si="263"/>
        <v>0.88639744163122269</v>
      </c>
      <c r="AY192" s="17">
        <v>0.05</v>
      </c>
      <c r="AZ192" s="17">
        <v>0</v>
      </c>
      <c r="BA192" s="2">
        <f t="shared" si="274"/>
        <v>4920.6618253445631</v>
      </c>
      <c r="BB192" s="17">
        <f t="shared" si="264"/>
        <v>6.2778463901474633E-4</v>
      </c>
      <c r="BC192" s="17">
        <f t="shared" si="265"/>
        <v>1.537798503011634E-2</v>
      </c>
      <c r="BD192" s="17">
        <f t="shared" si="266"/>
        <v>7.3124278425366326E-2</v>
      </c>
      <c r="BE192" s="1">
        <f t="shared" si="267"/>
        <v>3172.7989793216184</v>
      </c>
      <c r="BF192" s="1">
        <f t="shared" si="268"/>
        <v>1208.7335785948876</v>
      </c>
      <c r="BG192" s="1">
        <f t="shared" si="269"/>
        <v>-4381.5325579165064</v>
      </c>
      <c r="BH192" s="12">
        <f t="shared" si="214"/>
        <v>9.5166462364461637</v>
      </c>
      <c r="BI192" s="2">
        <f t="shared" si="215"/>
        <v>1.1125392822831213E-4</v>
      </c>
      <c r="BJ192" s="2">
        <f t="shared" si="207"/>
        <v>1.301316079425152E-4</v>
      </c>
      <c r="BK192" s="2">
        <f t="shared" si="208"/>
        <v>-5.3471600952304953E-4</v>
      </c>
      <c r="BL192" s="2">
        <f t="shared" si="216"/>
        <v>30.205105529503346</v>
      </c>
      <c r="BM192" s="2">
        <f t="shared" si="209"/>
        <v>14.057741054572704</v>
      </c>
      <c r="BN192" s="2">
        <f t="shared" si="210"/>
        <v>-20.848747663581225</v>
      </c>
      <c r="BO192" s="2">
        <f t="shared" si="211"/>
        <v>13436.981972247866</v>
      </c>
      <c r="BP192" s="2">
        <f t="shared" si="212"/>
        <v>30.942435624071379</v>
      </c>
      <c r="BQ192" s="2">
        <f t="shared" si="213"/>
        <v>0</v>
      </c>
      <c r="BR192" s="11">
        <f t="shared" si="217"/>
        <v>3.7286026764204977E-2</v>
      </c>
      <c r="BS192" s="11"/>
      <c r="BT192" s="11"/>
    </row>
    <row r="193" spans="1:72" x14ac:dyDescent="0.3">
      <c r="A193" s="2">
        <f t="shared" si="224"/>
        <v>2147</v>
      </c>
      <c r="B193" s="5">
        <f t="shared" si="225"/>
        <v>1165.3250809260292</v>
      </c>
      <c r="C193" s="5">
        <f t="shared" si="226"/>
        <v>2963.7660812627237</v>
      </c>
      <c r="D193" s="5">
        <f t="shared" si="227"/>
        <v>4368.7410561944898</v>
      </c>
      <c r="E193" s="15">
        <f t="shared" si="228"/>
        <v>3.6455402420577483E-6</v>
      </c>
      <c r="F193" s="15">
        <f t="shared" si="229"/>
        <v>7.181958730306947E-6</v>
      </c>
      <c r="G193" s="15">
        <f t="shared" si="230"/>
        <v>1.4661713270292274E-5</v>
      </c>
      <c r="H193" s="5">
        <f t="shared" si="231"/>
        <v>273312.86921909638</v>
      </c>
      <c r="I193" s="5">
        <f t="shared" si="232"/>
        <v>108937.22842499435</v>
      </c>
      <c r="J193" s="5">
        <f t="shared" si="233"/>
        <v>39288.093923183042</v>
      </c>
      <c r="K193" s="5">
        <f t="shared" si="234"/>
        <v>234537.87590489985</v>
      </c>
      <c r="L193" s="5">
        <f t="shared" si="235"/>
        <v>36756.351695131496</v>
      </c>
      <c r="M193" s="5">
        <f t="shared" si="236"/>
        <v>8993.0012829384759</v>
      </c>
      <c r="N193" s="15">
        <f t="shared" si="237"/>
        <v>6.6847624902903746E-3</v>
      </c>
      <c r="O193" s="15">
        <f t="shared" si="238"/>
        <v>8.4176990263729046E-3</v>
      </c>
      <c r="P193" s="15">
        <f t="shared" si="239"/>
        <v>7.6223826484245194E-3</v>
      </c>
      <c r="Q193" s="5">
        <f t="shared" si="240"/>
        <v>8764.1233251871818</v>
      </c>
      <c r="R193" s="5">
        <f t="shared" si="241"/>
        <v>12181.632777564722</v>
      </c>
      <c r="S193" s="5">
        <f t="shared" si="242"/>
        <v>6752.0813803935152</v>
      </c>
      <c r="T193" s="5">
        <f t="shared" si="243"/>
        <v>32.066266583889174</v>
      </c>
      <c r="U193" s="5">
        <f t="shared" si="244"/>
        <v>111.82249588763902</v>
      </c>
      <c r="V193" s="5">
        <f t="shared" si="245"/>
        <v>171.86075235910747</v>
      </c>
      <c r="W193" s="15">
        <f t="shared" si="246"/>
        <v>-1.0734613539272964E-2</v>
      </c>
      <c r="X193" s="15">
        <f t="shared" si="247"/>
        <v>-1.217998157191269E-2</v>
      </c>
      <c r="Y193" s="15">
        <f t="shared" si="248"/>
        <v>-9.7425357312937999E-3</v>
      </c>
      <c r="Z193" s="5">
        <f t="shared" si="270"/>
        <v>1327.1812058307228</v>
      </c>
      <c r="AA193" s="5">
        <f t="shared" si="271"/>
        <v>34790.852909026522</v>
      </c>
      <c r="AB193" s="5">
        <f t="shared" si="272"/>
        <v>60378.838157678991</v>
      </c>
      <c r="AC193" s="16">
        <f t="shared" si="249"/>
        <v>1.3275213761919695</v>
      </c>
      <c r="AD193" s="16">
        <f t="shared" si="250"/>
        <v>2.9947279004848015</v>
      </c>
      <c r="AE193" s="16">
        <f t="shared" si="251"/>
        <v>8.9227634984093012</v>
      </c>
      <c r="AF193" s="15">
        <f t="shared" si="252"/>
        <v>-4.0504037456468023E-3</v>
      </c>
      <c r="AG193" s="15">
        <f t="shared" si="253"/>
        <v>2.9673830763510267E-4</v>
      </c>
      <c r="AH193" s="15">
        <f t="shared" si="254"/>
        <v>9.7937136394747881E-3</v>
      </c>
      <c r="AI193" s="1">
        <f t="shared" si="218"/>
        <v>509425.17467213399</v>
      </c>
      <c r="AJ193" s="1">
        <f t="shared" si="219"/>
        <v>199544.14999236976</v>
      </c>
      <c r="AK193" s="1">
        <f t="shared" si="220"/>
        <v>72521.1286458658</v>
      </c>
      <c r="AL193" s="14">
        <f t="shared" si="255"/>
        <v>69.523983117311403</v>
      </c>
      <c r="AM193" s="14">
        <f t="shared" si="256"/>
        <v>15.83980760086351</v>
      </c>
      <c r="AN193" s="14">
        <f t="shared" si="257"/>
        <v>5.124492279215799</v>
      </c>
      <c r="AO193" s="11">
        <f t="shared" si="258"/>
        <v>5.2039597576677473E-3</v>
      </c>
      <c r="AP193" s="11">
        <f t="shared" si="259"/>
        <v>6.555616768316481E-3</v>
      </c>
      <c r="AQ193" s="11">
        <f t="shared" si="260"/>
        <v>5.9467715591278421E-3</v>
      </c>
      <c r="AR193" s="1">
        <f t="shared" si="273"/>
        <v>273312.86921909638</v>
      </c>
      <c r="AS193" s="1">
        <f t="shared" si="261"/>
        <v>108937.22842499435</v>
      </c>
      <c r="AT193" s="1">
        <f t="shared" si="262"/>
        <v>39288.093923183042</v>
      </c>
      <c r="AU193" s="1">
        <f t="shared" si="221"/>
        <v>54662.573843819278</v>
      </c>
      <c r="AV193" s="1">
        <f t="shared" si="222"/>
        <v>21787.445684998871</v>
      </c>
      <c r="AW193" s="1">
        <f t="shared" si="223"/>
        <v>7857.6187846366083</v>
      </c>
      <c r="AX193" s="17">
        <f t="shared" si="263"/>
        <v>0.99</v>
      </c>
      <c r="AY193" s="17">
        <v>0.05</v>
      </c>
      <c r="AZ193" s="17">
        <v>0</v>
      </c>
      <c r="BA193" s="2">
        <f t="shared" si="274"/>
        <v>4824.8436136268128</v>
      </c>
      <c r="BB193" s="17">
        <f t="shared" si="264"/>
        <v>1.4269472732226111E-4</v>
      </c>
      <c r="BC193" s="17">
        <f t="shared" si="265"/>
        <v>9.3848327691875722E-3</v>
      </c>
      <c r="BD193" s="17">
        <f t="shared" si="266"/>
        <v>4.5160794811817069E-2</v>
      </c>
      <c r="BE193" s="1">
        <f t="shared" si="267"/>
        <v>1313.7200120121422</v>
      </c>
      <c r="BF193" s="1">
        <f t="shared" si="268"/>
        <v>1413.0363090027095</v>
      </c>
      <c r="BG193" s="1">
        <f t="shared" si="269"/>
        <v>-2726.7563210148519</v>
      </c>
      <c r="BH193" s="12">
        <f t="shared" si="214"/>
        <v>5.8771635968838636</v>
      </c>
      <c r="BI193" s="2">
        <f t="shared" si="215"/>
        <v>2.8251519831287141E-5</v>
      </c>
      <c r="BJ193" s="2">
        <f t="shared" si="207"/>
        <v>8.5040819081314044E-5</v>
      </c>
      <c r="BK193" s="2">
        <f t="shared" si="208"/>
        <v>-2.0394973880350433E-4</v>
      </c>
      <c r="BL193" s="2">
        <f t="shared" si="216"/>
        <v>7.7215039448892897</v>
      </c>
      <c r="BM193" s="2">
        <f t="shared" si="209"/>
        <v>9.2641111337097257</v>
      </c>
      <c r="BN193" s="2">
        <f t="shared" si="210"/>
        <v>-8.0127964937207263</v>
      </c>
      <c r="BO193" s="2">
        <f t="shared" si="211"/>
        <v>40775.101295612672</v>
      </c>
      <c r="BP193" s="2">
        <f t="shared" si="212"/>
        <v>31.312031558941889</v>
      </c>
      <c r="BQ193" s="2">
        <f t="shared" si="213"/>
        <v>0</v>
      </c>
      <c r="BR193" s="11">
        <f t="shared" si="217"/>
        <v>3.7214428964416263E-2</v>
      </c>
      <c r="BS193" s="11"/>
      <c r="BT193" s="11"/>
    </row>
    <row r="194" spans="1:72" x14ac:dyDescent="0.3">
      <c r="A194" s="2">
        <f t="shared" si="224"/>
        <v>2148</v>
      </c>
      <c r="B194" s="5">
        <f t="shared" si="225"/>
        <v>1165.3291167535328</v>
      </c>
      <c r="C194" s="5">
        <f t="shared" si="226"/>
        <v>2963.7863026261216</v>
      </c>
      <c r="D194" s="5">
        <f t="shared" si="227"/>
        <v>4368.8019067617724</v>
      </c>
      <c r="E194" s="15">
        <f t="shared" si="228"/>
        <v>3.4632632299548609E-6</v>
      </c>
      <c r="F194" s="15">
        <f t="shared" si="229"/>
        <v>6.8228607937915996E-6</v>
      </c>
      <c r="G194" s="15">
        <f t="shared" si="230"/>
        <v>1.3928627606777659E-5</v>
      </c>
      <c r="H194" s="5">
        <f t="shared" si="231"/>
        <v>275144.61668785126</v>
      </c>
      <c r="I194" s="5">
        <f t="shared" si="232"/>
        <v>109850.49512968257</v>
      </c>
      <c r="J194" s="5">
        <f t="shared" si="233"/>
        <v>39572.522505499124</v>
      </c>
      <c r="K194" s="5">
        <f t="shared" si="234"/>
        <v>236108.93500573566</v>
      </c>
      <c r="L194" s="5">
        <f t="shared" si="235"/>
        <v>37064.242800618711</v>
      </c>
      <c r="M194" s="5">
        <f t="shared" si="236"/>
        <v>9057.980505879912</v>
      </c>
      <c r="N194" s="15">
        <f t="shared" si="237"/>
        <v>6.6985304389506339E-3</v>
      </c>
      <c r="O194" s="15">
        <f t="shared" si="238"/>
        <v>8.3765415033831836E-3</v>
      </c>
      <c r="P194" s="15">
        <f t="shared" si="239"/>
        <v>7.2255324887715577E-3</v>
      </c>
      <c r="Q194" s="5">
        <f t="shared" si="240"/>
        <v>8728.1506286839667</v>
      </c>
      <c r="R194" s="5">
        <f t="shared" si="241"/>
        <v>12134.140611604269</v>
      </c>
      <c r="S194" s="5">
        <f t="shared" si="242"/>
        <v>6734.7048607289544</v>
      </c>
      <c r="T194" s="5">
        <f t="shared" si="243"/>
        <v>31.722047604463821</v>
      </c>
      <c r="U194" s="5">
        <f t="shared" si="244"/>
        <v>110.4604999484023</v>
      </c>
      <c r="V194" s="5">
        <f t="shared" si="245"/>
        <v>170.18639283844183</v>
      </c>
      <c r="W194" s="15">
        <f t="shared" si="246"/>
        <v>-1.0734613539272964E-2</v>
      </c>
      <c r="X194" s="15">
        <f t="shared" si="247"/>
        <v>-1.217998157191269E-2</v>
      </c>
      <c r="Y194" s="15">
        <f t="shared" si="248"/>
        <v>-9.7425357312937999E-3</v>
      </c>
      <c r="Z194" s="5">
        <f t="shared" si="270"/>
        <v>115.87436388081295</v>
      </c>
      <c r="AA194" s="5">
        <f t="shared" si="271"/>
        <v>34666.925728040151</v>
      </c>
      <c r="AB194" s="5">
        <f t="shared" si="272"/>
        <v>60837.269351222392</v>
      </c>
      <c r="AC194" s="16">
        <f t="shared" si="249"/>
        <v>1.3221443786374154</v>
      </c>
      <c r="AD194" s="16">
        <f t="shared" si="250"/>
        <v>2.9956165509738191</v>
      </c>
      <c r="AE194" s="16">
        <f t="shared" si="251"/>
        <v>9.0101504889854809</v>
      </c>
      <c r="AF194" s="15">
        <f t="shared" si="252"/>
        <v>-4.0504037456468023E-3</v>
      </c>
      <c r="AG194" s="15">
        <f t="shared" si="253"/>
        <v>2.9673830763510267E-4</v>
      </c>
      <c r="AH194" s="15">
        <f t="shared" si="254"/>
        <v>9.7937136394747881E-3</v>
      </c>
      <c r="AI194" s="1">
        <f t="shared" si="218"/>
        <v>513145.23104873986</v>
      </c>
      <c r="AJ194" s="1">
        <f t="shared" si="219"/>
        <v>201377.18067813167</v>
      </c>
      <c r="AK194" s="1">
        <f t="shared" si="220"/>
        <v>73126.634565915825</v>
      </c>
      <c r="AL194" s="14">
        <f t="shared" si="255"/>
        <v>69.882165127543317</v>
      </c>
      <c r="AM194" s="14">
        <f t="shared" si="256"/>
        <v>15.942608912095487</v>
      </c>
      <c r="AN194" s="14">
        <f t="shared" si="257"/>
        <v>5.1546617223073996</v>
      </c>
      <c r="AO194" s="11">
        <f t="shared" si="258"/>
        <v>5.1519201600910697E-3</v>
      </c>
      <c r="AP194" s="11">
        <f t="shared" si="259"/>
        <v>6.4900606006333163E-3</v>
      </c>
      <c r="AQ194" s="11">
        <f t="shared" si="260"/>
        <v>5.8873038435365635E-3</v>
      </c>
      <c r="AR194" s="1">
        <f t="shared" si="273"/>
        <v>275144.61668785126</v>
      </c>
      <c r="AS194" s="1">
        <f t="shared" si="261"/>
        <v>109850.49512968257</v>
      </c>
      <c r="AT194" s="1">
        <f t="shared" si="262"/>
        <v>39572.522505499124</v>
      </c>
      <c r="AU194" s="1">
        <f t="shared" si="221"/>
        <v>55028.923337570253</v>
      </c>
      <c r="AV194" s="1">
        <f t="shared" si="222"/>
        <v>21970.099025936517</v>
      </c>
      <c r="AW194" s="1">
        <f t="shared" si="223"/>
        <v>7914.5045010998256</v>
      </c>
      <c r="AX194" s="17">
        <f t="shared" si="263"/>
        <v>0.99</v>
      </c>
      <c r="AY194" s="17">
        <v>0.05</v>
      </c>
      <c r="AZ194" s="17">
        <v>0</v>
      </c>
      <c r="BA194" s="2">
        <f t="shared" si="274"/>
        <v>4781.0034721571674</v>
      </c>
      <c r="BB194" s="17">
        <f t="shared" si="264"/>
        <v>7.4499707849690147E-6</v>
      </c>
      <c r="BC194" s="17">
        <f t="shared" si="265"/>
        <v>5.5826646165699116E-3</v>
      </c>
      <c r="BD194" s="17">
        <f t="shared" si="266"/>
        <v>2.7195948164674744E-2</v>
      </c>
      <c r="BE194" s="1">
        <f t="shared" si="267"/>
        <v>114.71475698137918</v>
      </c>
      <c r="BF194" s="1">
        <f t="shared" si="268"/>
        <v>1539.8124667748207</v>
      </c>
      <c r="BG194" s="1">
        <f t="shared" si="269"/>
        <v>-1654.5272237561996</v>
      </c>
      <c r="BH194" s="12">
        <f t="shared" si="214"/>
        <v>3.5380032084998732</v>
      </c>
      <c r="BI194" s="2">
        <f t="shared" si="215"/>
        <v>1.4750886652173952E-6</v>
      </c>
      <c r="BJ194" s="2">
        <f t="shared" si="207"/>
        <v>5.2710031743588954E-5</v>
      </c>
      <c r="BK194" s="2">
        <f t="shared" si="208"/>
        <v>-7.396195965756761E-5</v>
      </c>
      <c r="BL194" s="2">
        <f t="shared" si="216"/>
        <v>0.40586270537183433</v>
      </c>
      <c r="BM194" s="2">
        <f t="shared" si="209"/>
        <v>5.7902230853345324</v>
      </c>
      <c r="BN194" s="2">
        <f t="shared" si="210"/>
        <v>-2.9268613130999124</v>
      </c>
      <c r="BO194" s="2">
        <f t="shared" si="211"/>
        <v>470152.60562923696</v>
      </c>
      <c r="BP194" s="2">
        <f t="shared" si="212"/>
        <v>31.687406028285523</v>
      </c>
      <c r="BQ194" s="2">
        <f t="shared" si="213"/>
        <v>0</v>
      </c>
      <c r="BR194" s="11">
        <f t="shared" si="217"/>
        <v>3.717655177076315E-2</v>
      </c>
      <c r="BS194" s="11"/>
      <c r="BT194" s="11"/>
    </row>
    <row r="195" spans="1:72" x14ac:dyDescent="0.3">
      <c r="A195" s="2">
        <f t="shared" si="224"/>
        <v>2149</v>
      </c>
      <c r="B195" s="5">
        <f t="shared" si="225"/>
        <v>1165.3329508029396</v>
      </c>
      <c r="C195" s="5">
        <f t="shared" si="226"/>
        <v>2963.8055130524185</v>
      </c>
      <c r="D195" s="5">
        <f t="shared" si="227"/>
        <v>4368.8597156058777</v>
      </c>
      <c r="E195" s="15">
        <f t="shared" si="228"/>
        <v>3.2901000684571177E-6</v>
      </c>
      <c r="F195" s="15">
        <f t="shared" si="229"/>
        <v>6.4817177541020191E-6</v>
      </c>
      <c r="G195" s="15">
        <f t="shared" si="230"/>
        <v>1.3232196226438776E-5</v>
      </c>
      <c r="H195" s="5">
        <f t="shared" si="231"/>
        <v>276955.31352356478</v>
      </c>
      <c r="I195" s="5">
        <f t="shared" si="232"/>
        <v>110760.92515596018</v>
      </c>
      <c r="J195" s="5">
        <f t="shared" si="233"/>
        <v>39863.711191374314</v>
      </c>
      <c r="K195" s="5">
        <f t="shared" si="234"/>
        <v>237661.96032879406</v>
      </c>
      <c r="L195" s="5">
        <f t="shared" si="235"/>
        <v>37371.185345386475</v>
      </c>
      <c r="M195" s="5">
        <f t="shared" si="236"/>
        <v>9124.5116085962436</v>
      </c>
      <c r="N195" s="15">
        <f t="shared" si="237"/>
        <v>6.5775796372156137E-3</v>
      </c>
      <c r="O195" s="15">
        <f t="shared" si="238"/>
        <v>8.2813655851250445E-3</v>
      </c>
      <c r="P195" s="15">
        <f t="shared" si="239"/>
        <v>7.3450260434038128E-3</v>
      </c>
      <c r="Q195" s="5">
        <f t="shared" si="240"/>
        <v>8691.2797304047181</v>
      </c>
      <c r="R195" s="5">
        <f t="shared" si="241"/>
        <v>12085.688659637337</v>
      </c>
      <c r="S195" s="5">
        <f t="shared" si="242"/>
        <v>6718.1653055371544</v>
      </c>
      <c r="T195" s="5">
        <f t="shared" si="243"/>
        <v>31.381523682755482</v>
      </c>
      <c r="U195" s="5">
        <f t="shared" si="244"/>
        <v>109.11509309460649</v>
      </c>
      <c r="V195" s="5">
        <f t="shared" si="245"/>
        <v>168.52834582523332</v>
      </c>
      <c r="W195" s="15">
        <f t="shared" si="246"/>
        <v>-1.0734613539272964E-2</v>
      </c>
      <c r="X195" s="15">
        <f t="shared" si="247"/>
        <v>-1.217998157191269E-2</v>
      </c>
      <c r="Y195" s="15">
        <f t="shared" si="248"/>
        <v>-9.7425357312937999E-3</v>
      </c>
      <c r="Z195" s="5">
        <f t="shared" si="270"/>
        <v>114.93134135517786</v>
      </c>
      <c r="AA195" s="5">
        <f t="shared" si="271"/>
        <v>34542.017724801481</v>
      </c>
      <c r="AB195" s="5">
        <f t="shared" si="272"/>
        <v>61274.993735367643</v>
      </c>
      <c r="AC195" s="16">
        <f t="shared" si="249"/>
        <v>1.3167891600938966</v>
      </c>
      <c r="AD195" s="16">
        <f t="shared" si="250"/>
        <v>2.9965054651594789</v>
      </c>
      <c r="AE195" s="16">
        <f t="shared" si="251"/>
        <v>9.0983933227231777</v>
      </c>
      <c r="AF195" s="15">
        <f t="shared" si="252"/>
        <v>-4.0504037456468023E-3</v>
      </c>
      <c r="AG195" s="15">
        <f t="shared" si="253"/>
        <v>2.9673830763510267E-4</v>
      </c>
      <c r="AH195" s="15">
        <f t="shared" si="254"/>
        <v>9.7937136394747881E-3</v>
      </c>
      <c r="AI195" s="1">
        <f t="shared" si="218"/>
        <v>516859.63128143619</v>
      </c>
      <c r="AJ195" s="1">
        <f t="shared" si="219"/>
        <v>203209.56163625501</v>
      </c>
      <c r="AK195" s="1">
        <f t="shared" si="220"/>
        <v>73728.475610424081</v>
      </c>
      <c r="AL195" s="14">
        <f t="shared" si="255"/>
        <v>70.238592189541194</v>
      </c>
      <c r="AM195" s="14">
        <f t="shared" si="256"/>
        <v>16.045042725087466</v>
      </c>
      <c r="AN195" s="14">
        <f t="shared" si="257"/>
        <v>5.1847053114795711</v>
      </c>
      <c r="AO195" s="11">
        <f t="shared" si="258"/>
        <v>5.1004009584901594E-3</v>
      </c>
      <c r="AP195" s="11">
        <f t="shared" si="259"/>
        <v>6.4251599946269829E-3</v>
      </c>
      <c r="AQ195" s="11">
        <f t="shared" si="260"/>
        <v>5.8284308051011974E-3</v>
      </c>
      <c r="AR195" s="1">
        <f t="shared" si="273"/>
        <v>276955.31352356478</v>
      </c>
      <c r="AS195" s="1">
        <f t="shared" si="261"/>
        <v>110760.92515596018</v>
      </c>
      <c r="AT195" s="1">
        <f t="shared" si="262"/>
        <v>39863.711191374314</v>
      </c>
      <c r="AU195" s="1">
        <f t="shared" si="221"/>
        <v>55391.06270471296</v>
      </c>
      <c r="AV195" s="1">
        <f t="shared" si="222"/>
        <v>22152.185031192039</v>
      </c>
      <c r="AW195" s="1">
        <f t="shared" si="223"/>
        <v>7972.7422382748628</v>
      </c>
      <c r="AX195" s="17">
        <f t="shared" si="263"/>
        <v>0.99</v>
      </c>
      <c r="AY195" s="17">
        <v>0.05</v>
      </c>
      <c r="AZ195" s="17">
        <v>0</v>
      </c>
      <c r="BA195" s="2">
        <f t="shared" si="274"/>
        <v>4796.5971400762155</v>
      </c>
      <c r="BB195" s="17">
        <f t="shared" si="264"/>
        <v>7.278396298162928E-6</v>
      </c>
      <c r="BC195" s="17">
        <f t="shared" si="265"/>
        <v>5.4697572553502397E-3</v>
      </c>
      <c r="BD195" s="17">
        <f t="shared" si="266"/>
        <v>2.6959539689804746E-2</v>
      </c>
      <c r="BE195" s="1">
        <f t="shared" si="267"/>
        <v>113.78119142577661</v>
      </c>
      <c r="BF195" s="1">
        <f t="shared" si="268"/>
        <v>1538.1644341754047</v>
      </c>
      <c r="BG195" s="1">
        <f t="shared" si="269"/>
        <v>-1651.9456256011811</v>
      </c>
      <c r="BH195" s="12">
        <f t="shared" si="214"/>
        <v>3.5078169365081582</v>
      </c>
      <c r="BI195" s="2">
        <f t="shared" si="215"/>
        <v>1.4411171695309922E-6</v>
      </c>
      <c r="BJ195" s="2">
        <f t="shared" si="207"/>
        <v>5.1705748110256754E-5</v>
      </c>
      <c r="BK195" s="2">
        <f t="shared" si="208"/>
        <v>-7.268167802861576E-5</v>
      </c>
      <c r="BL195" s="2">
        <f t="shared" si="216"/>
        <v>0.39912505751164823</v>
      </c>
      <c r="BM195" s="2">
        <f t="shared" si="209"/>
        <v>5.7269764965730783</v>
      </c>
      <c r="BN195" s="2">
        <f t="shared" si="210"/>
        <v>-2.8973614218371946</v>
      </c>
      <c r="BO195" s="2">
        <f t="shared" si="211"/>
        <v>477129.66220588982</v>
      </c>
      <c r="BP195" s="2">
        <f t="shared" si="212"/>
        <v>32.065563175376646</v>
      </c>
      <c r="BQ195" s="2">
        <f t="shared" si="213"/>
        <v>0</v>
      </c>
      <c r="BR195" s="11">
        <f t="shared" si="217"/>
        <v>3.7085437371367574E-2</v>
      </c>
      <c r="BS195" s="11"/>
      <c r="BT195" s="11"/>
    </row>
    <row r="196" spans="1:72" x14ac:dyDescent="0.3">
      <c r="A196" s="2">
        <f t="shared" si="224"/>
        <v>2150</v>
      </c>
      <c r="B196" s="5">
        <f t="shared" si="225"/>
        <v>1165.3365931618598</v>
      </c>
      <c r="C196" s="5">
        <f t="shared" si="226"/>
        <v>2963.8237630756917</v>
      </c>
      <c r="D196" s="5">
        <f t="shared" si="227"/>
        <v>4368.9146347344686</v>
      </c>
      <c r="E196" s="15">
        <f t="shared" si="228"/>
        <v>3.1255950650342616E-6</v>
      </c>
      <c r="F196" s="15">
        <f t="shared" si="229"/>
        <v>6.1576318663969183E-6</v>
      </c>
      <c r="G196" s="15">
        <f t="shared" si="230"/>
        <v>1.2570586415116835E-5</v>
      </c>
      <c r="H196" s="5">
        <f t="shared" si="231"/>
        <v>278752.41277788655</v>
      </c>
      <c r="I196" s="5">
        <f t="shared" si="232"/>
        <v>111666.3020799591</v>
      </c>
      <c r="J196" s="5">
        <f t="shared" si="233"/>
        <v>40159.1166194986</v>
      </c>
      <c r="K196" s="5">
        <f t="shared" si="234"/>
        <v>239203.34640960611</v>
      </c>
      <c r="L196" s="5">
        <f t="shared" si="235"/>
        <v>37676.43119376235</v>
      </c>
      <c r="M196" s="5">
        <f t="shared" si="236"/>
        <v>9192.0121991441392</v>
      </c>
      <c r="N196" s="15">
        <f t="shared" si="237"/>
        <v>6.4856238612169825E-3</v>
      </c>
      <c r="O196" s="15">
        <f t="shared" si="238"/>
        <v>8.1679466560875547E-3</v>
      </c>
      <c r="P196" s="15">
        <f t="shared" si="239"/>
        <v>7.3977209349269657E-3</v>
      </c>
      <c r="Q196" s="5">
        <f t="shared" si="240"/>
        <v>8653.772527964582</v>
      </c>
      <c r="R196" s="5">
        <f t="shared" si="241"/>
        <v>12036.072217947551</v>
      </c>
      <c r="S196" s="5">
        <f t="shared" si="242"/>
        <v>6702.0125039168997</v>
      </c>
      <c r="T196" s="5">
        <f t="shared" si="243"/>
        <v>31.044655153747559</v>
      </c>
      <c r="U196" s="5">
        <f t="shared" si="244"/>
        <v>107.78607327149665</v>
      </c>
      <c r="V196" s="5">
        <f t="shared" si="245"/>
        <v>166.88645239429513</v>
      </c>
      <c r="W196" s="15">
        <f t="shared" si="246"/>
        <v>-1.0734613539272964E-2</v>
      </c>
      <c r="X196" s="15">
        <f t="shared" si="247"/>
        <v>-1.217998157191269E-2</v>
      </c>
      <c r="Y196" s="15">
        <f t="shared" si="248"/>
        <v>-9.7425357312937999E-3</v>
      </c>
      <c r="Z196" s="5">
        <f t="shared" si="270"/>
        <v>113.98227754748027</v>
      </c>
      <c r="AA196" s="5">
        <f t="shared" si="271"/>
        <v>34414.299524472772</v>
      </c>
      <c r="AB196" s="5">
        <f t="shared" si="272"/>
        <v>61723.146307637857</v>
      </c>
      <c r="AC196" s="16">
        <f t="shared" si="249"/>
        <v>1.3114556323476252</v>
      </c>
      <c r="AD196" s="16">
        <f t="shared" si="250"/>
        <v>2.9973946431200296</v>
      </c>
      <c r="AE196" s="16">
        <f t="shared" si="251"/>
        <v>9.1875003815052381</v>
      </c>
      <c r="AF196" s="15">
        <f t="shared" si="252"/>
        <v>-4.0504037456468023E-3</v>
      </c>
      <c r="AG196" s="15">
        <f t="shared" si="253"/>
        <v>2.9673830763510267E-4</v>
      </c>
      <c r="AH196" s="15">
        <f t="shared" si="254"/>
        <v>9.7937136394747881E-3</v>
      </c>
      <c r="AI196" s="1">
        <f t="shared" si="218"/>
        <v>520564.73085800553</v>
      </c>
      <c r="AJ196" s="1">
        <f t="shared" si="219"/>
        <v>205040.79050382154</v>
      </c>
      <c r="AK196" s="1">
        <f t="shared" si="220"/>
        <v>74328.370287656537</v>
      </c>
      <c r="AL196" s="14">
        <f t="shared" si="255"/>
        <v>70.593254722638463</v>
      </c>
      <c r="AM196" s="14">
        <f t="shared" si="256"/>
        <v>16.147103772050485</v>
      </c>
      <c r="AN196" s="14">
        <f t="shared" si="257"/>
        <v>5.2146218206708417</v>
      </c>
      <c r="AO196" s="11">
        <f t="shared" si="258"/>
        <v>5.0493969489052576E-3</v>
      </c>
      <c r="AP196" s="11">
        <f t="shared" si="259"/>
        <v>6.3609083946807128E-3</v>
      </c>
      <c r="AQ196" s="11">
        <f t="shared" si="260"/>
        <v>5.7701464970501852E-3</v>
      </c>
      <c r="AR196" s="1">
        <f t="shared" si="273"/>
        <v>278752.41277788655</v>
      </c>
      <c r="AS196" s="1">
        <f t="shared" si="261"/>
        <v>111666.3020799591</v>
      </c>
      <c r="AT196" s="1">
        <f t="shared" si="262"/>
        <v>40159.1166194986</v>
      </c>
      <c r="AU196" s="1">
        <f t="shared" si="221"/>
        <v>55750.482555577313</v>
      </c>
      <c r="AV196" s="1">
        <f t="shared" si="222"/>
        <v>22333.260415991823</v>
      </c>
      <c r="AW196" s="1">
        <f t="shared" si="223"/>
        <v>8031.82332389972</v>
      </c>
      <c r="AX196" s="17">
        <f t="shared" si="263"/>
        <v>0.99</v>
      </c>
      <c r="AY196" s="17">
        <v>0.05</v>
      </c>
      <c r="AZ196" s="17">
        <v>0</v>
      </c>
      <c r="BA196" s="2">
        <f t="shared" si="274"/>
        <v>4812.5714054829059</v>
      </c>
      <c r="BB196" s="17">
        <f t="shared" si="264"/>
        <v>7.1084382081208522E-6</v>
      </c>
      <c r="BC196" s="17">
        <f t="shared" si="265"/>
        <v>5.3576248093444023E-3</v>
      </c>
      <c r="BD196" s="17">
        <f t="shared" si="266"/>
        <v>2.6718950903950722E-2</v>
      </c>
      <c r="BE196" s="1">
        <f t="shared" si="267"/>
        <v>112.8416445360287</v>
      </c>
      <c r="BF196" s="1">
        <f t="shared" si="268"/>
        <v>1536.3360712951142</v>
      </c>
      <c r="BG196" s="1">
        <f t="shared" si="269"/>
        <v>-1649.1777158311431</v>
      </c>
      <c r="BH196" s="12">
        <f t="shared" si="214"/>
        <v>3.4768463031821701</v>
      </c>
      <c r="BI196" s="2">
        <f t="shared" si="215"/>
        <v>1.4074657122185529E-6</v>
      </c>
      <c r="BJ196" s="2">
        <f t="shared" si="207"/>
        <v>5.0705833733673764E-5</v>
      </c>
      <c r="BK196" s="2">
        <f t="shared" si="208"/>
        <v>-7.1390233740772918E-5</v>
      </c>
      <c r="BL196" s="2">
        <f t="shared" si="216"/>
        <v>0.39233446318306814</v>
      </c>
      <c r="BM196" s="2">
        <f t="shared" si="209"/>
        <v>5.662132946920595</v>
      </c>
      <c r="BN196" s="2">
        <f t="shared" si="210"/>
        <v>-2.8669687222889633</v>
      </c>
      <c r="BO196" s="2">
        <f t="shared" si="211"/>
        <v>484224.20500441792</v>
      </c>
      <c r="BP196" s="2">
        <f t="shared" si="212"/>
        <v>32.447646362975</v>
      </c>
      <c r="BQ196" s="2">
        <f t="shared" si="213"/>
        <v>0</v>
      </c>
      <c r="BR196" s="11">
        <f t="shared" si="217"/>
        <v>3.7002175255205189E-2</v>
      </c>
      <c r="BS196" s="11"/>
      <c r="BT196" s="11"/>
    </row>
    <row r="197" spans="1:72" x14ac:dyDescent="0.3">
      <c r="A197" s="2">
        <f t="shared" si="224"/>
        <v>2151</v>
      </c>
      <c r="B197" s="5">
        <f t="shared" si="225"/>
        <v>1165.3400534136495</v>
      </c>
      <c r="C197" s="5">
        <f t="shared" si="226"/>
        <v>2963.8411007045588</v>
      </c>
      <c r="D197" s="5">
        <f t="shared" si="227"/>
        <v>4368.9668085624771</v>
      </c>
      <c r="E197" s="15">
        <f t="shared" si="228"/>
        <v>2.9693153117825486E-6</v>
      </c>
      <c r="F197" s="15">
        <f t="shared" si="229"/>
        <v>5.8497502730770722E-6</v>
      </c>
      <c r="G197" s="15">
        <f t="shared" si="230"/>
        <v>1.1942057094360993E-5</v>
      </c>
      <c r="H197" s="5">
        <f t="shared" si="231"/>
        <v>280543.01298967906</v>
      </c>
      <c r="I197" s="5">
        <f t="shared" si="232"/>
        <v>112569.91696903939</v>
      </c>
      <c r="J197" s="5">
        <f t="shared" si="233"/>
        <v>40453.744171217739</v>
      </c>
      <c r="K197" s="5">
        <f t="shared" si="234"/>
        <v>240739.18352662801</v>
      </c>
      <c r="L197" s="5">
        <f t="shared" si="235"/>
        <v>37981.090464761917</v>
      </c>
      <c r="M197" s="5">
        <f t="shared" si="236"/>
        <v>9259.3388651831519</v>
      </c>
      <c r="N197" s="15">
        <f t="shared" si="237"/>
        <v>6.420633908657658E-3</v>
      </c>
      <c r="O197" s="15">
        <f t="shared" si="238"/>
        <v>8.0862030013608699E-3</v>
      </c>
      <c r="P197" s="15">
        <f t="shared" si="239"/>
        <v>7.3244752705268201E-3</v>
      </c>
      <c r="Q197" s="5">
        <f t="shared" si="240"/>
        <v>8615.8694685392184</v>
      </c>
      <c r="R197" s="5">
        <f t="shared" si="241"/>
        <v>11985.683885887363</v>
      </c>
      <c r="S197" s="5">
        <f t="shared" si="242"/>
        <v>6685.408220391033</v>
      </c>
      <c r="T197" s="5">
        <f t="shared" si="243"/>
        <v>30.711402778212079</v>
      </c>
      <c r="U197" s="5">
        <f t="shared" si="244"/>
        <v>106.47324088534099</v>
      </c>
      <c r="V197" s="5">
        <f t="shared" si="245"/>
        <v>165.26055516877486</v>
      </c>
      <c r="W197" s="15">
        <f t="shared" si="246"/>
        <v>-1.0734613539272964E-2</v>
      </c>
      <c r="X197" s="15">
        <f t="shared" si="247"/>
        <v>-1.217998157191269E-2</v>
      </c>
      <c r="Y197" s="15">
        <f t="shared" si="248"/>
        <v>-9.7425357312937999E-3</v>
      </c>
      <c r="Z197" s="5">
        <f t="shared" si="270"/>
        <v>113.03070533901769</v>
      </c>
      <c r="AA197" s="5">
        <f t="shared" si="271"/>
        <v>34283.185587376051</v>
      </c>
      <c r="AB197" s="5">
        <f t="shared" si="272"/>
        <v>62177.787831437767</v>
      </c>
      <c r="AC197" s="16">
        <f t="shared" si="249"/>
        <v>1.3061437075421147</v>
      </c>
      <c r="AD197" s="16">
        <f t="shared" si="250"/>
        <v>2.9982840849337435</v>
      </c>
      <c r="AE197" s="16">
        <f t="shared" si="251"/>
        <v>9.2774801293042657</v>
      </c>
      <c r="AF197" s="15">
        <f t="shared" si="252"/>
        <v>-4.0504037456468023E-3</v>
      </c>
      <c r="AG197" s="15">
        <f t="shared" si="253"/>
        <v>2.9673830763510267E-4</v>
      </c>
      <c r="AH197" s="15">
        <f t="shared" si="254"/>
        <v>9.7937136394747881E-3</v>
      </c>
      <c r="AI197" s="1">
        <f t="shared" si="218"/>
        <v>524258.74032778229</v>
      </c>
      <c r="AJ197" s="1">
        <f t="shared" si="219"/>
        <v>206869.9718694312</v>
      </c>
      <c r="AK197" s="1">
        <f t="shared" si="220"/>
        <v>74927.356582790599</v>
      </c>
      <c r="AL197" s="14">
        <f t="shared" si="255"/>
        <v>70.946143553998141</v>
      </c>
      <c r="AM197" s="14">
        <f t="shared" si="256"/>
        <v>16.248786917504567</v>
      </c>
      <c r="AN197" s="14">
        <f t="shared" si="257"/>
        <v>5.2444100611845075</v>
      </c>
      <c r="AO197" s="11">
        <f t="shared" si="258"/>
        <v>4.9989029794162048E-3</v>
      </c>
      <c r="AP197" s="11">
        <f t="shared" si="259"/>
        <v>6.2972993107339057E-3</v>
      </c>
      <c r="AQ197" s="11">
        <f t="shared" si="260"/>
        <v>5.7124450320796836E-3</v>
      </c>
      <c r="AR197" s="1">
        <f t="shared" si="273"/>
        <v>280543.01298967906</v>
      </c>
      <c r="AS197" s="1">
        <f t="shared" si="261"/>
        <v>112569.91696903939</v>
      </c>
      <c r="AT197" s="1">
        <f t="shared" si="262"/>
        <v>40453.744171217739</v>
      </c>
      <c r="AU197" s="1">
        <f t="shared" si="221"/>
        <v>56108.602597935816</v>
      </c>
      <c r="AV197" s="1">
        <f t="shared" si="222"/>
        <v>22513.983393807881</v>
      </c>
      <c r="AW197" s="1">
        <f t="shared" si="223"/>
        <v>8090.7488342435481</v>
      </c>
      <c r="AX197" s="17">
        <f t="shared" si="263"/>
        <v>0.99</v>
      </c>
      <c r="AY197" s="17">
        <v>0.05</v>
      </c>
      <c r="AZ197" s="17">
        <v>0</v>
      </c>
      <c r="BA197" s="2">
        <f t="shared" si="274"/>
        <v>4828.7002062076417</v>
      </c>
      <c r="BB197" s="17">
        <f t="shared" si="264"/>
        <v>6.9401658706831729E-6</v>
      </c>
      <c r="BC197" s="17">
        <f t="shared" si="265"/>
        <v>5.2460411565519874E-3</v>
      </c>
      <c r="BD197" s="17">
        <f t="shared" si="266"/>
        <v>2.6475819549841906E-2</v>
      </c>
      <c r="BE197" s="1">
        <f t="shared" si="267"/>
        <v>111.89961383378397</v>
      </c>
      <c r="BF197" s="1">
        <f t="shared" si="268"/>
        <v>1534.308276799718</v>
      </c>
      <c r="BG197" s="1">
        <f t="shared" si="269"/>
        <v>-1646.2078906335021</v>
      </c>
      <c r="BH197" s="12">
        <f t="shared" si="214"/>
        <v>3.4451081910350534</v>
      </c>
      <c r="BI197" s="2">
        <f t="shared" si="215"/>
        <v>1.3741480258050372E-6</v>
      </c>
      <c r="BJ197" s="2">
        <f t="shared" si="207"/>
        <v>4.9708316783896138E-5</v>
      </c>
      <c r="BK197" s="2">
        <f t="shared" si="208"/>
        <v>-7.009690208357906E-5</v>
      </c>
      <c r="BL197" s="2">
        <f t="shared" si="216"/>
        <v>0.38550762745316441</v>
      </c>
      <c r="BM197" s="2">
        <f t="shared" si="209"/>
        <v>5.595661093033895</v>
      </c>
      <c r="BN197" s="2">
        <f t="shared" si="210"/>
        <v>-2.8356821440840068</v>
      </c>
      <c r="BO197" s="2">
        <f t="shared" si="211"/>
        <v>491437.40548508905</v>
      </c>
      <c r="BP197" s="2">
        <f t="shared" si="212"/>
        <v>32.83531417526455</v>
      </c>
      <c r="BQ197" s="2">
        <f t="shared" si="213"/>
        <v>0</v>
      </c>
      <c r="BR197" s="11">
        <f t="shared" si="217"/>
        <v>3.6932822578527008E-2</v>
      </c>
      <c r="BS197" s="11"/>
      <c r="BT197" s="11"/>
    </row>
    <row r="198" spans="1:72" x14ac:dyDescent="0.3">
      <c r="A198" s="2">
        <f t="shared" si="224"/>
        <v>2152</v>
      </c>
      <c r="B198" s="5">
        <f t="shared" si="225"/>
        <v>1165.3433406626102</v>
      </c>
      <c r="C198" s="5">
        <f t="shared" si="226"/>
        <v>2963.857571548333</v>
      </c>
      <c r="D198" s="5">
        <f t="shared" si="227"/>
        <v>4369.0163742909945</v>
      </c>
      <c r="E198" s="15">
        <f t="shared" si="228"/>
        <v>2.8208495461934209E-6</v>
      </c>
      <c r="F198" s="15">
        <f t="shared" si="229"/>
        <v>5.5572627594232186E-6</v>
      </c>
      <c r="G198" s="15">
        <f t="shared" si="230"/>
        <v>1.1344954239642942E-5</v>
      </c>
      <c r="H198" s="5">
        <f t="shared" si="231"/>
        <v>282327.02772436541</v>
      </c>
      <c r="I198" s="5">
        <f t="shared" si="232"/>
        <v>113471.70253685351</v>
      </c>
      <c r="J198" s="5">
        <f t="shared" si="233"/>
        <v>40747.573247326</v>
      </c>
      <c r="K198" s="5">
        <f t="shared" si="234"/>
        <v>242269.39638564823</v>
      </c>
      <c r="L198" s="5">
        <f t="shared" si="235"/>
        <v>38285.140158599243</v>
      </c>
      <c r="M198" s="5">
        <f t="shared" si="236"/>
        <v>9326.4867321396869</v>
      </c>
      <c r="N198" s="15">
        <f t="shared" si="237"/>
        <v>6.3563099143391089E-3</v>
      </c>
      <c r="O198" s="15">
        <f t="shared" si="238"/>
        <v>8.0052913204116116E-3</v>
      </c>
      <c r="P198" s="15">
        <f t="shared" si="239"/>
        <v>7.251907283469583E-3</v>
      </c>
      <c r="Q198" s="5">
        <f t="shared" si="240"/>
        <v>8577.5828894396964</v>
      </c>
      <c r="R198" s="5">
        <f t="shared" si="241"/>
        <v>11934.545035519051</v>
      </c>
      <c r="S198" s="5">
        <f t="shared" si="242"/>
        <v>6668.3606666472242</v>
      </c>
      <c r="T198" s="5">
        <f t="shared" si="243"/>
        <v>30.38172773813902</v>
      </c>
      <c r="U198" s="5">
        <f t="shared" si="244"/>
        <v>105.17639877345572</v>
      </c>
      <c r="V198" s="5">
        <f t="shared" si="245"/>
        <v>163.65049830506962</v>
      </c>
      <c r="W198" s="15">
        <f t="shared" si="246"/>
        <v>-1.0734613539272964E-2</v>
      </c>
      <c r="X198" s="15">
        <f t="shared" si="247"/>
        <v>-1.217998157191269E-2</v>
      </c>
      <c r="Y198" s="15">
        <f t="shared" si="248"/>
        <v>-9.7425357312937999E-3</v>
      </c>
      <c r="Z198" s="5">
        <f t="shared" si="270"/>
        <v>112.07982214809469</v>
      </c>
      <c r="AA198" s="5">
        <f t="shared" si="271"/>
        <v>34149.7915252202</v>
      </c>
      <c r="AB198" s="5">
        <f t="shared" si="272"/>
        <v>62631.18468818783</v>
      </c>
      <c r="AC198" s="16">
        <f t="shared" si="249"/>
        <v>1.3008532981767331</v>
      </c>
      <c r="AD198" s="16">
        <f t="shared" si="250"/>
        <v>2.999173790678916</v>
      </c>
      <c r="AE198" s="16">
        <f t="shared" si="251"/>
        <v>9.3683411129865899</v>
      </c>
      <c r="AF198" s="15">
        <f t="shared" si="252"/>
        <v>-4.0504037456468023E-3</v>
      </c>
      <c r="AG198" s="15">
        <f t="shared" si="253"/>
        <v>2.9673830763510267E-4</v>
      </c>
      <c r="AH198" s="15">
        <f t="shared" si="254"/>
        <v>9.7937136394747881E-3</v>
      </c>
      <c r="AI198" s="1">
        <f t="shared" si="218"/>
        <v>527941.46889293985</v>
      </c>
      <c r="AJ198" s="1">
        <f t="shared" si="219"/>
        <v>208696.95807629597</v>
      </c>
      <c r="AK198" s="1">
        <f t="shared" si="220"/>
        <v>75525.3697587551</v>
      </c>
      <c r="AL198" s="14">
        <f t="shared" si="255"/>
        <v>71.297249913504402</v>
      </c>
      <c r="AM198" s="14">
        <f t="shared" si="256"/>
        <v>16.350087157413871</v>
      </c>
      <c r="AN198" s="14">
        <f t="shared" si="257"/>
        <v>5.2740688813427079</v>
      </c>
      <c r="AO198" s="11">
        <f t="shared" si="258"/>
        <v>4.9489139496220426E-3</v>
      </c>
      <c r="AP198" s="11">
        <f t="shared" si="259"/>
        <v>6.2343263176265666E-3</v>
      </c>
      <c r="AQ198" s="11">
        <f t="shared" si="260"/>
        <v>5.6553205817588869E-3</v>
      </c>
      <c r="AR198" s="1">
        <f t="shared" si="273"/>
        <v>282327.02772436541</v>
      </c>
      <c r="AS198" s="1">
        <f t="shared" si="261"/>
        <v>113471.70253685351</v>
      </c>
      <c r="AT198" s="1">
        <f t="shared" si="262"/>
        <v>40747.573247326</v>
      </c>
      <c r="AU198" s="1">
        <f t="shared" si="221"/>
        <v>56465.405544873087</v>
      </c>
      <c r="AV198" s="1">
        <f t="shared" si="222"/>
        <v>22694.340507370704</v>
      </c>
      <c r="AW198" s="1">
        <f t="shared" si="223"/>
        <v>8149.5146494651999</v>
      </c>
      <c r="AX198" s="17">
        <f t="shared" si="263"/>
        <v>0.99</v>
      </c>
      <c r="AY198" s="17">
        <v>0.05</v>
      </c>
      <c r="AZ198" s="17">
        <v>0</v>
      </c>
      <c r="BA198" s="2">
        <f t="shared" si="274"/>
        <v>4844.6528017778064</v>
      </c>
      <c r="BB198" s="17">
        <f t="shared" si="264"/>
        <v>6.7755229591248117E-6</v>
      </c>
      <c r="BC198" s="17">
        <f t="shared" si="265"/>
        <v>5.136512269113983E-3</v>
      </c>
      <c r="BD198" s="17">
        <f t="shared" si="266"/>
        <v>2.6233529284352044E-2</v>
      </c>
      <c r="BE198" s="1">
        <f t="shared" si="267"/>
        <v>110.95826452720553</v>
      </c>
      <c r="BF198" s="1">
        <f t="shared" si="268"/>
        <v>1532.0787531040319</v>
      </c>
      <c r="BG198" s="1">
        <f t="shared" si="269"/>
        <v>-1643.0370176312367</v>
      </c>
      <c r="BH198" s="12">
        <f t="shared" si="214"/>
        <v>3.4134837505368472</v>
      </c>
      <c r="BI198" s="2">
        <f t="shared" si="215"/>
        <v>1.3415489551355759E-6</v>
      </c>
      <c r="BJ198" s="2">
        <f t="shared" ref="BJ198:BJ261" si="275">BJ$5*BC198^2+BF198*$BH198/AS198/1000</f>
        <v>4.8726746862063989E-5</v>
      </c>
      <c r="BK198" s="2">
        <f t="shared" ref="BK198:BK261" si="276">BK$5*BD198^2+BG198*$BH198/AT198/1000</f>
        <v>-6.8819805871295632E-5</v>
      </c>
      <c r="BL198" s="2">
        <f t="shared" si="216"/>
        <v>0.37875552905015519</v>
      </c>
      <c r="BM198" s="2">
        <f t="shared" ref="BM198:BM261" si="277">BJ198*AS198</f>
        <v>5.5291069255206855</v>
      </c>
      <c r="BN198" s="2">
        <f t="shared" ref="BN198:BN261" si="278">BK198*AT198</f>
        <v>-2.8042400806073746</v>
      </c>
      <c r="BO198" s="2">
        <f t="shared" ref="BO198:BO261" si="279">2*BI$5*AX198*AR198/Z198*1000</f>
        <v>498758.38860237383</v>
      </c>
      <c r="BP198" s="2">
        <f t="shared" ref="BP198:BP261" si="280">2*BJ$5*AY198*AS198/AA198*1000</f>
        <v>33.227641361456854</v>
      </c>
      <c r="BQ198" s="2">
        <f t="shared" ref="BQ198:BQ261" si="281">2*BK$5*AZ198*AT198/AB198*1000</f>
        <v>0</v>
      </c>
      <c r="BR198" s="11">
        <f t="shared" si="217"/>
        <v>3.6864153657455628E-2</v>
      </c>
      <c r="BS198" s="11"/>
      <c r="BT198" s="11"/>
    </row>
    <row r="199" spans="1:72" x14ac:dyDescent="0.3">
      <c r="A199" s="2">
        <f t="shared" si="224"/>
        <v>2153</v>
      </c>
      <c r="B199" s="5">
        <f t="shared" si="225"/>
        <v>1165.3464635579323</v>
      </c>
      <c r="C199" s="5">
        <f t="shared" si="226"/>
        <v>2963.8732189368743</v>
      </c>
      <c r="D199" s="5">
        <f t="shared" si="227"/>
        <v>4369.0634622672915</v>
      </c>
      <c r="E199" s="15">
        <f t="shared" si="228"/>
        <v>2.6798070688837497E-6</v>
      </c>
      <c r="F199" s="15">
        <f t="shared" si="229"/>
        <v>5.2793996214520573E-6</v>
      </c>
      <c r="G199" s="15">
        <f t="shared" si="230"/>
        <v>1.0777706527660796E-5</v>
      </c>
      <c r="H199" s="5">
        <f t="shared" si="231"/>
        <v>284104.37237603375</v>
      </c>
      <c r="I199" s="5">
        <f t="shared" si="232"/>
        <v>114371.59075893853</v>
      </c>
      <c r="J199" s="5">
        <f t="shared" si="233"/>
        <v>41040.58416616336</v>
      </c>
      <c r="K199" s="5">
        <f t="shared" si="234"/>
        <v>243793.91130482475</v>
      </c>
      <c r="L199" s="5">
        <f t="shared" si="235"/>
        <v>38588.557036850252</v>
      </c>
      <c r="M199" s="5">
        <f t="shared" si="236"/>
        <v>9393.4511413266737</v>
      </c>
      <c r="N199" s="15">
        <f t="shared" si="237"/>
        <v>6.2926434040797563E-3</v>
      </c>
      <c r="O199" s="15">
        <f t="shared" si="238"/>
        <v>7.9251865604796912E-3</v>
      </c>
      <c r="P199" s="15">
        <f t="shared" si="239"/>
        <v>7.1800251381073377E-3</v>
      </c>
      <c r="Q199" s="5">
        <f t="shared" si="240"/>
        <v>8538.9249970607252</v>
      </c>
      <c r="R199" s="5">
        <f t="shared" si="241"/>
        <v>11882.67670066856</v>
      </c>
      <c r="S199" s="5">
        <f t="shared" si="242"/>
        <v>6650.8781393987801</v>
      </c>
      <c r="T199" s="5">
        <f t="shared" si="243"/>
        <v>30.055591632214689</v>
      </c>
      <c r="U199" s="5">
        <f t="shared" si="244"/>
        <v>103.89535217459489</v>
      </c>
      <c r="V199" s="5">
        <f t="shared" si="245"/>
        <v>162.05612747788845</v>
      </c>
      <c r="W199" s="15">
        <f t="shared" si="246"/>
        <v>-1.0734613539272964E-2</v>
      </c>
      <c r="X199" s="15">
        <f t="shared" si="247"/>
        <v>-1.217998157191269E-2</v>
      </c>
      <c r="Y199" s="15">
        <f t="shared" si="248"/>
        <v>-9.7425357312937999E-3</v>
      </c>
      <c r="Z199" s="5">
        <f t="shared" si="270"/>
        <v>111.12981870228511</v>
      </c>
      <c r="AA199" s="5">
        <f t="shared" si="271"/>
        <v>34014.176255410275</v>
      </c>
      <c r="AB199" s="5">
        <f t="shared" si="272"/>
        <v>63083.305149762273</v>
      </c>
      <c r="AC199" s="16">
        <f t="shared" si="249"/>
        <v>1.295584317105261</v>
      </c>
      <c r="AD199" s="16">
        <f t="shared" si="250"/>
        <v>3.0000637604338656</v>
      </c>
      <c r="AE199" s="16">
        <f t="shared" si="251"/>
        <v>9.4600919631240998</v>
      </c>
      <c r="AF199" s="15">
        <f t="shared" si="252"/>
        <v>-4.0504037456468023E-3</v>
      </c>
      <c r="AG199" s="15">
        <f t="shared" si="253"/>
        <v>2.9673830763510267E-4</v>
      </c>
      <c r="AH199" s="15">
        <f t="shared" si="254"/>
        <v>9.7937136394747881E-3</v>
      </c>
      <c r="AI199" s="1">
        <f t="shared" si="218"/>
        <v>531612.72754851892</v>
      </c>
      <c r="AJ199" s="1">
        <f t="shared" si="219"/>
        <v>210521.60277603709</v>
      </c>
      <c r="AK199" s="1">
        <f t="shared" si="220"/>
        <v>76122.347432344788</v>
      </c>
      <c r="AL199" s="14">
        <f t="shared" si="255"/>
        <v>71.646565428624356</v>
      </c>
      <c r="AM199" s="14">
        <f t="shared" si="256"/>
        <v>16.450999618288215</v>
      </c>
      <c r="AN199" s="14">
        <f t="shared" si="257"/>
        <v>5.3035971661340362</v>
      </c>
      <c r="AO199" s="11">
        <f t="shared" si="258"/>
        <v>4.8994248101258218E-3</v>
      </c>
      <c r="AP199" s="11">
        <f t="shared" si="259"/>
        <v>6.1719830544503008E-3</v>
      </c>
      <c r="AQ199" s="11">
        <f t="shared" si="260"/>
        <v>5.5987673759412982E-3</v>
      </c>
      <c r="AR199" s="1">
        <f t="shared" si="273"/>
        <v>284104.37237603375</v>
      </c>
      <c r="AS199" s="1">
        <f t="shared" si="261"/>
        <v>114371.59075893853</v>
      </c>
      <c r="AT199" s="1">
        <f t="shared" si="262"/>
        <v>41040.58416616336</v>
      </c>
      <c r="AU199" s="1">
        <f t="shared" si="221"/>
        <v>56820.874475206751</v>
      </c>
      <c r="AV199" s="1">
        <f t="shared" si="222"/>
        <v>22874.318151787709</v>
      </c>
      <c r="AW199" s="1">
        <f t="shared" si="223"/>
        <v>8208.1168332326724</v>
      </c>
      <c r="AX199" s="17">
        <f t="shared" si="263"/>
        <v>0.99</v>
      </c>
      <c r="AY199" s="17">
        <v>0.05</v>
      </c>
      <c r="AZ199" s="17">
        <v>0</v>
      </c>
      <c r="BA199" s="2">
        <f t="shared" si="274"/>
        <v>4860.4305611937416</v>
      </c>
      <c r="BB199" s="17">
        <f t="shared" si="264"/>
        <v>6.6144464966745354E-6</v>
      </c>
      <c r="BC199" s="17">
        <f t="shared" si="265"/>
        <v>5.0290113502108377E-3</v>
      </c>
      <c r="BD199" s="17">
        <f t="shared" si="266"/>
        <v>2.5992121304905736E-2</v>
      </c>
      <c r="BE199" s="1">
        <f t="shared" si="267"/>
        <v>110.01778545302227</v>
      </c>
      <c r="BF199" s="1">
        <f t="shared" si="268"/>
        <v>1529.6511343139834</v>
      </c>
      <c r="BG199" s="1">
        <f t="shared" si="269"/>
        <v>-1639.6689197670057</v>
      </c>
      <c r="BH199" s="12">
        <f t="shared" ref="BH199:BH262" si="282">1000*SUMPRODUCT(AX199:AZ199,Z199:AB199)/(Z199*Z199/2/BI$5/AR199+AA199*AA199/2/BJ$5/AS199+AB199*AB199/2/BK$5/AT199)</f>
        <v>3.3819782889899255</v>
      </c>
      <c r="BI199" s="2">
        <f t="shared" ref="BI199:BI262" si="283">BI$5*BB199^2+BE199*$BH199/AR199/1000</f>
        <v>1.3096560312513123E-6</v>
      </c>
      <c r="BJ199" s="2">
        <f t="shared" si="275"/>
        <v>4.7761017986053435E-5</v>
      </c>
      <c r="BK199" s="2">
        <f t="shared" si="276"/>
        <v>-6.7559036992893498E-5</v>
      </c>
      <c r="BL199" s="2">
        <f t="shared" ref="BL199:BL262" si="284">BI199*AR199</f>
        <v>0.37207900478714134</v>
      </c>
      <c r="BM199" s="2">
        <f t="shared" si="277"/>
        <v>5.4625036033312062</v>
      </c>
      <c r="BN199" s="2">
        <f t="shared" si="278"/>
        <v>-2.7726623438917897</v>
      </c>
      <c r="BO199" s="2">
        <f t="shared" si="279"/>
        <v>506188.76542176871</v>
      </c>
      <c r="BP199" s="2">
        <f t="shared" si="280"/>
        <v>33.624683396748928</v>
      </c>
      <c r="BQ199" s="2">
        <f t="shared" si="281"/>
        <v>0</v>
      </c>
      <c r="BR199" s="11">
        <f t="shared" si="217"/>
        <v>3.6796158146606722E-2</v>
      </c>
      <c r="BS199" s="11"/>
      <c r="BT199" s="11"/>
    </row>
    <row r="200" spans="1:72" x14ac:dyDescent="0.3">
      <c r="A200" s="2">
        <f t="shared" si="224"/>
        <v>2154</v>
      </c>
      <c r="B200" s="5">
        <f t="shared" si="225"/>
        <v>1165.3494303164384</v>
      </c>
      <c r="C200" s="5">
        <f t="shared" si="226"/>
        <v>2963.8880840344673</v>
      </c>
      <c r="D200" s="5">
        <f t="shared" si="227"/>
        <v>4369.1081963268989</v>
      </c>
      <c r="E200" s="15">
        <f t="shared" si="228"/>
        <v>2.5458167154395623E-6</v>
      </c>
      <c r="F200" s="15">
        <f t="shared" si="229"/>
        <v>5.0154296403794541E-6</v>
      </c>
      <c r="G200" s="15">
        <f t="shared" si="230"/>
        <v>1.0238821201277756E-5</v>
      </c>
      <c r="H200" s="5">
        <f t="shared" si="231"/>
        <v>285874.96439300285</v>
      </c>
      <c r="I200" s="5">
        <f t="shared" si="232"/>
        <v>115269.51613803215</v>
      </c>
      <c r="J200" s="5">
        <f t="shared" si="233"/>
        <v>41332.75705895188</v>
      </c>
      <c r="K200" s="5">
        <f t="shared" si="234"/>
        <v>245312.65640673673</v>
      </c>
      <c r="L200" s="5">
        <f t="shared" si="235"/>
        <v>38891.318723858967</v>
      </c>
      <c r="M200" s="5">
        <f t="shared" si="236"/>
        <v>9460.2273969091111</v>
      </c>
      <c r="N200" s="15">
        <f t="shared" si="237"/>
        <v>6.2296268753530004E-3</v>
      </c>
      <c r="O200" s="15">
        <f t="shared" si="238"/>
        <v>7.8458929345193162E-3</v>
      </c>
      <c r="P200" s="15">
        <f t="shared" si="239"/>
        <v>7.1088095927442918E-3</v>
      </c>
      <c r="Q200" s="5">
        <f t="shared" si="240"/>
        <v>8499.907872545502</v>
      </c>
      <c r="R200" s="5">
        <f t="shared" si="241"/>
        <v>11830.099917104944</v>
      </c>
      <c r="S200" s="5">
        <f t="shared" si="242"/>
        <v>6632.96883548806</v>
      </c>
      <c r="T200" s="5">
        <f t="shared" si="243"/>
        <v>29.732956471348658</v>
      </c>
      <c r="U200" s="5">
        <f t="shared" si="244"/>
        <v>102.62990869970095</v>
      </c>
      <c r="V200" s="5">
        <f t="shared" si="245"/>
        <v>160.47728986546002</v>
      </c>
      <c r="W200" s="15">
        <f t="shared" si="246"/>
        <v>-1.0734613539272964E-2</v>
      </c>
      <c r="X200" s="15">
        <f t="shared" si="247"/>
        <v>-1.217998157191269E-2</v>
      </c>
      <c r="Y200" s="15">
        <f t="shared" si="248"/>
        <v>-9.7425357312937999E-3</v>
      </c>
      <c r="Z200" s="5">
        <f t="shared" si="270"/>
        <v>110.18088110423265</v>
      </c>
      <c r="AA200" s="5">
        <f t="shared" si="271"/>
        <v>33876.397802194137</v>
      </c>
      <c r="AB200" s="5">
        <f t="shared" si="272"/>
        <v>63534.118914098479</v>
      </c>
      <c r="AC200" s="16">
        <f t="shared" si="249"/>
        <v>1.2903366775344567</v>
      </c>
      <c r="AD200" s="16">
        <f t="shared" si="250"/>
        <v>3.0009539942769341</v>
      </c>
      <c r="AE200" s="16">
        <f t="shared" si="251"/>
        <v>9.5527413948140349</v>
      </c>
      <c r="AF200" s="15">
        <f t="shared" si="252"/>
        <v>-4.0504037456468023E-3</v>
      </c>
      <c r="AG200" s="15">
        <f t="shared" si="253"/>
        <v>2.9673830763510267E-4</v>
      </c>
      <c r="AH200" s="15">
        <f t="shared" si="254"/>
        <v>9.7937136394747881E-3</v>
      </c>
      <c r="AI200" s="1">
        <f t="shared" si="218"/>
        <v>535272.32926887379</v>
      </c>
      <c r="AJ200" s="1">
        <f t="shared" si="219"/>
        <v>212343.76065022108</v>
      </c>
      <c r="AK200" s="1">
        <f t="shared" si="220"/>
        <v>76718.229522342983</v>
      </c>
      <c r="AL200" s="14">
        <f t="shared" si="255"/>
        <v>71.994082119243444</v>
      </c>
      <c r="AM200" s="14">
        <f t="shared" si="256"/>
        <v>16.55151955625233</v>
      </c>
      <c r="AN200" s="14">
        <f t="shared" si="257"/>
        <v>5.3329938368550334</v>
      </c>
      <c r="AO200" s="11">
        <f t="shared" si="258"/>
        <v>4.8504305620245634E-3</v>
      </c>
      <c r="AP200" s="11">
        <f t="shared" si="259"/>
        <v>6.1102632239057979E-3</v>
      </c>
      <c r="AQ200" s="11">
        <f t="shared" si="260"/>
        <v>5.542779702181885E-3</v>
      </c>
      <c r="AR200" s="1">
        <f t="shared" si="273"/>
        <v>285874.96439300285</v>
      </c>
      <c r="AS200" s="1">
        <f t="shared" si="261"/>
        <v>115269.51613803215</v>
      </c>
      <c r="AT200" s="1">
        <f t="shared" si="262"/>
        <v>41332.75705895188</v>
      </c>
      <c r="AU200" s="1">
        <f t="shared" si="221"/>
        <v>57174.992878600577</v>
      </c>
      <c r="AV200" s="1">
        <f t="shared" si="222"/>
        <v>23053.903227606432</v>
      </c>
      <c r="AW200" s="1">
        <f t="shared" si="223"/>
        <v>8266.5514117903767</v>
      </c>
      <c r="AX200" s="17">
        <f t="shared" si="263"/>
        <v>0.99</v>
      </c>
      <c r="AY200" s="17">
        <v>0.05</v>
      </c>
      <c r="AZ200" s="17">
        <v>0</v>
      </c>
      <c r="BA200" s="2">
        <f t="shared" si="274"/>
        <v>4876.0348798698424</v>
      </c>
      <c r="BB200" s="17">
        <f t="shared" si="264"/>
        <v>6.4568736292104732E-6</v>
      </c>
      <c r="BC200" s="17">
        <f t="shared" si="265"/>
        <v>4.9235111190374598E-3</v>
      </c>
      <c r="BD200" s="17">
        <f t="shared" si="266"/>
        <v>2.5751634833229325E-2</v>
      </c>
      <c r="BE200" s="1">
        <f t="shared" si="267"/>
        <v>109.07836086916468</v>
      </c>
      <c r="BF200" s="1">
        <f t="shared" si="268"/>
        <v>1527.0290688576679</v>
      </c>
      <c r="BG200" s="1">
        <f t="shared" si="269"/>
        <v>-1636.1074297268324</v>
      </c>
      <c r="BH200" s="12">
        <f t="shared" si="282"/>
        <v>3.3505967647771033</v>
      </c>
      <c r="BI200" s="2">
        <f t="shared" si="283"/>
        <v>1.2784568094619672E-6</v>
      </c>
      <c r="BJ200" s="2">
        <f t="shared" si="275"/>
        <v>4.6811015016446057E-5</v>
      </c>
      <c r="BK200" s="2">
        <f t="shared" si="276"/>
        <v>-6.6314669658399021E-5</v>
      </c>
      <c r="BL200" s="2">
        <f t="shared" si="284"/>
        <v>0.36547879488293189</v>
      </c>
      <c r="BM200" s="2">
        <f t="shared" si="277"/>
        <v>5.3958830508758941</v>
      </c>
      <c r="BN200" s="2">
        <f t="shared" si="278"/>
        <v>-2.7409681304352542</v>
      </c>
      <c r="BO200" s="2">
        <f t="shared" si="279"/>
        <v>513730.17153735692</v>
      </c>
      <c r="BP200" s="2">
        <f t="shared" si="280"/>
        <v>34.026497389449801</v>
      </c>
      <c r="BQ200" s="2">
        <f t="shared" si="281"/>
        <v>0</v>
      </c>
      <c r="BR200" s="11">
        <f t="shared" ref="BR200:BR263" si="285">SUM(H200:J200)*SUM(B199:D199)/SUM(H199:J199)/SUM(B200:D200)-1+BR$5</f>
        <v>3.6728831332056816E-2</v>
      </c>
      <c r="BS200" s="11"/>
      <c r="BT200" s="11"/>
    </row>
    <row r="201" spans="1:72" x14ac:dyDescent="0.3">
      <c r="A201" s="2">
        <f t="shared" si="224"/>
        <v>2155</v>
      </c>
      <c r="B201" s="5">
        <f t="shared" si="225"/>
        <v>1165.3522487441944</v>
      </c>
      <c r="C201" s="5">
        <f t="shared" si="226"/>
        <v>2963.9022059480076</v>
      </c>
      <c r="D201" s="5">
        <f t="shared" si="227"/>
        <v>4369.1506941186481</v>
      </c>
      <c r="E201" s="15">
        <f t="shared" si="228"/>
        <v>2.4185258796675841E-6</v>
      </c>
      <c r="F201" s="15">
        <f t="shared" si="229"/>
        <v>4.7646581583604815E-6</v>
      </c>
      <c r="G201" s="15">
        <f t="shared" si="230"/>
        <v>9.7268801412138672E-6</v>
      </c>
      <c r="H201" s="5">
        <f t="shared" si="231"/>
        <v>287638.72317848704</v>
      </c>
      <c r="I201" s="5">
        <f t="shared" si="232"/>
        <v>116165.41422541649</v>
      </c>
      <c r="J201" s="5">
        <f t="shared" si="233"/>
        <v>41624.072563159512</v>
      </c>
      <c r="K201" s="5">
        <f t="shared" si="234"/>
        <v>246825.56153167589</v>
      </c>
      <c r="L201" s="5">
        <f t="shared" si="235"/>
        <v>39193.403207532901</v>
      </c>
      <c r="M201" s="5">
        <f t="shared" si="236"/>
        <v>9526.8109244183397</v>
      </c>
      <c r="N201" s="15">
        <f t="shared" si="237"/>
        <v>6.1672526281346673E-3</v>
      </c>
      <c r="O201" s="15">
        <f t="shared" si="238"/>
        <v>7.7674014043811468E-3</v>
      </c>
      <c r="P201" s="15">
        <f t="shared" si="239"/>
        <v>7.0382586713488848E-3</v>
      </c>
      <c r="Q201" s="5">
        <f t="shared" si="240"/>
        <v>8460.5434675478482</v>
      </c>
      <c r="R201" s="5">
        <f t="shared" si="241"/>
        <v>11776.835557191645</v>
      </c>
      <c r="S201" s="5">
        <f t="shared" si="242"/>
        <v>6614.6409633203311</v>
      </c>
      <c r="T201" s="5">
        <f t="shared" si="243"/>
        <v>29.413784674248706</v>
      </c>
      <c r="U201" s="5">
        <f t="shared" si="244"/>
        <v>101.37987830301151</v>
      </c>
      <c r="V201" s="5">
        <f t="shared" si="245"/>
        <v>158.91383413488458</v>
      </c>
      <c r="W201" s="15">
        <f t="shared" si="246"/>
        <v>-1.0734613539272964E-2</v>
      </c>
      <c r="X201" s="15">
        <f t="shared" si="247"/>
        <v>-1.217998157191269E-2</v>
      </c>
      <c r="Y201" s="15">
        <f t="shared" si="248"/>
        <v>-9.7425357312937999E-3</v>
      </c>
      <c r="Z201" s="5">
        <f t="shared" si="270"/>
        <v>109.23319096752283</v>
      </c>
      <c r="AA201" s="5">
        <f t="shared" si="271"/>
        <v>33736.514265392274</v>
      </c>
      <c r="AB201" s="5">
        <f t="shared" si="272"/>
        <v>63983.595394849915</v>
      </c>
      <c r="AC201" s="16">
        <f t="shared" si="249"/>
        <v>1.2851102930226257</v>
      </c>
      <c r="AD201" s="16">
        <f t="shared" si="250"/>
        <v>3.0018444922864864</v>
      </c>
      <c r="AE201" s="16">
        <f t="shared" si="251"/>
        <v>9.646298208506801</v>
      </c>
      <c r="AF201" s="15">
        <f t="shared" si="252"/>
        <v>-4.0504037456468023E-3</v>
      </c>
      <c r="AG201" s="15">
        <f t="shared" si="253"/>
        <v>2.9673830763510267E-4</v>
      </c>
      <c r="AH201" s="15">
        <f t="shared" si="254"/>
        <v>9.7937136394747881E-3</v>
      </c>
      <c r="AI201" s="1">
        <f t="shared" si="218"/>
        <v>538920.08922058705</v>
      </c>
      <c r="AJ201" s="1">
        <f t="shared" si="219"/>
        <v>214163.28781280541</v>
      </c>
      <c r="AK201" s="1">
        <f t="shared" si="220"/>
        <v>77312.957981899061</v>
      </c>
      <c r="AL201" s="14">
        <f t="shared" si="255"/>
        <v>72.339792392477563</v>
      </c>
      <c r="AM201" s="14">
        <f t="shared" si="256"/>
        <v>16.651642356084214</v>
      </c>
      <c r="AN201" s="14">
        <f t="shared" si="257"/>
        <v>5.3622578507459071</v>
      </c>
      <c r="AO201" s="11">
        <f t="shared" si="258"/>
        <v>4.8019262564043177E-3</v>
      </c>
      <c r="AP201" s="11">
        <f t="shared" si="259"/>
        <v>6.0491605916667395E-3</v>
      </c>
      <c r="AQ201" s="11">
        <f t="shared" si="260"/>
        <v>5.4873519051600664E-3</v>
      </c>
      <c r="AR201" s="1">
        <f t="shared" si="273"/>
        <v>287638.72317848704</v>
      </c>
      <c r="AS201" s="1">
        <f t="shared" si="261"/>
        <v>116165.41422541649</v>
      </c>
      <c r="AT201" s="1">
        <f t="shared" si="262"/>
        <v>41624.072563159512</v>
      </c>
      <c r="AU201" s="1">
        <f t="shared" si="221"/>
        <v>57527.744635697411</v>
      </c>
      <c r="AV201" s="1">
        <f t="shared" si="222"/>
        <v>23233.0828450833</v>
      </c>
      <c r="AW201" s="1">
        <f t="shared" si="223"/>
        <v>8324.8145126319032</v>
      </c>
      <c r="AX201" s="17">
        <f t="shared" si="263"/>
        <v>0.99</v>
      </c>
      <c r="AY201" s="17">
        <v>0.05</v>
      </c>
      <c r="AZ201" s="17">
        <v>0</v>
      </c>
      <c r="BA201" s="2">
        <f t="shared" si="274"/>
        <v>4891.4671425604856</v>
      </c>
      <c r="BB201" s="17">
        <f t="shared" si="264"/>
        <v>6.302742233580149E-6</v>
      </c>
      <c r="BC201" s="17">
        <f t="shared" si="265"/>
        <v>4.8199844865606072E-3</v>
      </c>
      <c r="BD201" s="17">
        <f t="shared" si="266"/>
        <v>2.5512108195788939E-2</v>
      </c>
      <c r="BE201" s="1">
        <f t="shared" si="267"/>
        <v>108.14017058920159</v>
      </c>
      <c r="BF201" s="1">
        <f t="shared" si="268"/>
        <v>1524.2162378797923</v>
      </c>
      <c r="BG201" s="1">
        <f t="shared" si="269"/>
        <v>-1632.356408468994</v>
      </c>
      <c r="BH201" s="12">
        <f t="shared" si="282"/>
        <v>3.3193440794549969</v>
      </c>
      <c r="BI201" s="2">
        <f t="shared" si="283"/>
        <v>1.2479389897929035E-6</v>
      </c>
      <c r="BJ201" s="2">
        <f t="shared" si="275"/>
        <v>4.587661982053758E-5</v>
      </c>
      <c r="BK201" s="2">
        <f t="shared" si="276"/>
        <v>-6.5086766459364123E-5</v>
      </c>
      <c r="BL201" s="2">
        <f t="shared" si="284"/>
        <v>0.35895557762868174</v>
      </c>
      <c r="BM201" s="2">
        <f t="shared" si="277"/>
        <v>5.3292765447147001</v>
      </c>
      <c r="BN201" s="2">
        <f t="shared" si="278"/>
        <v>-2.7091762900059888</v>
      </c>
      <c r="BO201" s="2">
        <f t="shared" si="279"/>
        <v>521384.26685963542</v>
      </c>
      <c r="BP201" s="2">
        <f t="shared" si="280"/>
        <v>34.433140694852931</v>
      </c>
      <c r="BQ201" s="2">
        <f t="shared" si="281"/>
        <v>0</v>
      </c>
      <c r="BR201" s="11">
        <f t="shared" si="285"/>
        <v>3.6662166517686251E-2</v>
      </c>
      <c r="BS201" s="11"/>
      <c r="BT201" s="11"/>
    </row>
    <row r="202" spans="1:72" x14ac:dyDescent="0.3">
      <c r="A202" s="2">
        <f t="shared" si="224"/>
        <v>2156</v>
      </c>
      <c r="B202" s="5">
        <f t="shared" si="225"/>
        <v>1165.3549262570384</v>
      </c>
      <c r="C202" s="5">
        <f t="shared" si="226"/>
        <v>2963.9156218297921</v>
      </c>
      <c r="D202" s="5">
        <f t="shared" si="227"/>
        <v>4369.1910674135124</v>
      </c>
      <c r="E202" s="15">
        <f t="shared" si="228"/>
        <v>2.2975995856842047E-6</v>
      </c>
      <c r="F202" s="15">
        <f t="shared" si="229"/>
        <v>4.5264252504424573E-6</v>
      </c>
      <c r="G202" s="15">
        <f t="shared" si="230"/>
        <v>9.2405361341531739E-6</v>
      </c>
      <c r="H202" s="5">
        <f t="shared" si="231"/>
        <v>289395.57009703259</v>
      </c>
      <c r="I202" s="5">
        <f t="shared" si="232"/>
        <v>117059.2216284071</v>
      </c>
      <c r="J202" s="5">
        <f t="shared" si="233"/>
        <v>41914.511810587617</v>
      </c>
      <c r="K202" s="5">
        <f t="shared" si="234"/>
        <v>248332.55824174685</v>
      </c>
      <c r="L202" s="5">
        <f t="shared" si="235"/>
        <v>39494.788841572976</v>
      </c>
      <c r="M202" s="5">
        <f t="shared" si="236"/>
        <v>9593.1972678412294</v>
      </c>
      <c r="N202" s="15">
        <f t="shared" si="237"/>
        <v>6.1055131434495369E-3</v>
      </c>
      <c r="O202" s="15">
        <f t="shared" si="238"/>
        <v>7.6897030973352987E-3</v>
      </c>
      <c r="P202" s="15">
        <f t="shared" si="239"/>
        <v>6.9683699980582769E-3</v>
      </c>
      <c r="Q202" s="5">
        <f t="shared" si="240"/>
        <v>8420.8436033551261</v>
      </c>
      <c r="R202" s="5">
        <f t="shared" si="241"/>
        <v>11722.904324976638</v>
      </c>
      <c r="S202" s="5">
        <f t="shared" si="242"/>
        <v>6595.9027368491679</v>
      </c>
      <c r="T202" s="5">
        <f t="shared" si="243"/>
        <v>29.098039063043256</v>
      </c>
      <c r="U202" s="5">
        <f t="shared" si="244"/>
        <v>100.14507325351808</v>
      </c>
      <c r="V202" s="5">
        <f t="shared" si="245"/>
        <v>157.36561042762858</v>
      </c>
      <c r="W202" s="15">
        <f t="shared" si="246"/>
        <v>-1.0734613539272964E-2</v>
      </c>
      <c r="X202" s="15">
        <f t="shared" si="247"/>
        <v>-1.217998157191269E-2</v>
      </c>
      <c r="Y202" s="15">
        <f t="shared" si="248"/>
        <v>-9.7425357312937999E-3</v>
      </c>
      <c r="Z202" s="5">
        <f t="shared" si="270"/>
        <v>108.28692542339496</v>
      </c>
      <c r="AA202" s="5">
        <f t="shared" si="271"/>
        <v>33594.583348784792</v>
      </c>
      <c r="AB202" s="5">
        <f t="shared" si="272"/>
        <v>64431.704794737459</v>
      </c>
      <c r="AC202" s="16">
        <f t="shared" si="249"/>
        <v>1.2799050774781975</v>
      </c>
      <c r="AD202" s="16">
        <f t="shared" si="250"/>
        <v>3.0027352545409114</v>
      </c>
      <c r="AE202" s="16">
        <f t="shared" si="251"/>
        <v>9.7407712908418951</v>
      </c>
      <c r="AF202" s="15">
        <f t="shared" si="252"/>
        <v>-4.0504037456468023E-3</v>
      </c>
      <c r="AG202" s="15">
        <f t="shared" si="253"/>
        <v>2.9673830763510267E-4</v>
      </c>
      <c r="AH202" s="15">
        <f t="shared" si="254"/>
        <v>9.7937136394747881E-3</v>
      </c>
      <c r="AI202" s="1">
        <f t="shared" si="218"/>
        <v>542555.82493422576</v>
      </c>
      <c r="AJ202" s="1">
        <f t="shared" si="219"/>
        <v>215980.04187660816</v>
      </c>
      <c r="AK202" s="1">
        <f t="shared" si="220"/>
        <v>77906.476696341051</v>
      </c>
      <c r="AL202" s="14">
        <f t="shared" si="255"/>
        <v>72.683689037465115</v>
      </c>
      <c r="AM202" s="14">
        <f t="shared" si="256"/>
        <v>16.751363530223895</v>
      </c>
      <c r="AN202" s="14">
        <f t="shared" si="257"/>
        <v>5.391388200620824</v>
      </c>
      <c r="AO202" s="11">
        <f t="shared" si="258"/>
        <v>4.7539069938402744E-3</v>
      </c>
      <c r="AP202" s="11">
        <f t="shared" si="259"/>
        <v>5.9886689857500718E-3</v>
      </c>
      <c r="AQ202" s="11">
        <f t="shared" si="260"/>
        <v>5.4324783861084656E-3</v>
      </c>
      <c r="AR202" s="1">
        <f t="shared" si="273"/>
        <v>289395.57009703259</v>
      </c>
      <c r="AS202" s="1">
        <f t="shared" si="261"/>
        <v>117059.2216284071</v>
      </c>
      <c r="AT202" s="1">
        <f t="shared" si="262"/>
        <v>41914.511810587617</v>
      </c>
      <c r="AU202" s="1">
        <f t="shared" si="221"/>
        <v>57879.114019406523</v>
      </c>
      <c r="AV202" s="1">
        <f t="shared" si="222"/>
        <v>23411.844325681421</v>
      </c>
      <c r="AW202" s="1">
        <f t="shared" si="223"/>
        <v>8382.9023621175238</v>
      </c>
      <c r="AX202" s="17">
        <f t="shared" si="263"/>
        <v>0.99</v>
      </c>
      <c r="AY202" s="17">
        <v>0.05</v>
      </c>
      <c r="AZ202" s="17">
        <v>0</v>
      </c>
      <c r="BA202" s="2">
        <f t="shared" si="274"/>
        <v>4906.7287534472825</v>
      </c>
      <c r="BB202" s="17">
        <f t="shared" si="264"/>
        <v>6.1519906583306998E-6</v>
      </c>
      <c r="BC202" s="17">
        <f t="shared" si="265"/>
        <v>4.7184042936022916E-3</v>
      </c>
      <c r="BD202" s="17">
        <f t="shared" si="266"/>
        <v>2.5273578222107889E-2</v>
      </c>
      <c r="BE202" s="1">
        <f t="shared" si="267"/>
        <v>107.20338998900739</v>
      </c>
      <c r="BF202" s="1">
        <f t="shared" si="268"/>
        <v>1521.2163411245535</v>
      </c>
      <c r="BG202" s="1">
        <f t="shared" si="269"/>
        <v>-1628.4197311135611</v>
      </c>
      <c r="BH202" s="12">
        <f t="shared" si="282"/>
        <v>3.2882249391385754</v>
      </c>
      <c r="BI202" s="2">
        <f t="shared" si="283"/>
        <v>1.2180903656505727E-6</v>
      </c>
      <c r="BJ202" s="2">
        <f t="shared" si="275"/>
        <v>4.4957709028234471E-5</v>
      </c>
      <c r="BK202" s="2">
        <f t="shared" si="276"/>
        <v>-6.3875375614900627E-5</v>
      </c>
      <c r="BL202" s="2">
        <f t="shared" si="284"/>
        <v>0.35250995579715033</v>
      </c>
      <c r="BM202" s="2">
        <f t="shared" si="277"/>
        <v>5.2627144250415379</v>
      </c>
      <c r="BN202" s="2">
        <f t="shared" si="278"/>
        <v>-2.6773051856164725</v>
      </c>
      <c r="BO202" s="2">
        <f t="shared" si="279"/>
        <v>529152.73616987327</v>
      </c>
      <c r="BP202" s="2">
        <f t="shared" si="280"/>
        <v>34.84467136058155</v>
      </c>
      <c r="BQ202" s="2">
        <f t="shared" si="281"/>
        <v>0</v>
      </c>
      <c r="BR202" s="11">
        <f t="shared" si="285"/>
        <v>3.6596157100092536E-2</v>
      </c>
      <c r="BS202" s="11"/>
      <c r="BT202" s="11"/>
    </row>
    <row r="203" spans="1:72" x14ac:dyDescent="0.3">
      <c r="A203" s="2">
        <f t="shared" si="224"/>
        <v>2157</v>
      </c>
      <c r="B203" s="5">
        <f t="shared" si="225"/>
        <v>1165.3574699000844</v>
      </c>
      <c r="C203" s="5">
        <f t="shared" si="226"/>
        <v>2963.9283669751776</v>
      </c>
      <c r="D203" s="5">
        <f t="shared" si="227"/>
        <v>4369.2294223980516</v>
      </c>
      <c r="E203" s="15">
        <f t="shared" si="228"/>
        <v>2.1827196063999944E-6</v>
      </c>
      <c r="F203" s="15">
        <f t="shared" si="229"/>
        <v>4.3001039879203342E-6</v>
      </c>
      <c r="G203" s="15">
        <f t="shared" si="230"/>
        <v>8.7785093274455143E-6</v>
      </c>
      <c r="H203" s="5">
        <f t="shared" si="231"/>
        <v>291145.42847878794</v>
      </c>
      <c r="I203" s="5">
        <f t="shared" si="232"/>
        <v>117950.87601778928</v>
      </c>
      <c r="J203" s="5">
        <f t="shared" si="233"/>
        <v>42204.056415878913</v>
      </c>
      <c r="K203" s="5">
        <f t="shared" si="234"/>
        <v>249833.57982315094</v>
      </c>
      <c r="L203" s="5">
        <f t="shared" si="235"/>
        <v>39795.454347691768</v>
      </c>
      <c r="M203" s="5">
        <f t="shared" si="236"/>
        <v>9659.3820868109087</v>
      </c>
      <c r="N203" s="15">
        <f t="shared" si="237"/>
        <v>6.0444010726248276E-3</v>
      </c>
      <c r="O203" s="15">
        <f t="shared" si="238"/>
        <v>7.6127893055679685E-3</v>
      </c>
      <c r="P203" s="15">
        <f t="shared" si="239"/>
        <v>6.8991408309246882E-3</v>
      </c>
      <c r="Q203" s="5">
        <f t="shared" si="240"/>
        <v>8380.8199700237365</v>
      </c>
      <c r="R203" s="5">
        <f t="shared" si="241"/>
        <v>11668.326751523513</v>
      </c>
      <c r="S203" s="5">
        <f t="shared" si="242"/>
        <v>6576.762369872933</v>
      </c>
      <c r="T203" s="5">
        <f t="shared" si="243"/>
        <v>28.785682858950818</v>
      </c>
      <c r="U203" s="5">
        <f t="shared" si="244"/>
        <v>98.925308106772377</v>
      </c>
      <c r="V203" s="5">
        <f t="shared" si="245"/>
        <v>155.83247034516054</v>
      </c>
      <c r="W203" s="15">
        <f t="shared" si="246"/>
        <v>-1.0734613539272964E-2</v>
      </c>
      <c r="X203" s="15">
        <f t="shared" si="247"/>
        <v>-1.217998157191269E-2</v>
      </c>
      <c r="Y203" s="15">
        <f t="shared" si="248"/>
        <v>-9.7425357312937999E-3</v>
      </c>
      <c r="Z203" s="5">
        <f t="shared" si="270"/>
        <v>107.34225717099145</v>
      </c>
      <c r="AA203" s="5">
        <f t="shared" si="271"/>
        <v>33450.662345462013</v>
      </c>
      <c r="AB203" s="5">
        <f t="shared" si="272"/>
        <v>64878.418086936428</v>
      </c>
      <c r="AC203" s="16">
        <f t="shared" si="249"/>
        <v>1.2747209451583075</v>
      </c>
      <c r="AD203" s="16">
        <f t="shared" si="250"/>
        <v>3.0036262811186201</v>
      </c>
      <c r="AE203" s="16">
        <f t="shared" si="251"/>
        <v>9.8361696154920182</v>
      </c>
      <c r="AF203" s="15">
        <f t="shared" si="252"/>
        <v>-4.0504037456468023E-3</v>
      </c>
      <c r="AG203" s="15">
        <f t="shared" si="253"/>
        <v>2.9673830763510267E-4</v>
      </c>
      <c r="AH203" s="15">
        <f t="shared" si="254"/>
        <v>9.7937136394747881E-3</v>
      </c>
      <c r="AI203" s="1">
        <f t="shared" si="218"/>
        <v>546179.3564602097</v>
      </c>
      <c r="AJ203" s="1">
        <f t="shared" si="219"/>
        <v>217793.88201462876</v>
      </c>
      <c r="AK203" s="1">
        <f t="shared" si="220"/>
        <v>78498.731388824483</v>
      </c>
      <c r="AL203" s="14">
        <f t="shared" si="255"/>
        <v>73.025765220141906</v>
      </c>
      <c r="AM203" s="14">
        <f t="shared" si="256"/>
        <v>16.850678717753947</v>
      </c>
      <c r="AN203" s="14">
        <f t="shared" si="257"/>
        <v>5.4203839144931072</v>
      </c>
      <c r="AO203" s="11">
        <f t="shared" si="258"/>
        <v>4.706367923901872E-3</v>
      </c>
      <c r="AP203" s="11">
        <f t="shared" si="259"/>
        <v>5.9287822958925714E-3</v>
      </c>
      <c r="AQ203" s="11">
        <f t="shared" si="260"/>
        <v>5.3781536022473805E-3</v>
      </c>
      <c r="AR203" s="1">
        <f t="shared" si="273"/>
        <v>291145.42847878794</v>
      </c>
      <c r="AS203" s="1">
        <f t="shared" si="261"/>
        <v>117950.87601778928</v>
      </c>
      <c r="AT203" s="1">
        <f t="shared" si="262"/>
        <v>42204.056415878913</v>
      </c>
      <c r="AU203" s="1">
        <f t="shared" si="221"/>
        <v>58229.085695757589</v>
      </c>
      <c r="AV203" s="1">
        <f t="shared" si="222"/>
        <v>23590.175203557857</v>
      </c>
      <c r="AW203" s="1">
        <f t="shared" si="223"/>
        <v>8440.8112831757826</v>
      </c>
      <c r="AX203" s="17">
        <f t="shared" si="263"/>
        <v>0.99</v>
      </c>
      <c r="AY203" s="17">
        <v>0.05</v>
      </c>
      <c r="AZ203" s="17">
        <v>0</v>
      </c>
      <c r="BA203" s="2">
        <f t="shared" si="274"/>
        <v>4921.8211344784722</v>
      </c>
      <c r="BB203" s="17">
        <f t="shared" si="264"/>
        <v>6.0045577534014297E-6</v>
      </c>
      <c r="BC203" s="17">
        <f t="shared" si="265"/>
        <v>4.6187433355662326E-3</v>
      </c>
      <c r="BD203" s="17">
        <f t="shared" si="266"/>
        <v>2.5036080278262537E-2</v>
      </c>
      <c r="BE203" s="1">
        <f t="shared" si="267"/>
        <v>106.26819005649897</v>
      </c>
      <c r="BF203" s="1">
        <f t="shared" si="268"/>
        <v>1518.0330934947217</v>
      </c>
      <c r="BG203" s="1">
        <f t="shared" si="269"/>
        <v>-1624.3012835512206</v>
      </c>
      <c r="BH203" s="12">
        <f t="shared" si="282"/>
        <v>3.257243859060805</v>
      </c>
      <c r="BI203" s="2">
        <f t="shared" si="283"/>
        <v>1.1888988297021019E-6</v>
      </c>
      <c r="BJ203" s="2">
        <f t="shared" si="275"/>
        <v>4.4054154355678577E-5</v>
      </c>
      <c r="BK203" s="2">
        <f t="shared" si="276"/>
        <v>-6.2680531569960659E-5</v>
      </c>
      <c r="BL203" s="2">
        <f t="shared" si="284"/>
        <v>0.34614245919154796</v>
      </c>
      <c r="BM203" s="2">
        <f t="shared" si="277"/>
        <v>5.1962260984751953</v>
      </c>
      <c r="BN203" s="2">
        <f t="shared" si="278"/>
        <v>-2.6453726905558987</v>
      </c>
      <c r="BO203" s="2">
        <f t="shared" si="279"/>
        <v>537037.28948955517</v>
      </c>
      <c r="BP203" s="2">
        <f t="shared" si="280"/>
        <v>35.26114813502064</v>
      </c>
      <c r="BQ203" s="2">
        <f t="shared" si="281"/>
        <v>0</v>
      </c>
      <c r="BR203" s="11">
        <f t="shared" si="285"/>
        <v>3.6530796565850093E-2</v>
      </c>
      <c r="BS203" s="11"/>
      <c r="BT203" s="11"/>
    </row>
    <row r="204" spans="1:72" x14ac:dyDescent="0.3">
      <c r="A204" s="2">
        <f t="shared" si="224"/>
        <v>2158</v>
      </c>
      <c r="B204" s="5">
        <f t="shared" si="225"/>
        <v>1165.3598863662526</v>
      </c>
      <c r="C204" s="5">
        <f t="shared" si="226"/>
        <v>2963.9404749153591</v>
      </c>
      <c r="D204" s="5">
        <f t="shared" si="227"/>
        <v>4369.2658599532278</v>
      </c>
      <c r="E204" s="15">
        <f t="shared" si="228"/>
        <v>2.0735836260799947E-6</v>
      </c>
      <c r="F204" s="15">
        <f t="shared" si="229"/>
        <v>4.0850987885243171E-6</v>
      </c>
      <c r="G204" s="15">
        <f t="shared" si="230"/>
        <v>8.3395838610732374E-6</v>
      </c>
      <c r="H204" s="5">
        <f t="shared" si="231"/>
        <v>292888.22362168983</v>
      </c>
      <c r="I204" s="5">
        <f t="shared" si="232"/>
        <v>118840.31613402009</v>
      </c>
      <c r="J204" s="5">
        <f t="shared" si="233"/>
        <v>42492.688465868247</v>
      </c>
      <c r="K204" s="5">
        <f t="shared" si="234"/>
        <v>251328.5612867235</v>
      </c>
      <c r="L204" s="5">
        <f t="shared" si="235"/>
        <v>40095.378817421697</v>
      </c>
      <c r="M204" s="5">
        <f t="shared" si="236"/>
        <v>9725.3611539955873</v>
      </c>
      <c r="N204" s="15">
        <f t="shared" si="237"/>
        <v>5.9839092272175876E-3</v>
      </c>
      <c r="O204" s="15">
        <f t="shared" si="238"/>
        <v>7.5366514755554892E-3</v>
      </c>
      <c r="P204" s="15">
        <f t="shared" si="239"/>
        <v>6.8305681038094423E-3</v>
      </c>
      <c r="Q204" s="5">
        <f t="shared" si="240"/>
        <v>8340.4841255320953</v>
      </c>
      <c r="R204" s="5">
        <f t="shared" si="241"/>
        <v>11613.123190361765</v>
      </c>
      <c r="S204" s="5">
        <f t="shared" si="242"/>
        <v>6557.2280706961901</v>
      </c>
      <c r="T204" s="5">
        <f t="shared" si="243"/>
        <v>28.476679677995907</v>
      </c>
      <c r="U204" s="5">
        <f t="shared" si="244"/>
        <v>97.720399677036099</v>
      </c>
      <c r="V204" s="5">
        <f t="shared" si="245"/>
        <v>154.31426693472704</v>
      </c>
      <c r="W204" s="15">
        <f t="shared" si="246"/>
        <v>-1.0734613539272964E-2</v>
      </c>
      <c r="X204" s="15">
        <f t="shared" si="247"/>
        <v>-1.217998157191269E-2</v>
      </c>
      <c r="Y204" s="15">
        <f t="shared" si="248"/>
        <v>-9.7425357312937999E-3</v>
      </c>
      <c r="Z204" s="5">
        <f t="shared" si="270"/>
        <v>106.39935452740835</v>
      </c>
      <c r="AA204" s="5">
        <f t="shared" si="271"/>
        <v>33304.808123837414</v>
      </c>
      <c r="AB204" s="5">
        <f t="shared" si="272"/>
        <v>65323.706997119269</v>
      </c>
      <c r="AC204" s="16">
        <f t="shared" si="249"/>
        <v>1.2695578106673839</v>
      </c>
      <c r="AD204" s="16">
        <f t="shared" si="250"/>
        <v>3.0045175720980475</v>
      </c>
      <c r="AE204" s="16">
        <f t="shared" si="251"/>
        <v>9.9325022440154491</v>
      </c>
      <c r="AF204" s="15">
        <f t="shared" si="252"/>
        <v>-4.0504037456468023E-3</v>
      </c>
      <c r="AG204" s="15">
        <f t="shared" si="253"/>
        <v>2.9673830763510267E-4</v>
      </c>
      <c r="AH204" s="15">
        <f t="shared" si="254"/>
        <v>9.7937136394747881E-3</v>
      </c>
      <c r="AI204" s="1">
        <f t="shared" si="218"/>
        <v>549790.50650994631</v>
      </c>
      <c r="AJ204" s="1">
        <f t="shared" si="219"/>
        <v>219604.66901672375</v>
      </c>
      <c r="AK204" s="1">
        <f t="shared" si="220"/>
        <v>79089.66953311782</v>
      </c>
      <c r="AL204" s="14">
        <f t="shared" si="255"/>
        <v>73.366014478001858</v>
      </c>
      <c r="AM204" s="14">
        <f t="shared" si="256"/>
        <v>16.949583683352984</v>
      </c>
      <c r="AN204" s="14">
        <f t="shared" si="257"/>
        <v>5.4492440551956483</v>
      </c>
      <c r="AO204" s="11">
        <f t="shared" si="258"/>
        <v>4.6593042446628529E-3</v>
      </c>
      <c r="AP204" s="11">
        <f t="shared" si="259"/>
        <v>5.8694944729336456E-3</v>
      </c>
      <c r="AQ204" s="11">
        <f t="shared" si="260"/>
        <v>5.3243720662249066E-3</v>
      </c>
      <c r="AR204" s="1">
        <f t="shared" si="273"/>
        <v>292888.22362168983</v>
      </c>
      <c r="AS204" s="1">
        <f t="shared" si="261"/>
        <v>118840.31613402009</v>
      </c>
      <c r="AT204" s="1">
        <f t="shared" si="262"/>
        <v>42492.688465868247</v>
      </c>
      <c r="AU204" s="1">
        <f t="shared" si="221"/>
        <v>58577.644724337966</v>
      </c>
      <c r="AV204" s="1">
        <f t="shared" si="222"/>
        <v>23768.063226804021</v>
      </c>
      <c r="AW204" s="1">
        <f t="shared" si="223"/>
        <v>8498.53769317365</v>
      </c>
      <c r="AX204" s="17">
        <f t="shared" si="263"/>
        <v>0.99</v>
      </c>
      <c r="AY204" s="17">
        <v>0.05</v>
      </c>
      <c r="AZ204" s="17">
        <v>0</v>
      </c>
      <c r="BA204" s="2">
        <f t="shared" si="274"/>
        <v>4936.7457237742046</v>
      </c>
      <c r="BB204" s="17">
        <f t="shared" si="264"/>
        <v>5.8603828976743042E-6</v>
      </c>
      <c r="BC204" s="17">
        <f t="shared" si="265"/>
        <v>4.5209743859894059E-3</v>
      </c>
      <c r="BD204" s="17">
        <f t="shared" si="266"/>
        <v>2.4799648299909369E-2</v>
      </c>
      <c r="BE204" s="1">
        <f t="shared" si="267"/>
        <v>105.33473744117667</v>
      </c>
      <c r="BF204" s="1">
        <f t="shared" si="268"/>
        <v>1514.6702217337099</v>
      </c>
      <c r="BG204" s="1">
        <f t="shared" si="269"/>
        <v>-1620.0049591748866</v>
      </c>
      <c r="BH204" s="12">
        <f t="shared" si="282"/>
        <v>3.2264051680888839</v>
      </c>
      <c r="BI204" s="2">
        <f t="shared" si="283"/>
        <v>1.1603523793307417E-6</v>
      </c>
      <c r="BJ204" s="2">
        <f t="shared" si="275"/>
        <v>4.3165822920016843E-5</v>
      </c>
      <c r="BK204" s="2">
        <f t="shared" si="276"/>
        <v>-6.1502255579919772E-5</v>
      </c>
      <c r="BL204" s="2">
        <f t="shared" si="284"/>
        <v>0.33985354715738214</v>
      </c>
      <c r="BM204" s="2">
        <f t="shared" si="277"/>
        <v>5.1298400419999322</v>
      </c>
      <c r="BN204" s="2">
        <f t="shared" si="278"/>
        <v>-2.6133961863057378</v>
      </c>
      <c r="BO204" s="2">
        <f t="shared" si="279"/>
        <v>545039.66245543293</v>
      </c>
      <c r="BP204" s="2">
        <f t="shared" si="280"/>
        <v>35.682630475496403</v>
      </c>
      <c r="BQ204" s="2">
        <f t="shared" si="281"/>
        <v>0</v>
      </c>
      <c r="BR204" s="11">
        <f t="shared" si="285"/>
        <v>3.6466078487290082E-2</v>
      </c>
      <c r="BS204" s="11"/>
      <c r="BT204" s="11"/>
    </row>
    <row r="205" spans="1:72" x14ac:dyDescent="0.3">
      <c r="A205" s="2">
        <f t="shared" si="224"/>
        <v>2159</v>
      </c>
      <c r="B205" s="5">
        <f t="shared" si="225"/>
        <v>1165.3621820138724</v>
      </c>
      <c r="C205" s="5">
        <f t="shared" si="226"/>
        <v>2963.9519775055205</v>
      </c>
      <c r="D205" s="5">
        <f t="shared" si="227"/>
        <v>4369.3004759193263</v>
      </c>
      <c r="E205" s="15">
        <f t="shared" si="228"/>
        <v>1.9699044447759948E-6</v>
      </c>
      <c r="F205" s="15">
        <f t="shared" si="229"/>
        <v>3.8808438490981011E-6</v>
      </c>
      <c r="G205" s="15">
        <f t="shared" si="230"/>
        <v>7.9226046680195747E-6</v>
      </c>
      <c r="H205" s="5">
        <f t="shared" si="231"/>
        <v>294623.88279173011</v>
      </c>
      <c r="I205" s="5">
        <f t="shared" si="232"/>
        <v>119727.48179252485</v>
      </c>
      <c r="J205" s="5">
        <f t="shared" si="233"/>
        <v>42780.39050958016</v>
      </c>
      <c r="K205" s="5">
        <f t="shared" si="234"/>
        <v>252817.43936686538</v>
      </c>
      <c r="L205" s="5">
        <f t="shared" si="235"/>
        <v>40394.541713623919</v>
      </c>
      <c r="M205" s="5">
        <f t="shared" si="236"/>
        <v>9791.1303526404681</v>
      </c>
      <c r="N205" s="15">
        <f t="shared" si="237"/>
        <v>5.9240305698615714E-3</v>
      </c>
      <c r="O205" s="15">
        <f t="shared" si="238"/>
        <v>7.4612812006213947E-3</v>
      </c>
      <c r="P205" s="15">
        <f t="shared" si="239"/>
        <v>6.7626484614260463E-3</v>
      </c>
      <c r="Q205" s="5">
        <f t="shared" si="240"/>
        <v>8299.8474949579522</v>
      </c>
      <c r="R205" s="5">
        <f t="shared" si="241"/>
        <v>11557.313813091603</v>
      </c>
      <c r="S205" s="5">
        <f t="shared" si="242"/>
        <v>6537.308037110628</v>
      </c>
      <c r="T205" s="5">
        <f t="shared" si="243"/>
        <v>28.170993526770953</v>
      </c>
      <c r="U205" s="5">
        <f t="shared" si="244"/>
        <v>96.530167009769855</v>
      </c>
      <c r="V205" s="5">
        <f t="shared" si="245"/>
        <v>152.81085467526705</v>
      </c>
      <c r="W205" s="15">
        <f t="shared" si="246"/>
        <v>-1.0734613539272964E-2</v>
      </c>
      <c r="X205" s="15">
        <f t="shared" si="247"/>
        <v>-1.217998157191269E-2</v>
      </c>
      <c r="Y205" s="15">
        <f t="shared" si="248"/>
        <v>-9.7425357312937999E-3</v>
      </c>
      <c r="Z205" s="5">
        <f t="shared" si="270"/>
        <v>105.45838147760688</v>
      </c>
      <c r="AA205" s="5">
        <f t="shared" si="271"/>
        <v>33157.077113976447</v>
      </c>
      <c r="AB205" s="5">
        <f t="shared" si="272"/>
        <v>65767.543986807505</v>
      </c>
      <c r="AC205" s="16">
        <f t="shared" si="249"/>
        <v>1.2644155889557416</v>
      </c>
      <c r="AD205" s="16">
        <f t="shared" si="250"/>
        <v>3.0054091275576518</v>
      </c>
      <c r="AE205" s="16">
        <f t="shared" si="251"/>
        <v>10.029778326716777</v>
      </c>
      <c r="AF205" s="15">
        <f t="shared" si="252"/>
        <v>-4.0504037456468023E-3</v>
      </c>
      <c r="AG205" s="15">
        <f t="shared" si="253"/>
        <v>2.9673830763510267E-4</v>
      </c>
      <c r="AH205" s="15">
        <f t="shared" si="254"/>
        <v>9.7937136394747881E-3</v>
      </c>
      <c r="AI205" s="1">
        <f t="shared" si="218"/>
        <v>553389.10058328963</v>
      </c>
      <c r="AJ205" s="1">
        <f t="shared" si="219"/>
        <v>221412.26534185541</v>
      </c>
      <c r="AK205" s="1">
        <f t="shared" si="220"/>
        <v>79679.240272979689</v>
      </c>
      <c r="AL205" s="14">
        <f t="shared" si="255"/>
        <v>73.704430714846495</v>
      </c>
      <c r="AM205" s="14">
        <f t="shared" si="256"/>
        <v>17.048074316223474</v>
      </c>
      <c r="AN205" s="14">
        <f t="shared" si="257"/>
        <v>5.4779677199968786</v>
      </c>
      <c r="AO205" s="11">
        <f t="shared" si="258"/>
        <v>4.612711202216224E-3</v>
      </c>
      <c r="AP205" s="11">
        <f t="shared" si="259"/>
        <v>5.8107995282043095E-3</v>
      </c>
      <c r="AQ205" s="11">
        <f t="shared" si="260"/>
        <v>5.2711283455626574E-3</v>
      </c>
      <c r="AR205" s="1">
        <f t="shared" si="273"/>
        <v>294623.88279173011</v>
      </c>
      <c r="AS205" s="1">
        <f t="shared" si="261"/>
        <v>119727.48179252485</v>
      </c>
      <c r="AT205" s="1">
        <f t="shared" si="262"/>
        <v>42780.39050958016</v>
      </c>
      <c r="AU205" s="1">
        <f t="shared" si="221"/>
        <v>58924.776558346028</v>
      </c>
      <c r="AV205" s="1">
        <f t="shared" si="222"/>
        <v>23945.49635850497</v>
      </c>
      <c r="AW205" s="1">
        <f t="shared" si="223"/>
        <v>8556.0781019160331</v>
      </c>
      <c r="AX205" s="17">
        <f t="shared" si="263"/>
        <v>0.99</v>
      </c>
      <c r="AY205" s="17">
        <v>0.05</v>
      </c>
      <c r="AZ205" s="17">
        <v>0</v>
      </c>
      <c r="BA205" s="2">
        <f t="shared" si="274"/>
        <v>4951.5039741130786</v>
      </c>
      <c r="BB205" s="17">
        <f t="shared" si="264"/>
        <v>5.7194060243007091E-6</v>
      </c>
      <c r="BC205" s="17">
        <f t="shared" si="265"/>
        <v>4.4250702187610359E-3</v>
      </c>
      <c r="BD205" s="17">
        <f t="shared" si="266"/>
        <v>2.456431482447018E-2</v>
      </c>
      <c r="BE205" s="1">
        <f t="shared" si="267"/>
        <v>104.40319450352847</v>
      </c>
      <c r="BF205" s="1">
        <f t="shared" si="268"/>
        <v>1511.1314612206022</v>
      </c>
      <c r="BG205" s="1">
        <f t="shared" si="269"/>
        <v>-1615.5346557241303</v>
      </c>
      <c r="BH205" s="12">
        <f t="shared" si="282"/>
        <v>3.1957130130992901</v>
      </c>
      <c r="BI205" s="2">
        <f t="shared" si="283"/>
        <v>1.1324391216510133E-6</v>
      </c>
      <c r="BJ205" s="2">
        <f t="shared" si="275"/>
        <v>4.2292577543513781E-5</v>
      </c>
      <c r="BK205" s="2">
        <f t="shared" si="276"/>
        <v>-6.0340556279568553E-5</v>
      </c>
      <c r="BL205" s="2">
        <f t="shared" si="284"/>
        <v>0.33364361104607793</v>
      </c>
      <c r="BM205" s="2">
        <f t="shared" si="277"/>
        <v>5.0635838077999917</v>
      </c>
      <c r="BN205" s="2">
        <f t="shared" si="278"/>
        <v>-2.581392561205242</v>
      </c>
      <c r="BO205" s="2">
        <f t="shared" si="279"/>
        <v>553161.61670041911</v>
      </c>
      <c r="BP205" s="2">
        <f t="shared" si="280"/>
        <v>36.109178556651806</v>
      </c>
      <c r="BQ205" s="2">
        <f t="shared" si="281"/>
        <v>0</v>
      </c>
      <c r="BR205" s="11">
        <f t="shared" si="285"/>
        <v>3.6401996519022289E-2</v>
      </c>
      <c r="BS205" s="11"/>
      <c r="BT205" s="11"/>
    </row>
    <row r="206" spans="1:72" x14ac:dyDescent="0.3">
      <c r="A206" s="2">
        <f t="shared" si="224"/>
        <v>2160</v>
      </c>
      <c r="B206" s="5">
        <f t="shared" si="225"/>
        <v>1165.3643628834072</v>
      </c>
      <c r="C206" s="5">
        <f t="shared" si="226"/>
        <v>2963.9629050085814</v>
      </c>
      <c r="D206" s="5">
        <f t="shared" si="227"/>
        <v>4369.3333613476552</v>
      </c>
      <c r="E206" s="15">
        <f t="shared" si="228"/>
        <v>1.8714092225371951E-6</v>
      </c>
      <c r="F206" s="15">
        <f t="shared" si="229"/>
        <v>3.6868016566431958E-6</v>
      </c>
      <c r="G206" s="15">
        <f t="shared" si="230"/>
        <v>7.5264744346185959E-6</v>
      </c>
      <c r="H206" s="5">
        <f t="shared" si="231"/>
        <v>296352.3352214261</v>
      </c>
      <c r="I206" s="5">
        <f t="shared" si="232"/>
        <v>120612.31388813113</v>
      </c>
      <c r="J206" s="5">
        <f t="shared" si="233"/>
        <v>43067.14554881565</v>
      </c>
      <c r="K206" s="5">
        <f t="shared" si="234"/>
        <v>254300.15251897284</v>
      </c>
      <c r="L206" s="5">
        <f t="shared" si="235"/>
        <v>40692.922871712501</v>
      </c>
      <c r="M206" s="5">
        <f t="shared" si="236"/>
        <v>9856.6856742494547</v>
      </c>
      <c r="N206" s="15">
        <f t="shared" si="237"/>
        <v>5.8647582058446446E-3</v>
      </c>
      <c r="O206" s="15">
        <f t="shared" si="238"/>
        <v>7.3866702141083262E-3</v>
      </c>
      <c r="P206" s="15">
        <f t="shared" si="239"/>
        <v>6.6953782911600701E-3</v>
      </c>
      <c r="Q206" s="5">
        <f t="shared" si="240"/>
        <v>8258.9213696851984</v>
      </c>
      <c r="R206" s="5">
        <f t="shared" si="241"/>
        <v>11500.918605148045</v>
      </c>
      <c r="S206" s="5">
        <f t="shared" si="242"/>
        <v>6517.0104516738947</v>
      </c>
      <c r="T206" s="5">
        <f t="shared" si="243"/>
        <v>27.868588798243707</v>
      </c>
      <c r="U206" s="5">
        <f t="shared" si="244"/>
        <v>95.354431354457205</v>
      </c>
      <c r="V206" s="5">
        <f t="shared" si="245"/>
        <v>151.32208946346373</v>
      </c>
      <c r="W206" s="15">
        <f t="shared" si="246"/>
        <v>-1.0734613539272964E-2</v>
      </c>
      <c r="X206" s="15">
        <f t="shared" si="247"/>
        <v>-1.217998157191269E-2</v>
      </c>
      <c r="Y206" s="15">
        <f t="shared" si="248"/>
        <v>-9.7425357312937999E-3</v>
      </c>
      <c r="Z206" s="5">
        <f t="shared" si="270"/>
        <v>104.51949772426704</v>
      </c>
      <c r="AA206" s="5">
        <f t="shared" si="271"/>
        <v>33007.52529434301</v>
      </c>
      <c r="AB206" s="5">
        <f t="shared" si="272"/>
        <v>66209.902237729009</v>
      </c>
      <c r="AC206" s="16">
        <f t="shared" si="249"/>
        <v>1.2592941953181811</v>
      </c>
      <c r="AD206" s="16">
        <f t="shared" si="250"/>
        <v>3.0063009475759142</v>
      </c>
      <c r="AE206" s="16">
        <f t="shared" si="251"/>
        <v>10.128007103516051</v>
      </c>
      <c r="AF206" s="15">
        <f t="shared" si="252"/>
        <v>-4.0504037456468023E-3</v>
      </c>
      <c r="AG206" s="15">
        <f t="shared" si="253"/>
        <v>2.9673830763510267E-4</v>
      </c>
      <c r="AH206" s="15">
        <f t="shared" si="254"/>
        <v>9.7937136394747881E-3</v>
      </c>
      <c r="AI206" s="1">
        <f t="shared" si="218"/>
        <v>556974.96708330675</v>
      </c>
      <c r="AJ206" s="1">
        <f t="shared" si="219"/>
        <v>223216.53516617487</v>
      </c>
      <c r="AK206" s="1">
        <f t="shared" si="220"/>
        <v>80267.394347597758</v>
      </c>
      <c r="AL206" s="14">
        <f t="shared" si="255"/>
        <v>74.04100819552572</v>
      </c>
      <c r="AM206" s="14">
        <f t="shared" si="256"/>
        <v>17.146146628995041</v>
      </c>
      <c r="AN206" s="14">
        <f t="shared" si="257"/>
        <v>5.5065540402125821</v>
      </c>
      <c r="AO206" s="11">
        <f t="shared" si="258"/>
        <v>4.5665840901940617E-3</v>
      </c>
      <c r="AP206" s="11">
        <f t="shared" si="259"/>
        <v>5.7526915329222661E-3</v>
      </c>
      <c r="AQ206" s="11">
        <f t="shared" si="260"/>
        <v>5.2184170621070308E-3</v>
      </c>
      <c r="AR206" s="1">
        <f t="shared" si="273"/>
        <v>296352.3352214261</v>
      </c>
      <c r="AS206" s="1">
        <f t="shared" si="261"/>
        <v>120612.31388813113</v>
      </c>
      <c r="AT206" s="1">
        <f t="shared" si="262"/>
        <v>43067.14554881565</v>
      </c>
      <c r="AU206" s="1">
        <f t="shared" si="221"/>
        <v>59270.467044285222</v>
      </c>
      <c r="AV206" s="1">
        <f t="shared" si="222"/>
        <v>24122.462777626228</v>
      </c>
      <c r="AW206" s="1">
        <f t="shared" si="223"/>
        <v>8613.4291097631303</v>
      </c>
      <c r="AX206" s="17">
        <f t="shared" si="263"/>
        <v>0.99</v>
      </c>
      <c r="AY206" s="17">
        <v>0.05</v>
      </c>
      <c r="AZ206" s="17">
        <v>0</v>
      </c>
      <c r="BA206" s="2">
        <f t="shared" si="274"/>
        <v>4966.0973514898142</v>
      </c>
      <c r="BB206" s="17">
        <f t="shared" si="264"/>
        <v>5.5815676439796924E-6</v>
      </c>
      <c r="BC206" s="17">
        <f t="shared" si="265"/>
        <v>4.3310036291256994E-3</v>
      </c>
      <c r="BD206" s="17">
        <f t="shared" si="266"/>
        <v>2.4330111022657874E-2</v>
      </c>
      <c r="BE206" s="1">
        <f t="shared" si="267"/>
        <v>103.47371936437771</v>
      </c>
      <c r="BF206" s="1">
        <f t="shared" si="268"/>
        <v>1507.4205528788927</v>
      </c>
      <c r="BG206" s="1">
        <f t="shared" si="269"/>
        <v>-1610.8942722432707</v>
      </c>
      <c r="BH206" s="12">
        <f t="shared" si="282"/>
        <v>3.1651713632483109</v>
      </c>
      <c r="BI206" s="2">
        <f t="shared" si="283"/>
        <v>1.1051472781182428E-6</v>
      </c>
      <c r="BJ206" s="2">
        <f t="shared" si="275"/>
        <v>4.1434277047706991E-5</v>
      </c>
      <c r="BK206" s="2">
        <f t="shared" si="276"/>
        <v>-5.91954302374858E-5</v>
      </c>
      <c r="BL206" s="2">
        <f t="shared" si="284"/>
        <v>0.32751297663394413</v>
      </c>
      <c r="BM206" s="2">
        <f t="shared" si="277"/>
        <v>4.9974840290058227</v>
      </c>
      <c r="BN206" s="2">
        <f t="shared" si="278"/>
        <v>-2.5493782098625637</v>
      </c>
      <c r="BO206" s="2">
        <f t="shared" si="279"/>
        <v>561404.94024033891</v>
      </c>
      <c r="BP206" s="2">
        <f t="shared" si="280"/>
        <v>36.540853278934634</v>
      </c>
      <c r="BQ206" s="2">
        <f t="shared" si="281"/>
        <v>0</v>
      </c>
      <c r="BR206" s="11">
        <f t="shared" si="285"/>
        <v>3.6338544394745681E-2</v>
      </c>
      <c r="BS206" s="11"/>
      <c r="BT206" s="11"/>
    </row>
    <row r="207" spans="1:72" x14ac:dyDescent="0.3">
      <c r="A207" s="2">
        <f t="shared" si="224"/>
        <v>2161</v>
      </c>
      <c r="B207" s="5">
        <f t="shared" si="225"/>
        <v>1165.3664347133426</v>
      </c>
      <c r="C207" s="5">
        <f t="shared" si="226"/>
        <v>2963.9732861747625</v>
      </c>
      <c r="D207" s="5">
        <f t="shared" si="227"/>
        <v>4369.3646027397035</v>
      </c>
      <c r="E207" s="15">
        <f t="shared" si="228"/>
        <v>1.7778387614103352E-6</v>
      </c>
      <c r="F207" s="15">
        <f t="shared" si="229"/>
        <v>3.5024615738110359E-6</v>
      </c>
      <c r="G207" s="15">
        <f t="shared" si="230"/>
        <v>7.1501507128876656E-6</v>
      </c>
      <c r="H207" s="5">
        <f t="shared" si="231"/>
        <v>298073.51210662344</v>
      </c>
      <c r="I207" s="5">
        <f t="shared" si="232"/>
        <v>121494.75439867971</v>
      </c>
      <c r="J207" s="5">
        <f t="shared" si="233"/>
        <v>43352.937029274057</v>
      </c>
      <c r="K207" s="5">
        <f t="shared" si="234"/>
        <v>255776.64091547625</v>
      </c>
      <c r="L207" s="5">
        <f t="shared" si="235"/>
        <v>40990.502500607254</v>
      </c>
      <c r="M207" s="5">
        <f t="shared" si="236"/>
        <v>9922.0232163941309</v>
      </c>
      <c r="N207" s="15">
        <f t="shared" si="237"/>
        <v>5.8060853754040576E-3</v>
      </c>
      <c r="O207" s="15">
        <f t="shared" si="238"/>
        <v>7.3128103830952806E-3</v>
      </c>
      <c r="P207" s="15">
        <f t="shared" si="239"/>
        <v>6.6287537519198469E-3</v>
      </c>
      <c r="Q207" s="5">
        <f t="shared" si="240"/>
        <v>8217.7169066450551</v>
      </c>
      <c r="R207" s="5">
        <f t="shared" si="241"/>
        <v>11443.957361727988</v>
      </c>
      <c r="S207" s="5">
        <f t="shared" si="242"/>
        <v>6496.3434772662995</v>
      </c>
      <c r="T207" s="5">
        <f t="shared" si="243"/>
        <v>27.569430267609651</v>
      </c>
      <c r="U207" s="5">
        <f t="shared" si="244"/>
        <v>94.193016137759699</v>
      </c>
      <c r="V207" s="5">
        <f t="shared" si="245"/>
        <v>149.84782859993189</v>
      </c>
      <c r="W207" s="15">
        <f t="shared" si="246"/>
        <v>-1.0734613539272964E-2</v>
      </c>
      <c r="X207" s="15">
        <f t="shared" si="247"/>
        <v>-1.217998157191269E-2</v>
      </c>
      <c r="Y207" s="15">
        <f t="shared" si="248"/>
        <v>-9.7425357312937999E-3</v>
      </c>
      <c r="Z207" s="5">
        <f t="shared" si="270"/>
        <v>103.58285873764139</v>
      </c>
      <c r="AA207" s="5">
        <f t="shared" si="271"/>
        <v>32856.208178977926</v>
      </c>
      <c r="AB207" s="5">
        <f t="shared" si="272"/>
        <v>66650.755637091366</v>
      </c>
      <c r="AC207" s="16">
        <f t="shared" si="249"/>
        <v>1.254193545392593</v>
      </c>
      <c r="AD207" s="16">
        <f t="shared" si="250"/>
        <v>3.0071930322313398</v>
      </c>
      <c r="AE207" s="16">
        <f t="shared" si="251"/>
        <v>10.227197904826454</v>
      </c>
      <c r="AF207" s="15">
        <f t="shared" si="252"/>
        <v>-4.0504037456468023E-3</v>
      </c>
      <c r="AG207" s="15">
        <f t="shared" si="253"/>
        <v>2.9673830763510267E-4</v>
      </c>
      <c r="AH207" s="15">
        <f t="shared" si="254"/>
        <v>9.7937136394747881E-3</v>
      </c>
      <c r="AI207" s="1">
        <f t="shared" si="218"/>
        <v>560547.93741926132</v>
      </c>
      <c r="AJ207" s="1">
        <f t="shared" si="219"/>
        <v>225017.34442718362</v>
      </c>
      <c r="AK207" s="1">
        <f t="shared" si="220"/>
        <v>80854.084022601121</v>
      </c>
      <c r="AL207" s="14">
        <f t="shared" si="255"/>
        <v>74.375741540672848</v>
      </c>
      <c r="AM207" s="14">
        <f t="shared" si="256"/>
        <v>17.243796756604556</v>
      </c>
      <c r="AN207" s="14">
        <f t="shared" si="257"/>
        <v>5.5350021808138727</v>
      </c>
      <c r="AO207" s="11">
        <f t="shared" si="258"/>
        <v>4.5209182492921213E-3</v>
      </c>
      <c r="AP207" s="11">
        <f t="shared" si="259"/>
        <v>5.6951646175930435E-3</v>
      </c>
      <c r="AQ207" s="11">
        <f t="shared" si="260"/>
        <v>5.1662328914859603E-3</v>
      </c>
      <c r="AR207" s="1">
        <f t="shared" si="273"/>
        <v>298073.51210662344</v>
      </c>
      <c r="AS207" s="1">
        <f t="shared" si="261"/>
        <v>121494.75439867971</v>
      </c>
      <c r="AT207" s="1">
        <f t="shared" si="262"/>
        <v>43352.937029274057</v>
      </c>
      <c r="AU207" s="1">
        <f t="shared" si="221"/>
        <v>59614.702421324691</v>
      </c>
      <c r="AV207" s="1">
        <f t="shared" si="222"/>
        <v>24298.950879735945</v>
      </c>
      <c r="AW207" s="1">
        <f t="shared" si="223"/>
        <v>8670.5874058548125</v>
      </c>
      <c r="AX207" s="17">
        <f t="shared" si="263"/>
        <v>0.99</v>
      </c>
      <c r="AY207" s="17">
        <v>0.05</v>
      </c>
      <c r="AZ207" s="17">
        <v>0</v>
      </c>
      <c r="BA207" s="2">
        <f t="shared" si="274"/>
        <v>4980.5273337403469</v>
      </c>
      <c r="BB207" s="17">
        <f t="shared" si="264"/>
        <v>5.446808866301453E-6</v>
      </c>
      <c r="BC207" s="17">
        <f t="shared" si="265"/>
        <v>4.2387474535304573E-3</v>
      </c>
      <c r="BD207" s="17">
        <f t="shared" si="266"/>
        <v>2.4097066729398424E-2</v>
      </c>
      <c r="BE207" s="1">
        <f t="shared" si="267"/>
        <v>102.54646595423161</v>
      </c>
      <c r="BF207" s="1">
        <f t="shared" si="268"/>
        <v>1503.5412401975871</v>
      </c>
      <c r="BG207" s="1">
        <f t="shared" si="269"/>
        <v>-1606.0877061518188</v>
      </c>
      <c r="BH207" s="12">
        <f t="shared" si="282"/>
        <v>3.1347840141468932</v>
      </c>
      <c r="BI207" s="2">
        <f t="shared" si="283"/>
        <v>1.0784651887550054E-6</v>
      </c>
      <c r="BJ207" s="2">
        <f t="shared" si="275"/>
        <v>4.059077653782348E-5</v>
      </c>
      <c r="BK207" s="2">
        <f t="shared" si="276"/>
        <v>-5.8066862496108011E-5</v>
      </c>
      <c r="BL207" s="2">
        <f t="shared" si="284"/>
        <v>0.32146190649693707</v>
      </c>
      <c r="BM207" s="2">
        <f t="shared" si="277"/>
        <v>4.9315664263145544</v>
      </c>
      <c r="BN207" s="2">
        <f t="shared" si="278"/>
        <v>-2.5173690332812861</v>
      </c>
      <c r="BO207" s="2">
        <f t="shared" si="279"/>
        <v>569771.44786663866</v>
      </c>
      <c r="BP207" s="2">
        <f t="shared" si="280"/>
        <v>36.977716277197977</v>
      </c>
      <c r="BQ207" s="2">
        <f t="shared" si="281"/>
        <v>0</v>
      </c>
      <c r="BR207" s="11">
        <f t="shared" si="285"/>
        <v>3.6275715924341617E-2</v>
      </c>
      <c r="BS207" s="11"/>
      <c r="BT207" s="11"/>
    </row>
    <row r="208" spans="1:72" x14ac:dyDescent="0.3">
      <c r="A208" s="2">
        <f t="shared" si="224"/>
        <v>2162</v>
      </c>
      <c r="B208" s="5">
        <f t="shared" si="225"/>
        <v>1165.3684029552805</v>
      </c>
      <c r="C208" s="5">
        <f t="shared" si="226"/>
        <v>2963.9831483171761</v>
      </c>
      <c r="D208" s="5">
        <f t="shared" si="227"/>
        <v>4369.3942822743611</v>
      </c>
      <c r="E208" s="15">
        <f t="shared" si="228"/>
        <v>1.6889468233398184E-6</v>
      </c>
      <c r="F208" s="15">
        <f t="shared" si="229"/>
        <v>3.327338495120484E-6</v>
      </c>
      <c r="G208" s="15">
        <f t="shared" si="230"/>
        <v>6.7926431772432816E-6</v>
      </c>
      <c r="H208" s="5">
        <f t="shared" si="231"/>
        <v>299787.34660174354</v>
      </c>
      <c r="I208" s="5">
        <f t="shared" si="232"/>
        <v>122374.74638784908</v>
      </c>
      <c r="J208" s="5">
        <f t="shared" si="233"/>
        <v>43637.748832164252</v>
      </c>
      <c r="K208" s="5">
        <f t="shared" si="234"/>
        <v>257246.84644058216</v>
      </c>
      <c r="L208" s="5">
        <f t="shared" si="235"/>
        <v>41287.26118342753</v>
      </c>
      <c r="M208" s="5">
        <f t="shared" si="236"/>
        <v>9987.1391806394477</v>
      </c>
      <c r="N208" s="15">
        <f t="shared" si="237"/>
        <v>5.7480054466418906E-3</v>
      </c>
      <c r="O208" s="15">
        <f t="shared" si="238"/>
        <v>7.2396937026053543E-3</v>
      </c>
      <c r="P208" s="15">
        <f t="shared" si="239"/>
        <v>6.562770800387252E-3</v>
      </c>
      <c r="Q208" s="5">
        <f t="shared" si="240"/>
        <v>8176.2451275956846</v>
      </c>
      <c r="R208" s="5">
        <f t="shared" si="241"/>
        <v>11386.449683883227</v>
      </c>
      <c r="S208" s="5">
        <f t="shared" si="242"/>
        <v>6475.3152529076024</v>
      </c>
      <c r="T208" s="5">
        <f t="shared" si="243"/>
        <v>27.273483088188925</v>
      </c>
      <c r="U208" s="5">
        <f t="shared" si="244"/>
        <v>93.04574693699891</v>
      </c>
      <c r="V208" s="5">
        <f t="shared" si="245"/>
        <v>148.38793077554027</v>
      </c>
      <c r="W208" s="15">
        <f t="shared" si="246"/>
        <v>-1.0734613539272964E-2</v>
      </c>
      <c r="X208" s="15">
        <f t="shared" si="247"/>
        <v>-1.217998157191269E-2</v>
      </c>
      <c r="Y208" s="15">
        <f t="shared" si="248"/>
        <v>-9.7425357312937999E-3</v>
      </c>
      <c r="Z208" s="5">
        <f t="shared" si="270"/>
        <v>102.64861580546091</v>
      </c>
      <c r="AA208" s="5">
        <f t="shared" si="271"/>
        <v>32703.180805120985</v>
      </c>
      <c r="AB208" s="5">
        <f t="shared" si="272"/>
        <v>67090.078763687125</v>
      </c>
      <c r="AC208" s="16">
        <f t="shared" si="249"/>
        <v>1.2491135551585688</v>
      </c>
      <c r="AD208" s="16">
        <f t="shared" si="250"/>
        <v>3.0080853816024562</v>
      </c>
      <c r="AE208" s="16">
        <f t="shared" si="251"/>
        <v>10.32736015244056</v>
      </c>
      <c r="AF208" s="15">
        <f t="shared" si="252"/>
        <v>-4.0504037456468023E-3</v>
      </c>
      <c r="AG208" s="15">
        <f t="shared" si="253"/>
        <v>2.9673830763510267E-4</v>
      </c>
      <c r="AH208" s="15">
        <f t="shared" si="254"/>
        <v>9.7937136394747881E-3</v>
      </c>
      <c r="AI208" s="1">
        <f t="shared" si="218"/>
        <v>564107.84609865991</v>
      </c>
      <c r="AJ208" s="1">
        <f t="shared" si="219"/>
        <v>226814.56086420122</v>
      </c>
      <c r="AK208" s="1">
        <f t="shared" si="220"/>
        <v>81439.263026195811</v>
      </c>
      <c r="AL208" s="14">
        <f t="shared" si="255"/>
        <v>74.708625721436363</v>
      </c>
      <c r="AM208" s="14">
        <f t="shared" si="256"/>
        <v>17.341020955154125</v>
      </c>
      <c r="AN208" s="14">
        <f t="shared" si="257"/>
        <v>5.5633113400316301</v>
      </c>
      <c r="AO208" s="11">
        <f t="shared" si="258"/>
        <v>4.4757090667992003E-3</v>
      </c>
      <c r="AP208" s="11">
        <f t="shared" si="259"/>
        <v>5.6382129714171126E-3</v>
      </c>
      <c r="AQ208" s="11">
        <f t="shared" si="260"/>
        <v>5.1145705625711005E-3</v>
      </c>
      <c r="AR208" s="1">
        <f t="shared" si="273"/>
        <v>299787.34660174354</v>
      </c>
      <c r="AS208" s="1">
        <f t="shared" si="261"/>
        <v>122374.74638784908</v>
      </c>
      <c r="AT208" s="1">
        <f t="shared" si="262"/>
        <v>43637.748832164252</v>
      </c>
      <c r="AU208" s="1">
        <f t="shared" si="221"/>
        <v>59957.469320348711</v>
      </c>
      <c r="AV208" s="1">
        <f t="shared" si="222"/>
        <v>24474.949277569816</v>
      </c>
      <c r="AW208" s="1">
        <f t="shared" si="223"/>
        <v>8727.5497664328504</v>
      </c>
      <c r="AX208" s="17">
        <f t="shared" si="263"/>
        <v>0.99</v>
      </c>
      <c r="AY208" s="17">
        <v>0.05</v>
      </c>
      <c r="AZ208" s="17">
        <v>0</v>
      </c>
      <c r="BA208" s="2">
        <f t="shared" si="274"/>
        <v>4994.7954092306791</v>
      </c>
      <c r="BB208" s="17">
        <f t="shared" si="264"/>
        <v>5.3150714192633933E-6</v>
      </c>
      <c r="BC208" s="17">
        <f t="shared" si="265"/>
        <v>4.1482745883722741E-3</v>
      </c>
      <c r="BD208" s="17">
        <f t="shared" si="266"/>
        <v>2.3865210474197845E-2</v>
      </c>
      <c r="BE208" s="1">
        <f t="shared" si="267"/>
        <v>101.6215840626822</v>
      </c>
      <c r="BF208" s="1">
        <f t="shared" si="268"/>
        <v>1499.497266363222</v>
      </c>
      <c r="BG208" s="1">
        <f t="shared" si="269"/>
        <v>-1601.1188504259044</v>
      </c>
      <c r="BH208" s="12">
        <f t="shared" si="282"/>
        <v>3.1045545919479753</v>
      </c>
      <c r="BI208" s="2">
        <f t="shared" si="283"/>
        <v>1.0523813160157326E-6</v>
      </c>
      <c r="BJ208" s="2">
        <f t="shared" si="275"/>
        <v>3.9761927677669235E-5</v>
      </c>
      <c r="BK208" s="2">
        <f t="shared" si="276"/>
        <v>-5.6954827097776238E-5</v>
      </c>
      <c r="BL208" s="2">
        <f t="shared" si="284"/>
        <v>0.31549060234160742</v>
      </c>
      <c r="BM208" s="2">
        <f t="shared" si="277"/>
        <v>4.8658558154467695</v>
      </c>
      <c r="BN208" s="2">
        <f t="shared" si="278"/>
        <v>-2.485380439672102</v>
      </c>
      <c r="BO208" s="2">
        <f t="shared" si="279"/>
        <v>578262.98154511873</v>
      </c>
      <c r="BP208" s="2">
        <f t="shared" si="280"/>
        <v>37.419829929413616</v>
      </c>
      <c r="BQ208" s="2">
        <f t="shared" si="281"/>
        <v>0</v>
      </c>
      <c r="BR208" s="11">
        <f t="shared" si="285"/>
        <v>3.6213504991222639E-2</v>
      </c>
      <c r="BS208" s="11"/>
      <c r="BT208" s="11"/>
    </row>
    <row r="209" spans="1:72" x14ac:dyDescent="0.3">
      <c r="A209" s="2">
        <f t="shared" si="224"/>
        <v>2163</v>
      </c>
      <c r="B209" s="5">
        <f t="shared" si="225"/>
        <v>1165.3702727882796</v>
      </c>
      <c r="C209" s="5">
        <f t="shared" si="226"/>
        <v>2963.9925173836427</v>
      </c>
      <c r="D209" s="5">
        <f t="shared" si="227"/>
        <v>4369.4224780238083</v>
      </c>
      <c r="E209" s="15">
        <f t="shared" si="228"/>
        <v>1.6044994821728274E-6</v>
      </c>
      <c r="F209" s="15">
        <f t="shared" si="229"/>
        <v>3.1609715703644595E-6</v>
      </c>
      <c r="G209" s="15">
        <f t="shared" si="230"/>
        <v>6.4530110183811172E-6</v>
      </c>
      <c r="H209" s="5">
        <f t="shared" si="231"/>
        <v>301493.7738135815</v>
      </c>
      <c r="I209" s="5">
        <f t="shared" si="232"/>
        <v>123252.23400723111</v>
      </c>
      <c r="J209" s="5">
        <f t="shared" si="233"/>
        <v>43921.565266257734</v>
      </c>
      <c r="K209" s="5">
        <f t="shared" si="234"/>
        <v>258710.71268380969</v>
      </c>
      <c r="L209" s="5">
        <f t="shared" si="235"/>
        <v>41583.179877939627</v>
      </c>
      <c r="M209" s="5">
        <f t="shared" si="236"/>
        <v>10052.029870575132</v>
      </c>
      <c r="N209" s="15">
        <f t="shared" si="237"/>
        <v>5.6905119090182588E-3</v>
      </c>
      <c r="O209" s="15">
        <f t="shared" si="238"/>
        <v>7.1673122902828901E-3</v>
      </c>
      <c r="P209" s="15">
        <f t="shared" si="239"/>
        <v>6.4974252147680378E-3</v>
      </c>
      <c r="Q209" s="5">
        <f t="shared" si="240"/>
        <v>8134.5169184437291</v>
      </c>
      <c r="R209" s="5">
        <f t="shared" si="241"/>
        <v>11328.414974781921</v>
      </c>
      <c r="S209" s="5">
        <f t="shared" si="242"/>
        <v>6453.9338898167534</v>
      </c>
      <c r="T209" s="5">
        <f t="shared" si="243"/>
        <v>26.98071278736732</v>
      </c>
      <c r="U209" s="5">
        <f t="shared" si="244"/>
        <v>91.91245145396141</v>
      </c>
      <c r="V209" s="5">
        <f t="shared" si="245"/>
        <v>146.94225605786681</v>
      </c>
      <c r="W209" s="15">
        <f t="shared" si="246"/>
        <v>-1.0734613539272964E-2</v>
      </c>
      <c r="X209" s="15">
        <f t="shared" si="247"/>
        <v>-1.217998157191269E-2</v>
      </c>
      <c r="Y209" s="15">
        <f t="shared" si="248"/>
        <v>-9.7425357312937999E-3</v>
      </c>
      <c r="Z209" s="5">
        <f t="shared" si="270"/>
        <v>101.71691608293348</v>
      </c>
      <c r="AA209" s="5">
        <f t="shared" si="271"/>
        <v>32548.497721285916</v>
      </c>
      <c r="AB209" s="5">
        <f t="shared" si="272"/>
        <v>67527.846874760042</v>
      </c>
      <c r="AC209" s="16">
        <f t="shared" si="249"/>
        <v>1.2440541409360164</v>
      </c>
      <c r="AD209" s="16">
        <f t="shared" si="250"/>
        <v>3.0089779957678147</v>
      </c>
      <c r="AE209" s="16">
        <f t="shared" si="251"/>
        <v>10.428503360425285</v>
      </c>
      <c r="AF209" s="15">
        <f t="shared" si="252"/>
        <v>-4.0504037456468023E-3</v>
      </c>
      <c r="AG209" s="15">
        <f t="shared" si="253"/>
        <v>2.9673830763510267E-4</v>
      </c>
      <c r="AH209" s="15">
        <f t="shared" si="254"/>
        <v>9.7937136394747881E-3</v>
      </c>
      <c r="AI209" s="1">
        <f t="shared" si="218"/>
        <v>567654.53080914263</v>
      </c>
      <c r="AJ209" s="1">
        <f t="shared" si="219"/>
        <v>228608.05405535095</v>
      </c>
      <c r="AK209" s="1">
        <f t="shared" si="220"/>
        <v>82022.886490009085</v>
      </c>
      <c r="AL209" s="14">
        <f t="shared" si="255"/>
        <v>75.039656054210809</v>
      </c>
      <c r="AM209" s="14">
        <f t="shared" si="256"/>
        <v>17.437815600748223</v>
      </c>
      <c r="AN209" s="14">
        <f t="shared" si="257"/>
        <v>5.5914807489576726</v>
      </c>
      <c r="AO209" s="11">
        <f t="shared" si="258"/>
        <v>4.4309519761312087E-3</v>
      </c>
      <c r="AP209" s="11">
        <f t="shared" si="259"/>
        <v>5.5818308417029412E-3</v>
      </c>
      <c r="AQ209" s="11">
        <f t="shared" si="260"/>
        <v>5.0634248569453892E-3</v>
      </c>
      <c r="AR209" s="1">
        <f t="shared" si="273"/>
        <v>301493.7738135815</v>
      </c>
      <c r="AS209" s="1">
        <f t="shared" si="261"/>
        <v>123252.23400723111</v>
      </c>
      <c r="AT209" s="1">
        <f t="shared" si="262"/>
        <v>43921.565266257734</v>
      </c>
      <c r="AU209" s="1">
        <f t="shared" si="221"/>
        <v>60298.7547627163</v>
      </c>
      <c r="AV209" s="1">
        <f t="shared" si="222"/>
        <v>24650.446801446222</v>
      </c>
      <c r="AW209" s="1">
        <f t="shared" si="223"/>
        <v>8784.3130532515479</v>
      </c>
      <c r="AX209" s="17">
        <f t="shared" si="263"/>
        <v>0.99</v>
      </c>
      <c r="AY209" s="17">
        <v>0.05</v>
      </c>
      <c r="AZ209" s="17">
        <v>0</v>
      </c>
      <c r="BA209" s="2">
        <f t="shared" si="274"/>
        <v>5008.9030756064449</v>
      </c>
      <c r="BB209" s="17">
        <f t="shared" si="264"/>
        <v>5.1862976670571069E-6</v>
      </c>
      <c r="BC209" s="17">
        <f t="shared" si="265"/>
        <v>4.0595580076965886E-3</v>
      </c>
      <c r="BD209" s="17">
        <f t="shared" si="266"/>
        <v>2.3634569510993703E-2</v>
      </c>
      <c r="BE209" s="1">
        <f t="shared" si="267"/>
        <v>100.69921938789956</v>
      </c>
      <c r="BF209" s="1">
        <f t="shared" si="268"/>
        <v>1495.2923715013553</v>
      </c>
      <c r="BG209" s="1">
        <f t="shared" si="269"/>
        <v>-1595.9915908892551</v>
      </c>
      <c r="BH209" s="12">
        <f t="shared" si="282"/>
        <v>3.0744865573524298</v>
      </c>
      <c r="BI209" s="2">
        <f t="shared" si="283"/>
        <v>1.0268842483089581E-6</v>
      </c>
      <c r="BJ209" s="2">
        <f t="shared" si="275"/>
        <v>3.8947578955180534E-5</v>
      </c>
      <c r="BK209" s="2">
        <f t="shared" si="276"/>
        <v>-5.5859287596999318E-5</v>
      </c>
      <c r="BL209" s="2">
        <f t="shared" si="284"/>
        <v>0.30959920729239071</v>
      </c>
      <c r="BM209" s="2">
        <f t="shared" si="277"/>
        <v>4.800376115399021</v>
      </c>
      <c r="BN209" s="2">
        <f t="shared" si="278"/>
        <v>-2.4534273459182665</v>
      </c>
      <c r="BO209" s="2">
        <f t="shared" si="279"/>
        <v>586881.41082076274</v>
      </c>
      <c r="BP209" s="2">
        <f t="shared" si="280"/>
        <v>37.867257365499604</v>
      </c>
      <c r="BQ209" s="2">
        <f t="shared" si="281"/>
        <v>0</v>
      </c>
      <c r="BR209" s="11">
        <f t="shared" si="285"/>
        <v>3.615190554989442E-2</v>
      </c>
      <c r="BS209" s="11"/>
      <c r="BT209" s="11"/>
    </row>
    <row r="210" spans="1:72" x14ac:dyDescent="0.3">
      <c r="A210" s="2">
        <f t="shared" si="224"/>
        <v>2164</v>
      </c>
      <c r="B210" s="5">
        <f t="shared" si="225"/>
        <v>1165.3720491324791</v>
      </c>
      <c r="C210" s="5">
        <f t="shared" si="226"/>
        <v>2964.0014180249209</v>
      </c>
      <c r="D210" s="5">
        <f t="shared" si="227"/>
        <v>4369.449264158633</v>
      </c>
      <c r="E210" s="15">
        <f t="shared" si="228"/>
        <v>1.5242745080641861E-6</v>
      </c>
      <c r="F210" s="15">
        <f t="shared" si="229"/>
        <v>3.0029229918462365E-6</v>
      </c>
      <c r="G210" s="15">
        <f t="shared" si="230"/>
        <v>6.1303604674620612E-6</v>
      </c>
      <c r="H210" s="5">
        <f t="shared" si="231"/>
        <v>303192.73079375521</v>
      </c>
      <c r="I210" s="5">
        <f t="shared" si="232"/>
        <v>124127.1624976895</v>
      </c>
      <c r="J210" s="5">
        <f t="shared" si="233"/>
        <v>44204.371060345286</v>
      </c>
      <c r="K210" s="5">
        <f t="shared" si="234"/>
        <v>260168.18493240557</v>
      </c>
      <c r="L210" s="5">
        <f t="shared" si="235"/>
        <v>41878.239916768434</v>
      </c>
      <c r="M210" s="5">
        <f t="shared" si="236"/>
        <v>10116.691689943937</v>
      </c>
      <c r="N210" s="15">
        <f t="shared" si="237"/>
        <v>5.6335983673669876E-3</v>
      </c>
      <c r="O210" s="15">
        <f t="shared" si="238"/>
        <v>7.0956583814634211E-3</v>
      </c>
      <c r="P210" s="15">
        <f t="shared" si="239"/>
        <v>6.4327126163925552E-3</v>
      </c>
      <c r="Q210" s="5">
        <f t="shared" si="240"/>
        <v>8092.5430286108322</v>
      </c>
      <c r="R210" s="5">
        <f t="shared" si="241"/>
        <v>11269.872436140076</v>
      </c>
      <c r="S210" s="5">
        <f t="shared" si="242"/>
        <v>6432.2074676995808</v>
      </c>
      <c r="T210" s="5">
        <f t="shared" si="243"/>
        <v>26.691085262580813</v>
      </c>
      <c r="U210" s="5">
        <f t="shared" si="244"/>
        <v>90.792959489022834</v>
      </c>
      <c r="V210" s="5">
        <f t="shared" si="245"/>
        <v>145.51066587778612</v>
      </c>
      <c r="W210" s="15">
        <f t="shared" si="246"/>
        <v>-1.0734613539272964E-2</v>
      </c>
      <c r="X210" s="15">
        <f t="shared" si="247"/>
        <v>-1.217998157191269E-2</v>
      </c>
      <c r="Y210" s="15">
        <f t="shared" si="248"/>
        <v>-9.7425357312937999E-3</v>
      </c>
      <c r="Z210" s="5">
        <f t="shared" si="270"/>
        <v>100.7879026428665</v>
      </c>
      <c r="AA210" s="5">
        <f t="shared" si="271"/>
        <v>32392.212975796534</v>
      </c>
      <c r="AB210" s="5">
        <f t="shared" si="272"/>
        <v>67964.035893558394</v>
      </c>
      <c r="AC210" s="16">
        <f t="shared" si="249"/>
        <v>1.2390152193837818</v>
      </c>
      <c r="AD210" s="16">
        <f t="shared" si="250"/>
        <v>3.0098708748059901</v>
      </c>
      <c r="AE210" s="16">
        <f t="shared" si="251"/>
        <v>10.530637136025591</v>
      </c>
      <c r="AF210" s="15">
        <f t="shared" si="252"/>
        <v>-4.0504037456468023E-3</v>
      </c>
      <c r="AG210" s="15">
        <f t="shared" si="253"/>
        <v>2.9673830763510267E-4</v>
      </c>
      <c r="AH210" s="15">
        <f t="shared" si="254"/>
        <v>9.7937136394747881E-3</v>
      </c>
      <c r="AI210" s="1">
        <f t="shared" si="218"/>
        <v>571187.83249094465</v>
      </c>
      <c r="AJ210" s="1">
        <f t="shared" si="219"/>
        <v>230397.69545126209</v>
      </c>
      <c r="AK210" s="1">
        <f t="shared" si="220"/>
        <v>82604.910894259723</v>
      </c>
      <c r="AL210" s="14">
        <f t="shared" si="255"/>
        <v>75.368828195369602</v>
      </c>
      <c r="AM210" s="14">
        <f t="shared" si="256"/>
        <v>17.534177188311087</v>
      </c>
      <c r="AN210" s="14">
        <f t="shared" si="257"/>
        <v>5.6195096711429624</v>
      </c>
      <c r="AO210" s="11">
        <f t="shared" si="258"/>
        <v>4.3866424563698964E-3</v>
      </c>
      <c r="AP210" s="11">
        <f t="shared" si="259"/>
        <v>5.5260125332859114E-3</v>
      </c>
      <c r="AQ210" s="11">
        <f t="shared" si="260"/>
        <v>5.0127906083759352E-3</v>
      </c>
      <c r="AR210" s="1">
        <f t="shared" si="273"/>
        <v>303192.73079375521</v>
      </c>
      <c r="AS210" s="1">
        <f t="shared" si="261"/>
        <v>124127.1624976895</v>
      </c>
      <c r="AT210" s="1">
        <f t="shared" si="262"/>
        <v>44204.371060345286</v>
      </c>
      <c r="AU210" s="1">
        <f t="shared" si="221"/>
        <v>60638.546158751044</v>
      </c>
      <c r="AV210" s="1">
        <f t="shared" si="222"/>
        <v>24825.432499537899</v>
      </c>
      <c r="AW210" s="1">
        <f t="shared" si="223"/>
        <v>8840.8742120690567</v>
      </c>
      <c r="AX210" s="17">
        <f t="shared" si="263"/>
        <v>0.99</v>
      </c>
      <c r="AY210" s="17">
        <v>0.05</v>
      </c>
      <c r="AZ210" s="17">
        <v>0</v>
      </c>
      <c r="BA210" s="2">
        <f t="shared" si="274"/>
        <v>5022.8518385998905</v>
      </c>
      <c r="BB210" s="17">
        <f t="shared" si="264"/>
        <v>5.060430626220579E-6</v>
      </c>
      <c r="BC210" s="17">
        <f t="shared" si="265"/>
        <v>3.9725707798965015E-3</v>
      </c>
      <c r="BD210" s="17">
        <f t="shared" si="266"/>
        <v>2.3405169847528263E-2</v>
      </c>
      <c r="BE210" s="1">
        <f t="shared" si="267"/>
        <v>99.779513586248541</v>
      </c>
      <c r="BF210" s="1">
        <f t="shared" si="268"/>
        <v>1490.9302900259931</v>
      </c>
      <c r="BG210" s="1">
        <f t="shared" si="269"/>
        <v>-1590.7098036122416</v>
      </c>
      <c r="BH210" s="12">
        <f t="shared" si="282"/>
        <v>3.0445832095401046</v>
      </c>
      <c r="BI210" s="2">
        <f t="shared" si="283"/>
        <v>1.0019627031958624E-6</v>
      </c>
      <c r="BJ210" s="2">
        <f t="shared" si="275"/>
        <v>3.8147575938836267E-5</v>
      </c>
      <c r="BK210" s="2">
        <f t="shared" si="276"/>
        <v>-5.4780197559164612E-5</v>
      </c>
      <c r="BL210" s="2">
        <f t="shared" si="284"/>
        <v>0.30378780813544637</v>
      </c>
      <c r="BM210" s="2">
        <f t="shared" si="277"/>
        <v>4.7351503574528797</v>
      </c>
      <c r="BN210" s="2">
        <f t="shared" si="278"/>
        <v>-2.4215241796643334</v>
      </c>
      <c r="BO210" s="2">
        <f t="shared" si="279"/>
        <v>595628.63322875637</v>
      </c>
      <c r="BP210" s="2">
        <f t="shared" si="280"/>
        <v>38.320062476261619</v>
      </c>
      <c r="BQ210" s="2">
        <f t="shared" si="281"/>
        <v>0</v>
      </c>
      <c r="BR210" s="11">
        <f t="shared" si="285"/>
        <v>3.6090911623726213E-2</v>
      </c>
      <c r="BS210" s="11"/>
      <c r="BT210" s="11"/>
    </row>
    <row r="211" spans="1:72" x14ac:dyDescent="0.3">
      <c r="A211" s="2">
        <f t="shared" si="224"/>
        <v>2165</v>
      </c>
      <c r="B211" s="5">
        <f t="shared" si="225"/>
        <v>1165.3737366620405</v>
      </c>
      <c r="C211" s="5">
        <f t="shared" si="226"/>
        <v>2964.0098736595269</v>
      </c>
      <c r="D211" s="5">
        <f t="shared" si="227"/>
        <v>4369.474711142715</v>
      </c>
      <c r="E211" s="15">
        <f t="shared" si="228"/>
        <v>1.4480607826609766E-6</v>
      </c>
      <c r="F211" s="15">
        <f t="shared" si="229"/>
        <v>2.8527768422539245E-6</v>
      </c>
      <c r="G211" s="15">
        <f t="shared" si="230"/>
        <v>5.8238424440889582E-6</v>
      </c>
      <c r="H211" s="5">
        <f t="shared" si="231"/>
        <v>304884.15652990062</v>
      </c>
      <c r="I211" s="5">
        <f t="shared" si="232"/>
        <v>124999.47819003589</v>
      </c>
      <c r="J211" s="5">
        <f t="shared" si="233"/>
        <v>44486.151356058952</v>
      </c>
      <c r="K211" s="5">
        <f t="shared" si="234"/>
        <v>261619.21016271992</v>
      </c>
      <c r="L211" s="5">
        <f t="shared" si="235"/>
        <v>42172.423007385187</v>
      </c>
      <c r="M211" s="5">
        <f t="shared" si="236"/>
        <v>10181.121140857877</v>
      </c>
      <c r="N211" s="15">
        <f t="shared" si="237"/>
        <v>5.5772585364015637E-3</v>
      </c>
      <c r="O211" s="15">
        <f t="shared" si="238"/>
        <v>7.0247243246477353E-3</v>
      </c>
      <c r="P211" s="15">
        <f t="shared" si="239"/>
        <v>6.3686284892898737E-3</v>
      </c>
      <c r="Q211" s="5">
        <f t="shared" si="240"/>
        <v>8050.334070447725</v>
      </c>
      <c r="R211" s="5">
        <f t="shared" si="241"/>
        <v>11210.841064824435</v>
      </c>
      <c r="S211" s="5">
        <f t="shared" si="242"/>
        <v>6410.1440312502</v>
      </c>
      <c r="T211" s="5">
        <f t="shared" si="243"/>
        <v>26.404566777343224</v>
      </c>
      <c r="U211" s="5">
        <f t="shared" si="244"/>
        <v>89.687102915587118</v>
      </c>
      <c r="V211" s="5">
        <f t="shared" si="245"/>
        <v>144.09302301618743</v>
      </c>
      <c r="W211" s="15">
        <f t="shared" si="246"/>
        <v>-1.0734613539272964E-2</v>
      </c>
      <c r="X211" s="15">
        <f t="shared" si="247"/>
        <v>-1.217998157191269E-2</v>
      </c>
      <c r="Y211" s="15">
        <f t="shared" si="248"/>
        <v>-9.7425357312937999E-3</v>
      </c>
      <c r="Z211" s="5">
        <f t="shared" si="270"/>
        <v>99.861714525939036</v>
      </c>
      <c r="AA211" s="5">
        <f t="shared" si="271"/>
        <v>32234.380105789296</v>
      </c>
      <c r="AB211" s="5">
        <f t="shared" si="272"/>
        <v>68398.622397516257</v>
      </c>
      <c r="AC211" s="16">
        <f t="shared" si="249"/>
        <v>1.2339967074982763</v>
      </c>
      <c r="AD211" s="16">
        <f t="shared" si="250"/>
        <v>3.0107640187955802</v>
      </c>
      <c r="AE211" s="16">
        <f t="shared" si="251"/>
        <v>10.633771180577044</v>
      </c>
      <c r="AF211" s="15">
        <f t="shared" si="252"/>
        <v>-4.0504037456468023E-3</v>
      </c>
      <c r="AG211" s="15">
        <f t="shared" si="253"/>
        <v>2.9673830763510267E-4</v>
      </c>
      <c r="AH211" s="15">
        <f t="shared" si="254"/>
        <v>9.7937136394747881E-3</v>
      </c>
      <c r="AI211" s="1">
        <f t="shared" si="218"/>
        <v>574707.59540060128</v>
      </c>
      <c r="AJ211" s="1">
        <f t="shared" si="219"/>
        <v>232183.35840567376</v>
      </c>
      <c r="AK211" s="1">
        <f t="shared" si="220"/>
        <v>83185.294016902815</v>
      </c>
      <c r="AL211" s="14">
        <f t="shared" si="255"/>
        <v>75.696138136001778</v>
      </c>
      <c r="AM211" s="14">
        <f t="shared" si="256"/>
        <v>17.630102330385519</v>
      </c>
      <c r="AN211" s="14">
        <f t="shared" si="257"/>
        <v>5.6473974021931133</v>
      </c>
      <c r="AO211" s="11">
        <f t="shared" si="258"/>
        <v>4.342776031806197E-3</v>
      </c>
      <c r="AP211" s="11">
        <f t="shared" si="259"/>
        <v>5.4707524079530521E-3</v>
      </c>
      <c r="AQ211" s="11">
        <f t="shared" si="260"/>
        <v>4.9626627022921754E-3</v>
      </c>
      <c r="AR211" s="1">
        <f t="shared" si="273"/>
        <v>304884.15652990062</v>
      </c>
      <c r="AS211" s="1">
        <f t="shared" si="261"/>
        <v>124999.47819003589</v>
      </c>
      <c r="AT211" s="1">
        <f t="shared" si="262"/>
        <v>44486.151356058952</v>
      </c>
      <c r="AU211" s="1">
        <f t="shared" si="221"/>
        <v>60976.831305980129</v>
      </c>
      <c r="AV211" s="1">
        <f t="shared" si="222"/>
        <v>24999.89563800718</v>
      </c>
      <c r="AW211" s="1">
        <f t="shared" si="223"/>
        <v>8897.2302712117908</v>
      </c>
      <c r="AX211" s="17">
        <f t="shared" si="263"/>
        <v>0.99</v>
      </c>
      <c r="AY211" s="17">
        <v>0.05</v>
      </c>
      <c r="AZ211" s="17">
        <v>0</v>
      </c>
      <c r="BA211" s="2">
        <f t="shared" si="274"/>
        <v>5036.6432108915751</v>
      </c>
      <c r="BB211" s="17">
        <f t="shared" si="264"/>
        <v>4.9374139802421352E-6</v>
      </c>
      <c r="BC211" s="17">
        <f t="shared" si="265"/>
        <v>3.8872860834570527E-3</v>
      </c>
      <c r="BD211" s="17">
        <f t="shared" si="266"/>
        <v>2.3177036274271302E-2</v>
      </c>
      <c r="BE211" s="1">
        <f t="shared" si="267"/>
        <v>98.862604322054253</v>
      </c>
      <c r="BF211" s="1">
        <f t="shared" si="268"/>
        <v>1486.4147480953654</v>
      </c>
      <c r="BG211" s="1">
        <f t="shared" si="269"/>
        <v>-1585.2773524174197</v>
      </c>
      <c r="BH211" s="12">
        <f t="shared" si="282"/>
        <v>3.0148476900305008</v>
      </c>
      <c r="BI211" s="2">
        <f t="shared" si="283"/>
        <v>9.7760553028226178E-7</v>
      </c>
      <c r="BJ211" s="2">
        <f t="shared" si="275"/>
        <v>3.7361761525106643E-5</v>
      </c>
      <c r="BK211" s="2">
        <f t="shared" si="276"/>
        <v>-5.3717501045888767E-5</v>
      </c>
      <c r="BL211" s="2">
        <f t="shared" si="284"/>
        <v>0.29805643751907362</v>
      </c>
      <c r="BM211" s="2">
        <f t="shared" si="277"/>
        <v>4.6702006948988899</v>
      </c>
      <c r="BN211" s="2">
        <f t="shared" si="278"/>
        <v>-2.3896848819966627</v>
      </c>
      <c r="BO211" s="2">
        <f t="shared" si="279"/>
        <v>604506.5747117732</v>
      </c>
      <c r="BP211" s="2">
        <f t="shared" si="280"/>
        <v>38.778309922450163</v>
      </c>
      <c r="BQ211" s="2">
        <f t="shared" si="281"/>
        <v>0</v>
      </c>
      <c r="BR211" s="11">
        <f t="shared" si="285"/>
        <v>3.6030517302915593E-2</v>
      </c>
      <c r="BS211" s="11"/>
      <c r="BT211" s="11"/>
    </row>
    <row r="212" spans="1:72" x14ac:dyDescent="0.3">
      <c r="A212" s="2">
        <f t="shared" si="224"/>
        <v>2166</v>
      </c>
      <c r="B212" s="5">
        <f t="shared" si="225"/>
        <v>1165.3753398174454</v>
      </c>
      <c r="C212" s="5">
        <f t="shared" si="226"/>
        <v>2964.0179065353186</v>
      </c>
      <c r="D212" s="5">
        <f t="shared" si="227"/>
        <v>4369.4988859183823</v>
      </c>
      <c r="E212" s="15">
        <f t="shared" si="228"/>
        <v>1.3756577435279278E-6</v>
      </c>
      <c r="F212" s="15">
        <f t="shared" si="229"/>
        <v>2.7101380001412282E-6</v>
      </c>
      <c r="G212" s="15">
        <f t="shared" si="230"/>
        <v>5.53265032188451E-6</v>
      </c>
      <c r="H212" s="5">
        <f t="shared" si="231"/>
        <v>306567.99193569517</v>
      </c>
      <c r="I212" s="5">
        <f t="shared" si="232"/>
        <v>125869.12850505162</v>
      </c>
      <c r="J212" s="5">
        <f t="shared" si="233"/>
        <v>44766.891701025241</v>
      </c>
      <c r="K212" s="5">
        <f t="shared" si="234"/>
        <v>263063.73703061079</v>
      </c>
      <c r="L212" s="5">
        <f t="shared" si="235"/>
        <v>42465.711231880436</v>
      </c>
      <c r="M212" s="5">
        <f t="shared" si="236"/>
        <v>10245.314822094553</v>
      </c>
      <c r="N212" s="15">
        <f t="shared" si="237"/>
        <v>5.5214862356338656E-3</v>
      </c>
      <c r="O212" s="15">
        <f t="shared" si="238"/>
        <v>6.9545025772859148E-3</v>
      </c>
      <c r="P212" s="15">
        <f t="shared" si="239"/>
        <v>6.3051681979364727E-3</v>
      </c>
      <c r="Q212" s="5">
        <f t="shared" si="240"/>
        <v>8007.9005186979039</v>
      </c>
      <c r="R212" s="5">
        <f t="shared" si="241"/>
        <v>11151.339649627191</v>
      </c>
      <c r="S212" s="5">
        <f t="shared" si="242"/>
        <v>6387.7515868531736</v>
      </c>
      <c r="T212" s="5">
        <f t="shared" si="243"/>
        <v>26.121123957316517</v>
      </c>
      <c r="U212" s="5">
        <f t="shared" si="244"/>
        <v>88.594715654837032</v>
      </c>
      <c r="V212" s="5">
        <f t="shared" si="245"/>
        <v>142.68919159082208</v>
      </c>
      <c r="W212" s="15">
        <f t="shared" si="246"/>
        <v>-1.0734613539272964E-2</v>
      </c>
      <c r="X212" s="15">
        <f t="shared" si="247"/>
        <v>-1.217998157191269E-2</v>
      </c>
      <c r="Y212" s="15">
        <f t="shared" si="248"/>
        <v>-9.7425357312937999E-3</v>
      </c>
      <c r="Z212" s="5">
        <f t="shared" si="270"/>
        <v>98.938486791141912</v>
      </c>
      <c r="AA212" s="5">
        <f t="shared" si="271"/>
        <v>32075.052126687537</v>
      </c>
      <c r="AB212" s="5">
        <f t="shared" si="272"/>
        <v>68831.583607002918</v>
      </c>
      <c r="AC212" s="16">
        <f t="shared" si="249"/>
        <v>1.2289985226121094</v>
      </c>
      <c r="AD212" s="16">
        <f t="shared" si="250"/>
        <v>3.0116574278152064</v>
      </c>
      <c r="AE212" s="16">
        <f t="shared" si="251"/>
        <v>10.737915290427315</v>
      </c>
      <c r="AF212" s="15">
        <f t="shared" si="252"/>
        <v>-4.0504037456468023E-3</v>
      </c>
      <c r="AG212" s="15">
        <f t="shared" si="253"/>
        <v>2.9673830763510267E-4</v>
      </c>
      <c r="AH212" s="15">
        <f t="shared" si="254"/>
        <v>9.7937136394747881E-3</v>
      </c>
      <c r="AI212" s="1">
        <f t="shared" si="218"/>
        <v>578213.66716652131</v>
      </c>
      <c r="AJ212" s="1">
        <f t="shared" si="219"/>
        <v>233964.91820311357</v>
      </c>
      <c r="AK212" s="1">
        <f t="shared" si="220"/>
        <v>83763.994886424334</v>
      </c>
      <c r="AL212" s="14">
        <f t="shared" si="255"/>
        <v>76.021582196655132</v>
      </c>
      <c r="AM212" s="14">
        <f t="shared" si="256"/>
        <v>17.725587755914173</v>
      </c>
      <c r="AN212" s="14">
        <f t="shared" si="257"/>
        <v>5.6751432693614694</v>
      </c>
      <c r="AO212" s="11">
        <f t="shared" si="258"/>
        <v>4.2993482714881346E-3</v>
      </c>
      <c r="AP212" s="11">
        <f t="shared" si="259"/>
        <v>5.4160448838735213E-3</v>
      </c>
      <c r="AQ212" s="11">
        <f t="shared" si="260"/>
        <v>4.9130360752692535E-3</v>
      </c>
      <c r="AR212" s="1">
        <f t="shared" si="273"/>
        <v>306567.99193569517</v>
      </c>
      <c r="AS212" s="1">
        <f t="shared" si="261"/>
        <v>125869.12850505162</v>
      </c>
      <c r="AT212" s="1">
        <f t="shared" si="262"/>
        <v>44766.891701025241</v>
      </c>
      <c r="AU212" s="1">
        <f t="shared" si="221"/>
        <v>61313.598387139034</v>
      </c>
      <c r="AV212" s="1">
        <f t="shared" si="222"/>
        <v>25173.825701010326</v>
      </c>
      <c r="AW212" s="1">
        <f t="shared" si="223"/>
        <v>8953.3783402050485</v>
      </c>
      <c r="AX212" s="17">
        <f t="shared" si="263"/>
        <v>0.99</v>
      </c>
      <c r="AY212" s="17">
        <v>0.05</v>
      </c>
      <c r="AZ212" s="17">
        <v>0</v>
      </c>
      <c r="BA212" s="2">
        <f t="shared" si="274"/>
        <v>5050.2787110240797</v>
      </c>
      <c r="BB212" s="17">
        <f t="shared" si="264"/>
        <v>4.8171920926987826E-6</v>
      </c>
      <c r="BC212" s="17">
        <f t="shared" si="265"/>
        <v>3.8036772217875338E-3</v>
      </c>
      <c r="BD212" s="17">
        <f t="shared" si="266"/>
        <v>2.2950192392918643E-2</v>
      </c>
      <c r="BE212" s="1">
        <f t="shared" si="267"/>
        <v>97.948625317534265</v>
      </c>
      <c r="BF212" s="1">
        <f t="shared" si="268"/>
        <v>1481.7494611724478</v>
      </c>
      <c r="BG212" s="1">
        <f t="shared" si="269"/>
        <v>-1579.698086489982</v>
      </c>
      <c r="BH212" s="12">
        <f t="shared" si="282"/>
        <v>2.9852829864776029</v>
      </c>
      <c r="BI212" s="2">
        <f t="shared" si="283"/>
        <v>9.5380171382039318E-7</v>
      </c>
      <c r="BJ212" s="2">
        <f t="shared" si="275"/>
        <v>3.6589976177120811E-5</v>
      </c>
      <c r="BK212" s="2">
        <f t="shared" si="276"/>
        <v>-5.2671133087198093E-5</v>
      </c>
      <c r="BL212" s="2">
        <f t="shared" si="284"/>
        <v>0.29240507611074251</v>
      </c>
      <c r="BM212" s="2">
        <f t="shared" si="277"/>
        <v>4.6055484134347964</v>
      </c>
      <c r="BN212" s="2">
        <f t="shared" si="278"/>
        <v>-2.3579229106848842</v>
      </c>
      <c r="BO212" s="2">
        <f t="shared" si="279"/>
        <v>613517.19004360423</v>
      </c>
      <c r="BP212" s="2">
        <f t="shared" si="280"/>
        <v>39.242065143932919</v>
      </c>
      <c r="BQ212" s="2">
        <f t="shared" si="281"/>
        <v>0</v>
      </c>
      <c r="BR212" s="11">
        <f t="shared" si="285"/>
        <v>3.597071674259375E-2</v>
      </c>
      <c r="BS212" s="11"/>
      <c r="BT212" s="11"/>
    </row>
    <row r="213" spans="1:72" x14ac:dyDescent="0.3">
      <c r="A213" s="2">
        <f t="shared" si="224"/>
        <v>2167</v>
      </c>
      <c r="B213" s="5">
        <f t="shared" si="225"/>
        <v>1165.3768628171752</v>
      </c>
      <c r="C213" s="5">
        <f t="shared" si="226"/>
        <v>2964.0255377880021</v>
      </c>
      <c r="D213" s="5">
        <f t="shared" si="227"/>
        <v>4369.5218520823291</v>
      </c>
      <c r="E213" s="15">
        <f t="shared" si="228"/>
        <v>1.3068748563515314E-6</v>
      </c>
      <c r="F213" s="15">
        <f t="shared" si="229"/>
        <v>2.5746311001341667E-6</v>
      </c>
      <c r="G213" s="15">
        <f t="shared" si="230"/>
        <v>5.2560178057902845E-6</v>
      </c>
      <c r="H213" s="5">
        <f t="shared" si="231"/>
        <v>308244.17983979936</v>
      </c>
      <c r="I213" s="5">
        <f t="shared" si="232"/>
        <v>126736.06195288704</v>
      </c>
      <c r="J213" s="5">
        <f t="shared" si="233"/>
        <v>45046.57804231879</v>
      </c>
      <c r="K213" s="5">
        <f t="shared" si="234"/>
        <v>264501.71586095478</v>
      </c>
      <c r="L213" s="5">
        <f t="shared" si="235"/>
        <v>42758.087046533292</v>
      </c>
      <c r="M213" s="5">
        <f t="shared" si="236"/>
        <v>10309.269427466417</v>
      </c>
      <c r="N213" s="15">
        <f t="shared" si="237"/>
        <v>5.4662753847241063E-3</v>
      </c>
      <c r="O213" s="15">
        <f t="shared" si="238"/>
        <v>6.8849857019082084E-3</v>
      </c>
      <c r="P213" s="15">
        <f t="shared" si="239"/>
        <v>6.242327003358028E-3</v>
      </c>
      <c r="Q213" s="5">
        <f t="shared" si="240"/>
        <v>7965.2527100128382</v>
      </c>
      <c r="R213" s="5">
        <f t="shared" si="241"/>
        <v>11091.386768212977</v>
      </c>
      <c r="S213" s="5">
        <f t="shared" si="242"/>
        <v>6365.0380994745638</v>
      </c>
      <c r="T213" s="5">
        <f t="shared" si="243"/>
        <v>25.840723786423279</v>
      </c>
      <c r="U213" s="5">
        <f t="shared" si="244"/>
        <v>87.515633650792267</v>
      </c>
      <c r="V213" s="5">
        <f t="shared" si="245"/>
        <v>141.29903704327907</v>
      </c>
      <c r="W213" s="15">
        <f t="shared" si="246"/>
        <v>-1.0734613539272964E-2</v>
      </c>
      <c r="X213" s="15">
        <f t="shared" si="247"/>
        <v>-1.217998157191269E-2</v>
      </c>
      <c r="Y213" s="15">
        <f t="shared" si="248"/>
        <v>-9.7425357312937999E-3</v>
      </c>
      <c r="Z213" s="5">
        <f t="shared" si="270"/>
        <v>98.018350566396364</v>
      </c>
      <c r="AA213" s="5">
        <f t="shared" si="271"/>
        <v>31914.281522149242</v>
      </c>
      <c r="AB213" s="5">
        <f t="shared" si="272"/>
        <v>69262.89737458789</v>
      </c>
      <c r="AC213" s="16">
        <f t="shared" si="249"/>
        <v>1.2240205823927268</v>
      </c>
      <c r="AD213" s="16">
        <f t="shared" si="250"/>
        <v>3.0125511019435129</v>
      </c>
      <c r="AE213" s="16">
        <f t="shared" si="251"/>
        <v>10.843079357866698</v>
      </c>
      <c r="AF213" s="15">
        <f t="shared" si="252"/>
        <v>-4.0504037456468023E-3</v>
      </c>
      <c r="AG213" s="15">
        <f t="shared" si="253"/>
        <v>2.9673830763510267E-4</v>
      </c>
      <c r="AH213" s="15">
        <f t="shared" si="254"/>
        <v>9.7937136394747881E-3</v>
      </c>
      <c r="AI213" s="1">
        <f t="shared" si="218"/>
        <v>581705.89883700828</v>
      </c>
      <c r="AJ213" s="1">
        <f t="shared" si="219"/>
        <v>235742.25208381255</v>
      </c>
      <c r="AK213" s="1">
        <f t="shared" si="220"/>
        <v>84340.973737986948</v>
      </c>
      <c r="AL213" s="14">
        <f t="shared" si="255"/>
        <v>76.345157022087989</v>
      </c>
      <c r="AM213" s="14">
        <f t="shared" si="256"/>
        <v>17.82063030900445</v>
      </c>
      <c r="AN213" s="14">
        <f t="shared" si="257"/>
        <v>5.702746631140017</v>
      </c>
      <c r="AO213" s="11">
        <f t="shared" si="258"/>
        <v>4.2563547887732528E-3</v>
      </c>
      <c r="AP213" s="11">
        <f t="shared" si="259"/>
        <v>5.3618844350347859E-3</v>
      </c>
      <c r="AQ213" s="11">
        <f t="shared" si="260"/>
        <v>4.8639057145165605E-3</v>
      </c>
      <c r="AR213" s="1">
        <f t="shared" si="273"/>
        <v>308244.17983979936</v>
      </c>
      <c r="AS213" s="1">
        <f t="shared" si="261"/>
        <v>126736.06195288704</v>
      </c>
      <c r="AT213" s="1">
        <f t="shared" si="262"/>
        <v>45046.57804231879</v>
      </c>
      <c r="AU213" s="1">
        <f t="shared" si="221"/>
        <v>61648.835967959873</v>
      </c>
      <c r="AV213" s="1">
        <f t="shared" si="222"/>
        <v>25347.21239057741</v>
      </c>
      <c r="AW213" s="1">
        <f t="shared" si="223"/>
        <v>9009.3156084637576</v>
      </c>
      <c r="AX213" s="17">
        <f t="shared" si="263"/>
        <v>0.99</v>
      </c>
      <c r="AY213" s="17">
        <v>0.05</v>
      </c>
      <c r="AZ213" s="17">
        <v>0</v>
      </c>
      <c r="BA213" s="2">
        <f t="shared" si="274"/>
        <v>5063.7598623651766</v>
      </c>
      <c r="BB213" s="17">
        <f t="shared" si="264"/>
        <v>4.6997100190060225E-6</v>
      </c>
      <c r="BC213" s="17">
        <f t="shared" si="265"/>
        <v>3.7217176371815539E-3</v>
      </c>
      <c r="BD213" s="17">
        <f t="shared" si="266"/>
        <v>2.2724660644486576E-2</v>
      </c>
      <c r="BE213" s="1">
        <f t="shared" si="267"/>
        <v>97.037706402908199</v>
      </c>
      <c r="BF213" s="1">
        <f t="shared" si="268"/>
        <v>1476.9381316885019</v>
      </c>
      <c r="BG213" s="1">
        <f t="shared" si="269"/>
        <v>-1573.97583809141</v>
      </c>
      <c r="BH213" s="12">
        <f t="shared" si="282"/>
        <v>2.9558919364024532</v>
      </c>
      <c r="BI213" s="2">
        <f t="shared" si="283"/>
        <v>9.3054037503576623E-7</v>
      </c>
      <c r="BJ213" s="2">
        <f t="shared" si="275"/>
        <v>3.5832058154724721E-5</v>
      </c>
      <c r="BK213" s="2">
        <f t="shared" si="276"/>
        <v>-5.1641020140707708E-5</v>
      </c>
      <c r="BL213" s="2">
        <f t="shared" si="284"/>
        <v>0.28683365471071909</v>
      </c>
      <c r="BM213" s="2">
        <f t="shared" si="277"/>
        <v>4.5412139421966433</v>
      </c>
      <c r="BN213" s="2">
        <f t="shared" si="278"/>
        <v>-2.326251243953346</v>
      </c>
      <c r="BO213" s="2">
        <f t="shared" si="279"/>
        <v>622662.46325924189</v>
      </c>
      <c r="BP213" s="2">
        <f t="shared" si="280"/>
        <v>39.711394368984728</v>
      </c>
      <c r="BQ213" s="2">
        <f t="shared" si="281"/>
        <v>0</v>
      </c>
      <c r="BR213" s="11">
        <f t="shared" si="285"/>
        <v>3.5911504161115743E-2</v>
      </c>
      <c r="BS213" s="11"/>
      <c r="BT213" s="11"/>
    </row>
    <row r="214" spans="1:72" x14ac:dyDescent="0.3">
      <c r="A214" s="2">
        <f t="shared" si="224"/>
        <v>2168</v>
      </c>
      <c r="B214" s="5">
        <f t="shared" si="225"/>
        <v>1165.3783096688092</v>
      </c>
      <c r="C214" s="5">
        <f t="shared" si="226"/>
        <v>2964.0327874967165</v>
      </c>
      <c r="D214" s="5">
        <f t="shared" si="227"/>
        <v>4369.5436700527534</v>
      </c>
      <c r="E214" s="15">
        <f t="shared" si="228"/>
        <v>1.2415311135339547E-6</v>
      </c>
      <c r="F214" s="15">
        <f t="shared" si="229"/>
        <v>2.4458995451274582E-6</v>
      </c>
      <c r="G214" s="15">
        <f t="shared" si="230"/>
        <v>4.9932169155007705E-6</v>
      </c>
      <c r="H214" s="5">
        <f t="shared" si="231"/>
        <v>309912.66497378406</v>
      </c>
      <c r="I214" s="5">
        <f t="shared" si="232"/>
        <v>127600.228131864</v>
      </c>
      <c r="J214" s="5">
        <f t="shared" si="233"/>
        <v>45325.196720187763</v>
      </c>
      <c r="K214" s="5">
        <f t="shared" si="234"/>
        <v>265933.09863632068</v>
      </c>
      <c r="L214" s="5">
        <f t="shared" si="235"/>
        <v>43049.533281185191</v>
      </c>
      <c r="M214" s="5">
        <f t="shared" si="236"/>
        <v>10372.981744256273</v>
      </c>
      <c r="N214" s="15">
        <f t="shared" si="237"/>
        <v>5.4116199991622871E-3</v>
      </c>
      <c r="O214" s="15">
        <f t="shared" si="238"/>
        <v>6.8161663625110336E-3</v>
      </c>
      <c r="P214" s="15">
        <f t="shared" si="239"/>
        <v>6.180100077713524E-3</v>
      </c>
      <c r="Q214" s="5">
        <f t="shared" si="240"/>
        <v>7922.4008425199027</v>
      </c>
      <c r="R214" s="5">
        <f t="shared" si="241"/>
        <v>11031.000784237693</v>
      </c>
      <c r="S214" s="5">
        <f t="shared" si="242"/>
        <v>6342.0114897308567</v>
      </c>
      <c r="T214" s="5">
        <f t="shared" si="243"/>
        <v>25.563333603000927</v>
      </c>
      <c r="U214" s="5">
        <f t="shared" si="244"/>
        <v>86.44969484567136</v>
      </c>
      <c r="V214" s="5">
        <f t="shared" si="245"/>
        <v>139.92242612608752</v>
      </c>
      <c r="W214" s="15">
        <f t="shared" si="246"/>
        <v>-1.0734613539272964E-2</v>
      </c>
      <c r="X214" s="15">
        <f t="shared" si="247"/>
        <v>-1.217998157191269E-2</v>
      </c>
      <c r="Y214" s="15">
        <f t="shared" si="248"/>
        <v>-9.7425357312937999E-3</v>
      </c>
      <c r="Z214" s="5">
        <f t="shared" si="270"/>
        <v>97.101433099360705</v>
      </c>
      <c r="AA214" s="5">
        <f t="shared" si="271"/>
        <v>31752.120234490998</v>
      </c>
      <c r="AB214" s="5">
        <f t="shared" si="272"/>
        <v>69692.542174773524</v>
      </c>
      <c r="AC214" s="16">
        <f t="shared" si="249"/>
        <v>1.2190628048410546</v>
      </c>
      <c r="AD214" s="16">
        <f t="shared" si="250"/>
        <v>3.013445041259168</v>
      </c>
      <c r="AE214" s="16">
        <f t="shared" si="251"/>
        <v>10.949273372067744</v>
      </c>
      <c r="AF214" s="15">
        <f t="shared" si="252"/>
        <v>-4.0504037456468023E-3</v>
      </c>
      <c r="AG214" s="15">
        <f t="shared" si="253"/>
        <v>2.9673830763510267E-4</v>
      </c>
      <c r="AH214" s="15">
        <f t="shared" si="254"/>
        <v>9.7937136394747881E-3</v>
      </c>
      <c r="AI214" s="1">
        <f t="shared" si="218"/>
        <v>585184.14492126729</v>
      </c>
      <c r="AJ214" s="1">
        <f t="shared" si="219"/>
        <v>237515.23926600872</v>
      </c>
      <c r="AK214" s="1">
        <f t="shared" si="220"/>
        <v>84916.191972652014</v>
      </c>
      <c r="AL214" s="14">
        <f t="shared" si="255"/>
        <v>76.666859576031698</v>
      </c>
      <c r="AM214" s="14">
        <f t="shared" si="256"/>
        <v>17.915226947678047</v>
      </c>
      <c r="AN214" s="14">
        <f t="shared" si="257"/>
        <v>5.7302068768483823</v>
      </c>
      <c r="AO214" s="11">
        <f t="shared" si="258"/>
        <v>4.2137912408855204E-3</v>
      </c>
      <c r="AP214" s="11">
        <f t="shared" si="259"/>
        <v>5.3082655906844384E-3</v>
      </c>
      <c r="AQ214" s="11">
        <f t="shared" si="260"/>
        <v>4.8152666573713946E-3</v>
      </c>
      <c r="AR214" s="1">
        <f t="shared" si="273"/>
        <v>309912.66497378406</v>
      </c>
      <c r="AS214" s="1">
        <f t="shared" si="261"/>
        <v>127600.228131864</v>
      </c>
      <c r="AT214" s="1">
        <f t="shared" si="262"/>
        <v>45325.196720187763</v>
      </c>
      <c r="AU214" s="1">
        <f t="shared" si="221"/>
        <v>61982.532994756817</v>
      </c>
      <c r="AV214" s="1">
        <f t="shared" si="222"/>
        <v>25520.045626372801</v>
      </c>
      <c r="AW214" s="1">
        <f t="shared" si="223"/>
        <v>9065.0393440375537</v>
      </c>
      <c r="AX214" s="17">
        <f t="shared" si="263"/>
        <v>0.99</v>
      </c>
      <c r="AY214" s="17">
        <v>0.05</v>
      </c>
      <c r="AZ214" s="17">
        <v>0</v>
      </c>
      <c r="BA214" s="2">
        <f t="shared" si="274"/>
        <v>5077.0881921181945</v>
      </c>
      <c r="BB214" s="17">
        <f t="shared" si="264"/>
        <v>4.5849135168524068E-6</v>
      </c>
      <c r="BC214" s="17">
        <f t="shared" si="265"/>
        <v>3.6413809239427275E-3</v>
      </c>
      <c r="BD214" s="17">
        <f t="shared" si="266"/>
        <v>2.2500462337019467E-2</v>
      </c>
      <c r="BE214" s="1">
        <f t="shared" si="267"/>
        <v>96.129973566693977</v>
      </c>
      <c r="BF214" s="1">
        <f t="shared" si="268"/>
        <v>1471.9844468079386</v>
      </c>
      <c r="BG214" s="1">
        <f t="shared" si="269"/>
        <v>-1568.1144203746323</v>
      </c>
      <c r="BH214" s="12">
        <f t="shared" si="282"/>
        <v>2.9266772308665527</v>
      </c>
      <c r="BI214" s="2">
        <f t="shared" si="283"/>
        <v>9.0781077419358083E-7</v>
      </c>
      <c r="BJ214" s="2">
        <f t="shared" si="275"/>
        <v>3.5087843736101878E-5</v>
      </c>
      <c r="BK214" s="2">
        <f t="shared" si="276"/>
        <v>-5.0627080537963141E-5</v>
      </c>
      <c r="BL214" s="2">
        <f t="shared" si="284"/>
        <v>0.28134205632224674</v>
      </c>
      <c r="BM214" s="2">
        <f t="shared" si="277"/>
        <v>4.477216865381795</v>
      </c>
      <c r="BN214" s="2">
        <f t="shared" si="278"/>
        <v>-2.2946823847519688</v>
      </c>
      <c r="BO214" s="2">
        <f t="shared" si="279"/>
        <v>631944.40809147281</v>
      </c>
      <c r="BP214" s="2">
        <f t="shared" si="280"/>
        <v>40.186364623694402</v>
      </c>
      <c r="BQ214" s="2">
        <f t="shared" si="281"/>
        <v>0</v>
      </c>
      <c r="BR214" s="11">
        <f t="shared" si="285"/>
        <v>3.5852873838450899E-2</v>
      </c>
      <c r="BS214" s="11"/>
      <c r="BT214" s="11"/>
    </row>
    <row r="215" spans="1:72" x14ac:dyDescent="0.3">
      <c r="A215" s="2">
        <f t="shared" si="224"/>
        <v>2169</v>
      </c>
      <c r="B215" s="5">
        <f t="shared" si="225"/>
        <v>1165.3796841795681</v>
      </c>
      <c r="C215" s="5">
        <f t="shared" si="226"/>
        <v>2964.0396747368409</v>
      </c>
      <c r="D215" s="5">
        <f t="shared" si="227"/>
        <v>4369.5643972281514</v>
      </c>
      <c r="E215" s="15">
        <f t="shared" si="228"/>
        <v>1.179454557857257E-6</v>
      </c>
      <c r="F215" s="15">
        <f t="shared" si="229"/>
        <v>2.3236045678710851E-6</v>
      </c>
      <c r="G215" s="15">
        <f t="shared" si="230"/>
        <v>4.7435560697257315E-6</v>
      </c>
      <c r="H215" s="5">
        <f t="shared" si="231"/>
        <v>311573.39395912021</v>
      </c>
      <c r="I215" s="5">
        <f t="shared" si="232"/>
        <v>128461.57772671014</v>
      </c>
      <c r="J215" s="5">
        <f t="shared" si="233"/>
        <v>45602.734462025459</v>
      </c>
      <c r="K215" s="5">
        <f t="shared" si="234"/>
        <v>267357.83898487053</v>
      </c>
      <c r="L215" s="5">
        <f t="shared" si="235"/>
        <v>43340.033138428036</v>
      </c>
      <c r="M215" s="5">
        <f t="shared" si="236"/>
        <v>10436.448651713135</v>
      </c>
      <c r="N215" s="15">
        <f t="shared" si="237"/>
        <v>5.3575141862964859E-3</v>
      </c>
      <c r="O215" s="15">
        <f t="shared" si="238"/>
        <v>6.748037321226974E-3</v>
      </c>
      <c r="P215" s="15">
        <f t="shared" si="239"/>
        <v>6.118482517527335E-3</v>
      </c>
      <c r="Q215" s="5">
        <f t="shared" si="240"/>
        <v>7879.354975444242</v>
      </c>
      <c r="R215" s="5">
        <f t="shared" si="241"/>
        <v>10970.199844638741</v>
      </c>
      <c r="S215" s="5">
        <f t="shared" si="242"/>
        <v>6318.6796311256903</v>
      </c>
      <c r="T215" s="5">
        <f t="shared" si="243"/>
        <v>25.288921095997203</v>
      </c>
      <c r="U215" s="5">
        <f t="shared" si="244"/>
        <v>85.396739155553604</v>
      </c>
      <c r="V215" s="5">
        <f t="shared" si="245"/>
        <v>138.5592268899448</v>
      </c>
      <c r="W215" s="15">
        <f t="shared" si="246"/>
        <v>-1.0734613539272964E-2</v>
      </c>
      <c r="X215" s="15">
        <f t="shared" si="247"/>
        <v>-1.217998157191269E-2</v>
      </c>
      <c r="Y215" s="15">
        <f t="shared" si="248"/>
        <v>-9.7425357312937999E-3</v>
      </c>
      <c r="Z215" s="5">
        <f t="shared" si="270"/>
        <v>96.187857808424425</v>
      </c>
      <c r="AA215" s="5">
        <f t="shared" si="271"/>
        <v>31588.619655587558</v>
      </c>
      <c r="AB215" s="5">
        <f t="shared" si="272"/>
        <v>70120.497094150749</v>
      </c>
      <c r="AC215" s="16">
        <f t="shared" si="249"/>
        <v>1.2141251082901476</v>
      </c>
      <c r="AD215" s="16">
        <f t="shared" si="250"/>
        <v>3.0143392458408624</v>
      </c>
      <c r="AE215" s="16">
        <f t="shared" si="251"/>
        <v>11.056507420034102</v>
      </c>
      <c r="AF215" s="15">
        <f t="shared" si="252"/>
        <v>-4.0504037456468023E-3</v>
      </c>
      <c r="AG215" s="15">
        <f t="shared" si="253"/>
        <v>2.9673830763510267E-4</v>
      </c>
      <c r="AH215" s="15">
        <f t="shared" si="254"/>
        <v>9.7937136394747881E-3</v>
      </c>
      <c r="AI215" s="1">
        <f t="shared" si="218"/>
        <v>588648.26342389744</v>
      </c>
      <c r="AJ215" s="1">
        <f t="shared" si="219"/>
        <v>239283.76096578065</v>
      </c>
      <c r="AK215" s="1">
        <f t="shared" si="220"/>
        <v>85489.612119424361</v>
      </c>
      <c r="AL215" s="14">
        <f t="shared" si="255"/>
        <v>76.986687135965894</v>
      </c>
      <c r="AM215" s="14">
        <f t="shared" si="256"/>
        <v>18.009374742606152</v>
      </c>
      <c r="AN215" s="14">
        <f t="shared" si="257"/>
        <v>5.7575234262211712</v>
      </c>
      <c r="AO215" s="11">
        <f t="shared" si="258"/>
        <v>4.1716533284766651E-3</v>
      </c>
      <c r="AP215" s="11">
        <f t="shared" si="259"/>
        <v>5.2551829347775936E-3</v>
      </c>
      <c r="AQ215" s="11">
        <f t="shared" si="260"/>
        <v>4.7671139907976808E-3</v>
      </c>
      <c r="AR215" s="1">
        <f t="shared" si="273"/>
        <v>311573.39395912021</v>
      </c>
      <c r="AS215" s="1">
        <f t="shared" si="261"/>
        <v>128461.57772671014</v>
      </c>
      <c r="AT215" s="1">
        <f t="shared" si="262"/>
        <v>45602.734462025459</v>
      </c>
      <c r="AU215" s="1">
        <f t="shared" si="221"/>
        <v>62314.678791824044</v>
      </c>
      <c r="AV215" s="1">
        <f t="shared" si="222"/>
        <v>25692.31554534203</v>
      </c>
      <c r="AW215" s="1">
        <f t="shared" si="223"/>
        <v>9120.5468924050929</v>
      </c>
      <c r="AX215" s="17">
        <f t="shared" si="263"/>
        <v>0.99</v>
      </c>
      <c r="AY215" s="17">
        <v>0.05</v>
      </c>
      <c r="AZ215" s="17">
        <v>0</v>
      </c>
      <c r="BA215" s="2">
        <f t="shared" si="274"/>
        <v>5090.2652303773366</v>
      </c>
      <c r="BB215" s="17">
        <f t="shared" si="264"/>
        <v>4.4727490553876007E-6</v>
      </c>
      <c r="BC215" s="17">
        <f t="shared" si="265"/>
        <v>3.5626408407113987E-3</v>
      </c>
      <c r="BD215" s="17">
        <f t="shared" si="266"/>
        <v>2.2277617672924063E-2</v>
      </c>
      <c r="BE215" s="1">
        <f t="shared" si="267"/>
        <v>95.225549006190036</v>
      </c>
      <c r="BF215" s="1">
        <f t="shared" si="268"/>
        <v>1466.892076292683</v>
      </c>
      <c r="BG215" s="1">
        <f t="shared" si="269"/>
        <v>-1562.1176252988732</v>
      </c>
      <c r="BH215" s="12">
        <f t="shared" si="282"/>
        <v>2.8976414180886541</v>
      </c>
      <c r="BI215" s="2">
        <f t="shared" si="283"/>
        <v>8.8560231241833376E-7</v>
      </c>
      <c r="BJ215" s="2">
        <f t="shared" si="275"/>
        <v>3.4357167431123514E-5</v>
      </c>
      <c r="BK215" s="2">
        <f t="shared" si="276"/>
        <v>-4.9629224918097868E-5</v>
      </c>
      <c r="BL215" s="2">
        <f t="shared" si="284"/>
        <v>0.27593011817822538</v>
      </c>
      <c r="BM215" s="2">
        <f t="shared" si="277"/>
        <v>4.4135759344228669</v>
      </c>
      <c r="BN215" s="2">
        <f t="shared" si="278"/>
        <v>-2.2632283654961545</v>
      </c>
      <c r="BO215" s="2">
        <f t="shared" si="279"/>
        <v>641365.06841409951</v>
      </c>
      <c r="BP215" s="2">
        <f t="shared" si="280"/>
        <v>40.667043741491</v>
      </c>
      <c r="BQ215" s="2">
        <f t="shared" si="281"/>
        <v>0</v>
      </c>
      <c r="BR215" s="11">
        <f t="shared" si="285"/>
        <v>3.5794820114721987E-2</v>
      </c>
      <c r="BS215" s="11"/>
      <c r="BT215" s="11"/>
    </row>
    <row r="216" spans="1:72" x14ac:dyDescent="0.3">
      <c r="A216" s="2">
        <f t="shared" si="224"/>
        <v>2170</v>
      </c>
      <c r="B216" s="5">
        <f t="shared" si="225"/>
        <v>1165.3809899663293</v>
      </c>
      <c r="C216" s="5">
        <f t="shared" si="226"/>
        <v>2964.0462176301621</v>
      </c>
      <c r="D216" s="5">
        <f t="shared" si="227"/>
        <v>4369.5840881381846</v>
      </c>
      <c r="E216" s="15">
        <f t="shared" si="228"/>
        <v>1.120481829964394E-6</v>
      </c>
      <c r="F216" s="15">
        <f t="shared" si="229"/>
        <v>2.2074243394775306E-6</v>
      </c>
      <c r="G216" s="15">
        <f t="shared" si="230"/>
        <v>4.5063782662394447E-6</v>
      </c>
      <c r="H216" s="5">
        <f t="shared" si="231"/>
        <v>313226.31529329962</v>
      </c>
      <c r="I216" s="5">
        <f t="shared" si="232"/>
        <v>129320.06250624858</v>
      </c>
      <c r="J216" s="5">
        <f t="shared" si="233"/>
        <v>45879.178376563686</v>
      </c>
      <c r="K216" s="5">
        <f t="shared" si="234"/>
        <v>268775.89216754731</v>
      </c>
      <c r="L216" s="5">
        <f t="shared" si="235"/>
        <v>43629.570192614468</v>
      </c>
      <c r="M216" s="5">
        <f t="shared" si="236"/>
        <v>10499.667119602711</v>
      </c>
      <c r="N216" s="15">
        <f t="shared" si="237"/>
        <v>5.3039521416726743E-3</v>
      </c>
      <c r="O216" s="15">
        <f t="shared" si="238"/>
        <v>6.6805914352130458E-3</v>
      </c>
      <c r="P216" s="15">
        <f t="shared" si="239"/>
        <v>6.0574693556507686E-3</v>
      </c>
      <c r="Q216" s="5">
        <f t="shared" si="240"/>
        <v>7836.1250287854236</v>
      </c>
      <c r="R216" s="5">
        <f t="shared" si="241"/>
        <v>10909.001877095505</v>
      </c>
      <c r="S216" s="5">
        <f t="shared" si="242"/>
        <v>6295.0503474449642</v>
      </c>
      <c r="T216" s="5">
        <f t="shared" si="243"/>
        <v>25.017454301206506</v>
      </c>
      <c r="U216" s="5">
        <f t="shared" si="244"/>
        <v>84.356608446337532</v>
      </c>
      <c r="V216" s="5">
        <f t="shared" si="245"/>
        <v>137.20930867106907</v>
      </c>
      <c r="W216" s="15">
        <f t="shared" si="246"/>
        <v>-1.0734613539272964E-2</v>
      </c>
      <c r="X216" s="15">
        <f t="shared" si="247"/>
        <v>-1.217998157191269E-2</v>
      </c>
      <c r="Y216" s="15">
        <f t="shared" si="248"/>
        <v>-9.7425357312937999E-3</v>
      </c>
      <c r="Z216" s="5">
        <f t="shared" si="270"/>
        <v>95.277744333889487</v>
      </c>
      <c r="AA216" s="5">
        <f t="shared" si="271"/>
        <v>31423.830618247048</v>
      </c>
      <c r="AB216" s="5">
        <f t="shared" si="272"/>
        <v>70546.741821938223</v>
      </c>
      <c r="AC216" s="16">
        <f t="shared" si="249"/>
        <v>1.2092074114038454</v>
      </c>
      <c r="AD216" s="16">
        <f t="shared" si="250"/>
        <v>3.0152337157673115</v>
      </c>
      <c r="AE216" s="16">
        <f t="shared" si="251"/>
        <v>11.164791687558644</v>
      </c>
      <c r="AF216" s="15">
        <f t="shared" si="252"/>
        <v>-4.0504037456468023E-3</v>
      </c>
      <c r="AG216" s="15">
        <f t="shared" si="253"/>
        <v>2.9673830763510267E-4</v>
      </c>
      <c r="AH216" s="15">
        <f t="shared" si="254"/>
        <v>9.7937136394747881E-3</v>
      </c>
      <c r="AI216" s="1">
        <f t="shared" si="218"/>
        <v>592098.11587333179</v>
      </c>
      <c r="AJ216" s="1">
        <f t="shared" si="219"/>
        <v>241047.70041454461</v>
      </c>
      <c r="AK216" s="1">
        <f t="shared" si="220"/>
        <v>86061.197799887028</v>
      </c>
      <c r="AL216" s="14">
        <f t="shared" si="255"/>
        <v>77.304637287908648</v>
      </c>
      <c r="AM216" s="14">
        <f t="shared" si="256"/>
        <v>18.103070875831378</v>
      </c>
      <c r="AN216" s="14">
        <f t="shared" si="257"/>
        <v>5.7846957289938805</v>
      </c>
      <c r="AO216" s="11">
        <f t="shared" si="258"/>
        <v>4.1299367951918983E-3</v>
      </c>
      <c r="AP216" s="11">
        <f t="shared" si="259"/>
        <v>5.2026311054298177E-3</v>
      </c>
      <c r="AQ216" s="11">
        <f t="shared" si="260"/>
        <v>4.7194428508897041E-3</v>
      </c>
      <c r="AR216" s="1">
        <f t="shared" si="273"/>
        <v>313226.31529329962</v>
      </c>
      <c r="AS216" s="1">
        <f t="shared" si="261"/>
        <v>129320.06250624858</v>
      </c>
      <c r="AT216" s="1">
        <f t="shared" si="262"/>
        <v>45879.178376563686</v>
      </c>
      <c r="AU216" s="1">
        <f t="shared" si="221"/>
        <v>62645.263058659926</v>
      </c>
      <c r="AV216" s="1">
        <f t="shared" si="222"/>
        <v>25864.012501249716</v>
      </c>
      <c r="AW216" s="1">
        <f t="shared" si="223"/>
        <v>9175.8356753127373</v>
      </c>
      <c r="AX216" s="17">
        <f t="shared" si="263"/>
        <v>0.99</v>
      </c>
      <c r="AY216" s="17">
        <v>0.05</v>
      </c>
      <c r="AZ216" s="17">
        <v>0</v>
      </c>
      <c r="BA216" s="2">
        <f t="shared" si="274"/>
        <v>5103.2925092259584</v>
      </c>
      <c r="BB216" s="17">
        <f t="shared" si="264"/>
        <v>4.3631638232292933E-6</v>
      </c>
      <c r="BC216" s="17">
        <f t="shared" si="265"/>
        <v>3.485471322026255E-3</v>
      </c>
      <c r="BD216" s="17">
        <f t="shared" si="266"/>
        <v>2.2056145775941591E-2</v>
      </c>
      <c r="BE216" s="1">
        <f t="shared" si="267"/>
        <v>94.324551178143352</v>
      </c>
      <c r="BF216" s="1">
        <f t="shared" si="268"/>
        <v>1461.6646704642417</v>
      </c>
      <c r="BG216" s="1">
        <f t="shared" si="269"/>
        <v>-1555.9892216423848</v>
      </c>
      <c r="BH216" s="12">
        <f t="shared" si="282"/>
        <v>2.8687869070070517</v>
      </c>
      <c r="BI216" s="2">
        <f t="shared" si="283"/>
        <v>8.6390453327954526E-7</v>
      </c>
      <c r="BJ216" s="2">
        <f t="shared" si="275"/>
        <v>3.3639862186595807E-5</v>
      </c>
      <c r="BK216" s="2">
        <f t="shared" si="276"/>
        <v>-4.8647356648958613E-5</v>
      </c>
      <c r="BL216" s="2">
        <f t="shared" si="284"/>
        <v>0.27059763372432971</v>
      </c>
      <c r="BM216" s="2">
        <f t="shared" si="277"/>
        <v>4.350309080672158</v>
      </c>
      <c r="BN216" s="2">
        <f t="shared" si="278"/>
        <v>-2.2319007532458839</v>
      </c>
      <c r="BO216" s="2">
        <f t="shared" si="279"/>
        <v>650926.5186918762</v>
      </c>
      <c r="BP216" s="2">
        <f t="shared" si="280"/>
        <v>41.153500372788926</v>
      </c>
      <c r="BQ216" s="2">
        <f t="shared" si="281"/>
        <v>0</v>
      </c>
      <c r="BR216" s="11">
        <f t="shared" si="285"/>
        <v>3.5737337388844742E-2</v>
      </c>
      <c r="BS216" s="11"/>
      <c r="BT216" s="11"/>
    </row>
    <row r="217" spans="1:72" x14ac:dyDescent="0.3">
      <c r="A217" s="2">
        <f t="shared" si="224"/>
        <v>2171</v>
      </c>
      <c r="B217" s="5">
        <f t="shared" si="225"/>
        <v>1165.3822304651421</v>
      </c>
      <c r="C217" s="5">
        <f t="shared" si="226"/>
        <v>2964.0524333925382</v>
      </c>
      <c r="D217" s="5">
        <f t="shared" si="227"/>
        <v>4369.6027945870137</v>
      </c>
      <c r="E217" s="15">
        <f t="shared" si="228"/>
        <v>1.0644577384661743E-6</v>
      </c>
      <c r="F217" s="15">
        <f t="shared" si="229"/>
        <v>2.097053122503654E-6</v>
      </c>
      <c r="G217" s="15">
        <f t="shared" si="230"/>
        <v>4.2810593529274726E-6</v>
      </c>
      <c r="H217" s="5">
        <f t="shared" si="231"/>
        <v>314871.37933514355</v>
      </c>
      <c r="I217" s="5">
        <f t="shared" si="232"/>
        <v>130175.63532057007</v>
      </c>
      <c r="J217" s="5">
        <f t="shared" si="233"/>
        <v>46154.515948267144</v>
      </c>
      <c r="K217" s="5">
        <f t="shared" si="234"/>
        <v>270187.21506459563</v>
      </c>
      <c r="L217" s="5">
        <f t="shared" si="235"/>
        <v>43918.128388699304</v>
      </c>
      <c r="M217" s="5">
        <f t="shared" si="236"/>
        <v>10562.634206807661</v>
      </c>
      <c r="N217" s="15">
        <f t="shared" si="237"/>
        <v>5.2509281456261103E-3</v>
      </c>
      <c r="O217" s="15">
        <f t="shared" si="238"/>
        <v>6.6138216537756644E-3</v>
      </c>
      <c r="P217" s="15">
        <f t="shared" si="239"/>
        <v>5.9970555721133856E-3</v>
      </c>
      <c r="Q217" s="5">
        <f t="shared" si="240"/>
        <v>7792.7207830492453</v>
      </c>
      <c r="R217" s="5">
        <f t="shared" si="241"/>
        <v>10847.424587659083</v>
      </c>
      <c r="S217" s="5">
        <f t="shared" si="242"/>
        <v>6271.1314103018067</v>
      </c>
      <c r="T217" s="5">
        <f t="shared" si="243"/>
        <v>24.748901597546631</v>
      </c>
      <c r="U217" s="5">
        <f t="shared" si="244"/>
        <v>83.329146509992086</v>
      </c>
      <c r="V217" s="5">
        <f t="shared" si="245"/>
        <v>135.87254207867505</v>
      </c>
      <c r="W217" s="15">
        <f t="shared" si="246"/>
        <v>-1.0734613539272964E-2</v>
      </c>
      <c r="X217" s="15">
        <f t="shared" si="247"/>
        <v>-1.217998157191269E-2</v>
      </c>
      <c r="Y217" s="15">
        <f t="shared" si="248"/>
        <v>-9.7425357312937999E-3</v>
      </c>
      <c r="Z217" s="5">
        <f t="shared" si="270"/>
        <v>94.371208589333975</v>
      </c>
      <c r="AA217" s="5">
        <f t="shared" si="271"/>
        <v>31257.803388059299</v>
      </c>
      <c r="AB217" s="5">
        <f t="shared" si="272"/>
        <v>70971.256640867185</v>
      </c>
      <c r="AC217" s="16">
        <f t="shared" si="249"/>
        <v>1.2043096331754313</v>
      </c>
      <c r="AD217" s="16">
        <f t="shared" si="250"/>
        <v>3.0161284511172526</v>
      </c>
      <c r="AE217" s="16">
        <f t="shared" si="251"/>
        <v>11.274136460190983</v>
      </c>
      <c r="AF217" s="15">
        <f t="shared" si="252"/>
        <v>-4.0504037456468023E-3</v>
      </c>
      <c r="AG217" s="15">
        <f t="shared" si="253"/>
        <v>2.9673830763510267E-4</v>
      </c>
      <c r="AH217" s="15">
        <f t="shared" si="254"/>
        <v>9.7937136394747881E-3</v>
      </c>
      <c r="AI217" s="1">
        <f t="shared" si="218"/>
        <v>595533.56734465854</v>
      </c>
      <c r="AJ217" s="1">
        <f t="shared" si="219"/>
        <v>242806.94287433987</v>
      </c>
      <c r="AK217" s="1">
        <f t="shared" si="220"/>
        <v>86630.913695211057</v>
      </c>
      <c r="AL217" s="14">
        <f t="shared" si="255"/>
        <v>77.6207079212232</v>
      </c>
      <c r="AM217" s="14">
        <f t="shared" si="256"/>
        <v>18.196312639477355</v>
      </c>
      <c r="AN217" s="14">
        <f t="shared" si="257"/>
        <v>5.8117232644876253</v>
      </c>
      <c r="AO217" s="11">
        <f t="shared" si="258"/>
        <v>4.0886374272399795E-3</v>
      </c>
      <c r="AP217" s="11">
        <f t="shared" si="259"/>
        <v>5.1506047943755198E-3</v>
      </c>
      <c r="AQ217" s="11">
        <f t="shared" si="260"/>
        <v>4.6722484223808069E-3</v>
      </c>
      <c r="AR217" s="1">
        <f t="shared" si="273"/>
        <v>314871.37933514355</v>
      </c>
      <c r="AS217" s="1">
        <f t="shared" si="261"/>
        <v>130175.63532057007</v>
      </c>
      <c r="AT217" s="1">
        <f t="shared" si="262"/>
        <v>46154.515948267144</v>
      </c>
      <c r="AU217" s="1">
        <f t="shared" si="221"/>
        <v>62974.275867028715</v>
      </c>
      <c r="AV217" s="1">
        <f t="shared" si="222"/>
        <v>26035.127064114015</v>
      </c>
      <c r="AW217" s="1">
        <f t="shared" si="223"/>
        <v>9230.9031896534289</v>
      </c>
      <c r="AX217" s="17">
        <f t="shared" si="263"/>
        <v>0.99</v>
      </c>
      <c r="AY217" s="17">
        <v>0.05</v>
      </c>
      <c r="AZ217" s="17">
        <v>0</v>
      </c>
      <c r="BA217" s="2">
        <f t="shared" si="274"/>
        <v>5116.1715618757917</v>
      </c>
      <c r="BB217" s="17">
        <f t="shared" si="264"/>
        <v>4.2561057353511408E-6</v>
      </c>
      <c r="BC217" s="17">
        <f t="shared" si="265"/>
        <v>3.4098464891527845E-3</v>
      </c>
      <c r="BD217" s="17">
        <f t="shared" si="266"/>
        <v>2.1836064717766078E-2</v>
      </c>
      <c r="BE217" s="1">
        <f t="shared" si="267"/>
        <v>93.427094849598504</v>
      </c>
      <c r="BF217" s="1">
        <f t="shared" si="268"/>
        <v>1456.3058582615631</v>
      </c>
      <c r="BG217" s="1">
        <f t="shared" si="269"/>
        <v>-1549.7329531111614</v>
      </c>
      <c r="BH217" s="12">
        <f t="shared" si="282"/>
        <v>2.8401159707891948</v>
      </c>
      <c r="BI217" s="2">
        <f t="shared" si="283"/>
        <v>8.4270712415592299E-7</v>
      </c>
      <c r="BJ217" s="2">
        <f t="shared" si="275"/>
        <v>3.2935759583569094E-5</v>
      </c>
      <c r="BK217" s="2">
        <f t="shared" si="276"/>
        <v>-4.7681372235846841E-5</v>
      </c>
      <c r="BL217" s="2">
        <f t="shared" si="284"/>
        <v>0.26534435455852756</v>
      </c>
      <c r="BM217" s="2">
        <f t="shared" si="277"/>
        <v>4.2874334285566613</v>
      </c>
      <c r="BN217" s="2">
        <f t="shared" si="278"/>
        <v>-2.2007106552946554</v>
      </c>
      <c r="BO217" s="2">
        <f t="shared" si="279"/>
        <v>660630.8644372361</v>
      </c>
      <c r="BP217" s="2">
        <f t="shared" si="280"/>
        <v>41.645803994754829</v>
      </c>
      <c r="BQ217" s="2">
        <f t="shared" si="281"/>
        <v>0</v>
      </c>
      <c r="BR217" s="11">
        <f t="shared" si="285"/>
        <v>3.5680420117262218E-2</v>
      </c>
      <c r="BS217" s="11"/>
      <c r="BT217" s="11"/>
    </row>
    <row r="218" spans="1:72" x14ac:dyDescent="0.3">
      <c r="A218" s="2">
        <f t="shared" si="224"/>
        <v>2172</v>
      </c>
      <c r="B218" s="5">
        <f t="shared" si="225"/>
        <v>1165.383408940269</v>
      </c>
      <c r="C218" s="5">
        <f t="shared" si="226"/>
        <v>2964.0583383791782</v>
      </c>
      <c r="D218" s="5">
        <f t="shared" si="227"/>
        <v>4369.6205657894798</v>
      </c>
      <c r="E218" s="15">
        <f t="shared" si="228"/>
        <v>1.0112348515428656E-6</v>
      </c>
      <c r="F218" s="15">
        <f t="shared" si="229"/>
        <v>1.9922004663784712E-6</v>
      </c>
      <c r="G218" s="15">
        <f t="shared" si="230"/>
        <v>4.0670063852810989E-6</v>
      </c>
      <c r="H218" s="5">
        <f t="shared" si="231"/>
        <v>316508.53828936623</v>
      </c>
      <c r="I218" s="5">
        <f t="shared" si="232"/>
        <v>131028.25009770764</v>
      </c>
      <c r="J218" s="5">
        <f t="shared" si="233"/>
        <v>46428.735031908596</v>
      </c>
      <c r="K218" s="5">
        <f t="shared" si="234"/>
        <v>271591.76616147341</v>
      </c>
      <c r="L218" s="5">
        <f t="shared" si="235"/>
        <v>44205.692040918868</v>
      </c>
      <c r="M218" s="5">
        <f t="shared" si="236"/>
        <v>10625.347059972952</v>
      </c>
      <c r="N218" s="15">
        <f t="shared" si="237"/>
        <v>5.1984365601531746E-3</v>
      </c>
      <c r="O218" s="15">
        <f t="shared" si="238"/>
        <v>6.5477210156696941E-3</v>
      </c>
      <c r="P218" s="15">
        <f t="shared" si="239"/>
        <v>5.9372361039324861E-3</v>
      </c>
      <c r="Q218" s="5">
        <f t="shared" si="240"/>
        <v>7749.1518790352411</v>
      </c>
      <c r="R218" s="5">
        <f t="shared" si="241"/>
        <v>10785.485458549367</v>
      </c>
      <c r="S218" s="5">
        <f t="shared" si="242"/>
        <v>6246.9305368233609</v>
      </c>
      <c r="T218" s="5">
        <f t="shared" si="243"/>
        <v>24.483231703375473</v>
      </c>
      <c r="U218" s="5">
        <f t="shared" si="244"/>
        <v>82.314199041097169</v>
      </c>
      <c r="V218" s="5">
        <f t="shared" si="245"/>
        <v>134.54879898257184</v>
      </c>
      <c r="W218" s="15">
        <f t="shared" si="246"/>
        <v>-1.0734613539272964E-2</v>
      </c>
      <c r="X218" s="15">
        <f t="shared" si="247"/>
        <v>-1.217998157191269E-2</v>
      </c>
      <c r="Y218" s="15">
        <f t="shared" si="248"/>
        <v>-9.7425357312937999E-3</v>
      </c>
      <c r="Z218" s="5">
        <f t="shared" si="270"/>
        <v>93.468362813147195</v>
      </c>
      <c r="AA218" s="5">
        <f t="shared" si="271"/>
        <v>31090.58765571559</v>
      </c>
      <c r="AB218" s="5">
        <f t="shared" si="272"/>
        <v>71394.02241837942</v>
      </c>
      <c r="AC218" s="16">
        <f t="shared" si="249"/>
        <v>1.1994316929262989</v>
      </c>
      <c r="AD218" s="16">
        <f t="shared" si="250"/>
        <v>3.0170234519694472</v>
      </c>
      <c r="AE218" s="16">
        <f t="shared" si="251"/>
        <v>11.384552124214455</v>
      </c>
      <c r="AF218" s="15">
        <f t="shared" si="252"/>
        <v>-4.0504037456468023E-3</v>
      </c>
      <c r="AG218" s="15">
        <f t="shared" si="253"/>
        <v>2.9673830763510267E-4</v>
      </c>
      <c r="AH218" s="15">
        <f t="shared" si="254"/>
        <v>9.7937136394747881E-3</v>
      </c>
      <c r="AI218" s="1">
        <f t="shared" si="218"/>
        <v>598954.48647722148</v>
      </c>
      <c r="AJ218" s="1">
        <f t="shared" si="219"/>
        <v>244561.37565101992</v>
      </c>
      <c r="AK218" s="1">
        <f t="shared" si="220"/>
        <v>87198.72551534338</v>
      </c>
      <c r="AL218" s="14">
        <f t="shared" si="255"/>
        <v>77.934897223443414</v>
      </c>
      <c r="AM218" s="14">
        <f t="shared" si="256"/>
        <v>18.289097434446994</v>
      </c>
      <c r="AN218" s="14">
        <f t="shared" si="257"/>
        <v>5.8386055411929032</v>
      </c>
      <c r="AO218" s="11">
        <f t="shared" si="258"/>
        <v>4.0477510529675796E-3</v>
      </c>
      <c r="AP218" s="11">
        <f t="shared" si="259"/>
        <v>5.0990987464317643E-3</v>
      </c>
      <c r="AQ218" s="11">
        <f t="shared" si="260"/>
        <v>4.6255259381569984E-3</v>
      </c>
      <c r="AR218" s="1">
        <f t="shared" si="273"/>
        <v>316508.53828936623</v>
      </c>
      <c r="AS218" s="1">
        <f t="shared" si="261"/>
        <v>131028.25009770764</v>
      </c>
      <c r="AT218" s="1">
        <f t="shared" si="262"/>
        <v>46428.735031908596</v>
      </c>
      <c r="AU218" s="1">
        <f t="shared" si="221"/>
        <v>63301.707657873252</v>
      </c>
      <c r="AV218" s="1">
        <f t="shared" si="222"/>
        <v>26205.650019541528</v>
      </c>
      <c r="AW218" s="1">
        <f t="shared" si="223"/>
        <v>9285.74700638172</v>
      </c>
      <c r="AX218" s="17">
        <f t="shared" si="263"/>
        <v>0.99</v>
      </c>
      <c r="AY218" s="17">
        <v>0.05</v>
      </c>
      <c r="AZ218" s="17">
        <v>0</v>
      </c>
      <c r="BA218" s="2">
        <f t="shared" si="274"/>
        <v>5128.9039218454081</v>
      </c>
      <c r="BB218" s="17">
        <f t="shared" si="264"/>
        <v>4.151523438910228E-6</v>
      </c>
      <c r="BC218" s="17">
        <f t="shared" si="265"/>
        <v>3.3357406602091584E-3</v>
      </c>
      <c r="BD218" s="17">
        <f t="shared" si="266"/>
        <v>2.1617391544315252E-2</v>
      </c>
      <c r="BE218" s="1">
        <f t="shared" si="267"/>
        <v>92.533291148916703</v>
      </c>
      <c r="BF218" s="1">
        <f t="shared" si="268"/>
        <v>1450.8192453928123</v>
      </c>
      <c r="BG218" s="1">
        <f t="shared" si="269"/>
        <v>-1543.3525365417288</v>
      </c>
      <c r="BH218" s="12">
        <f t="shared" si="282"/>
        <v>2.8116307502899671</v>
      </c>
      <c r="BI218" s="2">
        <f t="shared" si="283"/>
        <v>8.2199991738953885E-7</v>
      </c>
      <c r="BJ218" s="2">
        <f t="shared" si="275"/>
        <v>3.2244690026874328E-5</v>
      </c>
      <c r="BK218" s="2">
        <f t="shared" si="276"/>
        <v>-4.6731161718023261E-5</v>
      </c>
      <c r="BL218" s="2">
        <f t="shared" si="284"/>
        <v>0.26016999232694271</v>
      </c>
      <c r="BM218" s="2">
        <f t="shared" si="277"/>
        <v>4.2249653091643484</v>
      </c>
      <c r="BN218" s="2">
        <f t="shared" si="278"/>
        <v>-2.1696687251393723</v>
      </c>
      <c r="BO218" s="2">
        <f t="shared" si="279"/>
        <v>670480.242673937</v>
      </c>
      <c r="BP218" s="2">
        <f t="shared" si="280"/>
        <v>42.144024921195047</v>
      </c>
      <c r="BQ218" s="2">
        <f t="shared" si="281"/>
        <v>0</v>
      </c>
      <c r="BR218" s="11">
        <f t="shared" si="285"/>
        <v>3.5624062812785046E-2</v>
      </c>
      <c r="BS218" s="11"/>
      <c r="BT218" s="11"/>
    </row>
    <row r="219" spans="1:72" x14ac:dyDescent="0.3">
      <c r="A219" s="2">
        <f t="shared" si="224"/>
        <v>2173</v>
      </c>
      <c r="B219" s="5">
        <f t="shared" si="225"/>
        <v>1165.3845284927718</v>
      </c>
      <c r="C219" s="5">
        <f t="shared" si="226"/>
        <v>2964.0639481276621</v>
      </c>
      <c r="D219" s="5">
        <f t="shared" si="227"/>
        <v>4369.6374485004844</v>
      </c>
      <c r="E219" s="15">
        <f t="shared" si="228"/>
        <v>9.6067310896572221E-7</v>
      </c>
      <c r="F219" s="15">
        <f t="shared" si="229"/>
        <v>1.8925904430595475E-6</v>
      </c>
      <c r="G219" s="15">
        <f t="shared" si="230"/>
        <v>3.8636560660170436E-6</v>
      </c>
      <c r="H219" s="5">
        <f t="shared" si="231"/>
        <v>318137.74619044189</v>
      </c>
      <c r="I219" s="5">
        <f t="shared" si="232"/>
        <v>131877.86183983952</v>
      </c>
      <c r="J219" s="5">
        <f t="shared" si="233"/>
        <v>46701.823847307613</v>
      </c>
      <c r="K219" s="5">
        <f t="shared" si="234"/>
        <v>272989.50553419429</v>
      </c>
      <c r="L219" s="5">
        <f t="shared" si="235"/>
        <v>44492.245831316846</v>
      </c>
      <c r="M219" s="5">
        <f t="shared" si="236"/>
        <v>10687.80291219221</v>
      </c>
      <c r="N219" s="15">
        <f t="shared" si="237"/>
        <v>5.1464718259899289E-3</v>
      </c>
      <c r="O219" s="15">
        <f t="shared" si="238"/>
        <v>6.4822826466042205E-3</v>
      </c>
      <c r="P219" s="15">
        <f t="shared" si="239"/>
        <v>5.8780058539957825E-3</v>
      </c>
      <c r="Q219" s="5">
        <f t="shared" si="240"/>
        <v>7705.4278176797907</v>
      </c>
      <c r="R219" s="5">
        <f t="shared" si="241"/>
        <v>10723.201746117966</v>
      </c>
      <c r="S219" s="5">
        <f t="shared" si="242"/>
        <v>6222.455387472105</v>
      </c>
      <c r="T219" s="5">
        <f t="shared" si="243"/>
        <v>24.220413672847261</v>
      </c>
      <c r="U219" s="5">
        <f t="shared" si="244"/>
        <v>81.311613613669849</v>
      </c>
      <c r="V219" s="5">
        <f t="shared" si="245"/>
        <v>133.23795250088148</v>
      </c>
      <c r="W219" s="15">
        <f t="shared" si="246"/>
        <v>-1.0734613539272964E-2</v>
      </c>
      <c r="X219" s="15">
        <f t="shared" si="247"/>
        <v>-1.217998157191269E-2</v>
      </c>
      <c r="Y219" s="15">
        <f t="shared" si="248"/>
        <v>-9.7425357312937999E-3</v>
      </c>
      <c r="Z219" s="5">
        <f t="shared" si="270"/>
        <v>92.569315620227982</v>
      </c>
      <c r="AA219" s="5">
        <f t="shared" si="271"/>
        <v>30922.232529795241</v>
      </c>
      <c r="AB219" s="5">
        <f t="shared" si="272"/>
        <v>71815.02059810741</v>
      </c>
      <c r="AC219" s="16">
        <f t="shared" si="249"/>
        <v>1.1945735103046227</v>
      </c>
      <c r="AD219" s="16">
        <f t="shared" si="250"/>
        <v>3.0179187184026799</v>
      </c>
      <c r="AE219" s="16">
        <f t="shared" si="251"/>
        <v>11.496049167632686</v>
      </c>
      <c r="AF219" s="15">
        <f t="shared" si="252"/>
        <v>-4.0504037456468023E-3</v>
      </c>
      <c r="AG219" s="15">
        <f t="shared" si="253"/>
        <v>2.9673830763510267E-4</v>
      </c>
      <c r="AH219" s="15">
        <f t="shared" si="254"/>
        <v>9.7937136394747881E-3</v>
      </c>
      <c r="AI219" s="1">
        <f t="shared" si="218"/>
        <v>602360.74548737262</v>
      </c>
      <c r="AJ219" s="1">
        <f t="shared" si="219"/>
        <v>246310.88810545945</v>
      </c>
      <c r="AK219" s="1">
        <f t="shared" si="220"/>
        <v>87764.599970190757</v>
      </c>
      <c r="AL219" s="14">
        <f t="shared" si="255"/>
        <v>78.247203675119536</v>
      </c>
      <c r="AM219" s="14">
        <f t="shared" si="256"/>
        <v>18.381422769110337</v>
      </c>
      <c r="AN219" s="14">
        <f t="shared" si="257"/>
        <v>5.8653420963526237</v>
      </c>
      <c r="AO219" s="11">
        <f t="shared" si="258"/>
        <v>4.0072735424379041E-3</v>
      </c>
      <c r="AP219" s="11">
        <f t="shared" si="259"/>
        <v>5.0481077589674466E-3</v>
      </c>
      <c r="AQ219" s="11">
        <f t="shared" si="260"/>
        <v>4.5792706787754281E-3</v>
      </c>
      <c r="AR219" s="1">
        <f t="shared" si="273"/>
        <v>318137.74619044189</v>
      </c>
      <c r="AS219" s="1">
        <f t="shared" si="261"/>
        <v>131877.86183983952</v>
      </c>
      <c r="AT219" s="1">
        <f t="shared" si="262"/>
        <v>46701.823847307613</v>
      </c>
      <c r="AU219" s="1">
        <f t="shared" si="221"/>
        <v>63627.549238088381</v>
      </c>
      <c r="AV219" s="1">
        <f t="shared" si="222"/>
        <v>26375.572367967907</v>
      </c>
      <c r="AW219" s="1">
        <f t="shared" si="223"/>
        <v>9340.3647694615229</v>
      </c>
      <c r="AX219" s="17">
        <f t="shared" si="263"/>
        <v>0.99</v>
      </c>
      <c r="AY219" s="17">
        <v>0.05</v>
      </c>
      <c r="AZ219" s="17">
        <v>0</v>
      </c>
      <c r="BA219" s="2">
        <f t="shared" si="274"/>
        <v>5141.491122176144</v>
      </c>
      <c r="BB219" s="17">
        <f t="shared" si="264"/>
        <v>4.0493663180702899E-6</v>
      </c>
      <c r="BC219" s="17">
        <f t="shared" si="265"/>
        <v>3.2631283596184402E-3</v>
      </c>
      <c r="BD219" s="17">
        <f t="shared" si="266"/>
        <v>2.1400142301658404E-2</v>
      </c>
      <c r="BE219" s="1">
        <f t="shared" si="267"/>
        <v>91.643247616956941</v>
      </c>
      <c r="BF219" s="1">
        <f t="shared" si="268"/>
        <v>1445.2084125790714</v>
      </c>
      <c r="BG219" s="1">
        <f t="shared" si="269"/>
        <v>-1536.851660196028</v>
      </c>
      <c r="BH219" s="12">
        <f t="shared" si="282"/>
        <v>2.7833332574598062</v>
      </c>
      <c r="BI219" s="2">
        <f t="shared" si="283"/>
        <v>8.0177289124115972E-7</v>
      </c>
      <c r="BJ219" s="2">
        <f t="shared" si="275"/>
        <v>3.1566482927049792E-5</v>
      </c>
      <c r="BK219" s="2">
        <f t="shared" si="276"/>
        <v>-4.5796609053122938E-5</v>
      </c>
      <c r="BL219" s="2">
        <f t="shared" si="284"/>
        <v>0.25507422057605683</v>
      </c>
      <c r="BM219" s="2">
        <f t="shared" si="277"/>
        <v>4.1629202742231257</v>
      </c>
      <c r="BN219" s="2">
        <f t="shared" si="278"/>
        <v>-2.1387851688029604</v>
      </c>
      <c r="BO219" s="2">
        <f t="shared" si="279"/>
        <v>680476.82240769232</v>
      </c>
      <c r="BP219" s="2">
        <f t="shared" si="280"/>
        <v>42.648234312567212</v>
      </c>
      <c r="BQ219" s="2">
        <f t="shared" si="281"/>
        <v>0</v>
      </c>
      <c r="BR219" s="11">
        <f t="shared" si="285"/>
        <v>3.556826004349431E-2</v>
      </c>
      <c r="BS219" s="11"/>
      <c r="BT219" s="11"/>
    </row>
    <row r="220" spans="1:72" x14ac:dyDescent="0.3">
      <c r="A220" s="2">
        <f t="shared" si="224"/>
        <v>2174</v>
      </c>
      <c r="B220" s="5">
        <f t="shared" si="225"/>
        <v>1165.385592068671</v>
      </c>
      <c r="C220" s="5">
        <f t="shared" si="226"/>
        <v>2964.0692773988076</v>
      </c>
      <c r="D220" s="5">
        <f t="shared" si="227"/>
        <v>4369.6534871379063</v>
      </c>
      <c r="E220" s="15">
        <f t="shared" si="228"/>
        <v>9.1263945351743604E-7</v>
      </c>
      <c r="F220" s="15">
        <f t="shared" si="229"/>
        <v>1.7979609209065701E-6</v>
      </c>
      <c r="G220" s="15">
        <f t="shared" si="230"/>
        <v>3.6704732627161914E-6</v>
      </c>
      <c r="H220" s="5">
        <f t="shared" si="231"/>
        <v>319758.95888583147</v>
      </c>
      <c r="I220" s="5">
        <f t="shared" si="232"/>
        <v>132724.42661903932</v>
      </c>
      <c r="J220" s="5">
        <f t="shared" si="233"/>
        <v>46973.770974215549</v>
      </c>
      <c r="K220" s="5">
        <f t="shared" si="234"/>
        <v>274380.39483414986</v>
      </c>
      <c r="L220" s="5">
        <f t="shared" si="235"/>
        <v>44777.774808122886</v>
      </c>
      <c r="M220" s="5">
        <f t="shared" si="236"/>
        <v>10749.99908173109</v>
      </c>
      <c r="N220" s="15">
        <f t="shared" si="237"/>
        <v>5.0950284599176054E-3</v>
      </c>
      <c r="O220" s="15">
        <f t="shared" si="238"/>
        <v>6.4174997568915426E-3</v>
      </c>
      <c r="P220" s="15">
        <f t="shared" si="239"/>
        <v>5.8193596990760987E-3</v>
      </c>
      <c r="Q220" s="5">
        <f t="shared" si="240"/>
        <v>7661.557959954871</v>
      </c>
      <c r="R220" s="5">
        <f t="shared" si="241"/>
        <v>10660.590478974707</v>
      </c>
      <c r="S220" s="5">
        <f t="shared" si="242"/>
        <v>6197.7135639947155</v>
      </c>
      <c r="T220" s="5">
        <f t="shared" si="243"/>
        <v>23.960416892307922</v>
      </c>
      <c r="U220" s="5">
        <f t="shared" si="244"/>
        <v>80.321239658272859</v>
      </c>
      <c r="V220" s="5">
        <f t="shared" si="245"/>
        <v>131.9398769878772</v>
      </c>
      <c r="W220" s="15">
        <f t="shared" si="246"/>
        <v>-1.0734613539272964E-2</v>
      </c>
      <c r="X220" s="15">
        <f t="shared" si="247"/>
        <v>-1.217998157191269E-2</v>
      </c>
      <c r="Y220" s="15">
        <f t="shared" si="248"/>
        <v>-9.7425357312937999E-3</v>
      </c>
      <c r="Z220" s="5">
        <f t="shared" si="270"/>
        <v>91.674172053830191</v>
      </c>
      <c r="AA220" s="5">
        <f t="shared" si="271"/>
        <v>30752.786530015823</v>
      </c>
      <c r="AB220" s="5">
        <f t="shared" si="272"/>
        <v>72234.233191609528</v>
      </c>
      <c r="AC220" s="16">
        <f t="shared" si="249"/>
        <v>1.1897350052840343</v>
      </c>
      <c r="AD220" s="16">
        <f t="shared" si="250"/>
        <v>3.0188142504957591</v>
      </c>
      <c r="AE220" s="16">
        <f t="shared" si="251"/>
        <v>11.608638181165803</v>
      </c>
      <c r="AF220" s="15">
        <f t="shared" si="252"/>
        <v>-4.0504037456468023E-3</v>
      </c>
      <c r="AG220" s="15">
        <f t="shared" si="253"/>
        <v>2.9673830763510267E-4</v>
      </c>
      <c r="AH220" s="15">
        <f t="shared" si="254"/>
        <v>9.7937136394747881E-3</v>
      </c>
      <c r="AI220" s="1">
        <f t="shared" si="218"/>
        <v>605752.22017672379</v>
      </c>
      <c r="AJ220" s="1">
        <f t="shared" si="219"/>
        <v>248055.3716628814</v>
      </c>
      <c r="AK220" s="1">
        <f t="shared" si="220"/>
        <v>88328.504742633202</v>
      </c>
      <c r="AL220" s="14">
        <f t="shared" si="255"/>
        <v>78.557626044686018</v>
      </c>
      <c r="AM220" s="14">
        <f t="shared" si="256"/>
        <v>18.473286257982927</v>
      </c>
      <c r="AN220" s="14">
        <f t="shared" si="257"/>
        <v>5.8919324955446104</v>
      </c>
      <c r="AO220" s="11">
        <f t="shared" si="258"/>
        <v>3.9672008070135252E-3</v>
      </c>
      <c r="AP220" s="11">
        <f t="shared" si="259"/>
        <v>4.9976266813777717E-3</v>
      </c>
      <c r="AQ220" s="11">
        <f t="shared" si="260"/>
        <v>4.5334779719876737E-3</v>
      </c>
      <c r="AR220" s="1">
        <f t="shared" si="273"/>
        <v>319758.95888583147</v>
      </c>
      <c r="AS220" s="1">
        <f t="shared" si="261"/>
        <v>132724.42661903932</v>
      </c>
      <c r="AT220" s="1">
        <f t="shared" si="262"/>
        <v>46973.770974215549</v>
      </c>
      <c r="AU220" s="1">
        <f t="shared" si="221"/>
        <v>63951.791777166298</v>
      </c>
      <c r="AV220" s="1">
        <f t="shared" si="222"/>
        <v>26544.885323807866</v>
      </c>
      <c r="AW220" s="1">
        <f t="shared" si="223"/>
        <v>9394.7541948431099</v>
      </c>
      <c r="AX220" s="17">
        <f t="shared" si="263"/>
        <v>0.99</v>
      </c>
      <c r="AY220" s="17">
        <v>0.05</v>
      </c>
      <c r="AZ220" s="17">
        <v>0</v>
      </c>
      <c r="BA220" s="2">
        <f t="shared" si="274"/>
        <v>5153.9346946839596</v>
      </c>
      <c r="BB220" s="17">
        <f t="shared" si="264"/>
        <v>3.9495844978736817E-6</v>
      </c>
      <c r="BC220" s="17">
        <f t="shared" si="265"/>
        <v>3.1919843269149692E-3</v>
      </c>
      <c r="BD220" s="17">
        <f t="shared" si="266"/>
        <v>2.1184332061604399E-2</v>
      </c>
      <c r="BE220" s="1">
        <f t="shared" si="267"/>
        <v>90.757068258403081</v>
      </c>
      <c r="BF220" s="1">
        <f t="shared" si="268"/>
        <v>1439.476913888019</v>
      </c>
      <c r="BG220" s="1">
        <f t="shared" si="269"/>
        <v>-1530.2339821464225</v>
      </c>
      <c r="BH220" s="12">
        <f t="shared" si="282"/>
        <v>2.7552253787034724</v>
      </c>
      <c r="BI220" s="2">
        <f t="shared" si="283"/>
        <v>7.8201617065721836E-7</v>
      </c>
      <c r="BJ220" s="2">
        <f t="shared" si="275"/>
        <v>3.0900966874822616E-5</v>
      </c>
      <c r="BK220" s="2">
        <f t="shared" si="276"/>
        <v>-4.4877592489632007E-5</v>
      </c>
      <c r="BL220" s="2">
        <f t="shared" si="284"/>
        <v>0.25005667656123687</v>
      </c>
      <c r="BM220" s="2">
        <f t="shared" si="277"/>
        <v>4.1013131104347593</v>
      </c>
      <c r="BN220" s="2">
        <f t="shared" si="278"/>
        <v>-2.1080697514821498</v>
      </c>
      <c r="BO220" s="2">
        <f t="shared" si="279"/>
        <v>690622.80510390946</v>
      </c>
      <c r="BP220" s="2">
        <f t="shared" si="280"/>
        <v>43.158504186115152</v>
      </c>
      <c r="BQ220" s="2">
        <f t="shared" si="281"/>
        <v>0</v>
      </c>
      <c r="BR220" s="11">
        <f t="shared" si="285"/>
        <v>3.551300643173369E-2</v>
      </c>
      <c r="BS220" s="11"/>
      <c r="BT220" s="11"/>
    </row>
    <row r="221" spans="1:72" x14ac:dyDescent="0.3">
      <c r="A221" s="2">
        <f t="shared" si="224"/>
        <v>2175</v>
      </c>
      <c r="B221" s="5">
        <f t="shared" si="225"/>
        <v>1165.3866024666975</v>
      </c>
      <c r="C221" s="5">
        <f t="shared" si="226"/>
        <v>2964.074340215499</v>
      </c>
      <c r="D221" s="5">
        <f t="shared" si="227"/>
        <v>4369.6687238993836</v>
      </c>
      <c r="E221" s="15">
        <f t="shared" si="228"/>
        <v>8.6700748084156423E-7</v>
      </c>
      <c r="F221" s="15">
        <f t="shared" si="229"/>
        <v>1.7080628748612415E-6</v>
      </c>
      <c r="G221" s="15">
        <f t="shared" si="230"/>
        <v>3.4869495995803815E-6</v>
      </c>
      <c r="H221" s="5">
        <f t="shared" si="231"/>
        <v>321372.13401861745</v>
      </c>
      <c r="I221" s="5">
        <f t="shared" si="232"/>
        <v>133567.90157259579</v>
      </c>
      <c r="J221" s="5">
        <f t="shared" si="233"/>
        <v>47244.565347333555</v>
      </c>
      <c r="K221" s="5">
        <f t="shared" si="234"/>
        <v>275764.39727245033</v>
      </c>
      <c r="L221" s="5">
        <f t="shared" si="235"/>
        <v>45062.264383991431</v>
      </c>
      <c r="M221" s="5">
        <f t="shared" si="236"/>
        <v>10811.932970784495</v>
      </c>
      <c r="N221" s="15">
        <f t="shared" si="237"/>
        <v>5.0441010522528362E-3</v>
      </c>
      <c r="O221" s="15">
        <f t="shared" si="238"/>
        <v>6.3533656392620319E-3</v>
      </c>
      <c r="P221" s="15">
        <f t="shared" si="239"/>
        <v>5.7612924970995572E-3</v>
      </c>
      <c r="Q221" s="5">
        <f t="shared" si="240"/>
        <v>7617.5515268221716</v>
      </c>
      <c r="R221" s="5">
        <f t="shared" si="241"/>
        <v>10597.668456275547</v>
      </c>
      <c r="S221" s="5">
        <f t="shared" si="242"/>
        <v>6172.7126074923526</v>
      </c>
      <c r="T221" s="5">
        <f t="shared" si="243"/>
        <v>23.703211076729129</v>
      </c>
      <c r="U221" s="5">
        <f t="shared" si="244"/>
        <v>79.342928439401916</v>
      </c>
      <c r="V221" s="5">
        <f t="shared" si="245"/>
        <v>130.65444802194028</v>
      </c>
      <c r="W221" s="15">
        <f t="shared" si="246"/>
        <v>-1.0734613539272964E-2</v>
      </c>
      <c r="X221" s="15">
        <f t="shared" si="247"/>
        <v>-1.217998157191269E-2</v>
      </c>
      <c r="Y221" s="15">
        <f t="shared" si="248"/>
        <v>-9.7425357312937999E-3</v>
      </c>
      <c r="Z221" s="5">
        <f t="shared" si="270"/>
        <v>90.783033637540825</v>
      </c>
      <c r="AA221" s="5">
        <f t="shared" si="271"/>
        <v>30582.297580941344</v>
      </c>
      <c r="AB221" s="5">
        <f t="shared" si="272"/>
        <v>72651.642770333739</v>
      </c>
      <c r="AC221" s="16">
        <f t="shared" si="249"/>
        <v>1.1849160981623048</v>
      </c>
      <c r="AD221" s="16">
        <f t="shared" si="250"/>
        <v>3.0197100483275161</v>
      </c>
      <c r="AE221" s="16">
        <f t="shared" si="251"/>
        <v>11.722329859256414</v>
      </c>
      <c r="AF221" s="15">
        <f t="shared" si="252"/>
        <v>-4.0504037456468023E-3</v>
      </c>
      <c r="AG221" s="15">
        <f t="shared" si="253"/>
        <v>2.9673830763510267E-4</v>
      </c>
      <c r="AH221" s="15">
        <f t="shared" si="254"/>
        <v>9.7937136394747881E-3</v>
      </c>
      <c r="AI221" s="1">
        <f t="shared" si="218"/>
        <v>609128.78993621771</v>
      </c>
      <c r="AJ221" s="1">
        <f t="shared" si="219"/>
        <v>249794.71982040114</v>
      </c>
      <c r="AK221" s="1">
        <f t="shared" si="220"/>
        <v>88890.408463212982</v>
      </c>
      <c r="AL221" s="14">
        <f t="shared" si="255"/>
        <v>78.86616338335314</v>
      </c>
      <c r="AM221" s="14">
        <f t="shared" si="256"/>
        <v>18.564685620395597</v>
      </c>
      <c r="AN221" s="14">
        <f t="shared" si="257"/>
        <v>5.918376332263791</v>
      </c>
      <c r="AO221" s="11">
        <f t="shared" si="258"/>
        <v>3.9275287989433902E-3</v>
      </c>
      <c r="AP221" s="11">
        <f t="shared" si="259"/>
        <v>4.9476504145639939E-3</v>
      </c>
      <c r="AQ221" s="11">
        <f t="shared" si="260"/>
        <v>4.4881431922677972E-3</v>
      </c>
      <c r="AR221" s="1">
        <f t="shared" si="273"/>
        <v>321372.13401861745</v>
      </c>
      <c r="AS221" s="1">
        <f t="shared" si="261"/>
        <v>133567.90157259579</v>
      </c>
      <c r="AT221" s="1">
        <f t="shared" si="262"/>
        <v>47244.565347333555</v>
      </c>
      <c r="AU221" s="1">
        <f t="shared" si="221"/>
        <v>64274.426803723494</v>
      </c>
      <c r="AV221" s="1">
        <f t="shared" si="222"/>
        <v>26713.58031451916</v>
      </c>
      <c r="AW221" s="1">
        <f t="shared" si="223"/>
        <v>9448.913069466711</v>
      </c>
      <c r="AX221" s="17">
        <f t="shared" si="263"/>
        <v>0.99</v>
      </c>
      <c r="AY221" s="17">
        <v>0.05</v>
      </c>
      <c r="AZ221" s="17">
        <v>0</v>
      </c>
      <c r="BA221" s="2">
        <f t="shared" si="274"/>
        <v>5166.2361692456316</v>
      </c>
      <c r="BB221" s="17">
        <f t="shared" si="264"/>
        <v>3.8521288472131102E-6</v>
      </c>
      <c r="BC221" s="17">
        <f t="shared" si="265"/>
        <v>3.1222835249315171E-3</v>
      </c>
      <c r="BD221" s="17">
        <f t="shared" si="266"/>
        <v>2.096997494695144E-2</v>
      </c>
      <c r="BE221" s="1">
        <f t="shared" si="267"/>
        <v>89.874853593222696</v>
      </c>
      <c r="BF221" s="1">
        <f t="shared" si="268"/>
        <v>1433.6282751555411</v>
      </c>
      <c r="BG221" s="1">
        <f t="shared" si="269"/>
        <v>-1523.5031287487643</v>
      </c>
      <c r="BH221" s="12">
        <f t="shared" si="282"/>
        <v>2.7273088781902675</v>
      </c>
      <c r="BI221" s="2">
        <f t="shared" si="283"/>
        <v>7.6272002785853008E-7</v>
      </c>
      <c r="BJ221" s="2">
        <f t="shared" si="275"/>
        <v>3.0247969808309295E-5</v>
      </c>
      <c r="BK221" s="2">
        <f t="shared" si="276"/>
        <v>-4.3973984927577106E-5</v>
      </c>
      <c r="BL221" s="2">
        <f t="shared" si="284"/>
        <v>0.24511696301163516</v>
      </c>
      <c r="BM221" s="2">
        <f t="shared" si="277"/>
        <v>4.0401578541271048</v>
      </c>
      <c r="BN221" s="2">
        <f t="shared" si="278"/>
        <v>-2.0775318044935775</v>
      </c>
      <c r="BO221" s="2">
        <f t="shared" si="279"/>
        <v>700920.42517262977</v>
      </c>
      <c r="BP221" s="2">
        <f t="shared" si="280"/>
        <v>43.674907426129529</v>
      </c>
      <c r="BQ221" s="2">
        <f t="shared" si="281"/>
        <v>0</v>
      </c>
      <c r="BR221" s="11">
        <f t="shared" si="285"/>
        <v>3.5458296653160221E-2</v>
      </c>
      <c r="BS221" s="11"/>
      <c r="BT221" s="11"/>
    </row>
    <row r="222" spans="1:72" x14ac:dyDescent="0.3">
      <c r="A222" s="2">
        <f t="shared" si="224"/>
        <v>2176</v>
      </c>
      <c r="B222" s="5">
        <f t="shared" si="225"/>
        <v>1165.3875623456547</v>
      </c>
      <c r="C222" s="5">
        <f t="shared" si="226"/>
        <v>2964.0791498995704</v>
      </c>
      <c r="D222" s="5">
        <f t="shared" si="227"/>
        <v>4369.6831988732602</v>
      </c>
      <c r="E222" s="15">
        <f t="shared" si="228"/>
        <v>8.2365710679948601E-7</v>
      </c>
      <c r="F222" s="15">
        <f t="shared" si="229"/>
        <v>1.6226597311181794E-6</v>
      </c>
      <c r="G222" s="15">
        <f t="shared" si="230"/>
        <v>3.3126021196013625E-6</v>
      </c>
      <c r="H222" s="5">
        <f t="shared" si="231"/>
        <v>322977.23100959376</v>
      </c>
      <c r="I222" s="5">
        <f t="shared" si="232"/>
        <v>134408.24489792061</v>
      </c>
      <c r="J222" s="5">
        <f t="shared" si="233"/>
        <v>47514.196251449037</v>
      </c>
      <c r="K222" s="5">
        <f t="shared" si="234"/>
        <v>277141.4776038244</v>
      </c>
      <c r="L222" s="5">
        <f t="shared" si="235"/>
        <v>45345.700334107023</v>
      </c>
      <c r="M222" s="5">
        <f t="shared" si="236"/>
        <v>10873.602064264236</v>
      </c>
      <c r="N222" s="15">
        <f t="shared" si="237"/>
        <v>4.9936842645192936E-3</v>
      </c>
      <c r="O222" s="15">
        <f t="shared" si="238"/>
        <v>6.289873666807555E-3</v>
      </c>
      <c r="P222" s="15">
        <f t="shared" si="239"/>
        <v>5.7037990936847915E-3</v>
      </c>
      <c r="Q222" s="5">
        <f t="shared" si="240"/>
        <v>7573.4175992421897</v>
      </c>
      <c r="R222" s="5">
        <f t="shared" si="241"/>
        <v>10534.452246169378</v>
      </c>
      <c r="S222" s="5">
        <f t="shared" si="242"/>
        <v>6147.4599966063015</v>
      </c>
      <c r="T222" s="5">
        <f t="shared" si="243"/>
        <v>23.448766266180627</v>
      </c>
      <c r="U222" s="5">
        <f t="shared" si="244"/>
        <v>78.376533033148419</v>
      </c>
      <c r="V222" s="5">
        <f t="shared" si="245"/>
        <v>129.38154239363405</v>
      </c>
      <c r="W222" s="15">
        <f t="shared" si="246"/>
        <v>-1.0734613539272964E-2</v>
      </c>
      <c r="X222" s="15">
        <f t="shared" si="247"/>
        <v>-1.217998157191269E-2</v>
      </c>
      <c r="Y222" s="15">
        <f t="shared" si="248"/>
        <v>-9.7425357312937999E-3</v>
      </c>
      <c r="Z222" s="5">
        <f t="shared" si="270"/>
        <v>89.895998427373797</v>
      </c>
      <c r="AA222" s="5">
        <f t="shared" si="271"/>
        <v>30410.813006143228</v>
      </c>
      <c r="AB222" s="5">
        <f t="shared" si="272"/>
        <v>73067.232457789069</v>
      </c>
      <c r="AC222" s="16">
        <f t="shared" si="249"/>
        <v>1.1801167095600311</v>
      </c>
      <c r="AD222" s="16">
        <f t="shared" si="250"/>
        <v>3.0206061119768055</v>
      </c>
      <c r="AE222" s="16">
        <f t="shared" si="251"/>
        <v>11.837135001085436</v>
      </c>
      <c r="AF222" s="15">
        <f t="shared" si="252"/>
        <v>-4.0504037456468023E-3</v>
      </c>
      <c r="AG222" s="15">
        <f t="shared" si="253"/>
        <v>2.9673830763510267E-4</v>
      </c>
      <c r="AH222" s="15">
        <f t="shared" si="254"/>
        <v>9.7937136394747881E-3</v>
      </c>
      <c r="AI222" s="1">
        <f t="shared" si="218"/>
        <v>612490.33774631936</v>
      </c>
      <c r="AJ222" s="1">
        <f t="shared" si="219"/>
        <v>251528.82815288019</v>
      </c>
      <c r="AK222" s="1">
        <f t="shared" si="220"/>
        <v>89450.280686358397</v>
      </c>
      <c r="AL222" s="14">
        <f t="shared" si="255"/>
        <v>79.172815020023933</v>
      </c>
      <c r="AM222" s="14">
        <f t="shared" si="256"/>
        <v>18.655618679156536</v>
      </c>
      <c r="AN222" s="14">
        <f t="shared" si="257"/>
        <v>5.9446732275042704</v>
      </c>
      <c r="AO222" s="11">
        <f t="shared" si="258"/>
        <v>3.8882535109539562E-3</v>
      </c>
      <c r="AP222" s="11">
        <f t="shared" si="259"/>
        <v>4.898173910418354E-3</v>
      </c>
      <c r="AQ222" s="11">
        <f t="shared" si="260"/>
        <v>4.4432617603451189E-3</v>
      </c>
      <c r="AR222" s="1">
        <f t="shared" si="273"/>
        <v>322977.23100959376</v>
      </c>
      <c r="AS222" s="1">
        <f t="shared" si="261"/>
        <v>134408.24489792061</v>
      </c>
      <c r="AT222" s="1">
        <f t="shared" si="262"/>
        <v>47514.196251449037</v>
      </c>
      <c r="AU222" s="1">
        <f t="shared" si="221"/>
        <v>64595.446201918756</v>
      </c>
      <c r="AV222" s="1">
        <f t="shared" si="222"/>
        <v>26881.648979584123</v>
      </c>
      <c r="AW222" s="1">
        <f t="shared" si="223"/>
        <v>9502.8392502898078</v>
      </c>
      <c r="AX222" s="17">
        <f t="shared" si="263"/>
        <v>0.99</v>
      </c>
      <c r="AY222" s="17">
        <v>0.05</v>
      </c>
      <c r="AZ222" s="17">
        <v>0</v>
      </c>
      <c r="BA222" s="2">
        <f t="shared" si="274"/>
        <v>5178.3970731179834</v>
      </c>
      <c r="BB222" s="17">
        <f t="shared" si="264"/>
        <v>3.7569509809513165E-6</v>
      </c>
      <c r="BC222" s="17">
        <f t="shared" si="265"/>
        <v>3.0540011473925367E-3</v>
      </c>
      <c r="BD222" s="17">
        <f t="shared" si="266"/>
        <v>2.0757084156399062E-2</v>
      </c>
      <c r="BE222" s="1">
        <f t="shared" si="267"/>
        <v>88.996700708240581</v>
      </c>
      <c r="BF222" s="1">
        <f t="shared" si="268"/>
        <v>1427.6659924932601</v>
      </c>
      <c r="BG222" s="1">
        <f t="shared" si="269"/>
        <v>-1516.6626932015008</v>
      </c>
      <c r="BH222" s="12">
        <f t="shared" si="282"/>
        <v>2.6995854011160163</v>
      </c>
      <c r="BI222" s="2">
        <f t="shared" si="283"/>
        <v>7.4387488276029342E-7</v>
      </c>
      <c r="BJ222" s="2">
        <f t="shared" si="275"/>
        <v>2.9607319173097873E-5</v>
      </c>
      <c r="BK222" s="2">
        <f t="shared" si="276"/>
        <v>-4.3085654267583313E-5</v>
      </c>
      <c r="BL222" s="2">
        <f t="shared" si="284"/>
        <v>0.24025464985150577</v>
      </c>
      <c r="BM222" s="2">
        <f t="shared" si="277"/>
        <v>3.979467806188639</v>
      </c>
      <c r="BN222" s="2">
        <f t="shared" si="278"/>
        <v>-2.0471802324920363</v>
      </c>
      <c r="BO222" s="2">
        <f t="shared" si="279"/>
        <v>711371.95046077401</v>
      </c>
      <c r="BP222" s="2">
        <f t="shared" si="280"/>
        <v>44.197517794334892</v>
      </c>
      <c r="BQ222" s="2">
        <f t="shared" si="281"/>
        <v>0</v>
      </c>
      <c r="BR222" s="11">
        <f t="shared" si="285"/>
        <v>3.5404125435857886E-2</v>
      </c>
      <c r="BS222" s="11"/>
      <c r="BT222" s="11"/>
    </row>
    <row r="223" spans="1:72" x14ac:dyDescent="0.3">
      <c r="A223" s="2">
        <f t="shared" si="224"/>
        <v>2177</v>
      </c>
      <c r="B223" s="5">
        <f t="shared" si="225"/>
        <v>1165.3884742314151</v>
      </c>
      <c r="C223" s="5">
        <f t="shared" si="226"/>
        <v>2964.0837191068526</v>
      </c>
      <c r="D223" s="5">
        <f t="shared" si="227"/>
        <v>4369.6969501439953</v>
      </c>
      <c r="E223" s="15">
        <f t="shared" si="228"/>
        <v>7.8247425145951167E-7</v>
      </c>
      <c r="F223" s="15">
        <f t="shared" si="229"/>
        <v>1.5415267445622704E-6</v>
      </c>
      <c r="G223" s="15">
        <f t="shared" si="230"/>
        <v>3.1469720136212941E-6</v>
      </c>
      <c r="H223" s="5">
        <f t="shared" si="231"/>
        <v>324574.21103885077</v>
      </c>
      <c r="I223" s="5">
        <f t="shared" si="232"/>
        <v>135245.41584706551</v>
      </c>
      <c r="J223" s="5">
        <f t="shared" si="233"/>
        <v>47782.653316679047</v>
      </c>
      <c r="K223" s="5">
        <f t="shared" si="234"/>
        <v>278511.60211011232</v>
      </c>
      <c r="L223" s="5">
        <f t="shared" si="235"/>
        <v>45628.068794162835</v>
      </c>
      <c r="M223" s="5">
        <f t="shared" si="236"/>
        <v>10935.003928614422</v>
      </c>
      <c r="N223" s="15">
        <f t="shared" si="237"/>
        <v>4.9437728272723191E-3</v>
      </c>
      <c r="O223" s="15">
        <f t="shared" si="238"/>
        <v>6.2270172910623423E-3</v>
      </c>
      <c r="P223" s="15">
        <f t="shared" si="239"/>
        <v>5.6468743280555511E-3</v>
      </c>
      <c r="Q223" s="5">
        <f t="shared" si="240"/>
        <v>7529.1651182376945</v>
      </c>
      <c r="R223" s="5">
        <f t="shared" si="241"/>
        <v>10470.958184401259</v>
      </c>
      <c r="S223" s="5">
        <f t="shared" si="242"/>
        <v>6121.9631458135736</v>
      </c>
      <c r="T223" s="5">
        <f t="shared" si="243"/>
        <v>23.197052822340439</v>
      </c>
      <c r="U223" s="5">
        <f t="shared" si="244"/>
        <v>77.421908305134266</v>
      </c>
      <c r="V223" s="5">
        <f t="shared" si="245"/>
        <v>128.12103809389416</v>
      </c>
      <c r="W223" s="15">
        <f t="shared" si="246"/>
        <v>-1.0734613539272964E-2</v>
      </c>
      <c r="X223" s="15">
        <f t="shared" si="247"/>
        <v>-1.217998157191269E-2</v>
      </c>
      <c r="Y223" s="15">
        <f t="shared" si="248"/>
        <v>-9.7425357312937999E-3</v>
      </c>
      <c r="Z223" s="5">
        <f t="shared" si="270"/>
        <v>89.013161063960524</v>
      </c>
      <c r="AA223" s="5">
        <f t="shared" si="271"/>
        <v>30238.379522807867</v>
      </c>
      <c r="AB223" s="5">
        <f t="shared" si="272"/>
        <v>73480.985921902349</v>
      </c>
      <c r="AC223" s="16">
        <f t="shared" si="249"/>
        <v>1.1753367604193288</v>
      </c>
      <c r="AD223" s="16">
        <f t="shared" si="250"/>
        <v>3.0215024415225056</v>
      </c>
      <c r="AE223" s="16">
        <f t="shared" si="251"/>
        <v>11.953064511597871</v>
      </c>
      <c r="AF223" s="15">
        <f t="shared" si="252"/>
        <v>-4.0504037456468023E-3</v>
      </c>
      <c r="AG223" s="15">
        <f t="shared" si="253"/>
        <v>2.9673830763510267E-4</v>
      </c>
      <c r="AH223" s="15">
        <f t="shared" si="254"/>
        <v>9.7937136394747881E-3</v>
      </c>
      <c r="AI223" s="1">
        <f t="shared" si="218"/>
        <v>615836.75017360621</v>
      </c>
      <c r="AJ223" s="1">
        <f t="shared" si="219"/>
        <v>253257.59431717632</v>
      </c>
      <c r="AK223" s="1">
        <f t="shared" si="220"/>
        <v>90008.091868012372</v>
      </c>
      <c r="AL223" s="14">
        <f t="shared" si="255"/>
        <v>79.477580556237911</v>
      </c>
      <c r="AM223" s="14">
        <f t="shared" si="256"/>
        <v>18.746083359206523</v>
      </c>
      <c r="AN223" s="14">
        <f t="shared" si="257"/>
        <v>5.9708228293414924</v>
      </c>
      <c r="AO223" s="11">
        <f t="shared" si="258"/>
        <v>3.8493709758444165E-3</v>
      </c>
      <c r="AP223" s="11">
        <f t="shared" si="259"/>
        <v>4.8491921713141707E-3</v>
      </c>
      <c r="AQ223" s="11">
        <f t="shared" si="260"/>
        <v>4.3988291427416674E-3</v>
      </c>
      <c r="AR223" s="1">
        <f t="shared" si="273"/>
        <v>324574.21103885077</v>
      </c>
      <c r="AS223" s="1">
        <f t="shared" si="261"/>
        <v>135245.41584706551</v>
      </c>
      <c r="AT223" s="1">
        <f t="shared" si="262"/>
        <v>47782.653316679047</v>
      </c>
      <c r="AU223" s="1">
        <f t="shared" si="221"/>
        <v>64914.842207770154</v>
      </c>
      <c r="AV223" s="1">
        <f t="shared" si="222"/>
        <v>27049.083169413105</v>
      </c>
      <c r="AW223" s="1">
        <f t="shared" si="223"/>
        <v>9556.5306633358105</v>
      </c>
      <c r="AX223" s="17">
        <f t="shared" si="263"/>
        <v>0.99</v>
      </c>
      <c r="AY223" s="17">
        <v>0.05</v>
      </c>
      <c r="AZ223" s="17">
        <v>0</v>
      </c>
      <c r="BA223" s="2">
        <f t="shared" si="274"/>
        <v>5190.4189302887098</v>
      </c>
      <c r="BB223" s="17">
        <f t="shared" si="264"/>
        <v>3.6640032612351747E-6</v>
      </c>
      <c r="BC223" s="17">
        <f t="shared" si="265"/>
        <v>2.9871126259380242E-3</v>
      </c>
      <c r="BD223" s="17">
        <f t="shared" si="266"/>
        <v>2.0545671989122265E-2</v>
      </c>
      <c r="BE223" s="1">
        <f t="shared" si="267"/>
        <v>88.122703308808482</v>
      </c>
      <c r="BF223" s="1">
        <f t="shared" si="268"/>
        <v>1421.5935308799083</v>
      </c>
      <c r="BG223" s="1">
        <f t="shared" si="269"/>
        <v>-1509.7162341887165</v>
      </c>
      <c r="BH223" s="12">
        <f t="shared" si="282"/>
        <v>2.672056476917279</v>
      </c>
      <c r="BI223" s="2">
        <f t="shared" si="283"/>
        <v>7.2547130323257488E-7</v>
      </c>
      <c r="BJ223" s="2">
        <f t="shared" si="275"/>
        <v>2.8978842075376404E-5</v>
      </c>
      <c r="BK223" s="2">
        <f t="shared" si="276"/>
        <v>-4.2212463748460316E-5</v>
      </c>
      <c r="BL223" s="2">
        <f t="shared" si="284"/>
        <v>0.23546927587803987</v>
      </c>
      <c r="BM223" s="2">
        <f t="shared" si="277"/>
        <v>3.9192555472507209</v>
      </c>
      <c r="BN223" s="2">
        <f t="shared" si="278"/>
        <v>-2.0170235209355614</v>
      </c>
      <c r="BO223" s="2">
        <f t="shared" si="279"/>
        <v>721979.68275179283</v>
      </c>
      <c r="BP223" s="2">
        <f t="shared" si="280"/>
        <v>44.726409940405084</v>
      </c>
      <c r="BQ223" s="2">
        <f t="shared" si="281"/>
        <v>0</v>
      </c>
      <c r="BR223" s="11">
        <f t="shared" si="285"/>
        <v>3.5350487559504512E-2</v>
      </c>
      <c r="BS223" s="11"/>
      <c r="BT223" s="11"/>
    </row>
    <row r="224" spans="1:72" x14ac:dyDescent="0.3">
      <c r="A224" s="2">
        <f t="shared" si="224"/>
        <v>2178</v>
      </c>
      <c r="B224" s="5">
        <f t="shared" si="225"/>
        <v>1165.3893405235654</v>
      </c>
      <c r="C224" s="5">
        <f t="shared" si="226"/>
        <v>2964.0880598604626</v>
      </c>
      <c r="D224" s="5">
        <f t="shared" si="227"/>
        <v>4369.7100138923042</v>
      </c>
      <c r="E224" s="15">
        <f t="shared" si="228"/>
        <v>7.4335053888653601E-7</v>
      </c>
      <c r="F224" s="15">
        <f t="shared" si="229"/>
        <v>1.4644504073341569E-6</v>
      </c>
      <c r="G224" s="15">
        <f t="shared" si="230"/>
        <v>2.9896234129402294E-6</v>
      </c>
      <c r="H224" s="5">
        <f t="shared" si="231"/>
        <v>326163.0370269008</v>
      </c>
      <c r="I224" s="5">
        <f t="shared" si="232"/>
        <v>136079.37472086397</v>
      </c>
      <c r="J224" s="5">
        <f t="shared" si="233"/>
        <v>48049.926513809492</v>
      </c>
      <c r="K224" s="5">
        <f t="shared" si="234"/>
        <v>279874.73858338885</v>
      </c>
      <c r="L224" s="5">
        <f t="shared" si="235"/>
        <v>45909.356258217929</v>
      </c>
      <c r="M224" s="5">
        <f t="shared" si="236"/>
        <v>10996.136210651925</v>
      </c>
      <c r="N224" s="15">
        <f t="shared" si="237"/>
        <v>4.894361538079206E-3</v>
      </c>
      <c r="O224" s="15">
        <f t="shared" si="238"/>
        <v>6.1647900401842204E-3</v>
      </c>
      <c r="P224" s="15">
        <f t="shared" si="239"/>
        <v>5.5905130383659962E-3</v>
      </c>
      <c r="Q224" s="5">
        <f t="shared" si="240"/>
        <v>7484.802885010994</v>
      </c>
      <c r="R224" s="5">
        <f t="shared" si="241"/>
        <v>10407.202373069069</v>
      </c>
      <c r="S224" s="5">
        <f t="shared" si="242"/>
        <v>6096.229403827343</v>
      </c>
      <c r="T224" s="5">
        <f t="shared" si="243"/>
        <v>22.948041425042511</v>
      </c>
      <c r="U224" s="5">
        <f t="shared" si="244"/>
        <v>76.478910888715419</v>
      </c>
      <c r="V224" s="5">
        <f t="shared" si="245"/>
        <v>126.87281430233394</v>
      </c>
      <c r="W224" s="15">
        <f t="shared" si="246"/>
        <v>-1.0734613539272964E-2</v>
      </c>
      <c r="X224" s="15">
        <f t="shared" si="247"/>
        <v>-1.217998157191269E-2</v>
      </c>
      <c r="Y224" s="15">
        <f t="shared" si="248"/>
        <v>-9.7425357312937999E-3</v>
      </c>
      <c r="Z224" s="5">
        <f t="shared" si="270"/>
        <v>88.134612824816656</v>
      </c>
      <c r="AA224" s="5">
        <f t="shared" si="271"/>
        <v>30065.043236784441</v>
      </c>
      <c r="AB224" s="5">
        <f t="shared" si="272"/>
        <v>73892.887367542295</v>
      </c>
      <c r="AC224" s="16">
        <f t="shared" si="249"/>
        <v>1.1705761720025301</v>
      </c>
      <c r="AD224" s="16">
        <f t="shared" si="250"/>
        <v>3.0223990370435181</v>
      </c>
      <c r="AE224" s="16">
        <f t="shared" si="251"/>
        <v>12.07012940253863</v>
      </c>
      <c r="AF224" s="15">
        <f t="shared" si="252"/>
        <v>-4.0504037456468023E-3</v>
      </c>
      <c r="AG224" s="15">
        <f t="shared" si="253"/>
        <v>2.9673830763510267E-4</v>
      </c>
      <c r="AH224" s="15">
        <f t="shared" si="254"/>
        <v>9.7937136394747881E-3</v>
      </c>
      <c r="AI224" s="1">
        <f t="shared" si="218"/>
        <v>619167.91736401571</v>
      </c>
      <c r="AJ224" s="1">
        <f t="shared" si="219"/>
        <v>254980.91805487178</v>
      </c>
      <c r="AK224" s="1">
        <f t="shared" si="220"/>
        <v>90563.813344546943</v>
      </c>
      <c r="AL224" s="14">
        <f t="shared" si="255"/>
        <v>79.780459861143186</v>
      </c>
      <c r="AM224" s="14">
        <f t="shared" si="256"/>
        <v>18.836077686268109</v>
      </c>
      <c r="AN224" s="14">
        <f t="shared" si="257"/>
        <v>5.996824812514669</v>
      </c>
      <c r="AO224" s="11">
        <f t="shared" si="258"/>
        <v>3.8108772660859721E-3</v>
      </c>
      <c r="AP224" s="11">
        <f t="shared" si="259"/>
        <v>4.8007002496010288E-3</v>
      </c>
      <c r="AQ224" s="11">
        <f t="shared" si="260"/>
        <v>4.3548408513142504E-3</v>
      </c>
      <c r="AR224" s="1">
        <f t="shared" si="273"/>
        <v>326163.0370269008</v>
      </c>
      <c r="AS224" s="1">
        <f t="shared" si="261"/>
        <v>136079.37472086397</v>
      </c>
      <c r="AT224" s="1">
        <f t="shared" si="262"/>
        <v>48049.926513809492</v>
      </c>
      <c r="AU224" s="1">
        <f t="shared" si="221"/>
        <v>65232.607405380164</v>
      </c>
      <c r="AV224" s="1">
        <f t="shared" si="222"/>
        <v>27215.874944172796</v>
      </c>
      <c r="AW224" s="1">
        <f t="shared" si="223"/>
        <v>9609.9853027618992</v>
      </c>
      <c r="AX224" s="17">
        <f t="shared" si="263"/>
        <v>0.99</v>
      </c>
      <c r="AY224" s="17">
        <v>0.05</v>
      </c>
      <c r="AZ224" s="17">
        <v>0</v>
      </c>
      <c r="BA224" s="2">
        <f t="shared" si="274"/>
        <v>5202.3032608575777</v>
      </c>
      <c r="BB224" s="17">
        <f t="shared" si="264"/>
        <v>3.57323879804826E-6</v>
      </c>
      <c r="BC224" s="17">
        <f t="shared" si="265"/>
        <v>2.921593636601522E-3</v>
      </c>
      <c r="BD224" s="17">
        <f t="shared" si="266"/>
        <v>2.0335749869006815E-2</v>
      </c>
      <c r="BE224" s="1">
        <f t="shared" si="267"/>
        <v>87.252951770550496</v>
      </c>
      <c r="BF224" s="1">
        <f t="shared" si="268"/>
        <v>1415.4143228344831</v>
      </c>
      <c r="BG224" s="1">
        <f t="shared" si="269"/>
        <v>-1502.6672746050335</v>
      </c>
      <c r="BH224" s="12">
        <f t="shared" si="282"/>
        <v>2.6447235224379573</v>
      </c>
      <c r="BI224" s="2">
        <f t="shared" si="283"/>
        <v>7.075000052100049E-7</v>
      </c>
      <c r="BJ224" s="2">
        <f t="shared" si="275"/>
        <v>2.836236542827217E-5</v>
      </c>
      <c r="BK224" s="2">
        <f t="shared" si="276"/>
        <v>-4.1354272273481068E-5</v>
      </c>
      <c r="BL224" s="2">
        <f t="shared" si="284"/>
        <v>0.23076035039584333</v>
      </c>
      <c r="BM224" s="2">
        <f t="shared" si="277"/>
        <v>3.8595329530839262</v>
      </c>
      <c r="BN224" s="2">
        <f t="shared" si="278"/>
        <v>-1.9870697437728349</v>
      </c>
      <c r="BO224" s="2">
        <f t="shared" si="279"/>
        <v>732745.95827284397</v>
      </c>
      <c r="BP224" s="2">
        <f t="shared" si="280"/>
        <v>45.261659412606967</v>
      </c>
      <c r="BQ224" s="2">
        <f t="shared" si="281"/>
        <v>0</v>
      </c>
      <c r="BR224" s="11">
        <f t="shared" si="285"/>
        <v>3.529737785458617E-2</v>
      </c>
      <c r="BS224" s="11"/>
      <c r="BT224" s="11"/>
    </row>
    <row r="225" spans="1:72" x14ac:dyDescent="0.3">
      <c r="A225" s="2">
        <f t="shared" si="224"/>
        <v>2179</v>
      </c>
      <c r="B225" s="5">
        <f t="shared" si="225"/>
        <v>1165.3901635017198</v>
      </c>
      <c r="C225" s="5">
        <f t="shared" si="226"/>
        <v>2964.0921835824306</v>
      </c>
      <c r="D225" s="5">
        <f t="shared" si="227"/>
        <v>4369.7224244903009</v>
      </c>
      <c r="E225" s="15">
        <f t="shared" si="228"/>
        <v>7.0618301194220917E-7</v>
      </c>
      <c r="F225" s="15">
        <f t="shared" si="229"/>
        <v>1.3912278869674491E-6</v>
      </c>
      <c r="G225" s="15">
        <f t="shared" si="230"/>
        <v>2.8401422422932177E-6</v>
      </c>
      <c r="H225" s="5">
        <f t="shared" si="231"/>
        <v>327743.6736153817</v>
      </c>
      <c r="I225" s="5">
        <f t="shared" si="232"/>
        <v>136910.08286271855</v>
      </c>
      <c r="J225" s="5">
        <f t="shared" si="233"/>
        <v>48316.006149720924</v>
      </c>
      <c r="K225" s="5">
        <f t="shared" si="234"/>
        <v>281230.856308749</v>
      </c>
      <c r="L225" s="5">
        <f t="shared" si="235"/>
        <v>46189.549576439858</v>
      </c>
      <c r="M225" s="5">
        <f t="shared" si="236"/>
        <v>11056.996636429752</v>
      </c>
      <c r="N225" s="15">
        <f t="shared" si="237"/>
        <v>4.8454452596338182E-3</v>
      </c>
      <c r="O225" s="15">
        <f t="shared" si="238"/>
        <v>6.1031855172608562E-3</v>
      </c>
      <c r="P225" s="15">
        <f t="shared" si="239"/>
        <v>5.5347100665115168E-3</v>
      </c>
      <c r="Q225" s="5">
        <f t="shared" si="240"/>
        <v>7440.3395611142369</v>
      </c>
      <c r="R225" s="5">
        <f t="shared" si="241"/>
        <v>10343.200679530939</v>
      </c>
      <c r="S225" s="5">
        <f t="shared" si="242"/>
        <v>6070.2660520975232</v>
      </c>
      <c r="T225" s="5">
        <f t="shared" si="243"/>
        <v>22.701703068861452</v>
      </c>
      <c r="U225" s="5">
        <f t="shared" si="244"/>
        <v>75.547399163450919</v>
      </c>
      <c r="V225" s="5">
        <f t="shared" si="245"/>
        <v>125.63675137566365</v>
      </c>
      <c r="W225" s="15">
        <f t="shared" si="246"/>
        <v>-1.0734613539272964E-2</v>
      </c>
      <c r="X225" s="15">
        <f t="shared" si="247"/>
        <v>-1.217998157191269E-2</v>
      </c>
      <c r="Y225" s="15">
        <f t="shared" si="248"/>
        <v>-9.7425357312937999E-3</v>
      </c>
      <c r="Z225" s="5">
        <f t="shared" si="270"/>
        <v>87.260441676665181</v>
      </c>
      <c r="AA225" s="5">
        <f t="shared" si="271"/>
        <v>29890.849638065465</v>
      </c>
      <c r="AB225" s="5">
        <f t="shared" si="272"/>
        <v>74302.921529193831</v>
      </c>
      <c r="AC225" s="16">
        <f t="shared" si="249"/>
        <v>1.1658348658908861</v>
      </c>
      <c r="AD225" s="16">
        <f t="shared" si="250"/>
        <v>3.0232958986187684</v>
      </c>
      <c r="AE225" s="16">
        <f t="shared" si="251"/>
        <v>12.188340793498497</v>
      </c>
      <c r="AF225" s="15">
        <f t="shared" si="252"/>
        <v>-4.0504037456468023E-3</v>
      </c>
      <c r="AG225" s="15">
        <f t="shared" si="253"/>
        <v>2.9673830763510267E-4</v>
      </c>
      <c r="AH225" s="15">
        <f t="shared" si="254"/>
        <v>9.7937136394747881E-3</v>
      </c>
      <c r="AI225" s="1">
        <f t="shared" si="218"/>
        <v>622483.73303299432</v>
      </c>
      <c r="AJ225" s="1">
        <f t="shared" si="219"/>
        <v>256698.70119355741</v>
      </c>
      <c r="AK225" s="1">
        <f t="shared" si="220"/>
        <v>91117.417312854144</v>
      </c>
      <c r="AL225" s="14">
        <f t="shared" si="255"/>
        <v>80.08145306649827</v>
      </c>
      <c r="AM225" s="14">
        <f t="shared" si="256"/>
        <v>18.925599785489577</v>
      </c>
      <c r="AN225" s="14">
        <f t="shared" si="257"/>
        <v>6.0226788780096649</v>
      </c>
      <c r="AO225" s="11">
        <f t="shared" si="258"/>
        <v>3.7727684934251125E-3</v>
      </c>
      <c r="AP225" s="11">
        <f t="shared" si="259"/>
        <v>4.7526932471050184E-3</v>
      </c>
      <c r="AQ225" s="11">
        <f t="shared" si="260"/>
        <v>4.3112924428011078E-3</v>
      </c>
      <c r="AR225" s="1">
        <f t="shared" si="273"/>
        <v>327743.6736153817</v>
      </c>
      <c r="AS225" s="1">
        <f t="shared" si="261"/>
        <v>136910.08286271855</v>
      </c>
      <c r="AT225" s="1">
        <f t="shared" si="262"/>
        <v>48316.006149720924</v>
      </c>
      <c r="AU225" s="1">
        <f t="shared" si="221"/>
        <v>65548.734723076341</v>
      </c>
      <c r="AV225" s="1">
        <f t="shared" si="222"/>
        <v>27382.016572543711</v>
      </c>
      <c r="AW225" s="1">
        <f t="shared" si="223"/>
        <v>9663.2012299441849</v>
      </c>
      <c r="AX225" s="17">
        <f t="shared" si="263"/>
        <v>0.99</v>
      </c>
      <c r="AY225" s="17">
        <v>0.05</v>
      </c>
      <c r="AZ225" s="17">
        <v>0</v>
      </c>
      <c r="BA225" s="2">
        <f t="shared" si="274"/>
        <v>5214.0515804467987</v>
      </c>
      <c r="BB225" s="17">
        <f t="shared" si="264"/>
        <v>3.4846114490442397E-6</v>
      </c>
      <c r="BC225" s="17">
        <f t="shared" si="265"/>
        <v>2.8574201057647566E-3</v>
      </c>
      <c r="BD225" s="17">
        <f t="shared" si="266"/>
        <v>2.0127328368543956E-2</v>
      </c>
      <c r="BE225" s="1">
        <f t="shared" si="267"/>
        <v>86.387533191164408</v>
      </c>
      <c r="BF225" s="1">
        <f t="shared" si="268"/>
        <v>1409.1317671690738</v>
      </c>
      <c r="BG225" s="1">
        <f t="shared" si="269"/>
        <v>-1495.5193003602385</v>
      </c>
      <c r="BH225" s="12">
        <f t="shared" si="282"/>
        <v>2.6175878450484218</v>
      </c>
      <c r="BI225" s="2">
        <f t="shared" si="283"/>
        <v>6.8995185265906427E-7</v>
      </c>
      <c r="BJ225" s="2">
        <f t="shared" si="275"/>
        <v>2.7757716091564703E-5</v>
      </c>
      <c r="BK225" s="2">
        <f t="shared" si="276"/>
        <v>-4.0510934725519442E-5</v>
      </c>
      <c r="BL225" s="2">
        <f t="shared" si="284"/>
        <v>0.2261273548082203</v>
      </c>
      <c r="BM225" s="2">
        <f t="shared" si="277"/>
        <v>3.8003112101759395</v>
      </c>
      <c r="BN225" s="2">
        <f t="shared" si="278"/>
        <v>-1.9573265713291403</v>
      </c>
      <c r="BO225" s="2">
        <f t="shared" si="279"/>
        <v>743673.14820959768</v>
      </c>
      <c r="BP225" s="2">
        <f t="shared" si="280"/>
        <v>45.803342668575745</v>
      </c>
      <c r="BQ225" s="2">
        <f t="shared" si="281"/>
        <v>0</v>
      </c>
      <c r="BR225" s="11">
        <f t="shared" si="285"/>
        <v>3.5244791201663767E-2</v>
      </c>
      <c r="BS225" s="11"/>
      <c r="BT225" s="11"/>
    </row>
    <row r="226" spans="1:72" x14ac:dyDescent="0.3">
      <c r="A226" s="2">
        <f t="shared" si="224"/>
        <v>2180</v>
      </c>
      <c r="B226" s="5">
        <f t="shared" si="225"/>
        <v>1165.3909453315189</v>
      </c>
      <c r="C226" s="5">
        <f t="shared" si="226"/>
        <v>2964.0961011237509</v>
      </c>
      <c r="D226" s="5">
        <f t="shared" si="227"/>
        <v>4369.7342145918838</v>
      </c>
      <c r="E226" s="15">
        <f t="shared" si="228"/>
        <v>6.7087386134509864E-7</v>
      </c>
      <c r="F226" s="15">
        <f t="shared" si="229"/>
        <v>1.3216664926190767E-6</v>
      </c>
      <c r="G226" s="15">
        <f t="shared" si="230"/>
        <v>2.6981351301785565E-6</v>
      </c>
      <c r="H226" s="5">
        <f t="shared" si="231"/>
        <v>329316.08714737202</v>
      </c>
      <c r="I226" s="5">
        <f t="shared" si="232"/>
        <v>137737.50265204845</v>
      </c>
      <c r="J226" s="5">
        <f t="shared" si="233"/>
        <v>48580.882862891245</v>
      </c>
      <c r="K226" s="5">
        <f t="shared" si="234"/>
        <v>282579.9260467838</v>
      </c>
      <c r="L226" s="5">
        <f t="shared" si="235"/>
        <v>46468.63595273759</v>
      </c>
      <c r="M226" s="5">
        <f t="shared" si="236"/>
        <v>11117.583010121019</v>
      </c>
      <c r="N226" s="15">
        <f t="shared" si="237"/>
        <v>4.797018917987117E-3</v>
      </c>
      <c r="O226" s="15">
        <f t="shared" si="238"/>
        <v>6.0421973986966027E-3</v>
      </c>
      <c r="P226" s="15">
        <f t="shared" si="239"/>
        <v>5.4794602624415045E-3</v>
      </c>
      <c r="Q226" s="5">
        <f t="shared" si="240"/>
        <v>7395.7836686717983</v>
      </c>
      <c r="R226" s="5">
        <f t="shared" si="241"/>
        <v>10278.968735460272</v>
      </c>
      <c r="S226" s="5">
        <f t="shared" si="242"/>
        <v>6044.0803034069468</v>
      </c>
      <c r="T226" s="5">
        <f t="shared" si="243"/>
        <v>22.458009059733897</v>
      </c>
      <c r="U226" s="5">
        <f t="shared" si="244"/>
        <v>74.627233233834161</v>
      </c>
      <c r="V226" s="5">
        <f t="shared" si="245"/>
        <v>124.41273083622256</v>
      </c>
      <c r="W226" s="15">
        <f t="shared" si="246"/>
        <v>-1.0734613539272964E-2</v>
      </c>
      <c r="X226" s="15">
        <f t="shared" si="247"/>
        <v>-1.217998157191269E-2</v>
      </c>
      <c r="Y226" s="15">
        <f t="shared" si="248"/>
        <v>-9.7425357312937999E-3</v>
      </c>
      <c r="Z226" s="5">
        <f t="shared" si="270"/>
        <v>86.390732327794737</v>
      </c>
      <c r="AA226" s="5">
        <f t="shared" si="271"/>
        <v>29715.843596693256</v>
      </c>
      <c r="AB226" s="5">
        <f t="shared" si="272"/>
        <v>74711.073663768082</v>
      </c>
      <c r="AC226" s="16">
        <f t="shared" si="249"/>
        <v>1.1611127639832761</v>
      </c>
      <c r="AD226" s="16">
        <f t="shared" si="250"/>
        <v>3.0241930263272048</v>
      </c>
      <c r="AE226" s="16">
        <f t="shared" si="251"/>
        <v>12.307709912970351</v>
      </c>
      <c r="AF226" s="15">
        <f t="shared" si="252"/>
        <v>-4.0504037456468023E-3</v>
      </c>
      <c r="AG226" s="15">
        <f t="shared" si="253"/>
        <v>2.9673830763510267E-4</v>
      </c>
      <c r="AH226" s="15">
        <f t="shared" si="254"/>
        <v>9.7937136394747881E-3</v>
      </c>
      <c r="AI226" s="1">
        <f t="shared" si="218"/>
        <v>625784.09445277124</v>
      </c>
      <c r="AJ226" s="1">
        <f t="shared" si="219"/>
        <v>258410.84764674539</v>
      </c>
      <c r="AK226" s="1">
        <f t="shared" si="220"/>
        <v>91668.876811512921</v>
      </c>
      <c r="AL226" s="14">
        <f t="shared" si="255"/>
        <v>80.380560561704883</v>
      </c>
      <c r="AM226" s="14">
        <f t="shared" si="256"/>
        <v>19.014647880084507</v>
      </c>
      <c r="AN226" s="14">
        <f t="shared" si="257"/>
        <v>6.0483847526425238</v>
      </c>
      <c r="AO226" s="11">
        <f t="shared" si="258"/>
        <v>3.7350408084908613E-3</v>
      </c>
      <c r="AP226" s="11">
        <f t="shared" si="259"/>
        <v>4.7051663146339684E-3</v>
      </c>
      <c r="AQ226" s="11">
        <f t="shared" si="260"/>
        <v>4.2681795183730966E-3</v>
      </c>
      <c r="AR226" s="1">
        <f t="shared" si="273"/>
        <v>329316.08714737202</v>
      </c>
      <c r="AS226" s="1">
        <f t="shared" si="261"/>
        <v>137737.50265204845</v>
      </c>
      <c r="AT226" s="1">
        <f t="shared" si="262"/>
        <v>48580.882862891245</v>
      </c>
      <c r="AU226" s="1">
        <f t="shared" si="221"/>
        <v>65863.217429474404</v>
      </c>
      <c r="AV226" s="1">
        <f t="shared" si="222"/>
        <v>27547.500530409692</v>
      </c>
      <c r="AW226" s="1">
        <f t="shared" si="223"/>
        <v>9716.1765725782498</v>
      </c>
      <c r="AX226" s="17">
        <f t="shared" si="263"/>
        <v>0.99</v>
      </c>
      <c r="AY226" s="17">
        <v>0.05</v>
      </c>
      <c r="AZ226" s="17">
        <v>0</v>
      </c>
      <c r="BA226" s="2">
        <f t="shared" si="274"/>
        <v>5225.6653996394571</v>
      </c>
      <c r="BB226" s="17">
        <f t="shared" si="264"/>
        <v>3.3980758187015231E-6</v>
      </c>
      <c r="BC226" s="17">
        <f t="shared" si="265"/>
        <v>2.7945682156107353E-3</v>
      </c>
      <c r="BD226" s="17">
        <f t="shared" si="266"/>
        <v>1.9920417232382748E-2</v>
      </c>
      <c r="BE226" s="1">
        <f t="shared" si="267"/>
        <v>85.526531442258303</v>
      </c>
      <c r="BF226" s="1">
        <f t="shared" si="268"/>
        <v>1402.7492278192842</v>
      </c>
      <c r="BG226" s="1">
        <f t="shared" si="269"/>
        <v>-1488.2757592615426</v>
      </c>
      <c r="BH226" s="12">
        <f t="shared" si="282"/>
        <v>2.5906506457171359</v>
      </c>
      <c r="BI226" s="2">
        <f t="shared" si="283"/>
        <v>6.7281785741097469E-7</v>
      </c>
      <c r="BJ226" s="2">
        <f t="shared" si="275"/>
        <v>2.7164721004937187E-5</v>
      </c>
      <c r="BK226" s="2">
        <f t="shared" si="276"/>
        <v>-3.9682302271221146E-5</v>
      </c>
      <c r="BL226" s="2">
        <f t="shared" si="284"/>
        <v>0.22156974416546066</v>
      </c>
      <c r="BM226" s="2">
        <f t="shared" si="277"/>
        <v>3.7416008314596922</v>
      </c>
      <c r="BN226" s="2">
        <f t="shared" si="278"/>
        <v>-1.9278012783680376</v>
      </c>
      <c r="BO226" s="2">
        <f t="shared" si="279"/>
        <v>754763.65922877134</v>
      </c>
      <c r="BP226" s="2">
        <f t="shared" si="280"/>
        <v>46.351537086221491</v>
      </c>
      <c r="BQ226" s="2">
        <f t="shared" si="281"/>
        <v>0</v>
      </c>
      <c r="BR226" s="11">
        <f t="shared" si="285"/>
        <v>3.5192722530667825E-2</v>
      </c>
      <c r="BS226" s="11"/>
      <c r="BT226" s="11"/>
    </row>
    <row r="227" spans="1:72" x14ac:dyDescent="0.3">
      <c r="A227" s="2">
        <f t="shared" si="224"/>
        <v>2181</v>
      </c>
      <c r="B227" s="5">
        <f t="shared" si="225"/>
        <v>1165.3916880703262</v>
      </c>
      <c r="C227" s="5">
        <f t="shared" si="226"/>
        <v>2964.0998227929235</v>
      </c>
      <c r="D227" s="5">
        <f t="shared" si="227"/>
        <v>4369.7454152186083</v>
      </c>
      <c r="E227" s="15">
        <f t="shared" si="228"/>
        <v>6.3733016827784372E-7</v>
      </c>
      <c r="F227" s="15">
        <f t="shared" si="229"/>
        <v>1.2555831679881227E-6</v>
      </c>
      <c r="G227" s="15">
        <f t="shared" si="230"/>
        <v>2.5632283736696284E-6</v>
      </c>
      <c r="H227" s="5">
        <f t="shared" si="231"/>
        <v>330880.24564735597</v>
      </c>
      <c r="I227" s="5">
        <f t="shared" si="232"/>
        <v>138561.5974974152</v>
      </c>
      <c r="J227" s="5">
        <f t="shared" si="233"/>
        <v>48844.547618967568</v>
      </c>
      <c r="K227" s="5">
        <f t="shared" si="234"/>
        <v>283921.92001577828</v>
      </c>
      <c r="L227" s="5">
        <f t="shared" si="235"/>
        <v>46746.602942290767</v>
      </c>
      <c r="M227" s="5">
        <f t="shared" si="236"/>
        <v>11177.893212921648</v>
      </c>
      <c r="N227" s="15">
        <f t="shared" si="237"/>
        <v>4.7490775008989239E-3</v>
      </c>
      <c r="O227" s="15">
        <f t="shared" si="238"/>
        <v>5.9818194327005969E-3</v>
      </c>
      <c r="P227" s="15">
        <f t="shared" si="239"/>
        <v>5.4247584880386945E-3</v>
      </c>
      <c r="Q227" s="5">
        <f t="shared" si="240"/>
        <v>7351.1435906539155</v>
      </c>
      <c r="R227" s="5">
        <f t="shared" si="241"/>
        <v>10214.521936045345</v>
      </c>
      <c r="S227" s="5">
        <f t="shared" si="242"/>
        <v>6017.6793005590007</v>
      </c>
      <c r="T227" s="5">
        <f t="shared" si="243"/>
        <v>22.216931011616161</v>
      </c>
      <c r="U227" s="5">
        <f t="shared" si="244"/>
        <v>73.718274908283234</v>
      </c>
      <c r="V227" s="5">
        <f t="shared" si="245"/>
        <v>123.20063536062283</v>
      </c>
      <c r="W227" s="15">
        <f t="shared" si="246"/>
        <v>-1.0734613539272964E-2</v>
      </c>
      <c r="X227" s="15">
        <f t="shared" si="247"/>
        <v>-1.217998157191269E-2</v>
      </c>
      <c r="Y227" s="15">
        <f t="shared" si="248"/>
        <v>-9.7425357312937999E-3</v>
      </c>
      <c r="Z227" s="5">
        <f t="shared" si="270"/>
        <v>85.525566280429445</v>
      </c>
      <c r="AA227" s="5">
        <f t="shared" si="271"/>
        <v>29540.069359084122</v>
      </c>
      <c r="AB227" s="5">
        <f t="shared" si="272"/>
        <v>75117.329543533298</v>
      </c>
      <c r="AC227" s="16">
        <f t="shared" si="249"/>
        <v>1.15640978849492</v>
      </c>
      <c r="AD227" s="16">
        <f t="shared" si="250"/>
        <v>3.0250904202477988</v>
      </c>
      <c r="AE227" s="16">
        <f t="shared" si="251"/>
        <v>12.428248099415708</v>
      </c>
      <c r="AF227" s="15">
        <f t="shared" si="252"/>
        <v>-4.0504037456468023E-3</v>
      </c>
      <c r="AG227" s="15">
        <f t="shared" si="253"/>
        <v>2.9673830763510267E-4</v>
      </c>
      <c r="AH227" s="15">
        <f t="shared" si="254"/>
        <v>9.7937136394747881E-3</v>
      </c>
      <c r="AI227" s="1">
        <f t="shared" si="218"/>
        <v>629068.90243696864</v>
      </c>
      <c r="AJ227" s="1">
        <f t="shared" si="219"/>
        <v>260117.26341248053</v>
      </c>
      <c r="AK227" s="1">
        <f t="shared" si="220"/>
        <v>92218.165702939878</v>
      </c>
      <c r="AL227" s="14">
        <f t="shared" si="255"/>
        <v>80.677782988873147</v>
      </c>
      <c r="AM227" s="14">
        <f t="shared" si="256"/>
        <v>19.103220289967609</v>
      </c>
      <c r="AN227" s="14">
        <f t="shared" si="257"/>
        <v>6.0739421886437892</v>
      </c>
      <c r="AO227" s="11">
        <f t="shared" si="258"/>
        <v>3.6976904004059528E-3</v>
      </c>
      <c r="AP227" s="11">
        <f t="shared" si="259"/>
        <v>4.6581146514876283E-3</v>
      </c>
      <c r="AQ227" s="11">
        <f t="shared" si="260"/>
        <v>4.225497723189366E-3</v>
      </c>
      <c r="AR227" s="1">
        <f t="shared" si="273"/>
        <v>330880.24564735597</v>
      </c>
      <c r="AS227" s="1">
        <f t="shared" si="261"/>
        <v>138561.5974974152</v>
      </c>
      <c r="AT227" s="1">
        <f t="shared" si="262"/>
        <v>48844.547618967568</v>
      </c>
      <c r="AU227" s="1">
        <f t="shared" si="221"/>
        <v>66176.049129471197</v>
      </c>
      <c r="AV227" s="1">
        <f t="shared" si="222"/>
        <v>27712.319499483041</v>
      </c>
      <c r="AW227" s="1">
        <f t="shared" si="223"/>
        <v>9768.9095237935144</v>
      </c>
      <c r="AX227" s="17">
        <f t="shared" si="263"/>
        <v>0.99</v>
      </c>
      <c r="AY227" s="17">
        <v>0.05</v>
      </c>
      <c r="AZ227" s="17">
        <v>0</v>
      </c>
      <c r="BA227" s="2">
        <f t="shared" si="274"/>
        <v>5237.1462234448927</v>
      </c>
      <c r="BB227" s="17">
        <f t="shared" si="264"/>
        <v>3.3135872568378823E-6</v>
      </c>
      <c r="BC227" s="17">
        <f t="shared" si="265"/>
        <v>2.7330144090962792E-3</v>
      </c>
      <c r="BD227" s="17">
        <f t="shared" si="266"/>
        <v>1.971502540053776E-2</v>
      </c>
      <c r="BE227" s="1">
        <f t="shared" si="267"/>
        <v>84.670027221198595</v>
      </c>
      <c r="BF227" s="1">
        <f t="shared" si="268"/>
        <v>1396.2700327501259</v>
      </c>
      <c r="BG227" s="1">
        <f t="shared" si="269"/>
        <v>-1480.9400599713244</v>
      </c>
      <c r="BH227" s="12">
        <f t="shared" si="282"/>
        <v>2.5639130220347992</v>
      </c>
      <c r="BI227" s="2">
        <f t="shared" si="283"/>
        <v>6.5608917886785003E-7</v>
      </c>
      <c r="BJ227" s="2">
        <f t="shared" si="275"/>
        <v>2.658320731493001E-5</v>
      </c>
      <c r="BK227" s="2">
        <f t="shared" si="276"/>
        <v>-3.8868222654384907E-5</v>
      </c>
      <c r="BL227" s="2">
        <f t="shared" si="284"/>
        <v>0.21708694867036629</v>
      </c>
      <c r="BM227" s="2">
        <f t="shared" si="277"/>
        <v>3.6834116721616756</v>
      </c>
      <c r="BN227" s="2">
        <f t="shared" si="278"/>
        <v>-1.8985007523067376</v>
      </c>
      <c r="BO227" s="2">
        <f t="shared" si="279"/>
        <v>766019.9340085272</v>
      </c>
      <c r="BP227" s="2">
        <f t="shared" si="280"/>
        <v>46.906320974769471</v>
      </c>
      <c r="BQ227" s="2">
        <f t="shared" si="281"/>
        <v>0</v>
      </c>
      <c r="BR227" s="11">
        <f t="shared" si="285"/>
        <v>3.5141166820240127E-2</v>
      </c>
      <c r="BS227" s="11"/>
      <c r="BT227" s="11"/>
    </row>
    <row r="228" spans="1:72" x14ac:dyDescent="0.3">
      <c r="A228" s="2">
        <f t="shared" si="224"/>
        <v>2182</v>
      </c>
      <c r="B228" s="5">
        <f t="shared" si="225"/>
        <v>1165.3923936726428</v>
      </c>
      <c r="C228" s="5">
        <f t="shared" si="226"/>
        <v>2964.1033583830767</v>
      </c>
      <c r="D228" s="5">
        <f t="shared" si="227"/>
        <v>4369.7560558412706</v>
      </c>
      <c r="E228" s="15">
        <f t="shared" si="228"/>
        <v>6.0546365986395154E-7</v>
      </c>
      <c r="F228" s="15">
        <f t="shared" si="229"/>
        <v>1.1928040095887166E-6</v>
      </c>
      <c r="G228" s="15">
        <f t="shared" si="230"/>
        <v>2.4350669549861471E-6</v>
      </c>
      <c r="H228" s="5">
        <f t="shared" si="231"/>
        <v>332436.1188008688</v>
      </c>
      <c r="I228" s="5">
        <f t="shared" si="232"/>
        <v>139382.33182934206</v>
      </c>
      <c r="J228" s="5">
        <f t="shared" si="233"/>
        <v>49106.99170640095</v>
      </c>
      <c r="K228" s="5">
        <f t="shared" si="234"/>
        <v>285256.8118736578</v>
      </c>
      <c r="L228" s="5">
        <f t="shared" si="235"/>
        <v>47023.438448980189</v>
      </c>
      <c r="M228" s="5">
        <f t="shared" si="236"/>
        <v>11237.925201970298</v>
      </c>
      <c r="N228" s="15">
        <f t="shared" si="237"/>
        <v>4.7016160562922682E-3</v>
      </c>
      <c r="O228" s="15">
        <f t="shared" si="238"/>
        <v>5.9220454378510201E-3</v>
      </c>
      <c r="P228" s="15">
        <f t="shared" si="239"/>
        <v>5.3705996206201423E-3</v>
      </c>
      <c r="Q228" s="5">
        <f t="shared" si="240"/>
        <v>7306.4275712005128</v>
      </c>
      <c r="R228" s="5">
        <f t="shared" si="241"/>
        <v>10149.87543933029</v>
      </c>
      <c r="S228" s="5">
        <f t="shared" si="242"/>
        <v>5991.070115152942</v>
      </c>
      <c r="T228" s="5">
        <f t="shared" si="243"/>
        <v>21.978440843177772</v>
      </c>
      <c r="U228" s="5">
        <f t="shared" si="244"/>
        <v>72.820387678387149</v>
      </c>
      <c r="V228" s="5">
        <f t="shared" si="245"/>
        <v>122.00034876850386</v>
      </c>
      <c r="W228" s="15">
        <f t="shared" si="246"/>
        <v>-1.0734613539272964E-2</v>
      </c>
      <c r="X228" s="15">
        <f t="shared" si="247"/>
        <v>-1.217998157191269E-2</v>
      </c>
      <c r="Y228" s="15">
        <f t="shared" si="248"/>
        <v>-9.7425357312937999E-3</v>
      </c>
      <c r="Z228" s="5">
        <f t="shared" si="270"/>
        <v>84.66502188308931</v>
      </c>
      <c r="AA228" s="5">
        <f t="shared" si="271"/>
        <v>29363.570544762493</v>
      </c>
      <c r="AB228" s="5">
        <f t="shared" si="272"/>
        <v>75521.675449154471</v>
      </c>
      <c r="AC228" s="16">
        <f t="shared" si="249"/>
        <v>1.1517258619560975</v>
      </c>
      <c r="AD228" s="16">
        <f t="shared" si="250"/>
        <v>3.0259880804595465</v>
      </c>
      <c r="AE228" s="16">
        <f t="shared" si="251"/>
        <v>12.549966802341732</v>
      </c>
      <c r="AF228" s="15">
        <f t="shared" si="252"/>
        <v>-4.0504037456468023E-3</v>
      </c>
      <c r="AG228" s="15">
        <f t="shared" si="253"/>
        <v>2.9673830763510267E-4</v>
      </c>
      <c r="AH228" s="15">
        <f t="shared" si="254"/>
        <v>9.7937136394747881E-3</v>
      </c>
      <c r="AI228" s="1">
        <f t="shared" si="218"/>
        <v>632338.06132274296</v>
      </c>
      <c r="AJ228" s="1">
        <f t="shared" si="219"/>
        <v>261817.85657071552</v>
      </c>
      <c r="AK228" s="1">
        <f t="shared" si="220"/>
        <v>92765.258656439401</v>
      </c>
      <c r="AL228" s="14">
        <f t="shared" si="255"/>
        <v>80.97312123792031</v>
      </c>
      <c r="AM228" s="14">
        <f t="shared" si="256"/>
        <v>19.191315430387672</v>
      </c>
      <c r="AN228" s="14">
        <f t="shared" si="257"/>
        <v>6.0993509632437979</v>
      </c>
      <c r="AO228" s="11">
        <f t="shared" si="258"/>
        <v>3.660713496401893E-3</v>
      </c>
      <c r="AP228" s="11">
        <f t="shared" si="259"/>
        <v>4.6115335049727521E-3</v>
      </c>
      <c r="AQ228" s="11">
        <f t="shared" si="260"/>
        <v>4.1832427459574722E-3</v>
      </c>
      <c r="AR228" s="1">
        <f t="shared" si="273"/>
        <v>332436.1188008688</v>
      </c>
      <c r="AS228" s="1">
        <f t="shared" si="261"/>
        <v>139382.33182934206</v>
      </c>
      <c r="AT228" s="1">
        <f t="shared" si="262"/>
        <v>49106.99170640095</v>
      </c>
      <c r="AU228" s="1">
        <f t="shared" si="221"/>
        <v>66487.223760173758</v>
      </c>
      <c r="AV228" s="1">
        <f t="shared" si="222"/>
        <v>27876.466365868415</v>
      </c>
      <c r="AW228" s="1">
        <f t="shared" si="223"/>
        <v>9821.3983412801899</v>
      </c>
      <c r="AX228" s="17">
        <f t="shared" si="263"/>
        <v>0.99</v>
      </c>
      <c r="AY228" s="17">
        <v>0.05</v>
      </c>
      <c r="AZ228" s="17">
        <v>0</v>
      </c>
      <c r="BA228" s="2">
        <f t="shared" si="274"/>
        <v>5248.4955507900031</v>
      </c>
      <c r="BB228" s="17">
        <f t="shared" si="264"/>
        <v>3.2311018565222583E-6</v>
      </c>
      <c r="BC228" s="17">
        <f t="shared" si="265"/>
        <v>2.67273539446434E-3</v>
      </c>
      <c r="BD228" s="17">
        <f t="shared" si="266"/>
        <v>1.9511161031249787E-2</v>
      </c>
      <c r="BE228" s="1">
        <f t="shared" si="267"/>
        <v>83.818098102949023</v>
      </c>
      <c r="BF228" s="1">
        <f t="shared" si="268"/>
        <v>1389.6974729352876</v>
      </c>
      <c r="BG228" s="1">
        <f t="shared" si="269"/>
        <v>-1473.5155710382364</v>
      </c>
      <c r="BH228" s="12">
        <f t="shared" si="282"/>
        <v>2.5373759711909676</v>
      </c>
      <c r="BI228" s="2">
        <f t="shared" si="283"/>
        <v>6.3975712358948644E-7</v>
      </c>
      <c r="BJ228" s="2">
        <f t="shared" si="275"/>
        <v>2.6013002495761156E-5</v>
      </c>
      <c r="BK228" s="2">
        <f t="shared" si="276"/>
        <v>-3.8068540478736028E-5</v>
      </c>
      <c r="BL228" s="2">
        <f t="shared" si="284"/>
        <v>0.21267837514129662</v>
      </c>
      <c r="BM228" s="2">
        <f t="shared" si="277"/>
        <v>3.6257529457416844</v>
      </c>
      <c r="BN228" s="2">
        <f t="shared" si="278"/>
        <v>-1.869431501564079</v>
      </c>
      <c r="BO228" s="2">
        <f t="shared" si="279"/>
        <v>777444.4517768342</v>
      </c>
      <c r="BP228" s="2">
        <f t="shared" si="280"/>
        <v>47.467773585935163</v>
      </c>
      <c r="BQ228" s="2">
        <f t="shared" si="281"/>
        <v>0</v>
      </c>
      <c r="BR228" s="11">
        <f t="shared" si="285"/>
        <v>3.509011909710133E-2</v>
      </c>
      <c r="BS228" s="11"/>
      <c r="BT228" s="11"/>
    </row>
    <row r="229" spans="1:72" x14ac:dyDescent="0.3">
      <c r="A229" s="2">
        <f t="shared" si="224"/>
        <v>2183</v>
      </c>
      <c r="B229" s="5">
        <f t="shared" si="225"/>
        <v>1165.3930639952493</v>
      </c>
      <c r="C229" s="5">
        <f t="shared" si="226"/>
        <v>2964.1067171977288</v>
      </c>
      <c r="D229" s="5">
        <f t="shared" si="227"/>
        <v>4369.7661644574155</v>
      </c>
      <c r="E229" s="15">
        <f t="shared" si="228"/>
        <v>5.7519047687075398E-7</v>
      </c>
      <c r="F229" s="15">
        <f t="shared" si="229"/>
        <v>1.1331638091092807E-6</v>
      </c>
      <c r="G229" s="15">
        <f t="shared" si="230"/>
        <v>2.3133136072368396E-6</v>
      </c>
      <c r="H229" s="5">
        <f t="shared" si="231"/>
        <v>333983.67793385353</v>
      </c>
      <c r="I229" s="5">
        <f t="shared" si="232"/>
        <v>140199.67109284128</v>
      </c>
      <c r="J229" s="5">
        <f t="shared" si="233"/>
        <v>49368.206732136285</v>
      </c>
      <c r="K229" s="5">
        <f t="shared" si="234"/>
        <v>286584.57669970737</v>
      </c>
      <c r="L229" s="5">
        <f t="shared" si="235"/>
        <v>47299.130722724542</v>
      </c>
      <c r="M229" s="5">
        <f t="shared" si="236"/>
        <v>11297.677009283683</v>
      </c>
      <c r="N229" s="15">
        <f t="shared" si="237"/>
        <v>4.6546296907981066E-3</v>
      </c>
      <c r="O229" s="15">
        <f t="shared" si="238"/>
        <v>5.8628693017308553E-3</v>
      </c>
      <c r="P229" s="15">
        <f t="shared" si="239"/>
        <v>5.3169785560513994E-3</v>
      </c>
      <c r="Q229" s="5">
        <f t="shared" si="240"/>
        <v>7261.6437159941306</v>
      </c>
      <c r="R229" s="5">
        <f t="shared" si="241"/>
        <v>10085.04416569408</v>
      </c>
      <c r="S229" s="5">
        <f t="shared" si="242"/>
        <v>5964.2597464430255</v>
      </c>
      <c r="T229" s="5">
        <f t="shared" si="243"/>
        <v>21.742510774530487</v>
      </c>
      <c r="U229" s="5">
        <f t="shared" si="244"/>
        <v>71.933436698404861</v>
      </c>
      <c r="V229" s="5">
        <f t="shared" si="245"/>
        <v>120.8117560113964</v>
      </c>
      <c r="W229" s="15">
        <f t="shared" si="246"/>
        <v>-1.0734613539272964E-2</v>
      </c>
      <c r="X229" s="15">
        <f t="shared" si="247"/>
        <v>-1.217998157191269E-2</v>
      </c>
      <c r="Y229" s="15">
        <f t="shared" si="248"/>
        <v>-9.7425357312937999E-3</v>
      </c>
      <c r="Z229" s="5">
        <f t="shared" si="270"/>
        <v>83.809174382917973</v>
      </c>
      <c r="AA229" s="5">
        <f t="shared" si="271"/>
        <v>29186.39014349657</v>
      </c>
      <c r="AB229" s="5">
        <f t="shared" si="272"/>
        <v>75924.098162832175</v>
      </c>
      <c r="AC229" s="16">
        <f t="shared" si="249"/>
        <v>1.1470609072108722</v>
      </c>
      <c r="AD229" s="16">
        <f t="shared" si="250"/>
        <v>3.0268860070414658</v>
      </c>
      <c r="AE229" s="16">
        <f t="shared" si="251"/>
        <v>12.672877583388782</v>
      </c>
      <c r="AF229" s="15">
        <f t="shared" si="252"/>
        <v>-4.0504037456468023E-3</v>
      </c>
      <c r="AG229" s="15">
        <f t="shared" si="253"/>
        <v>2.9673830763510267E-4</v>
      </c>
      <c r="AH229" s="15">
        <f t="shared" si="254"/>
        <v>9.7937136394747881E-3</v>
      </c>
      <c r="AI229" s="1">
        <f t="shared" si="218"/>
        <v>635591.4789506424</v>
      </c>
      <c r="AJ229" s="1">
        <f t="shared" si="219"/>
        <v>263512.53727951238</v>
      </c>
      <c r="AK229" s="1">
        <f t="shared" si="220"/>
        <v>93310.13113207565</v>
      </c>
      <c r="AL229" s="14">
        <f t="shared" si="255"/>
        <v>81.266576441704146</v>
      </c>
      <c r="AM229" s="14">
        <f t="shared" si="256"/>
        <v>19.278931810558287</v>
      </c>
      <c r="AN229" s="14">
        <f t="shared" si="257"/>
        <v>6.1246108782591149</v>
      </c>
      <c r="AO229" s="11">
        <f t="shared" si="258"/>
        <v>3.6241063614378742E-3</v>
      </c>
      <c r="AP229" s="11">
        <f t="shared" si="259"/>
        <v>4.5654181699230243E-3</v>
      </c>
      <c r="AQ229" s="11">
        <f t="shared" si="260"/>
        <v>4.1414103184978972E-3</v>
      </c>
      <c r="AR229" s="1">
        <f t="shared" si="273"/>
        <v>333983.67793385353</v>
      </c>
      <c r="AS229" s="1">
        <f t="shared" si="261"/>
        <v>140199.67109284128</v>
      </c>
      <c r="AT229" s="1">
        <f t="shared" si="262"/>
        <v>49368.206732136285</v>
      </c>
      <c r="AU229" s="1">
        <f t="shared" si="221"/>
        <v>66796.735586770708</v>
      </c>
      <c r="AV229" s="1">
        <f t="shared" si="222"/>
        <v>28039.934218568258</v>
      </c>
      <c r="AW229" s="1">
        <f t="shared" si="223"/>
        <v>9873.6413464272573</v>
      </c>
      <c r="AX229" s="17">
        <f t="shared" si="263"/>
        <v>0.99</v>
      </c>
      <c r="AY229" s="17">
        <v>0.05</v>
      </c>
      <c r="AZ229" s="17">
        <v>0</v>
      </c>
      <c r="BA229" s="2">
        <f t="shared" si="274"/>
        <v>5259.7148740355833</v>
      </c>
      <c r="BB229" s="17">
        <f t="shared" si="264"/>
        <v>3.1505764514190981E-6</v>
      </c>
      <c r="BC229" s="17">
        <f t="shared" si="265"/>
        <v>2.6137081493154929E-3</v>
      </c>
      <c r="BD229" s="17">
        <f t="shared" si="266"/>
        <v>1.9308831523496647E-2</v>
      </c>
      <c r="BE229" s="1">
        <f t="shared" si="267"/>
        <v>82.970818591877574</v>
      </c>
      <c r="BF229" s="1">
        <f t="shared" si="268"/>
        <v>1383.0348014076703</v>
      </c>
      <c r="BG229" s="1">
        <f t="shared" si="269"/>
        <v>-1466.0056199995479</v>
      </c>
      <c r="BH229" s="12">
        <f t="shared" si="282"/>
        <v>2.5110403929028742</v>
      </c>
      <c r="BI229" s="2">
        <f t="shared" si="283"/>
        <v>6.238131447677838E-7</v>
      </c>
      <c r="BJ229" s="2">
        <f t="shared" si="275"/>
        <v>2.5453934464175112E-5</v>
      </c>
      <c r="BK229" s="2">
        <f t="shared" si="276"/>
        <v>-3.7283097480277778E-5</v>
      </c>
      <c r="BL229" s="2">
        <f t="shared" si="284"/>
        <v>0.20834340843302784</v>
      </c>
      <c r="BM229" s="2">
        <f t="shared" si="277"/>
        <v>3.568633239896088</v>
      </c>
      <c r="BN229" s="2">
        <f t="shared" si="278"/>
        <v>-1.8405996640207427</v>
      </c>
      <c r="BO229" s="2">
        <f t="shared" si="279"/>
        <v>789039.72885791131</v>
      </c>
      <c r="BP229" s="2">
        <f t="shared" si="280"/>
        <v>48.035975125235268</v>
      </c>
      <c r="BQ229" s="2">
        <f t="shared" si="281"/>
        <v>0</v>
      </c>
      <c r="BR229" s="11">
        <f t="shared" si="285"/>
        <v>3.5039574435453219E-2</v>
      </c>
      <c r="BS229" s="11"/>
      <c r="BT229" s="11"/>
    </row>
    <row r="230" spans="1:72" x14ac:dyDescent="0.3">
      <c r="A230" s="2">
        <f t="shared" si="224"/>
        <v>2184</v>
      </c>
      <c r="B230" s="5">
        <f t="shared" si="225"/>
        <v>1165.3937008020919</v>
      </c>
      <c r="C230" s="5">
        <f t="shared" si="226"/>
        <v>2964.1099080752642</v>
      </c>
      <c r="D230" s="5">
        <f t="shared" si="227"/>
        <v>4369.775767664968</v>
      </c>
      <c r="E230" s="15">
        <f t="shared" si="228"/>
        <v>5.4643095302721625E-7</v>
      </c>
      <c r="F230" s="15">
        <f t="shared" si="229"/>
        <v>1.0765056186538167E-6</v>
      </c>
      <c r="G230" s="15">
        <f t="shared" si="230"/>
        <v>2.1976479268749977E-6</v>
      </c>
      <c r="H230" s="5">
        <f t="shared" si="231"/>
        <v>335522.89599175734</v>
      </c>
      <c r="I230" s="5">
        <f t="shared" si="232"/>
        <v>141013.58173966676</v>
      </c>
      <c r="J230" s="5">
        <f t="shared" si="233"/>
        <v>49628.184617352767</v>
      </c>
      <c r="K230" s="5">
        <f t="shared" si="234"/>
        <v>287905.19097608892</v>
      </c>
      <c r="L230" s="5">
        <f t="shared" si="235"/>
        <v>47573.668356728878</v>
      </c>
      <c r="M230" s="5">
        <f t="shared" si="236"/>
        <v>11357.146740706119</v>
      </c>
      <c r="N230" s="15">
        <f t="shared" si="237"/>
        <v>4.6081135683910812E-3</v>
      </c>
      <c r="O230" s="15">
        <f t="shared" si="238"/>
        <v>5.8042849796484663E-3</v>
      </c>
      <c r="P230" s="15">
        <f t="shared" si="239"/>
        <v>5.2638902115511588E-3</v>
      </c>
      <c r="Q230" s="5">
        <f t="shared" si="240"/>
        <v>7216.7999926808316</v>
      </c>
      <c r="R230" s="5">
        <f t="shared" si="241"/>
        <v>10020.042797464397</v>
      </c>
      <c r="S230" s="5">
        <f t="shared" si="242"/>
        <v>5937.2551202781815</v>
      </c>
      <c r="T230" s="5">
        <f t="shared" si="243"/>
        <v>21.509113323992423</v>
      </c>
      <c r="U230" s="5">
        <f t="shared" si="244"/>
        <v>71.057288765013936</v>
      </c>
      <c r="V230" s="5">
        <f t="shared" si="245"/>
        <v>119.63474316169501</v>
      </c>
      <c r="W230" s="15">
        <f t="shared" si="246"/>
        <v>-1.0734613539272964E-2</v>
      </c>
      <c r="X230" s="15">
        <f t="shared" si="247"/>
        <v>-1.217998157191269E-2</v>
      </c>
      <c r="Y230" s="15">
        <f t="shared" si="248"/>
        <v>-9.7425357312937999E-3</v>
      </c>
      <c r="Z230" s="5">
        <f t="shared" si="270"/>
        <v>82.958095977954926</v>
      </c>
      <c r="AA230" s="5">
        <f t="shared" si="271"/>
        <v>29008.570512826744</v>
      </c>
      <c r="AB230" s="5">
        <f t="shared" si="272"/>
        <v>76324.584961528177</v>
      </c>
      <c r="AC230" s="16">
        <f t="shared" si="249"/>
        <v>1.1424148474158202</v>
      </c>
      <c r="AD230" s="16">
        <f t="shared" si="250"/>
        <v>3.0277842000725999</v>
      </c>
      <c r="AE230" s="16">
        <f t="shared" si="251"/>
        <v>12.796992117428612</v>
      </c>
      <c r="AF230" s="15">
        <f t="shared" si="252"/>
        <v>-4.0504037456468023E-3</v>
      </c>
      <c r="AG230" s="15">
        <f t="shared" si="253"/>
        <v>2.9673830763510267E-4</v>
      </c>
      <c r="AH230" s="15">
        <f t="shared" si="254"/>
        <v>9.7937136394747881E-3</v>
      </c>
      <c r="AI230" s="1">
        <f t="shared" si="218"/>
        <v>638829.06664234889</v>
      </c>
      <c r="AJ230" s="1">
        <f t="shared" si="219"/>
        <v>265201.21777012938</v>
      </c>
      <c r="AK230" s="1">
        <f t="shared" si="220"/>
        <v>93852.759365295351</v>
      </c>
      <c r="AL230" s="14">
        <f t="shared" si="255"/>
        <v>81.55814997119225</v>
      </c>
      <c r="AM230" s="14">
        <f t="shared" si="256"/>
        <v>19.366068032287071</v>
      </c>
      <c r="AN230" s="14">
        <f t="shared" si="257"/>
        <v>6.1497217596802418</v>
      </c>
      <c r="AO230" s="11">
        <f t="shared" si="258"/>
        <v>3.5878652978234954E-3</v>
      </c>
      <c r="AP230" s="11">
        <f t="shared" si="259"/>
        <v>4.519763988223794E-3</v>
      </c>
      <c r="AQ230" s="11">
        <f t="shared" si="260"/>
        <v>4.0999962153129184E-3</v>
      </c>
      <c r="AR230" s="1">
        <f t="shared" si="273"/>
        <v>335522.89599175734</v>
      </c>
      <c r="AS230" s="1">
        <f t="shared" si="261"/>
        <v>141013.58173966676</v>
      </c>
      <c r="AT230" s="1">
        <f t="shared" si="262"/>
        <v>49628.184617352767</v>
      </c>
      <c r="AU230" s="1">
        <f t="shared" si="221"/>
        <v>67104.579198351465</v>
      </c>
      <c r="AV230" s="1">
        <f t="shared" si="222"/>
        <v>28202.716347933354</v>
      </c>
      <c r="AW230" s="1">
        <f t="shared" si="223"/>
        <v>9925.6369234705544</v>
      </c>
      <c r="AX230" s="17">
        <f t="shared" si="263"/>
        <v>0.99</v>
      </c>
      <c r="AY230" s="17">
        <v>0.05</v>
      </c>
      <c r="AZ230" s="17">
        <v>0</v>
      </c>
      <c r="BA230" s="2">
        <f t="shared" si="274"/>
        <v>5270.8056785166445</v>
      </c>
      <c r="BB230" s="17">
        <f t="shared" si="264"/>
        <v>3.071968612599538E-6</v>
      </c>
      <c r="BC230" s="17">
        <f t="shared" si="265"/>
        <v>2.555909924257669E-3</v>
      </c>
      <c r="BD230" s="17">
        <f t="shared" si="266"/>
        <v>1.9108043539151957E-2</v>
      </c>
      <c r="BE230" s="1">
        <f t="shared" si="267"/>
        <v>82.128260173508366</v>
      </c>
      <c r="BF230" s="1">
        <f t="shared" si="268"/>
        <v>1376.2852323790751</v>
      </c>
      <c r="BG230" s="1">
        <f t="shared" si="269"/>
        <v>-1458.4134925525832</v>
      </c>
      <c r="BH230" s="12">
        <f t="shared" si="282"/>
        <v>2.4849070922965195</v>
      </c>
      <c r="BI230" s="2">
        <f t="shared" si="283"/>
        <v>6.0824884159559279E-7</v>
      </c>
      <c r="BJ230" s="2">
        <f t="shared" si="275"/>
        <v>2.4905831688484808E-5</v>
      </c>
      <c r="BK230" s="2">
        <f t="shared" si="276"/>
        <v>-3.651173278941269E-5</v>
      </c>
      <c r="BL230" s="2">
        <f t="shared" si="284"/>
        <v>0.20408141281578496</v>
      </c>
      <c r="BM230" s="2">
        <f t="shared" si="277"/>
        <v>3.512060532598535</v>
      </c>
      <c r="BN230" s="2">
        <f t="shared" si="278"/>
        <v>-1.8120110155724254</v>
      </c>
      <c r="BO230" s="2">
        <f t="shared" si="279"/>
        <v>800808.31922687613</v>
      </c>
      <c r="BP230" s="2">
        <f t="shared" si="280"/>
        <v>48.611006763437267</v>
      </c>
      <c r="BQ230" s="2">
        <f t="shared" si="281"/>
        <v>0</v>
      </c>
      <c r="BR230" s="11">
        <f t="shared" si="285"/>
        <v>3.4989527956401395E-2</v>
      </c>
      <c r="BS230" s="11"/>
      <c r="BT230" s="11"/>
    </row>
    <row r="231" spans="1:72" x14ac:dyDescent="0.3">
      <c r="A231" s="2">
        <f t="shared" si="224"/>
        <v>2185</v>
      </c>
      <c r="B231" s="5">
        <f t="shared" si="225"/>
        <v>1165.394305768923</v>
      </c>
      <c r="C231" s="5">
        <f t="shared" si="226"/>
        <v>2964.1129394121863</v>
      </c>
      <c r="D231" s="5">
        <f t="shared" si="227"/>
        <v>4369.7848907321913</v>
      </c>
      <c r="E231" s="15">
        <f t="shared" si="228"/>
        <v>5.1910940537585537E-7</v>
      </c>
      <c r="F231" s="15">
        <f t="shared" si="229"/>
        <v>1.0226803377211258E-6</v>
      </c>
      <c r="G231" s="15">
        <f t="shared" si="230"/>
        <v>2.0877655305312479E-6</v>
      </c>
      <c r="H231" s="5">
        <f t="shared" si="231"/>
        <v>337053.74751839641</v>
      </c>
      <c r="I231" s="5">
        <f t="shared" si="232"/>
        <v>141824.03122030396</v>
      </c>
      <c r="J231" s="5">
        <f t="shared" si="233"/>
        <v>49886.917593249302</v>
      </c>
      <c r="K231" s="5">
        <f t="shared" si="234"/>
        <v>289218.6325691797</v>
      </c>
      <c r="L231" s="5">
        <f t="shared" si="235"/>
        <v>47847.040284648909</v>
      </c>
      <c r="M231" s="5">
        <f t="shared" si="236"/>
        <v>11416.332574871978</v>
      </c>
      <c r="N231" s="15">
        <f t="shared" si="237"/>
        <v>4.5620629091047693E-3</v>
      </c>
      <c r="O231" s="15">
        <f t="shared" si="238"/>
        <v>5.7462864934056945E-3</v>
      </c>
      <c r="P231" s="15">
        <f t="shared" si="239"/>
        <v>5.2113295281925875E-3</v>
      </c>
      <c r="Q231" s="5">
        <f t="shared" si="240"/>
        <v>7171.904231337925</v>
      </c>
      <c r="R231" s="5">
        <f t="shared" si="241"/>
        <v>9954.8857786628396</v>
      </c>
      <c r="S231" s="5">
        <f t="shared" si="242"/>
        <v>5910.0630881188899</v>
      </c>
      <c r="T231" s="5">
        <f t="shared" si="243"/>
        <v>21.278221304886937</v>
      </c>
      <c r="U231" s="5">
        <f t="shared" si="244"/>
        <v>70.191812297305987</v>
      </c>
      <c r="V231" s="5">
        <f t="shared" si="245"/>
        <v>118.46919740173804</v>
      </c>
      <c r="W231" s="15">
        <f t="shared" si="246"/>
        <v>-1.0734613539272964E-2</v>
      </c>
      <c r="X231" s="15">
        <f t="shared" si="247"/>
        <v>-1.217998157191269E-2</v>
      </c>
      <c r="Y231" s="15">
        <f t="shared" si="248"/>
        <v>-9.7425357312937999E-3</v>
      </c>
      <c r="Z231" s="5">
        <f t="shared" si="270"/>
        <v>82.111855869329048</v>
      </c>
      <c r="AA231" s="5">
        <f t="shared" si="271"/>
        <v>28830.15337597852</v>
      </c>
      <c r="AB231" s="5">
        <f t="shared" si="272"/>
        <v>76723.12361027133</v>
      </c>
      <c r="AC231" s="16">
        <f t="shared" si="249"/>
        <v>1.1377876060387646</v>
      </c>
      <c r="AD231" s="16">
        <f t="shared" si="250"/>
        <v>3.0286826596320138</v>
      </c>
      <c r="AE231" s="16">
        <f t="shared" si="251"/>
        <v>12.922322193673324</v>
      </c>
      <c r="AF231" s="15">
        <f t="shared" si="252"/>
        <v>-4.0504037456468023E-3</v>
      </c>
      <c r="AG231" s="15">
        <f t="shared" si="253"/>
        <v>2.9673830763510267E-4</v>
      </c>
      <c r="AH231" s="15">
        <f t="shared" si="254"/>
        <v>9.7937136394747881E-3</v>
      </c>
      <c r="AI231" s="1">
        <f t="shared" si="218"/>
        <v>642050.73917646555</v>
      </c>
      <c r="AJ231" s="1">
        <f t="shared" si="219"/>
        <v>266883.81234104978</v>
      </c>
      <c r="AK231" s="1">
        <f t="shared" si="220"/>
        <v>94393.120352236365</v>
      </c>
      <c r="AL231" s="14">
        <f t="shared" si="255"/>
        <v>81.847843430668206</v>
      </c>
      <c r="AM231" s="14">
        <f t="shared" si="256"/>
        <v>19.452722788604039</v>
      </c>
      <c r="AN231" s="14">
        <f t="shared" si="257"/>
        <v>6.1746834572607598</v>
      </c>
      <c r="AO231" s="11">
        <f t="shared" si="258"/>
        <v>3.5519866448452606E-3</v>
      </c>
      <c r="AP231" s="11">
        <f t="shared" si="259"/>
        <v>4.4745663483415563E-3</v>
      </c>
      <c r="AQ231" s="11">
        <f t="shared" si="260"/>
        <v>4.0589962531597888E-3</v>
      </c>
      <c r="AR231" s="1">
        <f t="shared" si="273"/>
        <v>337053.74751839641</v>
      </c>
      <c r="AS231" s="1">
        <f t="shared" si="261"/>
        <v>141824.03122030396</v>
      </c>
      <c r="AT231" s="1">
        <f t="shared" si="262"/>
        <v>49886.917593249302</v>
      </c>
      <c r="AU231" s="1">
        <f t="shared" si="221"/>
        <v>67410.749503679282</v>
      </c>
      <c r="AV231" s="1">
        <f t="shared" si="222"/>
        <v>28364.806244060794</v>
      </c>
      <c r="AW231" s="1">
        <f t="shared" si="223"/>
        <v>9977.3835186498618</v>
      </c>
      <c r="AX231" s="17">
        <f t="shared" si="263"/>
        <v>0.99</v>
      </c>
      <c r="AY231" s="17">
        <v>0.05</v>
      </c>
      <c r="AZ231" s="17">
        <v>0</v>
      </c>
      <c r="BA231" s="2">
        <f t="shared" si="274"/>
        <v>5281.7694421059596</v>
      </c>
      <c r="BB231" s="17">
        <f t="shared" si="264"/>
        <v>2.9952366448518848E-6</v>
      </c>
      <c r="BC231" s="17">
        <f t="shared" si="265"/>
        <v>2.4993182461523285E-3</v>
      </c>
      <c r="BD231" s="17">
        <f t="shared" si="266"/>
        <v>1.8908803024789127E-2</v>
      </c>
      <c r="BE231" s="1">
        <f t="shared" si="267"/>
        <v>81.290491366196079</v>
      </c>
      <c r="BF231" s="1">
        <f t="shared" si="268"/>
        <v>1369.4519404269729</v>
      </c>
      <c r="BG231" s="1">
        <f t="shared" si="269"/>
        <v>-1450.7424317931686</v>
      </c>
      <c r="BH231" s="12">
        <f t="shared" si="282"/>
        <v>2.4589767827397306</v>
      </c>
      <c r="BI231" s="2">
        <f t="shared" si="283"/>
        <v>5.9305595853641738E-7</v>
      </c>
      <c r="BJ231" s="2">
        <f t="shared" si="275"/>
        <v>2.4368523291968298E-5</v>
      </c>
      <c r="BK231" s="2">
        <f t="shared" si="276"/>
        <v>-3.5754283183027446E-5</v>
      </c>
      <c r="BL231" s="2">
        <f t="shared" si="284"/>
        <v>0.19989173331281421</v>
      </c>
      <c r="BM231" s="2">
        <f t="shared" si="277"/>
        <v>3.4560422081528164</v>
      </c>
      <c r="BN231" s="2">
        <f t="shared" si="278"/>
        <v>-1.7836709787573894</v>
      </c>
      <c r="BO231" s="2">
        <f t="shared" si="279"/>
        <v>812752.81507271831</v>
      </c>
      <c r="BP231" s="2">
        <f t="shared" si="280"/>
        <v>49.192950648147686</v>
      </c>
      <c r="BQ231" s="2">
        <f t="shared" si="281"/>
        <v>0</v>
      </c>
      <c r="BR231" s="11">
        <f t="shared" si="285"/>
        <v>3.4939974827411263E-2</v>
      </c>
      <c r="BS231" s="11"/>
      <c r="BT231" s="11"/>
    </row>
    <row r="232" spans="1:72" x14ac:dyDescent="0.3">
      <c r="A232" s="2">
        <f t="shared" si="224"/>
        <v>2186</v>
      </c>
      <c r="B232" s="5">
        <f t="shared" si="225"/>
        <v>1165.3948804877107</v>
      </c>
      <c r="C232" s="5">
        <f t="shared" si="226"/>
        <v>2964.1158191852069</v>
      </c>
      <c r="D232" s="5">
        <f t="shared" si="227"/>
        <v>4369.7935576641485</v>
      </c>
      <c r="E232" s="15">
        <f t="shared" si="228"/>
        <v>4.9315393510706261E-7</v>
      </c>
      <c r="F232" s="15">
        <f t="shared" si="229"/>
        <v>9.7154632083506949E-7</v>
      </c>
      <c r="G232" s="15">
        <f t="shared" si="230"/>
        <v>1.9833772540046856E-6</v>
      </c>
      <c r="H232" s="5">
        <f t="shared" si="231"/>
        <v>338576.20863461599</v>
      </c>
      <c r="I232" s="5">
        <f t="shared" si="232"/>
        <v>142630.98797571103</v>
      </c>
      <c r="J232" s="5">
        <f t="shared" si="233"/>
        <v>50144.398196870505</v>
      </c>
      <c r="K232" s="5">
        <f t="shared" si="234"/>
        <v>290524.88071075437</v>
      </c>
      <c r="L232" s="5">
        <f t="shared" si="235"/>
        <v>48119.235777675603</v>
      </c>
      <c r="M232" s="5">
        <f t="shared" si="236"/>
        <v>11475.232762179947</v>
      </c>
      <c r="N232" s="15">
        <f t="shared" si="237"/>
        <v>4.5164729878259813E-3</v>
      </c>
      <c r="O232" s="15">
        <f t="shared" si="238"/>
        <v>5.6888679301241307E-3</v>
      </c>
      <c r="P232" s="15">
        <f t="shared" si="239"/>
        <v>5.1592914731313222E-3</v>
      </c>
      <c r="Q232" s="5">
        <f t="shared" si="240"/>
        <v>7126.9641249872975</v>
      </c>
      <c r="R232" s="5">
        <f t="shared" si="241"/>
        <v>9889.5873148780356</v>
      </c>
      <c r="S232" s="5">
        <f t="shared" si="242"/>
        <v>5882.6904261282225</v>
      </c>
      <c r="T232" s="5">
        <f t="shared" si="243"/>
        <v>21.04980782237585</v>
      </c>
      <c r="U232" s="5">
        <f t="shared" si="244"/>
        <v>69.336877317025639</v>
      </c>
      <c r="V232" s="5">
        <f t="shared" si="245"/>
        <v>117.31500701299392</v>
      </c>
      <c r="W232" s="15">
        <f t="shared" si="246"/>
        <v>-1.0734613539272964E-2</v>
      </c>
      <c r="X232" s="15">
        <f t="shared" si="247"/>
        <v>-1.217998157191269E-2</v>
      </c>
      <c r="Y232" s="15">
        <f t="shared" si="248"/>
        <v>-9.7425357312937999E-3</v>
      </c>
      <c r="Z232" s="5">
        <f t="shared" si="270"/>
        <v>81.270520313351483</v>
      </c>
      <c r="AA232" s="5">
        <f t="shared" si="271"/>
        <v>28651.179820150595</v>
      </c>
      <c r="AB232" s="5">
        <f t="shared" si="272"/>
        <v>77119.702355534522</v>
      </c>
      <c r="AC232" s="16">
        <f t="shared" si="249"/>
        <v>1.1331791068575148</v>
      </c>
      <c r="AD232" s="16">
        <f t="shared" si="250"/>
        <v>3.0295813857987968</v>
      </c>
      <c r="AE232" s="16">
        <f t="shared" si="251"/>
        <v>13.04887971679519</v>
      </c>
      <c r="AF232" s="15">
        <f t="shared" si="252"/>
        <v>-4.0504037456468023E-3</v>
      </c>
      <c r="AG232" s="15">
        <f t="shared" si="253"/>
        <v>2.9673830763510267E-4</v>
      </c>
      <c r="AH232" s="15">
        <f t="shared" si="254"/>
        <v>9.7937136394747881E-3</v>
      </c>
      <c r="AI232" s="1">
        <f t="shared" si="218"/>
        <v>645256.41476249835</v>
      </c>
      <c r="AJ232" s="1">
        <f t="shared" si="219"/>
        <v>268560.23735100561</v>
      </c>
      <c r="AK232" s="1">
        <f t="shared" si="220"/>
        <v>94931.191835662597</v>
      </c>
      <c r="AL232" s="14">
        <f t="shared" si="255"/>
        <v>82.135658652975579</v>
      </c>
      <c r="AM232" s="14">
        <f t="shared" si="256"/>
        <v>19.538894862389807</v>
      </c>
      <c r="AN232" s="14">
        <f t="shared" si="257"/>
        <v>6.1994958441080534</v>
      </c>
      <c r="AO232" s="11">
        <f t="shared" si="258"/>
        <v>3.5164667783968077E-3</v>
      </c>
      <c r="AP232" s="11">
        <f t="shared" si="259"/>
        <v>4.4298206848581408E-3</v>
      </c>
      <c r="AQ232" s="11">
        <f t="shared" si="260"/>
        <v>4.0184062906281912E-3</v>
      </c>
      <c r="AR232" s="1">
        <f t="shared" si="273"/>
        <v>338576.20863461599</v>
      </c>
      <c r="AS232" s="1">
        <f t="shared" si="261"/>
        <v>142630.98797571103</v>
      </c>
      <c r="AT232" s="1">
        <f t="shared" si="262"/>
        <v>50144.398196870505</v>
      </c>
      <c r="AU232" s="1">
        <f t="shared" si="221"/>
        <v>67715.241726923196</v>
      </c>
      <c r="AV232" s="1">
        <f t="shared" si="222"/>
        <v>28526.197595142206</v>
      </c>
      <c r="AW232" s="1">
        <f t="shared" si="223"/>
        <v>10028.879639374101</v>
      </c>
      <c r="AX232" s="17">
        <f t="shared" si="263"/>
        <v>0.99</v>
      </c>
      <c r="AY232" s="17">
        <v>0.05</v>
      </c>
      <c r="AZ232" s="17">
        <v>0</v>
      </c>
      <c r="BA232" s="2">
        <f t="shared" si="274"/>
        <v>5292.6076347999233</v>
      </c>
      <c r="BB232" s="17">
        <f t="shared" si="264"/>
        <v>2.9203395825228205E-6</v>
      </c>
      <c r="BC232" s="17">
        <f t="shared" si="265"/>
        <v>2.4439109209747974E-3</v>
      </c>
      <c r="BD232" s="17">
        <f t="shared" si="266"/>
        <v>1.8711115233128163E-2</v>
      </c>
      <c r="BE232" s="1">
        <f t="shared" si="267"/>
        <v>80.457577772700603</v>
      </c>
      <c r="BF232" s="1">
        <f t="shared" si="268"/>
        <v>1362.5380597462511</v>
      </c>
      <c r="BG232" s="1">
        <f t="shared" si="269"/>
        <v>-1442.995637518952</v>
      </c>
      <c r="BH232" s="12">
        <f t="shared" si="282"/>
        <v>2.4332500886271218</v>
      </c>
      <c r="BI232" s="2">
        <f t="shared" si="283"/>
        <v>5.7822638450119079E-7</v>
      </c>
      <c r="BJ232" s="2">
        <f t="shared" si="275"/>
        <v>2.3841839150781988E-5</v>
      </c>
      <c r="BK232" s="2">
        <f t="shared" si="276"/>
        <v>-3.5010583326740093E-5</v>
      </c>
      <c r="BL232" s="2">
        <f t="shared" si="284"/>
        <v>0.19577369699691485</v>
      </c>
      <c r="BM232" s="2">
        <f t="shared" si="277"/>
        <v>3.4005850732340224</v>
      </c>
      <c r="BN232" s="2">
        <f t="shared" si="278"/>
        <v>-1.7555846314407704</v>
      </c>
      <c r="BO232" s="2">
        <f t="shared" si="279"/>
        <v>824875.84736972139</v>
      </c>
      <c r="BP232" s="2">
        <f t="shared" si="280"/>
        <v>49.781889915541129</v>
      </c>
      <c r="BQ232" s="2">
        <f t="shared" si="281"/>
        <v>0</v>
      </c>
      <c r="BR232" s="11">
        <f t="shared" si="285"/>
        <v>3.4890910261778013E-2</v>
      </c>
      <c r="BS232" s="11"/>
      <c r="BT232" s="11"/>
    </row>
    <row r="233" spans="1:72" x14ac:dyDescent="0.3">
      <c r="A233" s="2">
        <f t="shared" si="224"/>
        <v>2187</v>
      </c>
      <c r="B233" s="5">
        <f t="shared" si="225"/>
        <v>1165.3954264708282</v>
      </c>
      <c r="C233" s="5">
        <f t="shared" si="226"/>
        <v>2964.1185549722345</v>
      </c>
      <c r="D233" s="5">
        <f t="shared" si="227"/>
        <v>4369.8017912658379</v>
      </c>
      <c r="E233" s="15">
        <f t="shared" si="228"/>
        <v>4.6849623835170947E-7</v>
      </c>
      <c r="F233" s="15">
        <f t="shared" si="229"/>
        <v>9.2296900479331592E-7</v>
      </c>
      <c r="G233" s="15">
        <f t="shared" si="230"/>
        <v>1.8842083913044511E-6</v>
      </c>
      <c r="H233" s="5">
        <f t="shared" si="231"/>
        <v>340090.25701676455</v>
      </c>
      <c r="I233" s="5">
        <f t="shared" si="232"/>
        <v>143434.42142882675</v>
      </c>
      <c r="J233" s="5">
        <f t="shared" si="233"/>
        <v>50400.619266969748</v>
      </c>
      <c r="K233" s="5">
        <f t="shared" si="234"/>
        <v>291823.91597902635</v>
      </c>
      <c r="L233" s="5">
        <f t="shared" si="235"/>
        <v>48390.244441545401</v>
      </c>
      <c r="M233" s="5">
        <f t="shared" si="236"/>
        <v>11533.845623778228</v>
      </c>
      <c r="N233" s="15">
        <f t="shared" si="237"/>
        <v>4.47133913313702E-3</v>
      </c>
      <c r="O233" s="15">
        <f t="shared" si="238"/>
        <v>5.6320234411437742E-3</v>
      </c>
      <c r="P233" s="15">
        <f t="shared" si="239"/>
        <v>5.1077710415998734E-3</v>
      </c>
      <c r="Q233" s="5">
        <f t="shared" si="240"/>
        <v>7081.987230152994</v>
      </c>
      <c r="R233" s="5">
        <f t="shared" si="241"/>
        <v>9824.1613732633887</v>
      </c>
      <c r="S233" s="5">
        <f t="shared" si="242"/>
        <v>5855.1438343341943</v>
      </c>
      <c r="T233" s="5">
        <f t="shared" si="243"/>
        <v>20.82384627032668</v>
      </c>
      <c r="U233" s="5">
        <f t="shared" si="244"/>
        <v>68.492355429050292</v>
      </c>
      <c r="V233" s="5">
        <f t="shared" si="245"/>
        <v>116.17206136535285</v>
      </c>
      <c r="W233" s="15">
        <f t="shared" si="246"/>
        <v>-1.0734613539272964E-2</v>
      </c>
      <c r="X233" s="15">
        <f t="shared" si="247"/>
        <v>-1.217998157191269E-2</v>
      </c>
      <c r="Y233" s="15">
        <f t="shared" si="248"/>
        <v>-9.7425357312937999E-3</v>
      </c>
      <c r="Z233" s="5">
        <f t="shared" si="270"/>
        <v>80.434152673484846</v>
      </c>
      <c r="AA233" s="5">
        <f t="shared" si="271"/>
        <v>28471.690295169003</v>
      </c>
      <c r="AB233" s="5">
        <f t="shared" si="272"/>
        <v>77514.309918676197</v>
      </c>
      <c r="AC233" s="16">
        <f t="shared" si="249"/>
        <v>1.1285892739586103</v>
      </c>
      <c r="AD233" s="16">
        <f t="shared" si="250"/>
        <v>3.0304803786520615</v>
      </c>
      <c r="AE233" s="16">
        <f t="shared" si="251"/>
        <v>13.176676708057432</v>
      </c>
      <c r="AF233" s="15">
        <f t="shared" si="252"/>
        <v>-4.0504037456468023E-3</v>
      </c>
      <c r="AG233" s="15">
        <f t="shared" si="253"/>
        <v>2.9673830763510267E-4</v>
      </c>
      <c r="AH233" s="15">
        <f t="shared" si="254"/>
        <v>9.7937136394747881E-3</v>
      </c>
      <c r="AI233" s="1">
        <f t="shared" si="218"/>
        <v>648446.01501317171</v>
      </c>
      <c r="AJ233" s="1">
        <f t="shared" si="219"/>
        <v>270230.41121104726</v>
      </c>
      <c r="AK233" s="1">
        <f t="shared" si="220"/>
        <v>95466.952291470443</v>
      </c>
      <c r="AL233" s="14">
        <f t="shared" si="255"/>
        <v>82.421597694800752</v>
      </c>
      <c r="AM233" s="14">
        <f t="shared" si="256"/>
        <v>19.624583125004282</v>
      </c>
      <c r="AN233" s="14">
        <f t="shared" si="257"/>
        <v>6.2241588162757528</v>
      </c>
      <c r="AO233" s="11">
        <f t="shared" si="258"/>
        <v>3.4813021106128396E-3</v>
      </c>
      <c r="AP233" s="11">
        <f t="shared" si="259"/>
        <v>4.3855224780095592E-3</v>
      </c>
      <c r="AQ233" s="11">
        <f t="shared" si="260"/>
        <v>3.978222227721909E-3</v>
      </c>
      <c r="AR233" s="1">
        <f t="shared" si="273"/>
        <v>340090.25701676455</v>
      </c>
      <c r="AS233" s="1">
        <f t="shared" si="261"/>
        <v>143434.42142882675</v>
      </c>
      <c r="AT233" s="1">
        <f t="shared" si="262"/>
        <v>50400.619266969748</v>
      </c>
      <c r="AU233" s="1">
        <f t="shared" si="221"/>
        <v>68018.051403352918</v>
      </c>
      <c r="AV233" s="1">
        <f t="shared" si="222"/>
        <v>28686.884285765351</v>
      </c>
      <c r="AW233" s="1">
        <f t="shared" si="223"/>
        <v>10080.12385339395</v>
      </c>
      <c r="AX233" s="17">
        <f t="shared" si="263"/>
        <v>0.99</v>
      </c>
      <c r="AY233" s="17">
        <v>0.05</v>
      </c>
      <c r="AZ233" s="17">
        <v>0</v>
      </c>
      <c r="BA233" s="2">
        <f t="shared" si="274"/>
        <v>5303.3217183259349</v>
      </c>
      <c r="BB233" s="17">
        <f t="shared" si="264"/>
        <v>2.8472371849193287E-6</v>
      </c>
      <c r="BC233" s="17">
        <f t="shared" si="265"/>
        <v>2.3896660363057882E-3</v>
      </c>
      <c r="BD233" s="17">
        <f t="shared" si="266"/>
        <v>1.8514984744122942E-2</v>
      </c>
      <c r="BE233" s="1">
        <f t="shared" si="267"/>
        <v>79.629582131639566</v>
      </c>
      <c r="BF233" s="1">
        <f t="shared" si="268"/>
        <v>1355.5466834638676</v>
      </c>
      <c r="BG233" s="1">
        <f t="shared" si="269"/>
        <v>-1435.1762655955074</v>
      </c>
      <c r="BH233" s="12">
        <f t="shared" si="282"/>
        <v>2.4077275481167839</v>
      </c>
      <c r="BI233" s="2">
        <f t="shared" si="283"/>
        <v>5.6375215193806842E-7</v>
      </c>
      <c r="BJ233" s="2">
        <f t="shared" si="275"/>
        <v>2.332560998655054E-5</v>
      </c>
      <c r="BK233" s="2">
        <f t="shared" si="276"/>
        <v>-3.4280466007510531E-5</v>
      </c>
      <c r="BL233" s="2">
        <f t="shared" si="284"/>
        <v>0.19172661424637177</v>
      </c>
      <c r="BM233" s="2">
        <f t="shared" si="277"/>
        <v>3.34569537289534</v>
      </c>
      <c r="BN233" s="2">
        <f t="shared" si="278"/>
        <v>-1.7277567155388369</v>
      </c>
      <c r="BO233" s="2">
        <f t="shared" si="279"/>
        <v>837180.08645744505</v>
      </c>
      <c r="BP233" s="2">
        <f t="shared" si="280"/>
        <v>50.377908702232659</v>
      </c>
      <c r="BQ233" s="2">
        <f t="shared" si="281"/>
        <v>0</v>
      </c>
      <c r="BR233" s="11">
        <f t="shared" si="285"/>
        <v>3.4842329518118359E-2</v>
      </c>
      <c r="BS233" s="11"/>
      <c r="BT233" s="11"/>
    </row>
    <row r="234" spans="1:72" x14ac:dyDescent="0.3">
      <c r="A234" s="2">
        <f t="shared" si="224"/>
        <v>2188</v>
      </c>
      <c r="B234" s="5">
        <f t="shared" si="225"/>
        <v>1165.3959451550329</v>
      </c>
      <c r="C234" s="5">
        <f t="shared" si="226"/>
        <v>2964.1211539723099</v>
      </c>
      <c r="D234" s="5">
        <f t="shared" si="227"/>
        <v>4369.8096132021819</v>
      </c>
      <c r="E234" s="15">
        <f t="shared" si="228"/>
        <v>4.4507142643412396E-7</v>
      </c>
      <c r="F234" s="15">
        <f t="shared" si="229"/>
        <v>8.768205545536501E-7</v>
      </c>
      <c r="G234" s="15">
        <f t="shared" si="230"/>
        <v>1.7899979717392285E-6</v>
      </c>
      <c r="H234" s="5">
        <f t="shared" si="231"/>
        <v>341595.87187501421</v>
      </c>
      <c r="I234" s="5">
        <f t="shared" si="232"/>
        <v>144234.30197585648</v>
      </c>
      <c r="J234" s="5">
        <f t="shared" si="233"/>
        <v>50655.573939904723</v>
      </c>
      <c r="K234" s="5">
        <f t="shared" si="234"/>
        <v>293115.72027957556</v>
      </c>
      <c r="L234" s="5">
        <f t="shared" si="235"/>
        <v>48660.056213479547</v>
      </c>
      <c r="M234" s="5">
        <f t="shared" si="236"/>
        <v>11592.169550559547</v>
      </c>
      <c r="N234" s="15">
        <f t="shared" si="237"/>
        <v>4.4266567262500889E-3</v>
      </c>
      <c r="O234" s="15">
        <f t="shared" si="238"/>
        <v>5.5757472409563302E-3</v>
      </c>
      <c r="P234" s="15">
        <f t="shared" si="239"/>
        <v>5.056763258654895E-3</v>
      </c>
      <c r="Q234" s="5">
        <f t="shared" si="240"/>
        <v>7036.9809674619482</v>
      </c>
      <c r="R234" s="5">
        <f t="shared" si="241"/>
        <v>9758.6216826558575</v>
      </c>
      <c r="S234" s="5">
        <f t="shared" si="242"/>
        <v>5827.4299358605595</v>
      </c>
      <c r="T234" s="5">
        <f t="shared" si="243"/>
        <v>20.600310328213492</v>
      </c>
      <c r="U234" s="5">
        <f t="shared" si="244"/>
        <v>67.658119802107564</v>
      </c>
      <c r="V234" s="5">
        <f t="shared" si="245"/>
        <v>115.04025090652284</v>
      </c>
      <c r="W234" s="15">
        <f t="shared" si="246"/>
        <v>-1.0734613539272964E-2</v>
      </c>
      <c r="X234" s="15">
        <f t="shared" si="247"/>
        <v>-1.217998157191269E-2</v>
      </c>
      <c r="Y234" s="15">
        <f t="shared" si="248"/>
        <v>-9.7425357312937999E-3</v>
      </c>
      <c r="Z234" s="5">
        <f t="shared" si="270"/>
        <v>79.602813472165678</v>
      </c>
      <c r="AA234" s="5">
        <f t="shared" si="271"/>
        <v>28291.724612498623</v>
      </c>
      <c r="AB234" s="5">
        <f t="shared" si="272"/>
        <v>77906.935489440802</v>
      </c>
      <c r="AC234" s="16">
        <f t="shared" si="249"/>
        <v>1.1240180317360715</v>
      </c>
      <c r="AD234" s="16">
        <f t="shared" si="250"/>
        <v>3.0313796382709444</v>
      </c>
      <c r="AE234" s="16">
        <f t="shared" si="251"/>
        <v>13.305725306456084</v>
      </c>
      <c r="AF234" s="15">
        <f t="shared" si="252"/>
        <v>-4.0504037456468023E-3</v>
      </c>
      <c r="AG234" s="15">
        <f t="shared" si="253"/>
        <v>2.9673830763510267E-4</v>
      </c>
      <c r="AH234" s="15">
        <f t="shared" si="254"/>
        <v>9.7937136394747881E-3</v>
      </c>
      <c r="AI234" s="1">
        <f t="shared" si="218"/>
        <v>651619.46491520747</v>
      </c>
      <c r="AJ234" s="1">
        <f t="shared" si="219"/>
        <v>271894.25437570788</v>
      </c>
      <c r="AK234" s="1">
        <f t="shared" si="220"/>
        <v>96000.380915717353</v>
      </c>
      <c r="AL234" s="14">
        <f t="shared" si="255"/>
        <v>82.705662831995596</v>
      </c>
      <c r="AM234" s="14">
        <f t="shared" si="256"/>
        <v>19.709786534916393</v>
      </c>
      <c r="AN234" s="14">
        <f t="shared" si="257"/>
        <v>6.2486722923580151</v>
      </c>
      <c r="AO234" s="11">
        <f t="shared" si="258"/>
        <v>3.4464890895067111E-3</v>
      </c>
      <c r="AP234" s="11">
        <f t="shared" si="259"/>
        <v>4.3416672532294639E-3</v>
      </c>
      <c r="AQ234" s="11">
        <f t="shared" si="260"/>
        <v>3.9384400054446895E-3</v>
      </c>
      <c r="AR234" s="1">
        <f t="shared" si="273"/>
        <v>341595.87187501421</v>
      </c>
      <c r="AS234" s="1">
        <f t="shared" si="261"/>
        <v>144234.30197585648</v>
      </c>
      <c r="AT234" s="1">
        <f t="shared" si="262"/>
        <v>50655.573939904723</v>
      </c>
      <c r="AU234" s="1">
        <f t="shared" si="221"/>
        <v>68319.17437500284</v>
      </c>
      <c r="AV234" s="1">
        <f t="shared" si="222"/>
        <v>28846.860395171298</v>
      </c>
      <c r="AW234" s="1">
        <f t="shared" si="223"/>
        <v>10131.114787980945</v>
      </c>
      <c r="AX234" s="17">
        <f t="shared" si="263"/>
        <v>0.99</v>
      </c>
      <c r="AY234" s="17">
        <v>0.05</v>
      </c>
      <c r="AZ234" s="17">
        <v>0</v>
      </c>
      <c r="BA234" s="2">
        <f t="shared" si="274"/>
        <v>5313.9131457705798</v>
      </c>
      <c r="BB234" s="17">
        <f t="shared" si="264"/>
        <v>2.7758899312999801E-6</v>
      </c>
      <c r="BC234" s="17">
        <f t="shared" si="265"/>
        <v>2.3365619634707164E-3</v>
      </c>
      <c r="BD234" s="17">
        <f t="shared" si="266"/>
        <v>1.832041548568706E-2</v>
      </c>
      <c r="BE234" s="1">
        <f t="shared" si="267"/>
        <v>78.806564368795605</v>
      </c>
      <c r="BF234" s="1">
        <f t="shared" si="268"/>
        <v>1348.4808630143787</v>
      </c>
      <c r="BG234" s="1">
        <f t="shared" si="269"/>
        <v>-1427.287427383174</v>
      </c>
      <c r="BH234" s="12">
        <f t="shared" si="282"/>
        <v>2.3824096158185508</v>
      </c>
      <c r="BI234" s="2">
        <f t="shared" si="283"/>
        <v>5.4962543584090492E-7</v>
      </c>
      <c r="BJ234" s="2">
        <f t="shared" si="275"/>
        <v>2.2819667453793352E-5</v>
      </c>
      <c r="BK234" s="2">
        <f t="shared" si="276"/>
        <v>-3.3563762356820213E-5</v>
      </c>
      <c r="BL234" s="2">
        <f t="shared" si="284"/>
        <v>0.18774977996075859</v>
      </c>
      <c r="BM234" s="2">
        <f t="shared" si="277"/>
        <v>3.2913788065190541</v>
      </c>
      <c r="BN234" s="2">
        <f t="shared" si="278"/>
        <v>-1.7001916457672972</v>
      </c>
      <c r="BO234" s="2">
        <f t="shared" si="279"/>
        <v>849668.24262942362</v>
      </c>
      <c r="BP234" s="2">
        <f t="shared" si="280"/>
        <v>50.981092157293645</v>
      </c>
      <c r="BQ234" s="2">
        <f t="shared" si="281"/>
        <v>0</v>
      </c>
      <c r="BR234" s="11">
        <f t="shared" si="285"/>
        <v>3.4794227899883595E-2</v>
      </c>
      <c r="BS234" s="11"/>
      <c r="BT234" s="11"/>
    </row>
    <row r="235" spans="1:72" x14ac:dyDescent="0.3">
      <c r="A235" s="2">
        <f t="shared" si="224"/>
        <v>2189</v>
      </c>
      <c r="B235" s="5">
        <f t="shared" si="225"/>
        <v>1165.3964379052468</v>
      </c>
      <c r="C235" s="5">
        <f t="shared" si="226"/>
        <v>2964.1236230245463</v>
      </c>
      <c r="D235" s="5">
        <f t="shared" si="227"/>
        <v>4369.8170440550093</v>
      </c>
      <c r="E235" s="15">
        <f t="shared" si="228"/>
        <v>4.2281785511241776E-7</v>
      </c>
      <c r="F235" s="15">
        <f t="shared" si="229"/>
        <v>8.3297952682596752E-7</v>
      </c>
      <c r="G235" s="15">
        <f t="shared" si="230"/>
        <v>1.700498073152267E-6</v>
      </c>
      <c r="H235" s="5">
        <f t="shared" si="231"/>
        <v>343093.03393154044</v>
      </c>
      <c r="I235" s="5">
        <f t="shared" si="232"/>
        <v>145030.60097734703</v>
      </c>
      <c r="J235" s="5">
        <f t="shared" si="233"/>
        <v>50909.255645563644</v>
      </c>
      <c r="K235" s="5">
        <f t="shared" si="234"/>
        <v>294400.27682617289</v>
      </c>
      <c r="L235" s="5">
        <f t="shared" si="235"/>
        <v>48928.661359056285</v>
      </c>
      <c r="M235" s="5">
        <f t="shared" si="236"/>
        <v>11650.203002165501</v>
      </c>
      <c r="N235" s="15">
        <f t="shared" si="237"/>
        <v>4.382421199968789E-3</v>
      </c>
      <c r="O235" s="15">
        <f t="shared" si="238"/>
        <v>5.5200336061742572E-3</v>
      </c>
      <c r="P235" s="15">
        <f t="shared" si="239"/>
        <v>5.0062631807479274E-3</v>
      </c>
      <c r="Q235" s="5">
        <f t="shared" si="240"/>
        <v>6991.952622286366</v>
      </c>
      <c r="R235" s="5">
        <f t="shared" si="241"/>
        <v>9692.9817338121447</v>
      </c>
      <c r="S235" s="5">
        <f t="shared" si="242"/>
        <v>5799.5552762235811</v>
      </c>
      <c r="T235" s="5">
        <f t="shared" si="243"/>
        <v>20.379173958051027</v>
      </c>
      <c r="U235" s="5">
        <f t="shared" si="244"/>
        <v>66.834045149727629</v>
      </c>
      <c r="V235" s="5">
        <f t="shared" si="245"/>
        <v>113.91946715152903</v>
      </c>
      <c r="W235" s="15">
        <f t="shared" si="246"/>
        <v>-1.0734613539272964E-2</v>
      </c>
      <c r="X235" s="15">
        <f t="shared" si="247"/>
        <v>-1.217998157191269E-2</v>
      </c>
      <c r="Y235" s="15">
        <f t="shared" si="248"/>
        <v>-9.7425357312937999E-3</v>
      </c>
      <c r="Z235" s="5">
        <f t="shared" si="270"/>
        <v>78.776560442460024</v>
      </c>
      <c r="AA235" s="5">
        <f t="shared" si="271"/>
        <v>28111.321944602467</v>
      </c>
      <c r="AB235" s="5">
        <f t="shared" si="272"/>
        <v>78297.56871951124</v>
      </c>
      <c r="AC235" s="16">
        <f t="shared" si="249"/>
        <v>1.1194653048901533</v>
      </c>
      <c r="AD235" s="16">
        <f t="shared" si="250"/>
        <v>3.0322791647346046</v>
      </c>
      <c r="AE235" s="16">
        <f t="shared" si="251"/>
        <v>13.436037769873028</v>
      </c>
      <c r="AF235" s="15">
        <f t="shared" si="252"/>
        <v>-4.0504037456468023E-3</v>
      </c>
      <c r="AG235" s="15">
        <f t="shared" si="253"/>
        <v>2.9673830763510267E-4</v>
      </c>
      <c r="AH235" s="15">
        <f t="shared" si="254"/>
        <v>9.7937136394747881E-3</v>
      </c>
      <c r="AI235" s="1">
        <f t="shared" si="218"/>
        <v>654776.69279868959</v>
      </c>
      <c r="AJ235" s="1">
        <f t="shared" si="219"/>
        <v>273551.68933330837</v>
      </c>
      <c r="AK235" s="1">
        <f t="shared" si="220"/>
        <v>96531.457612126556</v>
      </c>
      <c r="AL235" s="14">
        <f t="shared" si="255"/>
        <v>82.987856554940592</v>
      </c>
      <c r="AM235" s="14">
        <f t="shared" si="256"/>
        <v>19.794504136335515</v>
      </c>
      <c r="AN235" s="14">
        <f t="shared" si="257"/>
        <v>6.2730362130857795</v>
      </c>
      <c r="AO235" s="11">
        <f t="shared" si="258"/>
        <v>3.4120241986116441E-3</v>
      </c>
      <c r="AP235" s="11">
        <f t="shared" si="259"/>
        <v>4.2982505806971692E-3</v>
      </c>
      <c r="AQ235" s="11">
        <f t="shared" si="260"/>
        <v>3.8990556053902425E-3</v>
      </c>
      <c r="AR235" s="1">
        <f t="shared" si="273"/>
        <v>343093.03393154044</v>
      </c>
      <c r="AS235" s="1">
        <f t="shared" si="261"/>
        <v>145030.60097734703</v>
      </c>
      <c r="AT235" s="1">
        <f t="shared" si="262"/>
        <v>50909.255645563644</v>
      </c>
      <c r="AU235" s="1">
        <f t="shared" si="221"/>
        <v>68618.606786308097</v>
      </c>
      <c r="AV235" s="1">
        <f t="shared" si="222"/>
        <v>29006.120195469408</v>
      </c>
      <c r="AW235" s="1">
        <f t="shared" si="223"/>
        <v>10181.851129112729</v>
      </c>
      <c r="AX235" s="17">
        <f t="shared" si="263"/>
        <v>0.99</v>
      </c>
      <c r="AY235" s="17">
        <v>0.05</v>
      </c>
      <c r="AZ235" s="17">
        <v>0</v>
      </c>
      <c r="BA235" s="2">
        <f t="shared" si="274"/>
        <v>5324.3833612278086</v>
      </c>
      <c r="BB235" s="17">
        <f t="shared" si="264"/>
        <v>2.7062590154834143E-6</v>
      </c>
      <c r="BC235" s="17">
        <f t="shared" si="265"/>
        <v>2.2845773593429008E-3</v>
      </c>
      <c r="BD235" s="17">
        <f t="shared" si="266"/>
        <v>1.812741075405647E-2</v>
      </c>
      <c r="BE235" s="1">
        <f t="shared" si="267"/>
        <v>77.988581648258517</v>
      </c>
      <c r="BF235" s="1">
        <f t="shared" si="268"/>
        <v>1341.3436075742854</v>
      </c>
      <c r="BG235" s="1">
        <f t="shared" si="269"/>
        <v>-1419.3321892225435</v>
      </c>
      <c r="BH235" s="12">
        <f t="shared" si="282"/>
        <v>2.3572966654338314</v>
      </c>
      <c r="BI235" s="2">
        <f t="shared" si="283"/>
        <v>5.3583855268193024E-7</v>
      </c>
      <c r="BJ235" s="2">
        <f t="shared" si="275"/>
        <v>2.2323844222346794E-5</v>
      </c>
      <c r="BK235" s="2">
        <f t="shared" si="276"/>
        <v>-3.2860302064628221E-5</v>
      </c>
      <c r="BL235" s="2">
        <f t="shared" si="284"/>
        <v>0.183842474737129</v>
      </c>
      <c r="BM235" s="2">
        <f t="shared" si="277"/>
        <v>3.2376405436916316</v>
      </c>
      <c r="BN235" s="2">
        <f t="shared" si="278"/>
        <v>-1.6728935183986009</v>
      </c>
      <c r="BO235" s="2">
        <f t="shared" si="279"/>
        <v>862343.06673067051</v>
      </c>
      <c r="BP235" s="2">
        <f t="shared" si="280"/>
        <v>51.591526454412708</v>
      </c>
      <c r="BQ235" s="2">
        <f t="shared" si="281"/>
        <v>0</v>
      </c>
      <c r="BR235" s="11">
        <f t="shared" si="285"/>
        <v>3.4746600754883533E-2</v>
      </c>
      <c r="BS235" s="11"/>
      <c r="BT235" s="11"/>
    </row>
    <row r="236" spans="1:72" x14ac:dyDescent="0.3">
      <c r="A236" s="2">
        <f t="shared" si="224"/>
        <v>2190</v>
      </c>
      <c r="B236" s="5">
        <f t="shared" si="225"/>
        <v>1165.396906018148</v>
      </c>
      <c r="C236" s="5">
        <f t="shared" si="226"/>
        <v>2964.1259686261246</v>
      </c>
      <c r="D236" s="5">
        <f t="shared" si="227"/>
        <v>4369.8241033771992</v>
      </c>
      <c r="E236" s="15">
        <f t="shared" si="228"/>
        <v>4.0167696235679688E-7</v>
      </c>
      <c r="F236" s="15">
        <f t="shared" si="229"/>
        <v>7.9133055048466909E-7</v>
      </c>
      <c r="G236" s="15">
        <f t="shared" si="230"/>
        <v>1.6154731694946537E-6</v>
      </c>
      <c r="H236" s="5">
        <f t="shared" si="231"/>
        <v>344581.72539858968</v>
      </c>
      <c r="I236" s="5">
        <f t="shared" si="232"/>
        <v>145823.29074906846</v>
      </c>
      <c r="J236" s="5">
        <f t="shared" si="233"/>
        <v>51161.658103319278</v>
      </c>
      <c r="K236" s="5">
        <f t="shared" si="234"/>
        <v>295677.57012152538</v>
      </c>
      <c r="L236" s="5">
        <f t="shared" si="235"/>
        <v>49196.050469021633</v>
      </c>
      <c r="M236" s="5">
        <f t="shared" si="236"/>
        <v>11707.944505999501</v>
      </c>
      <c r="N236" s="15">
        <f t="shared" si="237"/>
        <v>4.3386280377264441E-3</v>
      </c>
      <c r="O236" s="15">
        <f t="shared" si="238"/>
        <v>5.4648768745817478E-3</v>
      </c>
      <c r="P236" s="15">
        <f t="shared" si="239"/>
        <v>4.9562658971065154E-3</v>
      </c>
      <c r="Q236" s="5">
        <f t="shared" si="240"/>
        <v>6946.9093454266258</v>
      </c>
      <c r="R236" s="5">
        <f t="shared" si="241"/>
        <v>9627.2547797592433</v>
      </c>
      <c r="S236" s="5">
        <f t="shared" si="242"/>
        <v>5771.526322692288</v>
      </c>
      <c r="T236" s="5">
        <f t="shared" si="243"/>
        <v>20.160411401361735</v>
      </c>
      <c r="U236" s="5">
        <f t="shared" si="244"/>
        <v>66.020007711427567</v>
      </c>
      <c r="V236" s="5">
        <f t="shared" si="245"/>
        <v>112.80960267231531</v>
      </c>
      <c r="W236" s="15">
        <f t="shared" si="246"/>
        <v>-1.0734613539272964E-2</v>
      </c>
      <c r="X236" s="15">
        <f t="shared" si="247"/>
        <v>-1.217998157191269E-2</v>
      </c>
      <c r="Y236" s="15">
        <f t="shared" si="248"/>
        <v>-9.7425357312937999E-3</v>
      </c>
      <c r="Z236" s="5">
        <f t="shared" si="270"/>
        <v>77.955448579528166</v>
      </c>
      <c r="AA236" s="5">
        <f t="shared" si="271"/>
        <v>27930.520824638974</v>
      </c>
      <c r="AB236" s="5">
        <f t="shared" si="272"/>
        <v>78686.199716110365</v>
      </c>
      <c r="AC236" s="16">
        <f t="shared" si="249"/>
        <v>1.1149310184261045</v>
      </c>
      <c r="AD236" s="16">
        <f t="shared" si="250"/>
        <v>3.033178958122225</v>
      </c>
      <c r="AE236" s="16">
        <f t="shared" si="251"/>
        <v>13.567626476240331</v>
      </c>
      <c r="AF236" s="15">
        <f t="shared" si="252"/>
        <v>-4.0504037456468023E-3</v>
      </c>
      <c r="AG236" s="15">
        <f t="shared" si="253"/>
        <v>2.9673830763510267E-4</v>
      </c>
      <c r="AH236" s="15">
        <f t="shared" si="254"/>
        <v>9.7937136394747881E-3</v>
      </c>
      <c r="AI236" s="1">
        <f t="shared" si="218"/>
        <v>657917.63030512875</v>
      </c>
      <c r="AJ236" s="1">
        <f t="shared" si="219"/>
        <v>275202.64059544692</v>
      </c>
      <c r="AK236" s="1">
        <f t="shared" si="220"/>
        <v>97060.162980026624</v>
      </c>
      <c r="AL236" s="14">
        <f t="shared" si="255"/>
        <v>83.268181563949398</v>
      </c>
      <c r="AM236" s="14">
        <f t="shared" si="256"/>
        <v>19.878735057845144</v>
      </c>
      <c r="AN236" s="14">
        <f t="shared" si="257"/>
        <v>6.2972505409251331</v>
      </c>
      <c r="AO236" s="11">
        <f t="shared" si="258"/>
        <v>3.3779039566255277E-3</v>
      </c>
      <c r="AP236" s="11">
        <f t="shared" si="259"/>
        <v>4.2552680748901978E-3</v>
      </c>
      <c r="AQ236" s="11">
        <f t="shared" si="260"/>
        <v>3.8600650493363399E-3</v>
      </c>
      <c r="AR236" s="1">
        <f t="shared" si="273"/>
        <v>344581.72539858968</v>
      </c>
      <c r="AS236" s="1">
        <f t="shared" si="261"/>
        <v>145823.29074906846</v>
      </c>
      <c r="AT236" s="1">
        <f t="shared" si="262"/>
        <v>51161.658103319278</v>
      </c>
      <c r="AU236" s="1">
        <f t="shared" si="221"/>
        <v>68916.345079717939</v>
      </c>
      <c r="AV236" s="1">
        <f t="shared" si="222"/>
        <v>29164.658149813695</v>
      </c>
      <c r="AW236" s="1">
        <f t="shared" si="223"/>
        <v>10232.331620663856</v>
      </c>
      <c r="AX236" s="17">
        <f t="shared" si="263"/>
        <v>0.99</v>
      </c>
      <c r="AY236" s="17">
        <v>0.05</v>
      </c>
      <c r="AZ236" s="17">
        <v>0</v>
      </c>
      <c r="BA236" s="2">
        <f t="shared" si="274"/>
        <v>5334.733799466444</v>
      </c>
      <c r="BB236" s="17">
        <f t="shared" si="264"/>
        <v>2.6383063401001188E-6</v>
      </c>
      <c r="BC236" s="17">
        <f t="shared" si="265"/>
        <v>2.2336911678259045E-3</v>
      </c>
      <c r="BD236" s="17">
        <f t="shared" si="266"/>
        <v>1.7935973233786748E-2</v>
      </c>
      <c r="BE236" s="1">
        <f t="shared" si="267"/>
        <v>77.175688423378659</v>
      </c>
      <c r="BF236" s="1">
        <f t="shared" si="268"/>
        <v>1334.1378835531752</v>
      </c>
      <c r="BG236" s="1">
        <f t="shared" si="269"/>
        <v>-1411.3135719765539</v>
      </c>
      <c r="BH236" s="12">
        <f t="shared" si="282"/>
        <v>2.3323889923467869</v>
      </c>
      <c r="BI236" s="2">
        <f t="shared" si="283"/>
        <v>5.2238395927378912E-7</v>
      </c>
      <c r="BJ236" s="2">
        <f t="shared" si="275"/>
        <v>2.1837974054936706E-5</v>
      </c>
      <c r="BK236" s="2">
        <f t="shared" si="276"/>
        <v>-3.2169913584311463E-5</v>
      </c>
      <c r="BL236" s="2">
        <f t="shared" si="284"/>
        <v>0.18000396600710886</v>
      </c>
      <c r="BM236" s="2">
        <f t="shared" si="277"/>
        <v>3.184485239983649</v>
      </c>
      <c r="BN236" s="2">
        <f t="shared" si="278"/>
        <v>-1.6458661200138696</v>
      </c>
      <c r="BO236" s="2">
        <f t="shared" si="279"/>
        <v>875207.35076416284</v>
      </c>
      <c r="BP236" s="2">
        <f t="shared" si="280"/>
        <v>52.209298804206377</v>
      </c>
      <c r="BQ236" s="2">
        <f t="shared" si="281"/>
        <v>0</v>
      </c>
      <c r="BR236" s="11">
        <f t="shared" si="285"/>
        <v>3.4699443474836417E-2</v>
      </c>
      <c r="BS236" s="11"/>
      <c r="BT236" s="11"/>
    </row>
    <row r="237" spans="1:72" x14ac:dyDescent="0.3">
      <c r="A237" s="2">
        <f t="shared" si="224"/>
        <v>2191</v>
      </c>
      <c r="B237" s="5">
        <f t="shared" si="225"/>
        <v>1165.3973507255828</v>
      </c>
      <c r="C237" s="5">
        <f t="shared" si="226"/>
        <v>2964.1281969493875</v>
      </c>
      <c r="D237" s="5">
        <f t="shared" si="227"/>
        <v>4369.830809744114</v>
      </c>
      <c r="E237" s="15">
        <f t="shared" si="228"/>
        <v>3.8159311423895703E-7</v>
      </c>
      <c r="F237" s="15">
        <f t="shared" si="229"/>
        <v>7.5176402296043561E-7</v>
      </c>
      <c r="G237" s="15">
        <f t="shared" si="230"/>
        <v>1.5346995110199209E-6</v>
      </c>
      <c r="H237" s="5">
        <f t="shared" si="231"/>
        <v>346061.92995644809</v>
      </c>
      <c r="I237" s="5">
        <f t="shared" si="232"/>
        <v>146612.34455270637</v>
      </c>
      <c r="J237" s="5">
        <f t="shared" si="233"/>
        <v>51412.775318007363</v>
      </c>
      <c r="K237" s="5">
        <f t="shared" si="234"/>
        <v>296947.58593795332</v>
      </c>
      <c r="L237" s="5">
        <f t="shared" si="235"/>
        <v>49462.214456040201</v>
      </c>
      <c r="M237" s="5">
        <f t="shared" si="236"/>
        <v>11765.392656247475</v>
      </c>
      <c r="N237" s="15">
        <f t="shared" si="237"/>
        <v>4.2952727726555118E-3</v>
      </c>
      <c r="O237" s="15">
        <f t="shared" si="238"/>
        <v>5.4102714441714994E-3</v>
      </c>
      <c r="P237" s="15">
        <f t="shared" si="239"/>
        <v>4.9067665309256991E-3</v>
      </c>
      <c r="Q237" s="5">
        <f t="shared" si="240"/>
        <v>6901.8581538331973</v>
      </c>
      <c r="R237" s="5">
        <f t="shared" si="241"/>
        <v>9561.4538362552667</v>
      </c>
      <c r="S237" s="5">
        <f t="shared" si="242"/>
        <v>5743.3494637097065</v>
      </c>
      <c r="T237" s="5">
        <f t="shared" si="243"/>
        <v>19.943997176175365</v>
      </c>
      <c r="U237" s="5">
        <f t="shared" si="244"/>
        <v>65.215885234124841</v>
      </c>
      <c r="V237" s="5">
        <f t="shared" si="245"/>
        <v>111.71055108744721</v>
      </c>
      <c r="W237" s="15">
        <f t="shared" si="246"/>
        <v>-1.0734613539272964E-2</v>
      </c>
      <c r="X237" s="15">
        <f t="shared" si="247"/>
        <v>-1.217998157191269E-2</v>
      </c>
      <c r="Y237" s="15">
        <f t="shared" si="248"/>
        <v>-9.7425357312937999E-3</v>
      </c>
      <c r="Z237" s="5">
        <f t="shared" si="270"/>
        <v>77.139530191879913</v>
      </c>
      <c r="AA237" s="5">
        <f t="shared" si="271"/>
        <v>27749.359146489303</v>
      </c>
      <c r="AB237" s="5">
        <f t="shared" si="272"/>
        <v>79072.819035647306</v>
      </c>
      <c r="AC237" s="16">
        <f t="shared" si="249"/>
        <v>1.1104150976529337</v>
      </c>
      <c r="AD237" s="16">
        <f t="shared" si="250"/>
        <v>3.0340790185130126</v>
      </c>
      <c r="AE237" s="16">
        <f t="shared" si="251"/>
        <v>13.700503924715985</v>
      </c>
      <c r="AF237" s="15">
        <f t="shared" si="252"/>
        <v>-4.0504037456468023E-3</v>
      </c>
      <c r="AG237" s="15">
        <f t="shared" si="253"/>
        <v>2.9673830763510267E-4</v>
      </c>
      <c r="AH237" s="15">
        <f t="shared" si="254"/>
        <v>9.7937136394747881E-3</v>
      </c>
      <c r="AI237" s="1">
        <f t="shared" si="218"/>
        <v>661042.21235433384</v>
      </c>
      <c r="AJ237" s="1">
        <f t="shared" si="219"/>
        <v>276847.03468571592</v>
      </c>
      <c r="AK237" s="1">
        <f t="shared" si="220"/>
        <v>97586.478302687814</v>
      </c>
      <c r="AL237" s="14">
        <f t="shared" si="255"/>
        <v>83.546640764715619</v>
      </c>
      <c r="AM237" s="14">
        <f t="shared" si="256"/>
        <v>19.962478511039386</v>
      </c>
      <c r="AN237" s="14">
        <f t="shared" si="257"/>
        <v>6.3213152596778732</v>
      </c>
      <c r="AO237" s="11">
        <f t="shared" si="258"/>
        <v>3.3441249170592722E-3</v>
      </c>
      <c r="AP237" s="11">
        <f t="shared" si="259"/>
        <v>4.2127153941412957E-3</v>
      </c>
      <c r="AQ237" s="11">
        <f t="shared" si="260"/>
        <v>3.8214643988429766E-3</v>
      </c>
      <c r="AR237" s="1">
        <f t="shared" si="273"/>
        <v>346061.92995644809</v>
      </c>
      <c r="AS237" s="1">
        <f t="shared" si="261"/>
        <v>146612.34455270637</v>
      </c>
      <c r="AT237" s="1">
        <f t="shared" si="262"/>
        <v>51412.775318007363</v>
      </c>
      <c r="AU237" s="1">
        <f t="shared" si="221"/>
        <v>69212.385991289615</v>
      </c>
      <c r="AV237" s="1">
        <f t="shared" si="222"/>
        <v>29322.468910541276</v>
      </c>
      <c r="AW237" s="1">
        <f t="shared" si="223"/>
        <v>10282.555063601474</v>
      </c>
      <c r="AX237" s="17">
        <f t="shared" si="263"/>
        <v>0.99</v>
      </c>
      <c r="AY237" s="17">
        <v>0.05</v>
      </c>
      <c r="AZ237" s="17">
        <v>0</v>
      </c>
      <c r="BA237" s="2">
        <f t="shared" si="274"/>
        <v>5344.9658856164242</v>
      </c>
      <c r="BB237" s="17">
        <f t="shared" si="264"/>
        <v>2.5719945105130236E-6</v>
      </c>
      <c r="BC237" s="17">
        <f t="shared" si="265"/>
        <v>2.1838826210302926E-3</v>
      </c>
      <c r="BD237" s="17">
        <f t="shared" si="266"/>
        <v>1.7746105017384432E-2</v>
      </c>
      <c r="BE237" s="1">
        <f t="shared" si="267"/>
        <v>76.367936487512921</v>
      </c>
      <c r="BF237" s="1">
        <f t="shared" si="268"/>
        <v>1326.8666141397191</v>
      </c>
      <c r="BG237" s="1">
        <f t="shared" si="269"/>
        <v>-1403.234550627232</v>
      </c>
      <c r="BH237" s="12">
        <f t="shared" si="282"/>
        <v>2.3076868161668425</v>
      </c>
      <c r="BI237" s="2">
        <f t="shared" si="283"/>
        <v>5.0925425156600245E-7</v>
      </c>
      <c r="BJ237" s="2">
        <f t="shared" si="275"/>
        <v>2.1361891880059109E-5</v>
      </c>
      <c r="BK237" s="2">
        <f t="shared" si="276"/>
        <v>-3.1492424328803705E-5</v>
      </c>
      <c r="BL237" s="2">
        <f t="shared" si="284"/>
        <v>0.17623350913545732</v>
      </c>
      <c r="BM237" s="2">
        <f t="shared" si="277"/>
        <v>3.1319170526168865</v>
      </c>
      <c r="BN237" s="2">
        <f t="shared" si="278"/>
        <v>-1.6191129362361338</v>
      </c>
      <c r="BO237" s="2">
        <f t="shared" si="279"/>
        <v>888263.92850639252</v>
      </c>
      <c r="BP237" s="2">
        <f t="shared" si="280"/>
        <v>52.834497466675728</v>
      </c>
      <c r="BQ237" s="2">
        <f t="shared" si="281"/>
        <v>0</v>
      </c>
      <c r="BR237" s="11">
        <f t="shared" si="285"/>
        <v>3.4652751494912176E-2</v>
      </c>
      <c r="BS237" s="11"/>
      <c r="BT237" s="11"/>
    </row>
    <row r="238" spans="1:72" x14ac:dyDescent="0.3">
      <c r="A238" s="2">
        <f t="shared" si="224"/>
        <v>2192</v>
      </c>
      <c r="B238" s="5">
        <f t="shared" si="225"/>
        <v>1165.3977731978071</v>
      </c>
      <c r="C238" s="5">
        <f t="shared" si="226"/>
        <v>2964.1303138580784</v>
      </c>
      <c r="D238" s="5">
        <f t="shared" si="227"/>
        <v>4369.8371808024613</v>
      </c>
      <c r="E238" s="15">
        <f t="shared" si="228"/>
        <v>3.6251345852700916E-7</v>
      </c>
      <c r="F238" s="15">
        <f t="shared" si="229"/>
        <v>7.141758218124138E-7</v>
      </c>
      <c r="G238" s="15">
        <f t="shared" si="230"/>
        <v>1.4579645354689247E-6</v>
      </c>
      <c r="H238" s="5">
        <f t="shared" si="231"/>
        <v>347533.63273133355</v>
      </c>
      <c r="I238" s="5">
        <f t="shared" si="232"/>
        <v>147397.73658638334</v>
      </c>
      <c r="J238" s="5">
        <f t="shared" si="233"/>
        <v>51662.601575928733</v>
      </c>
      <c r="K238" s="5">
        <f t="shared" si="234"/>
        <v>298210.31129801675</v>
      </c>
      <c r="L238" s="5">
        <f t="shared" si="235"/>
        <v>49727.14455139191</v>
      </c>
      <c r="M238" s="5">
        <f t="shared" si="236"/>
        <v>11822.54611290611</v>
      </c>
      <c r="N238" s="15">
        <f t="shared" si="237"/>
        <v>4.2523509867067322E-3</v>
      </c>
      <c r="O238" s="15">
        <f t="shared" si="238"/>
        <v>5.3562117722643077E-3</v>
      </c>
      <c r="P238" s="15">
        <f t="shared" si="239"/>
        <v>4.8577602404358267E-3</v>
      </c>
      <c r="Q238" s="5">
        <f t="shared" si="240"/>
        <v>6856.8059313663434</v>
      </c>
      <c r="R238" s="5">
        <f t="shared" si="241"/>
        <v>9495.5916823575481</v>
      </c>
      <c r="S238" s="5">
        <f t="shared" si="242"/>
        <v>5715.0310083729901</v>
      </c>
      <c r="T238" s="5">
        <f t="shared" si="243"/>
        <v>19.729906074060771</v>
      </c>
      <c r="U238" s="5">
        <f t="shared" si="244"/>
        <v>64.421556953777227</v>
      </c>
      <c r="V238" s="5">
        <f t="shared" si="245"/>
        <v>110.62220705191524</v>
      </c>
      <c r="W238" s="15">
        <f t="shared" si="246"/>
        <v>-1.0734613539272964E-2</v>
      </c>
      <c r="X238" s="15">
        <f t="shared" si="247"/>
        <v>-1.217998157191269E-2</v>
      </c>
      <c r="Y238" s="15">
        <f t="shared" si="248"/>
        <v>-9.7425357312937999E-3</v>
      </c>
      <c r="Z238" s="5">
        <f t="shared" si="270"/>
        <v>76.32885495239735</v>
      </c>
      <c r="AA238" s="5">
        <f t="shared" si="271"/>
        <v>27567.874165103465</v>
      </c>
      <c r="AB238" s="5">
        <f t="shared" si="272"/>
        <v>79457.417677402875</v>
      </c>
      <c r="AC238" s="16">
        <f t="shared" si="249"/>
        <v>1.1059174681821775</v>
      </c>
      <c r="AD238" s="16">
        <f t="shared" si="250"/>
        <v>3.0349793459861973</v>
      </c>
      <c r="AE238" s="16">
        <f t="shared" si="251"/>
        <v>13.834682736871153</v>
      </c>
      <c r="AF238" s="15">
        <f t="shared" si="252"/>
        <v>-4.0504037456468023E-3</v>
      </c>
      <c r="AG238" s="15">
        <f t="shared" si="253"/>
        <v>2.9673830763510267E-4</v>
      </c>
      <c r="AH238" s="15">
        <f t="shared" si="254"/>
        <v>9.7937136394747881E-3</v>
      </c>
      <c r="AI238" s="1">
        <f t="shared" si="218"/>
        <v>664150.37711019011</v>
      </c>
      <c r="AJ238" s="1">
        <f t="shared" si="219"/>
        <v>278484.80012768559</v>
      </c>
      <c r="AK238" s="1">
        <f t="shared" si="220"/>
        <v>98110.385536020505</v>
      </c>
      <c r="AL238" s="14">
        <f t="shared" si="255"/>
        <v>83.823237263802326</v>
      </c>
      <c r="AM238" s="14">
        <f t="shared" si="256"/>
        <v>20.045733789162771</v>
      </c>
      <c r="AN238" s="14">
        <f t="shared" si="257"/>
        <v>6.3452303740844069</v>
      </c>
      <c r="AO238" s="11">
        <f t="shared" si="258"/>
        <v>3.3106836678886793E-3</v>
      </c>
      <c r="AP238" s="11">
        <f t="shared" si="259"/>
        <v>4.1705882401998828E-3</v>
      </c>
      <c r="AQ238" s="11">
        <f t="shared" si="260"/>
        <v>3.7832497548545467E-3</v>
      </c>
      <c r="AR238" s="1">
        <f t="shared" si="273"/>
        <v>347533.63273133355</v>
      </c>
      <c r="AS238" s="1">
        <f t="shared" si="261"/>
        <v>147397.73658638334</v>
      </c>
      <c r="AT238" s="1">
        <f t="shared" si="262"/>
        <v>51662.601575928733</v>
      </c>
      <c r="AU238" s="1">
        <f t="shared" si="221"/>
        <v>69506.726546266713</v>
      </c>
      <c r="AV238" s="1">
        <f t="shared" si="222"/>
        <v>29479.547317276669</v>
      </c>
      <c r="AW238" s="1">
        <f t="shared" si="223"/>
        <v>10332.520315185748</v>
      </c>
      <c r="AX238" s="17">
        <f t="shared" si="263"/>
        <v>0.99</v>
      </c>
      <c r="AY238" s="17">
        <v>0.05</v>
      </c>
      <c r="AZ238" s="17">
        <v>0</v>
      </c>
      <c r="BA238" s="2">
        <f t="shared" si="274"/>
        <v>5355.0810348729374</v>
      </c>
      <c r="BB238" s="17">
        <f t="shared" si="264"/>
        <v>2.5072868284311167E-6</v>
      </c>
      <c r="BC238" s="17">
        <f t="shared" si="265"/>
        <v>2.135131240159125E-3</v>
      </c>
      <c r="BD238" s="17">
        <f t="shared" si="266"/>
        <v>1.7557807624570987E-2</v>
      </c>
      <c r="BE238" s="1">
        <f t="shared" si="267"/>
        <v>75.565375024540728</v>
      </c>
      <c r="BF238" s="1">
        <f t="shared" si="268"/>
        <v>1319.5326789004853</v>
      </c>
      <c r="BG238" s="1">
        <f t="shared" si="269"/>
        <v>-1395.0980539250256</v>
      </c>
      <c r="BH238" s="12">
        <f t="shared" si="282"/>
        <v>2.2831902832225626</v>
      </c>
      <c r="BI238" s="2">
        <f t="shared" si="283"/>
        <v>4.964421633806371E-7</v>
      </c>
      <c r="BJ238" s="2">
        <f t="shared" si="275"/>
        <v>2.0895433860320909E-5</v>
      </c>
      <c r="BK238" s="2">
        <f t="shared" si="276"/>
        <v>-3.0827660858144305E-5</v>
      </c>
      <c r="BL238" s="2">
        <f t="shared" si="284"/>
        <v>0.17253034848067503</v>
      </c>
      <c r="BM238" s="2">
        <f t="shared" si="277"/>
        <v>3.0799396560017764</v>
      </c>
      <c r="BN238" s="2">
        <f t="shared" si="278"/>
        <v>-1.5926371604321625</v>
      </c>
      <c r="BO238" s="2">
        <f t="shared" si="279"/>
        <v>901515.67613215966</v>
      </c>
      <c r="BP238" s="2">
        <f t="shared" si="280"/>
        <v>53.467211763816522</v>
      </c>
      <c r="BQ238" s="2">
        <f t="shared" si="281"/>
        <v>0</v>
      </c>
      <c r="BR238" s="11">
        <f t="shared" si="285"/>
        <v>3.4606520293307436E-2</v>
      </c>
      <c r="BS238" s="11"/>
      <c r="BT238" s="11"/>
    </row>
    <row r="239" spans="1:72" x14ac:dyDescent="0.3">
      <c r="A239" s="2">
        <f t="shared" si="224"/>
        <v>2193</v>
      </c>
      <c r="B239" s="5">
        <f t="shared" si="225"/>
        <v>1165.3981745465655</v>
      </c>
      <c r="C239" s="5">
        <f t="shared" si="226"/>
        <v>2964.1323249227712</v>
      </c>
      <c r="D239" s="5">
        <f t="shared" si="227"/>
        <v>4369.8432333167148</v>
      </c>
      <c r="E239" s="15">
        <f t="shared" si="228"/>
        <v>3.4438778560065868E-7</v>
      </c>
      <c r="F239" s="15">
        <f t="shared" si="229"/>
        <v>6.7846703072179308E-7</v>
      </c>
      <c r="G239" s="15">
        <f t="shared" si="230"/>
        <v>1.3850663086954785E-6</v>
      </c>
      <c r="H239" s="5">
        <f t="shared" si="231"/>
        <v>348996.82027323049</v>
      </c>
      <c r="I239" s="5">
        <f t="shared" si="232"/>
        <v>148179.44197501658</v>
      </c>
      <c r="J239" s="5">
        <f t="shared" si="233"/>
        <v>51911.131440873709</v>
      </c>
      <c r="K239" s="5">
        <f t="shared" si="234"/>
        <v>299465.73445510893</v>
      </c>
      <c r="L239" s="5">
        <f t="shared" si="235"/>
        <v>49990.832301617076</v>
      </c>
      <c r="M239" s="5">
        <f t="shared" si="236"/>
        <v>11879.403600818217</v>
      </c>
      <c r="N239" s="15">
        <f t="shared" si="237"/>
        <v>4.2098583098206799E-3</v>
      </c>
      <c r="O239" s="15">
        <f t="shared" si="238"/>
        <v>5.302692374637541E-3</v>
      </c>
      <c r="P239" s="15">
        <f t="shared" si="239"/>
        <v>4.809242219832699E-3</v>
      </c>
      <c r="Q239" s="5">
        <f t="shared" si="240"/>
        <v>6811.7594295922654</v>
      </c>
      <c r="R239" s="5">
        <f t="shared" si="241"/>
        <v>9429.6808610942917</v>
      </c>
      <c r="S239" s="5">
        <f t="shared" si="242"/>
        <v>5686.5771859703109</v>
      </c>
      <c r="T239" s="5">
        <f t="shared" si="243"/>
        <v>19.518113157189575</v>
      </c>
      <c r="U239" s="5">
        <f t="shared" si="244"/>
        <v>63.636903577246294</v>
      </c>
      <c r="V239" s="5">
        <f t="shared" si="245"/>
        <v>109.54446624703738</v>
      </c>
      <c r="W239" s="15">
        <f t="shared" si="246"/>
        <v>-1.0734613539272964E-2</v>
      </c>
      <c r="X239" s="15">
        <f t="shared" si="247"/>
        <v>-1.217998157191269E-2</v>
      </c>
      <c r="Y239" s="15">
        <f t="shared" si="248"/>
        <v>-9.7425357312937999E-3</v>
      </c>
      <c r="Z239" s="5">
        <f t="shared" si="270"/>
        <v>75.523469949106527</v>
      </c>
      <c r="AA239" s="5">
        <f t="shared" si="271"/>
        <v>27386.102497157342</v>
      </c>
      <c r="AB239" s="5">
        <f t="shared" si="272"/>
        <v>79839.987077253478</v>
      </c>
      <c r="AC239" s="16">
        <f t="shared" si="249"/>
        <v>1.1014380559266761</v>
      </c>
      <c r="AD239" s="16">
        <f t="shared" si="250"/>
        <v>3.0358799406210326</v>
      </c>
      <c r="AE239" s="16">
        <f t="shared" si="251"/>
        <v>13.970175657889055</v>
      </c>
      <c r="AF239" s="15">
        <f t="shared" si="252"/>
        <v>-4.0504037456468023E-3</v>
      </c>
      <c r="AG239" s="15">
        <f t="shared" si="253"/>
        <v>2.9673830763510267E-4</v>
      </c>
      <c r="AH239" s="15">
        <f t="shared" si="254"/>
        <v>9.7937136394747881E-3</v>
      </c>
      <c r="AI239" s="1">
        <f t="shared" si="218"/>
        <v>667242.06594543776</v>
      </c>
      <c r="AJ239" s="1">
        <f t="shared" si="219"/>
        <v>280115.86743219371</v>
      </c>
      <c r="AK239" s="1">
        <f t="shared" si="220"/>
        <v>98631.8672976042</v>
      </c>
      <c r="AL239" s="14">
        <f t="shared" si="255"/>
        <v>84.097974364175172</v>
      </c>
      <c r="AM239" s="14">
        <f t="shared" si="256"/>
        <v>20.128500265753956</v>
      </c>
      <c r="AN239" s="14">
        <f t="shared" si="257"/>
        <v>6.368995909429084</v>
      </c>
      <c r="AO239" s="11">
        <f t="shared" si="258"/>
        <v>3.2775768312097923E-3</v>
      </c>
      <c r="AP239" s="11">
        <f t="shared" si="259"/>
        <v>4.1288823577978837E-3</v>
      </c>
      <c r="AQ239" s="11">
        <f t="shared" si="260"/>
        <v>3.7454172573060012E-3</v>
      </c>
      <c r="AR239" s="1">
        <f t="shared" si="273"/>
        <v>348996.82027323049</v>
      </c>
      <c r="AS239" s="1">
        <f t="shared" si="261"/>
        <v>148179.44197501658</v>
      </c>
      <c r="AT239" s="1">
        <f t="shared" si="262"/>
        <v>51911.131440873709</v>
      </c>
      <c r="AU239" s="1">
        <f t="shared" si="221"/>
        <v>69799.364054646096</v>
      </c>
      <c r="AV239" s="1">
        <f t="shared" si="222"/>
        <v>29635.88839500332</v>
      </c>
      <c r="AW239" s="1">
        <f t="shared" si="223"/>
        <v>10382.226288174743</v>
      </c>
      <c r="AX239" s="17">
        <f t="shared" si="263"/>
        <v>0.99</v>
      </c>
      <c r="AY239" s="17">
        <v>0.05</v>
      </c>
      <c r="AZ239" s="17">
        <v>0</v>
      </c>
      <c r="BA239" s="2">
        <f t="shared" si="274"/>
        <v>5365.0806522179964</v>
      </c>
      <c r="BB239" s="17">
        <f t="shared" si="264"/>
        <v>2.4441472852392842E-6</v>
      </c>
      <c r="BC239" s="17">
        <f t="shared" si="265"/>
        <v>2.0874168361163805E-3</v>
      </c>
      <c r="BD239" s="17">
        <f t="shared" si="266"/>
        <v>1.7371082021178777E-2</v>
      </c>
      <c r="BE239" s="1">
        <f t="shared" si="267"/>
        <v>74.768050659131418</v>
      </c>
      <c r="BF239" s="1">
        <f t="shared" si="268"/>
        <v>1312.1389134296921</v>
      </c>
      <c r="BG239" s="1">
        <f t="shared" si="269"/>
        <v>-1386.9069640888238</v>
      </c>
      <c r="BH239" s="12">
        <f t="shared" si="282"/>
        <v>2.2588994690068533</v>
      </c>
      <c r="BI239" s="2">
        <f t="shared" si="283"/>
        <v>4.8394056509178324E-7</v>
      </c>
      <c r="BJ239" s="2">
        <f t="shared" si="275"/>
        <v>2.0438437456393592E-5</v>
      </c>
      <c r="BK239" s="2">
        <f t="shared" si="276"/>
        <v>-3.0175449058652044E-5</v>
      </c>
      <c r="BL239" s="2">
        <f t="shared" si="284"/>
        <v>0.16889371841826267</v>
      </c>
      <c r="BM239" s="2">
        <f t="shared" si="277"/>
        <v>3.0285562571296798</v>
      </c>
      <c r="BN239" s="2">
        <f t="shared" si="278"/>
        <v>-1.5664417023710751</v>
      </c>
      <c r="BO239" s="2">
        <f t="shared" si="279"/>
        <v>914965.51284872659</v>
      </c>
      <c r="BP239" s="2">
        <f t="shared" si="280"/>
        <v>54.107532092380623</v>
      </c>
      <c r="BQ239" s="2">
        <f t="shared" si="281"/>
        <v>0</v>
      </c>
      <c r="BR239" s="11">
        <f t="shared" si="285"/>
        <v>3.4560745390828068E-2</v>
      </c>
      <c r="BS239" s="11"/>
      <c r="BT239" s="11"/>
    </row>
    <row r="240" spans="1:72" x14ac:dyDescent="0.3">
      <c r="A240" s="2">
        <f t="shared" si="224"/>
        <v>2194</v>
      </c>
      <c r="B240" s="5">
        <f t="shared" si="225"/>
        <v>1165.3985558280174</v>
      </c>
      <c r="C240" s="5">
        <f t="shared" si="226"/>
        <v>2964.1342354355252</v>
      </c>
      <c r="D240" s="5">
        <f t="shared" si="227"/>
        <v>4369.84898321322</v>
      </c>
      <c r="E240" s="15">
        <f t="shared" si="228"/>
        <v>3.2716839632062573E-7</v>
      </c>
      <c r="F240" s="15">
        <f t="shared" si="229"/>
        <v>6.4454367918570338E-7</v>
      </c>
      <c r="G240" s="15">
        <f t="shared" si="230"/>
        <v>1.3158129932607044E-6</v>
      </c>
      <c r="H240" s="5">
        <f t="shared" si="231"/>
        <v>350451.48053367849</v>
      </c>
      <c r="I240" s="5">
        <f t="shared" si="232"/>
        <v>148957.43676052245</v>
      </c>
      <c r="J240" s="5">
        <f t="shared" si="233"/>
        <v>52158.359750165386</v>
      </c>
      <c r="K240" s="5">
        <f t="shared" si="234"/>
        <v>300713.84487402439</v>
      </c>
      <c r="L240" s="5">
        <f t="shared" si="235"/>
        <v>50253.269565113296</v>
      </c>
      <c r="M240" s="5">
        <f t="shared" si="236"/>
        <v>11935.963908714417</v>
      </c>
      <c r="N240" s="15">
        <f t="shared" si="237"/>
        <v>4.1677904191157467E-3</v>
      </c>
      <c r="O240" s="15">
        <f t="shared" si="238"/>
        <v>5.2497078246831475E-3</v>
      </c>
      <c r="P240" s="15">
        <f t="shared" si="239"/>
        <v>4.7612077000485087E-3</v>
      </c>
      <c r="Q240" s="5">
        <f t="shared" si="240"/>
        <v>6766.7252686142547</v>
      </c>
      <c r="R240" s="5">
        <f t="shared" si="241"/>
        <v>9363.7336802363116</v>
      </c>
      <c r="S240" s="5">
        <f t="shared" si="242"/>
        <v>5657.9941455722255</v>
      </c>
      <c r="T240" s="5">
        <f t="shared" si="243"/>
        <v>19.308593755431346</v>
      </c>
      <c r="U240" s="5">
        <f t="shared" si="244"/>
        <v>62.861807264381852</v>
      </c>
      <c r="V240" s="5">
        <f t="shared" si="245"/>
        <v>108.4772253704601</v>
      </c>
      <c r="W240" s="15">
        <f t="shared" si="246"/>
        <v>-1.0734613539272964E-2</v>
      </c>
      <c r="X240" s="15">
        <f t="shared" si="247"/>
        <v>-1.217998157191269E-2</v>
      </c>
      <c r="Y240" s="15">
        <f t="shared" si="248"/>
        <v>-9.7425357312937999E-3</v>
      </c>
      <c r="Z240" s="5">
        <f t="shared" si="270"/>
        <v>74.723419735678505</v>
      </c>
      <c r="AA240" s="5">
        <f t="shared" si="271"/>
        <v>27204.080122010469</v>
      </c>
      <c r="AB240" s="5">
        <f t="shared" si="272"/>
        <v>80220.519101431142</v>
      </c>
      <c r="AC240" s="16">
        <f t="shared" si="249"/>
        <v>1.0969767870993528</v>
      </c>
      <c r="AD240" s="16">
        <f t="shared" si="250"/>
        <v>3.0367808024967959</v>
      </c>
      <c r="AE240" s="16">
        <f t="shared" si="251"/>
        <v>14.106995557775582</v>
      </c>
      <c r="AF240" s="15">
        <f t="shared" si="252"/>
        <v>-4.0504037456468023E-3</v>
      </c>
      <c r="AG240" s="15">
        <f t="shared" si="253"/>
        <v>2.9673830763510267E-4</v>
      </c>
      <c r="AH240" s="15">
        <f t="shared" si="254"/>
        <v>9.7937136394747881E-3</v>
      </c>
      <c r="AI240" s="1">
        <f t="shared" si="218"/>
        <v>670317.22340554011</v>
      </c>
      <c r="AJ240" s="1">
        <f t="shared" si="219"/>
        <v>281740.16908397764</v>
      </c>
      <c r="AK240" s="1">
        <f t="shared" si="220"/>
        <v>99150.906856018526</v>
      </c>
      <c r="AL240" s="14">
        <f t="shared" si="255"/>
        <v>84.370855560779589</v>
      </c>
      <c r="AM240" s="14">
        <f t="shared" si="256"/>
        <v>20.210777393293796</v>
      </c>
      <c r="AN240" s="14">
        <f t="shared" si="257"/>
        <v>6.3926119111480624</v>
      </c>
      <c r="AO240" s="11">
        <f t="shared" si="258"/>
        <v>3.2448010628976943E-3</v>
      </c>
      <c r="AP240" s="11">
        <f t="shared" si="259"/>
        <v>4.0875935342199049E-3</v>
      </c>
      <c r="AQ240" s="11">
        <f t="shared" si="260"/>
        <v>3.707963084732941E-3</v>
      </c>
      <c r="AR240" s="1">
        <f t="shared" si="273"/>
        <v>350451.48053367849</v>
      </c>
      <c r="AS240" s="1">
        <f t="shared" si="261"/>
        <v>148957.43676052245</v>
      </c>
      <c r="AT240" s="1">
        <f t="shared" si="262"/>
        <v>52158.359750165386</v>
      </c>
      <c r="AU240" s="1">
        <f t="shared" si="221"/>
        <v>70090.296106735696</v>
      </c>
      <c r="AV240" s="1">
        <f t="shared" si="222"/>
        <v>29791.487352104494</v>
      </c>
      <c r="AW240" s="1">
        <f t="shared" si="223"/>
        <v>10431.671950033078</v>
      </c>
      <c r="AX240" s="17">
        <f t="shared" si="263"/>
        <v>0.99</v>
      </c>
      <c r="AY240" s="17">
        <v>0.05</v>
      </c>
      <c r="AZ240" s="17">
        <v>0</v>
      </c>
      <c r="BA240" s="2">
        <f t="shared" si="274"/>
        <v>5374.9661321588646</v>
      </c>
      <c r="BB240" s="17">
        <f t="shared" si="264"/>
        <v>2.3825405550664666E-6</v>
      </c>
      <c r="BC240" s="17">
        <f t="shared" si="265"/>
        <v>2.0407195098516885E-3</v>
      </c>
      <c r="BD240" s="17">
        <f t="shared" si="266"/>
        <v>1.7185928637678396E-2</v>
      </c>
      <c r="BE240" s="1">
        <f t="shared" si="267"/>
        <v>73.976007506743784</v>
      </c>
      <c r="BF240" s="1">
        <f t="shared" si="268"/>
        <v>1304.6881090479683</v>
      </c>
      <c r="BG240" s="1">
        <f t="shared" si="269"/>
        <v>-1378.6641165547123</v>
      </c>
      <c r="BH240" s="12">
        <f t="shared" si="282"/>
        <v>2.2348143805733809</v>
      </c>
      <c r="BI240" s="2">
        <f t="shared" si="283"/>
        <v>4.7174246225321081E-7</v>
      </c>
      <c r="BJ240" s="2">
        <f t="shared" si="275"/>
        <v>1.9990741486727954E-5</v>
      </c>
      <c r="BK240" s="2">
        <f t="shared" si="276"/>
        <v>-2.9535614313937448E-5</v>
      </c>
      <c r="BL240" s="2">
        <f t="shared" si="284"/>
        <v>0.16532284432724068</v>
      </c>
      <c r="BM240" s="2">
        <f t="shared" si="277"/>
        <v>2.9777696108052321</v>
      </c>
      <c r="BN240" s="2">
        <f t="shared" si="278"/>
        <v>-1.5405291968284835</v>
      </c>
      <c r="BO240" s="2">
        <f t="shared" si="279"/>
        <v>928616.40153945878</v>
      </c>
      <c r="BP240" s="2">
        <f t="shared" si="280"/>
        <v>54.755549936791631</v>
      </c>
      <c r="BQ240" s="2">
        <f t="shared" si="281"/>
        <v>0</v>
      </c>
      <c r="BR240" s="11">
        <f t="shared" si="285"/>
        <v>3.4515422350468866E-2</v>
      </c>
      <c r="BS240" s="11"/>
      <c r="BT240" s="11"/>
    </row>
    <row r="241" spans="1:72" x14ac:dyDescent="0.3">
      <c r="A241" s="2">
        <f t="shared" si="224"/>
        <v>2195</v>
      </c>
      <c r="B241" s="5">
        <f t="shared" si="225"/>
        <v>1165.3989180455151</v>
      </c>
      <c r="C241" s="5">
        <f t="shared" si="226"/>
        <v>2964.1360504238119</v>
      </c>
      <c r="D241" s="5">
        <f t="shared" si="227"/>
        <v>4369.854445622087</v>
      </c>
      <c r="E241" s="15">
        <f t="shared" si="228"/>
        <v>3.1080997650459445E-7</v>
      </c>
      <c r="F241" s="15">
        <f t="shared" si="229"/>
        <v>6.1231649522641822E-7</v>
      </c>
      <c r="G241" s="15">
        <f t="shared" si="230"/>
        <v>1.2500223435976691E-6</v>
      </c>
      <c r="H241" s="5">
        <f t="shared" si="231"/>
        <v>351897.60284353525</v>
      </c>
      <c r="I241" s="5">
        <f t="shared" si="232"/>
        <v>149731.69789188149</v>
      </c>
      <c r="J241" s="5">
        <f t="shared" si="233"/>
        <v>52404.281610723301</v>
      </c>
      <c r="K241" s="5">
        <f t="shared" si="234"/>
        <v>301954.63321151951</v>
      </c>
      <c r="L241" s="5">
        <f t="shared" si="235"/>
        <v>50514.448508688678</v>
      </c>
      <c r="M241" s="5">
        <f t="shared" si="236"/>
        <v>11992.225888261386</v>
      </c>
      <c r="N241" s="15">
        <f t="shared" si="237"/>
        <v>4.1261430381263065E-3</v>
      </c>
      <c r="O241" s="15">
        <f t="shared" si="238"/>
        <v>5.1972527526187307E-3</v>
      </c>
      <c r="P241" s="15">
        <f t="shared" si="239"/>
        <v>4.71365194945772E-3</v>
      </c>
      <c r="Q241" s="5">
        <f t="shared" si="240"/>
        <v>6721.7099379375759</v>
      </c>
      <c r="R241" s="5">
        <f t="shared" si="241"/>
        <v>9297.7622131655862</v>
      </c>
      <c r="S241" s="5">
        <f t="shared" si="242"/>
        <v>5629.287955675868</v>
      </c>
      <c r="T241" s="5">
        <f t="shared" si="243"/>
        <v>19.101323463479972</v>
      </c>
      <c r="U241" s="5">
        <f t="shared" si="244"/>
        <v>62.096151610324554</v>
      </c>
      <c r="V241" s="5">
        <f t="shared" si="245"/>
        <v>107.42038212625678</v>
      </c>
      <c r="W241" s="15">
        <f t="shared" si="246"/>
        <v>-1.0734613539272964E-2</v>
      </c>
      <c r="X241" s="15">
        <f t="shared" si="247"/>
        <v>-1.217998157191269E-2</v>
      </c>
      <c r="Y241" s="15">
        <f t="shared" si="248"/>
        <v>-9.7425357312937999E-3</v>
      </c>
      <c r="Z241" s="5">
        <f t="shared" si="270"/>
        <v>73.928746381639343</v>
      </c>
      <c r="AA241" s="5">
        <f t="shared" si="271"/>
        <v>27021.842382955198</v>
      </c>
      <c r="AB241" s="5">
        <f t="shared" si="272"/>
        <v>80599.006040314081</v>
      </c>
      <c r="AC241" s="16">
        <f t="shared" si="249"/>
        <v>1.092533588211998</v>
      </c>
      <c r="AD241" s="16">
        <f t="shared" si="250"/>
        <v>3.0376819316927874</v>
      </c>
      <c r="AE241" s="16">
        <f t="shared" si="251"/>
        <v>14.245155432581779</v>
      </c>
      <c r="AF241" s="15">
        <f t="shared" si="252"/>
        <v>-4.0504037456468023E-3</v>
      </c>
      <c r="AG241" s="15">
        <f t="shared" si="253"/>
        <v>2.9673830763510267E-4</v>
      </c>
      <c r="AH241" s="15">
        <f t="shared" si="254"/>
        <v>9.7937136394747881E-3</v>
      </c>
      <c r="AI241" s="1">
        <f t="shared" si="218"/>
        <v>673375.79717172182</v>
      </c>
      <c r="AJ241" s="1">
        <f t="shared" si="219"/>
        <v>283357.63952768437</v>
      </c>
      <c r="AK241" s="1">
        <f t="shared" si="220"/>
        <v>99667.488120449751</v>
      </c>
      <c r="AL241" s="14">
        <f t="shared" si="255"/>
        <v>84.641884536162792</v>
      </c>
      <c r="AM241" s="14">
        <f t="shared" si="256"/>
        <v>20.292564701858236</v>
      </c>
      <c r="AN241" s="14">
        <f t="shared" si="257"/>
        <v>6.4160784444398082</v>
      </c>
      <c r="AO241" s="11">
        <f t="shared" si="258"/>
        <v>3.2123530522687174E-3</v>
      </c>
      <c r="AP241" s="11">
        <f t="shared" si="259"/>
        <v>4.0467175988777061E-3</v>
      </c>
      <c r="AQ241" s="11">
        <f t="shared" si="260"/>
        <v>3.6708834538856116E-3</v>
      </c>
      <c r="AR241" s="1">
        <f t="shared" si="273"/>
        <v>351897.60284353525</v>
      </c>
      <c r="AS241" s="1">
        <f t="shared" si="261"/>
        <v>149731.69789188149</v>
      </c>
      <c r="AT241" s="1">
        <f t="shared" si="262"/>
        <v>52404.281610723301</v>
      </c>
      <c r="AU241" s="1">
        <f t="shared" si="221"/>
        <v>70379.520568707056</v>
      </c>
      <c r="AV241" s="1">
        <f t="shared" si="222"/>
        <v>29946.339578376297</v>
      </c>
      <c r="AW241" s="1">
        <f t="shared" si="223"/>
        <v>10480.85632214466</v>
      </c>
      <c r="AX241" s="17">
        <f t="shared" si="263"/>
        <v>0.99</v>
      </c>
      <c r="AY241" s="17">
        <v>0.05</v>
      </c>
      <c r="AZ241" s="17">
        <v>0</v>
      </c>
      <c r="BA241" s="2">
        <f t="shared" si="274"/>
        <v>5384.7388584825458</v>
      </c>
      <c r="BB241" s="17">
        <f t="shared" si="264"/>
        <v>2.3224319876136602E-6</v>
      </c>
      <c r="BC241" s="17">
        <f t="shared" si="265"/>
        <v>1.9950196524547701E-3</v>
      </c>
      <c r="BD241" s="17">
        <f t="shared" si="266"/>
        <v>1.7002347387337916E-2</v>
      </c>
      <c r="BE241" s="1">
        <f t="shared" si="267"/>
        <v>73.189287223337544</v>
      </c>
      <c r="BF241" s="1">
        <f t="shared" si="268"/>
        <v>1297.183012548229</v>
      </c>
      <c r="BG241" s="1">
        <f t="shared" si="269"/>
        <v>-1370.372299771567</v>
      </c>
      <c r="BH241" s="12">
        <f t="shared" si="282"/>
        <v>2.2109349588845864</v>
      </c>
      <c r="BI241" s="2">
        <f t="shared" si="283"/>
        <v>4.5984099417847098E-7</v>
      </c>
      <c r="BJ241" s="2">
        <f t="shared" si="275"/>
        <v>1.955218618317963E-5</v>
      </c>
      <c r="BK241" s="2">
        <f t="shared" si="276"/>
        <v>-2.8907981667971646E-5</v>
      </c>
      <c r="BL241" s="2">
        <f t="shared" si="284"/>
        <v>0.16181694354059198</v>
      </c>
      <c r="BM241" s="2">
        <f t="shared" si="277"/>
        <v>2.9275820347056718</v>
      </c>
      <c r="BN241" s="2">
        <f t="shared" si="278"/>
        <v>-1.5149020121260128</v>
      </c>
      <c r="BO241" s="2">
        <f t="shared" si="279"/>
        <v>942471.34941712441</v>
      </c>
      <c r="BP241" s="2">
        <f t="shared" si="280"/>
        <v>55.411357882217935</v>
      </c>
      <c r="BQ241" s="2">
        <f t="shared" si="281"/>
        <v>0</v>
      </c>
      <c r="BR241" s="11">
        <f t="shared" si="285"/>
        <v>3.4470546777016747E-2</v>
      </c>
      <c r="BS241" s="11"/>
      <c r="BT241" s="11"/>
    </row>
    <row r="242" spans="1:72" x14ac:dyDescent="0.3">
      <c r="A242" s="2">
        <f t="shared" si="224"/>
        <v>2196</v>
      </c>
      <c r="B242" s="5">
        <f t="shared" si="225"/>
        <v>1165.399262152245</v>
      </c>
      <c r="C242" s="5">
        <f t="shared" si="226"/>
        <v>2964.1377746637399</v>
      </c>
      <c r="D242" s="5">
        <f t="shared" si="227"/>
        <v>4369.8596349169975</v>
      </c>
      <c r="E242" s="15">
        <f t="shared" si="228"/>
        <v>2.9526947767936471E-7</v>
      </c>
      <c r="F242" s="15">
        <f t="shared" si="229"/>
        <v>5.8170067046509729E-7</v>
      </c>
      <c r="G242" s="15">
        <f t="shared" si="230"/>
        <v>1.1875212264177856E-6</v>
      </c>
      <c r="H242" s="5">
        <f t="shared" si="231"/>
        <v>353335.17789072933</v>
      </c>
      <c r="I242" s="5">
        <f t="shared" si="232"/>
        <v>150502.20321506908</v>
      </c>
      <c r="J242" s="5">
        <f t="shared" si="233"/>
        <v>52648.89239514451</v>
      </c>
      <c r="K242" s="5">
        <f t="shared" si="234"/>
        <v>303188.09129687824</v>
      </c>
      <c r="L242" s="5">
        <f t="shared" si="235"/>
        <v>50774.361604073027</v>
      </c>
      <c r="M242" s="5">
        <f t="shared" si="236"/>
        <v>12048.188453115965</v>
      </c>
      <c r="N242" s="15">
        <f t="shared" si="237"/>
        <v>4.0849119360744091E-3</v>
      </c>
      <c r="O242" s="15">
        <f t="shared" si="238"/>
        <v>5.1453218446924076E-3</v>
      </c>
      <c r="P242" s="15">
        <f t="shared" si="239"/>
        <v>4.6665702744439486E-3</v>
      </c>
      <c r="Q242" s="5">
        <f t="shared" si="240"/>
        <v>6676.7197973667689</v>
      </c>
      <c r="R242" s="5">
        <f t="shared" si="241"/>
        <v>9231.778299836973</v>
      </c>
      <c r="S242" s="5">
        <f t="shared" si="242"/>
        <v>5600.464603899818</v>
      </c>
      <c r="T242" s="5">
        <f t="shared" si="243"/>
        <v>18.896278138010867</v>
      </c>
      <c r="U242" s="5">
        <f t="shared" si="244"/>
        <v>61.339821628024104</v>
      </c>
      <c r="V242" s="5">
        <f t="shared" si="245"/>
        <v>106.3738352151225</v>
      </c>
      <c r="W242" s="15">
        <f t="shared" si="246"/>
        <v>-1.0734613539272964E-2</v>
      </c>
      <c r="X242" s="15">
        <f t="shared" si="247"/>
        <v>-1.217998157191269E-2</v>
      </c>
      <c r="Y242" s="15">
        <f t="shared" si="248"/>
        <v>-9.7425357312937999E-3</v>
      </c>
      <c r="Z242" s="5">
        <f t="shared" si="270"/>
        <v>73.139489522272271</v>
      </c>
      <c r="AA242" s="5">
        <f t="shared" si="271"/>
        <v>26839.423988748462</v>
      </c>
      <c r="AB242" s="5">
        <f t="shared" si="272"/>
        <v>80975.440602250834</v>
      </c>
      <c r="AC242" s="16">
        <f t="shared" si="249"/>
        <v>1.0881083860740592</v>
      </c>
      <c r="AD242" s="16">
        <f t="shared" si="250"/>
        <v>3.0385833282883317</v>
      </c>
      <c r="AE242" s="16">
        <f t="shared" si="251"/>
        <v>14.384668405638294</v>
      </c>
      <c r="AF242" s="15">
        <f t="shared" si="252"/>
        <v>-4.0504037456468023E-3</v>
      </c>
      <c r="AG242" s="15">
        <f t="shared" si="253"/>
        <v>2.9673830763510267E-4</v>
      </c>
      <c r="AH242" s="15">
        <f t="shared" si="254"/>
        <v>9.7937136394747881E-3</v>
      </c>
      <c r="AI242" s="1">
        <f t="shared" si="218"/>
        <v>676417.73802325665</v>
      </c>
      <c r="AJ242" s="1">
        <f t="shared" si="219"/>
        <v>284968.21515329223</v>
      </c>
      <c r="AK242" s="1">
        <f t="shared" si="220"/>
        <v>100181.59563054945</v>
      </c>
      <c r="AL242" s="14">
        <f t="shared" si="255"/>
        <v>84.911065156140907</v>
      </c>
      <c r="AM242" s="14">
        <f t="shared" si="256"/>
        <v>20.373861797776556</v>
      </c>
      <c r="AN242" s="14">
        <f t="shared" si="257"/>
        <v>6.4393955938783289</v>
      </c>
      <c r="AO242" s="11">
        <f t="shared" si="258"/>
        <v>3.1802295217460302E-3</v>
      </c>
      <c r="AP242" s="11">
        <f t="shared" si="259"/>
        <v>4.006250422888929E-3</v>
      </c>
      <c r="AQ242" s="11">
        <f t="shared" si="260"/>
        <v>3.6341746193467553E-3</v>
      </c>
      <c r="AR242" s="1">
        <f t="shared" si="273"/>
        <v>353335.17789072933</v>
      </c>
      <c r="AS242" s="1">
        <f t="shared" si="261"/>
        <v>150502.20321506908</v>
      </c>
      <c r="AT242" s="1">
        <f t="shared" si="262"/>
        <v>52648.89239514451</v>
      </c>
      <c r="AU242" s="1">
        <f t="shared" si="221"/>
        <v>70667.035578145864</v>
      </c>
      <c r="AV242" s="1">
        <f t="shared" si="222"/>
        <v>30100.440643013819</v>
      </c>
      <c r="AW242" s="1">
        <f t="shared" si="223"/>
        <v>10529.778479028902</v>
      </c>
      <c r="AX242" s="17">
        <f t="shared" si="263"/>
        <v>0.99</v>
      </c>
      <c r="AY242" s="17">
        <v>0.05</v>
      </c>
      <c r="AZ242" s="17">
        <v>0</v>
      </c>
      <c r="BA242" s="2">
        <f t="shared" si="274"/>
        <v>5394.4002040260784</v>
      </c>
      <c r="BB242" s="17">
        <f t="shared" si="264"/>
        <v>2.2637876007617653E-6</v>
      </c>
      <c r="BC242" s="17">
        <f t="shared" si="265"/>
        <v>1.9502979450120948E-3</v>
      </c>
      <c r="BD242" s="17">
        <f t="shared" si="266"/>
        <v>1.6820337684013531E-2</v>
      </c>
      <c r="BE242" s="1">
        <f t="shared" si="267"/>
        <v>72.407929054780041</v>
      </c>
      <c r="BF242" s="1">
        <f t="shared" si="268"/>
        <v>1289.6263259868588</v>
      </c>
      <c r="BG242" s="1">
        <f t="shared" si="269"/>
        <v>-1362.034255041639</v>
      </c>
      <c r="BH242" s="12">
        <f t="shared" si="282"/>
        <v>2.1872610811110715</v>
      </c>
      <c r="BI242" s="2">
        <f t="shared" si="283"/>
        <v>4.4822943247739935E-7</v>
      </c>
      <c r="BJ242" s="2">
        <f t="shared" si="275"/>
        <v>1.9122613242689113E-5</v>
      </c>
      <c r="BK242" s="2">
        <f t="shared" si="276"/>
        <v>-2.8292375980424552E-5</v>
      </c>
      <c r="BL242" s="2">
        <f t="shared" si="284"/>
        <v>0.15837522626026254</v>
      </c>
      <c r="BM242" s="2">
        <f t="shared" si="277"/>
        <v>2.8779954242543679</v>
      </c>
      <c r="BN242" s="2">
        <f t="shared" si="278"/>
        <v>-1.4895622585963433</v>
      </c>
      <c r="BO242" s="2">
        <f t="shared" si="279"/>
        <v>956533.40868697537</v>
      </c>
      <c r="BP242" s="2">
        <f t="shared" si="280"/>
        <v>56.075049627802052</v>
      </c>
      <c r="BQ242" s="2">
        <f t="shared" si="281"/>
        <v>0</v>
      </c>
      <c r="BR242" s="11">
        <f t="shared" si="285"/>
        <v>3.4426114316658624E-2</v>
      </c>
      <c r="BS242" s="11"/>
      <c r="BT242" s="11"/>
    </row>
    <row r="243" spans="1:72" x14ac:dyDescent="0.3">
      <c r="A243" s="2">
        <f t="shared" si="224"/>
        <v>2197</v>
      </c>
      <c r="B243" s="5">
        <f t="shared" si="225"/>
        <v>1165.3995890537349</v>
      </c>
      <c r="C243" s="5">
        <f t="shared" si="226"/>
        <v>2964.1394126926243</v>
      </c>
      <c r="D243" s="5">
        <f t="shared" si="227"/>
        <v>4369.8645647530166</v>
      </c>
      <c r="E243" s="15">
        <f t="shared" si="228"/>
        <v>2.8050600379539646E-7</v>
      </c>
      <c r="F243" s="15">
        <f t="shared" si="229"/>
        <v>5.5261563694184238E-7</v>
      </c>
      <c r="G243" s="15">
        <f t="shared" si="230"/>
        <v>1.1281451650968962E-6</v>
      </c>
      <c r="H243" s="5">
        <f t="shared" si="231"/>
        <v>354764.19769801304</v>
      </c>
      <c r="I243" s="5">
        <f t="shared" si="232"/>
        <v>151268.93146286608</v>
      </c>
      <c r="J243" s="5">
        <f t="shared" si="233"/>
        <v>52892.187737802196</v>
      </c>
      <c r="K243" s="5">
        <f t="shared" si="234"/>
        <v>304414.21211249061</v>
      </c>
      <c r="L243" s="5">
        <f t="shared" si="235"/>
        <v>51033.001624391676</v>
      </c>
      <c r="M243" s="5">
        <f t="shared" si="236"/>
        <v>12103.850577985051</v>
      </c>
      <c r="N243" s="15">
        <f t="shared" si="237"/>
        <v>4.0440929271583492E-3</v>
      </c>
      <c r="O243" s="15">
        <f t="shared" si="238"/>
        <v>5.0939098424409579E-3</v>
      </c>
      <c r="P243" s="15">
        <f t="shared" si="239"/>
        <v>4.6199580198873491E-3</v>
      </c>
      <c r="Q243" s="5">
        <f t="shared" si="240"/>
        <v>6631.7610779339402</v>
      </c>
      <c r="R243" s="5">
        <f t="shared" si="241"/>
        <v>9165.7935478299059</v>
      </c>
      <c r="S243" s="5">
        <f t="shared" si="242"/>
        <v>5571.5299967279452</v>
      </c>
      <c r="T243" s="5">
        <f t="shared" si="243"/>
        <v>18.693433894868708</v>
      </c>
      <c r="U243" s="5">
        <f t="shared" si="244"/>
        <v>60.592703730970356</v>
      </c>
      <c r="V243" s="5">
        <f t="shared" si="245"/>
        <v>105.3374843246644</v>
      </c>
      <c r="W243" s="15">
        <f t="shared" si="246"/>
        <v>-1.0734613539272964E-2</v>
      </c>
      <c r="X243" s="15">
        <f t="shared" si="247"/>
        <v>-1.217998157191269E-2</v>
      </c>
      <c r="Y243" s="15">
        <f t="shared" si="248"/>
        <v>-9.7425357312937999E-3</v>
      </c>
      <c r="Z243" s="5">
        <f t="shared" si="270"/>
        <v>72.355686408193804</v>
      </c>
      <c r="AA243" s="5">
        <f t="shared" si="271"/>
        <v>26656.859015416085</v>
      </c>
      <c r="AB243" s="5">
        <f t="shared" si="272"/>
        <v>81349.815907412529</v>
      </c>
      <c r="AC243" s="16">
        <f t="shared" si="249"/>
        <v>1.0837011077914351</v>
      </c>
      <c r="AD243" s="16">
        <f t="shared" si="250"/>
        <v>3.0394849923627763</v>
      </c>
      <c r="AE243" s="16">
        <f t="shared" si="251"/>
        <v>14.525547728801916</v>
      </c>
      <c r="AF243" s="15">
        <f t="shared" si="252"/>
        <v>-4.0504037456468023E-3</v>
      </c>
      <c r="AG243" s="15">
        <f t="shared" si="253"/>
        <v>2.9673830763510267E-4</v>
      </c>
      <c r="AH243" s="15">
        <f t="shared" si="254"/>
        <v>9.7937136394747881E-3</v>
      </c>
      <c r="AI243" s="1">
        <f t="shared" si="218"/>
        <v>679442.99979907693</v>
      </c>
      <c r="AJ243" s="1">
        <f t="shared" si="219"/>
        <v>286571.83428097685</v>
      </c>
      <c r="AK243" s="1">
        <f t="shared" si="220"/>
        <v>100693.21454652341</v>
      </c>
      <c r="AL243" s="14">
        <f t="shared" si="255"/>
        <v>85.178401465512039</v>
      </c>
      <c r="AM243" s="14">
        <f t="shared" si="256"/>
        <v>20.454668362295347</v>
      </c>
      <c r="AN243" s="14">
        <f t="shared" si="257"/>
        <v>6.4625634630292224</v>
      </c>
      <c r="AO243" s="11">
        <f t="shared" si="258"/>
        <v>3.1484272265285699E-3</v>
      </c>
      <c r="AP243" s="11">
        <f t="shared" si="259"/>
        <v>3.9661879186600399E-3</v>
      </c>
      <c r="AQ243" s="11">
        <f t="shared" si="260"/>
        <v>3.5978328731532875E-3</v>
      </c>
      <c r="AR243" s="1">
        <f t="shared" si="273"/>
        <v>354764.19769801304</v>
      </c>
      <c r="AS243" s="1">
        <f t="shared" si="261"/>
        <v>151268.93146286608</v>
      </c>
      <c r="AT243" s="1">
        <f t="shared" si="262"/>
        <v>52892.187737802196</v>
      </c>
      <c r="AU243" s="1">
        <f t="shared" si="221"/>
        <v>70952.839539602617</v>
      </c>
      <c r="AV243" s="1">
        <f t="shared" si="222"/>
        <v>30253.786292573219</v>
      </c>
      <c r="AW243" s="1">
        <f t="shared" si="223"/>
        <v>10578.437547560439</v>
      </c>
      <c r="AX243" s="17">
        <f t="shared" si="263"/>
        <v>0.99</v>
      </c>
      <c r="AY243" s="17">
        <v>0.05</v>
      </c>
      <c r="AZ243" s="17">
        <v>0</v>
      </c>
      <c r="BA243" s="2">
        <f t="shared" si="274"/>
        <v>5403.9515304618408</v>
      </c>
      <c r="BB243" s="17">
        <f t="shared" si="264"/>
        <v>2.2065740729789572E-6</v>
      </c>
      <c r="BC243" s="17">
        <f t="shared" si="265"/>
        <v>1.9065353582381082E-3</v>
      </c>
      <c r="BD243" s="17">
        <f t="shared" si="266"/>
        <v>1.6639898459572689E-2</v>
      </c>
      <c r="BE243" s="1">
        <f t="shared" si="267"/>
        <v>71.631969885930204</v>
      </c>
      <c r="BF243" s="1">
        <f t="shared" si="268"/>
        <v>1282.0207065183454</v>
      </c>
      <c r="BG243" s="1">
        <f t="shared" si="269"/>
        <v>-1353.6526764042756</v>
      </c>
      <c r="BH243" s="12">
        <f t="shared" si="282"/>
        <v>2.1637925628827102</v>
      </c>
      <c r="BI243" s="2">
        <f t="shared" si="283"/>
        <v>4.3690117955291965E-7</v>
      </c>
      <c r="BJ243" s="2">
        <f t="shared" si="275"/>
        <v>1.8701865875159871E-5</v>
      </c>
      <c r="BK243" s="2">
        <f t="shared" si="276"/>
        <v>-2.7688622074488943E-5</v>
      </c>
      <c r="BL243" s="2">
        <f t="shared" si="284"/>
        <v>0.15499689643740708</v>
      </c>
      <c r="BM243" s="2">
        <f t="shared" si="277"/>
        <v>2.8290112672972727</v>
      </c>
      <c r="BN243" s="2">
        <f t="shared" si="278"/>
        <v>-1.4645117969649233</v>
      </c>
      <c r="BO243" s="2">
        <f t="shared" si="279"/>
        <v>970805.67721975199</v>
      </c>
      <c r="BP243" s="2">
        <f t="shared" si="280"/>
        <v>56.746720000051354</v>
      </c>
      <c r="BQ243" s="2">
        <f t="shared" si="281"/>
        <v>0</v>
      </c>
      <c r="BR243" s="11">
        <f t="shared" si="285"/>
        <v>3.4382120656592602E-2</v>
      </c>
      <c r="BS243" s="11"/>
      <c r="BT243" s="11"/>
    </row>
    <row r="244" spans="1:72" x14ac:dyDescent="0.3">
      <c r="A244" s="2">
        <f t="shared" si="224"/>
        <v>2198</v>
      </c>
      <c r="B244" s="5">
        <f t="shared" si="225"/>
        <v>1165.3998996102373</v>
      </c>
      <c r="C244" s="5">
        <f t="shared" si="226"/>
        <v>2964.1409688209246</v>
      </c>
      <c r="D244" s="5">
        <f t="shared" si="227"/>
        <v>4369.8692481025182</v>
      </c>
      <c r="E244" s="15">
        <f t="shared" si="228"/>
        <v>2.6648070360562665E-7</v>
      </c>
      <c r="F244" s="15">
        <f t="shared" si="229"/>
        <v>5.2498485509475023E-7</v>
      </c>
      <c r="G244" s="15">
        <f t="shared" si="230"/>
        <v>1.0717379068420515E-6</v>
      </c>
      <c r="H244" s="5">
        <f t="shared" si="231"/>
        <v>356184.65560073202</v>
      </c>
      <c r="I244" s="5">
        <f t="shared" si="232"/>
        <v>152031.8622445548</v>
      </c>
      <c r="J244" s="5">
        <f t="shared" si="233"/>
        <v>53134.163530961428</v>
      </c>
      <c r="K244" s="5">
        <f t="shared" si="234"/>
        <v>305632.98977445968</v>
      </c>
      <c r="L244" s="5">
        <f t="shared" si="235"/>
        <v>51290.361640603754</v>
      </c>
      <c r="M244" s="5">
        <f t="shared" si="236"/>
        <v>12159.211297691187</v>
      </c>
      <c r="N244" s="15">
        <f t="shared" si="237"/>
        <v>4.0036818698816479E-3</v>
      </c>
      <c r="O244" s="15">
        <f t="shared" si="238"/>
        <v>5.0430115419484167E-3</v>
      </c>
      <c r="P244" s="15">
        <f t="shared" si="239"/>
        <v>4.5738105695742881E-3</v>
      </c>
      <c r="Q244" s="5">
        <f t="shared" si="240"/>
        <v>6586.8398828567915</v>
      </c>
      <c r="R244" s="5">
        <f t="shared" si="241"/>
        <v>9099.8193334865227</v>
      </c>
      <c r="S244" s="5">
        <f t="shared" si="242"/>
        <v>5542.4899593004984</v>
      </c>
      <c r="T244" s="5">
        <f t="shared" si="243"/>
        <v>18.492767106285346</v>
      </c>
      <c r="U244" s="5">
        <f t="shared" si="244"/>
        <v>59.854685716134775</v>
      </c>
      <c r="V244" s="5">
        <f t="shared" si="245"/>
        <v>104.31123011978676</v>
      </c>
      <c r="W244" s="15">
        <f t="shared" si="246"/>
        <v>-1.0734613539272964E-2</v>
      </c>
      <c r="X244" s="15">
        <f t="shared" si="247"/>
        <v>-1.217998157191269E-2</v>
      </c>
      <c r="Y244" s="15">
        <f t="shared" si="248"/>
        <v>-9.7425357312937999E-3</v>
      </c>
      <c r="Z244" s="5">
        <f t="shared" si="270"/>
        <v>71.577371954586212</v>
      </c>
      <c r="AA244" s="5">
        <f t="shared" si="271"/>
        <v>26474.180908321083</v>
      </c>
      <c r="AB244" s="5">
        <f t="shared" si="272"/>
        <v>81722.125481674011</v>
      </c>
      <c r="AC244" s="16">
        <f t="shared" si="249"/>
        <v>1.0793116807652752</v>
      </c>
      <c r="AD244" s="16">
        <f t="shared" si="250"/>
        <v>3.0403869239954924</v>
      </c>
      <c r="AE244" s="16">
        <f t="shared" si="251"/>
        <v>14.667806783714326</v>
      </c>
      <c r="AF244" s="15">
        <f t="shared" si="252"/>
        <v>-4.0504037456468023E-3</v>
      </c>
      <c r="AG244" s="15">
        <f t="shared" si="253"/>
        <v>2.9673830763510267E-4</v>
      </c>
      <c r="AH244" s="15">
        <f t="shared" si="254"/>
        <v>9.7937136394747881E-3</v>
      </c>
      <c r="AI244" s="1">
        <f t="shared" si="218"/>
        <v>682451.53935877187</v>
      </c>
      <c r="AJ244" s="1">
        <f t="shared" si="219"/>
        <v>288168.43714545236</v>
      </c>
      <c r="AK244" s="1">
        <f t="shared" si="220"/>
        <v>101202.33063943152</v>
      </c>
      <c r="AL244" s="14">
        <f t="shared" si="255"/>
        <v>85.443897683815365</v>
      </c>
      <c r="AM244" s="14">
        <f t="shared" si="256"/>
        <v>20.534984150248693</v>
      </c>
      <c r="AN244" s="14">
        <f t="shared" si="257"/>
        <v>6.485582174068627</v>
      </c>
      <c r="AO244" s="11">
        <f t="shared" si="258"/>
        <v>3.116942954263284E-3</v>
      </c>
      <c r="AP244" s="11">
        <f t="shared" si="259"/>
        <v>3.9265260394734398E-3</v>
      </c>
      <c r="AQ244" s="11">
        <f t="shared" si="260"/>
        <v>3.5618545444217548E-3</v>
      </c>
      <c r="AR244" s="1">
        <f t="shared" si="273"/>
        <v>356184.65560073202</v>
      </c>
      <c r="AS244" s="1">
        <f t="shared" si="261"/>
        <v>152031.8622445548</v>
      </c>
      <c r="AT244" s="1">
        <f t="shared" si="262"/>
        <v>53134.163530961428</v>
      </c>
      <c r="AU244" s="1">
        <f t="shared" si="221"/>
        <v>71236.931120146401</v>
      </c>
      <c r="AV244" s="1">
        <f t="shared" si="222"/>
        <v>30406.372448910959</v>
      </c>
      <c r="AW244" s="1">
        <f t="shared" si="223"/>
        <v>10626.832706192286</v>
      </c>
      <c r="AX244" s="17">
        <f t="shared" si="263"/>
        <v>0.99</v>
      </c>
      <c r="AY244" s="17">
        <v>0.05</v>
      </c>
      <c r="AZ244" s="17">
        <v>0</v>
      </c>
      <c r="BA244" s="2">
        <f t="shared" si="274"/>
        <v>5413.3941880974844</v>
      </c>
      <c r="BB244" s="17">
        <f t="shared" si="264"/>
        <v>2.1507587355460293E-6</v>
      </c>
      <c r="BC244" s="17">
        <f t="shared" si="265"/>
        <v>1.8637131518929688E-3</v>
      </c>
      <c r="BD244" s="17">
        <f t="shared" si="266"/>
        <v>1.6461028180950455E-2</v>
      </c>
      <c r="BE244" s="1">
        <f t="shared" si="267"/>
        <v>70.861444289382348</v>
      </c>
      <c r="BF244" s="1">
        <f t="shared" si="268"/>
        <v>1274.3687662716225</v>
      </c>
      <c r="BG244" s="1">
        <f t="shared" si="269"/>
        <v>-1345.2302105610052</v>
      </c>
      <c r="BH244" s="12">
        <f t="shared" si="282"/>
        <v>2.1405291604916039</v>
      </c>
      <c r="BI244" s="2">
        <f t="shared" si="283"/>
        <v>4.2584976706180002E-7</v>
      </c>
      <c r="BJ244" s="2">
        <f t="shared" si="275"/>
        <v>1.8289788847675807E-5</v>
      </c>
      <c r="BK244" s="2">
        <f t="shared" si="276"/>
        <v>-2.70965448774045E-5</v>
      </c>
      <c r="BL244" s="2">
        <f t="shared" si="284"/>
        <v>0.15168115261855919</v>
      </c>
      <c r="BM244" s="2">
        <f t="shared" si="277"/>
        <v>2.7806306585718428</v>
      </c>
      <c r="BN244" s="2">
        <f t="shared" si="278"/>
        <v>-1.4397522466400459</v>
      </c>
      <c r="BO244" s="2">
        <f t="shared" si="279"/>
        <v>985291.2992347742</v>
      </c>
      <c r="BP244" s="2">
        <f t="shared" si="280"/>
        <v>57.426464966389119</v>
      </c>
      <c r="BQ244" s="2">
        <f t="shared" si="281"/>
        <v>0</v>
      </c>
      <c r="BR244" s="11">
        <f t="shared" si="285"/>
        <v>3.4338561524648731E-2</v>
      </c>
      <c r="BS244" s="11"/>
      <c r="BT244" s="11"/>
    </row>
    <row r="245" spans="1:72" x14ac:dyDescent="0.3">
      <c r="A245" s="2">
        <f t="shared" si="224"/>
        <v>2199</v>
      </c>
      <c r="B245" s="5">
        <f t="shared" si="225"/>
        <v>1165.4001946389933</v>
      </c>
      <c r="C245" s="5">
        <f t="shared" si="226"/>
        <v>2964.1424471435857</v>
      </c>
      <c r="D245" s="5">
        <f t="shared" si="227"/>
        <v>4369.873697289313</v>
      </c>
      <c r="E245" s="15">
        <f t="shared" si="228"/>
        <v>2.5315666842534528E-7</v>
      </c>
      <c r="F245" s="15">
        <f t="shared" si="229"/>
        <v>4.9873561234001268E-7</v>
      </c>
      <c r="G245" s="15">
        <f t="shared" si="230"/>
        <v>1.0181510114999488E-6</v>
      </c>
      <c r="H245" s="5">
        <f t="shared" si="231"/>
        <v>357596.54622462706</v>
      </c>
      <c r="I245" s="5">
        <f t="shared" si="232"/>
        <v>152790.97603551333</v>
      </c>
      <c r="J245" s="5">
        <f t="shared" si="233"/>
        <v>53374.81592091146</v>
      </c>
      <c r="K245" s="5">
        <f t="shared" si="234"/>
        <v>306844.41951324709</v>
      </c>
      <c r="L245" s="5">
        <f t="shared" si="235"/>
        <v>51546.435017909243</v>
      </c>
      <c r="M245" s="5">
        <f t="shared" si="236"/>
        <v>12214.269706243575</v>
      </c>
      <c r="N245" s="15">
        <f t="shared" si="237"/>
        <v>3.9636746664075684E-3</v>
      </c>
      <c r="O245" s="15">
        <f t="shared" si="238"/>
        <v>4.9926217931512973E-3</v>
      </c>
      <c r="P245" s="15">
        <f t="shared" si="239"/>
        <v>4.5281233465235271E-3</v>
      </c>
      <c r="Q245" s="5">
        <f t="shared" si="240"/>
        <v>6541.9621885251208</v>
      </c>
      <c r="R245" s="5">
        <f t="shared" si="241"/>
        <v>9033.8668031331435</v>
      </c>
      <c r="S245" s="5">
        <f t="shared" si="242"/>
        <v>5513.3502352507157</v>
      </c>
      <c r="T245" s="5">
        <f t="shared" si="243"/>
        <v>18.294254398127592</v>
      </c>
      <c r="U245" s="5">
        <f t="shared" si="244"/>
        <v>59.125656747119628</v>
      </c>
      <c r="V245" s="5">
        <f t="shared" si="245"/>
        <v>103.29497423316953</v>
      </c>
      <c r="W245" s="15">
        <f t="shared" si="246"/>
        <v>-1.0734613539272964E-2</v>
      </c>
      <c r="X245" s="15">
        <f t="shared" si="247"/>
        <v>-1.217998157191269E-2</v>
      </c>
      <c r="Y245" s="15">
        <f t="shared" si="248"/>
        <v>-9.7425357312937999E-3</v>
      </c>
      <c r="Z245" s="5">
        <f t="shared" si="270"/>
        <v>70.804578790070394</v>
      </c>
      <c r="AA245" s="5">
        <f t="shared" si="271"/>
        <v>26291.422484486229</v>
      </c>
      <c r="AB245" s="5">
        <f t="shared" si="272"/>
        <v>82092.363250523209</v>
      </c>
      <c r="AC245" s="16">
        <f t="shared" si="249"/>
        <v>1.0749400326907832</v>
      </c>
      <c r="AD245" s="16">
        <f t="shared" si="250"/>
        <v>3.0412891232658747</v>
      </c>
      <c r="AE245" s="16">
        <f t="shared" si="251"/>
        <v>14.811459083073169</v>
      </c>
      <c r="AF245" s="15">
        <f t="shared" si="252"/>
        <v>-4.0504037456468023E-3</v>
      </c>
      <c r="AG245" s="15">
        <f t="shared" si="253"/>
        <v>2.9673830763510267E-4</v>
      </c>
      <c r="AH245" s="15">
        <f t="shared" si="254"/>
        <v>9.7937136394747881E-3</v>
      </c>
      <c r="AI245" s="1">
        <f t="shared" si="218"/>
        <v>685443.31654304115</v>
      </c>
      <c r="AJ245" s="1">
        <f t="shared" si="219"/>
        <v>289757.96587981808</v>
      </c>
      <c r="AK245" s="1">
        <f t="shared" si="220"/>
        <v>101708.93028168066</v>
      </c>
      <c r="AL245" s="14">
        <f t="shared" si="255"/>
        <v>85.707558201137033</v>
      </c>
      <c r="AM245" s="14">
        <f t="shared" si="256"/>
        <v>20.614808988734957</v>
      </c>
      <c r="AN245" s="14">
        <f t="shared" si="257"/>
        <v>6.5084518674051557</v>
      </c>
      <c r="AO245" s="11">
        <f t="shared" si="258"/>
        <v>3.085773524720651E-3</v>
      </c>
      <c r="AP245" s="11">
        <f t="shared" si="259"/>
        <v>3.8872607790787052E-3</v>
      </c>
      <c r="AQ245" s="11">
        <f t="shared" si="260"/>
        <v>3.5262359989775374E-3</v>
      </c>
      <c r="AR245" s="1">
        <f t="shared" si="273"/>
        <v>357596.54622462706</v>
      </c>
      <c r="AS245" s="1">
        <f t="shared" si="261"/>
        <v>152790.97603551333</v>
      </c>
      <c r="AT245" s="1">
        <f t="shared" si="262"/>
        <v>53374.81592091146</v>
      </c>
      <c r="AU245" s="1">
        <f t="shared" si="221"/>
        <v>71519.309244925418</v>
      </c>
      <c r="AV245" s="1">
        <f t="shared" si="222"/>
        <v>30558.195207102668</v>
      </c>
      <c r="AW245" s="1">
        <f t="shared" si="223"/>
        <v>10674.963184182292</v>
      </c>
      <c r="AX245" s="17">
        <f t="shared" si="263"/>
        <v>0.99</v>
      </c>
      <c r="AY245" s="17">
        <v>0.05</v>
      </c>
      <c r="AZ245" s="17">
        <v>0</v>
      </c>
      <c r="BA245" s="2">
        <f t="shared" si="274"/>
        <v>5422.7295156899754</v>
      </c>
      <c r="BB245" s="17">
        <f t="shared" si="264"/>
        <v>2.096309564617363E-6</v>
      </c>
      <c r="BC245" s="17">
        <f t="shared" si="265"/>
        <v>1.8218128739981004E-3</v>
      </c>
      <c r="BD245" s="17">
        <f t="shared" si="266"/>
        <v>1.6283724866839981E-2</v>
      </c>
      <c r="BE245" s="1">
        <f t="shared" si="267"/>
        <v>70.096384573853953</v>
      </c>
      <c r="BF245" s="1">
        <f t="shared" si="268"/>
        <v>1266.6730722663513</v>
      </c>
      <c r="BG245" s="1">
        <f t="shared" si="269"/>
        <v>-1336.7694568402053</v>
      </c>
      <c r="BH245" s="12">
        <f t="shared" si="282"/>
        <v>2.1174705730470325</v>
      </c>
      <c r="BI245" s="2">
        <f t="shared" si="283"/>
        <v>4.1506885434285871E-7</v>
      </c>
      <c r="BJ245" s="2">
        <f t="shared" si="275"/>
        <v>1.7886228525194483E-5</v>
      </c>
      <c r="BK245" s="2">
        <f t="shared" si="276"/>
        <v>-2.6515969553894289E-5</v>
      </c>
      <c r="BL245" s="2">
        <f t="shared" si="284"/>
        <v>0.14842718875841907</v>
      </c>
      <c r="BM245" s="2">
        <f t="shared" si="277"/>
        <v>2.7328543139587054</v>
      </c>
      <c r="BN245" s="2">
        <f t="shared" si="278"/>
        <v>-1.4152849939036005</v>
      </c>
      <c r="BO245" s="2">
        <f t="shared" si="279"/>
        <v>999993.46599327121</v>
      </c>
      <c r="BP245" s="2">
        <f t="shared" si="280"/>
        <v>58.114381648870719</v>
      </c>
      <c r="BQ245" s="2">
        <f t="shared" si="281"/>
        <v>0</v>
      </c>
      <c r="BR245" s="11">
        <f t="shared" si="285"/>
        <v>3.4295432688925293E-2</v>
      </c>
      <c r="BS245" s="11"/>
      <c r="BT245" s="11"/>
    </row>
    <row r="246" spans="1:72" x14ac:dyDescent="0.3">
      <c r="A246" s="2">
        <f t="shared" si="224"/>
        <v>2200</v>
      </c>
      <c r="B246" s="5">
        <f t="shared" si="225"/>
        <v>1165.4004749163826</v>
      </c>
      <c r="C246" s="5">
        <f t="shared" si="226"/>
        <v>2964.1438515508144</v>
      </c>
      <c r="D246" s="5">
        <f t="shared" si="227"/>
        <v>4369.8779240210715</v>
      </c>
      <c r="E246" s="15">
        <f t="shared" si="228"/>
        <v>2.4049883500407801E-7</v>
      </c>
      <c r="F246" s="15">
        <f t="shared" si="229"/>
        <v>4.7379883172301204E-7</v>
      </c>
      <c r="G246" s="15">
        <f t="shared" si="230"/>
        <v>9.6724346092495143E-7</v>
      </c>
      <c r="H246" s="5">
        <f t="shared" si="231"/>
        <v>358999.86546367127</v>
      </c>
      <c r="I246" s="5">
        <f t="shared" si="232"/>
        <v>153546.25416671415</v>
      </c>
      <c r="J246" s="5">
        <f t="shared" si="233"/>
        <v>53614.141304113495</v>
      </c>
      <c r="K246" s="5">
        <f t="shared" si="234"/>
        <v>308048.49765436171</v>
      </c>
      <c r="L246" s="5">
        <f t="shared" si="235"/>
        <v>51801.215412126534</v>
      </c>
      <c r="M246" s="5">
        <f t="shared" si="236"/>
        <v>12269.024955914299</v>
      </c>
      <c r="N246" s="15">
        <f t="shared" si="237"/>
        <v>3.9240672619194061E-3</v>
      </c>
      <c r="O246" s="15">
        <f t="shared" si="238"/>
        <v>4.9427354991431471E-3</v>
      </c>
      <c r="P246" s="15">
        <f t="shared" si="239"/>
        <v>4.4828918132318041E-3</v>
      </c>
      <c r="Q246" s="5">
        <f t="shared" si="240"/>
        <v>6497.1338455143186</v>
      </c>
      <c r="R246" s="5">
        <f t="shared" si="241"/>
        <v>8967.9468743815796</v>
      </c>
      <c r="S246" s="5">
        <f t="shared" si="242"/>
        <v>5484.1164865852597</v>
      </c>
      <c r="T246" s="5">
        <f t="shared" si="243"/>
        <v>18.097872647174547</v>
      </c>
      <c r="U246" s="5">
        <f t="shared" si="244"/>
        <v>58.405507337512475</v>
      </c>
      <c r="V246" s="5">
        <f t="shared" si="245"/>
        <v>102.28861925583981</v>
      </c>
      <c r="W246" s="15">
        <f t="shared" si="246"/>
        <v>-1.0734613539272964E-2</v>
      </c>
      <c r="X246" s="15">
        <f t="shared" si="247"/>
        <v>-1.217998157191269E-2</v>
      </c>
      <c r="Y246" s="15">
        <f t="shared" si="248"/>
        <v>-9.7425357312937999E-3</v>
      </c>
      <c r="Z246" s="5">
        <f t="shared" si="270"/>
        <v>70.037337305204261</v>
      </c>
      <c r="AA246" s="5">
        <f t="shared" si="271"/>
        <v>26108.615935162463</v>
      </c>
      <c r="AB246" s="5">
        <f t="shared" si="272"/>
        <v>82460.523532997424</v>
      </c>
      <c r="AC246" s="16">
        <f t="shared" si="249"/>
        <v>1.0705860915560268</v>
      </c>
      <c r="AD246" s="16">
        <f t="shared" si="250"/>
        <v>3.0421915902533416</v>
      </c>
      <c r="AE246" s="16">
        <f t="shared" si="251"/>
        <v>14.956518271915586</v>
      </c>
      <c r="AF246" s="15">
        <f t="shared" si="252"/>
        <v>-4.0504037456468023E-3</v>
      </c>
      <c r="AG246" s="15">
        <f t="shared" si="253"/>
        <v>2.9673830763510267E-4</v>
      </c>
      <c r="AH246" s="15">
        <f t="shared" si="254"/>
        <v>9.7937136394747881E-3</v>
      </c>
      <c r="AI246" s="1">
        <f t="shared" si="218"/>
        <v>688418.29413366248</v>
      </c>
      <c r="AJ246" s="1">
        <f t="shared" si="219"/>
        <v>291340.36449893896</v>
      </c>
      <c r="AK246" s="1">
        <f t="shared" si="220"/>
        <v>102213.00043769489</v>
      </c>
      <c r="AL246" s="14">
        <f t="shared" si="255"/>
        <v>85.969387573962905</v>
      </c>
      <c r="AM246" s="14">
        <f t="shared" si="256"/>
        <v>20.694142775800564</v>
      </c>
      <c r="AN246" s="14">
        <f t="shared" si="257"/>
        <v>6.5311727013048886</v>
      </c>
      <c r="AO246" s="11">
        <f t="shared" si="258"/>
        <v>3.0549157894734446E-3</v>
      </c>
      <c r="AP246" s="11">
        <f t="shared" si="259"/>
        <v>3.8483881712879182E-3</v>
      </c>
      <c r="AQ246" s="11">
        <f t="shared" si="260"/>
        <v>3.4909736389877621E-3</v>
      </c>
      <c r="AR246" s="1">
        <f t="shared" si="273"/>
        <v>358999.86546367127</v>
      </c>
      <c r="AS246" s="1">
        <f t="shared" si="261"/>
        <v>153546.25416671415</v>
      </c>
      <c r="AT246" s="1">
        <f t="shared" si="262"/>
        <v>53614.141304113495</v>
      </c>
      <c r="AU246" s="1">
        <f t="shared" si="221"/>
        <v>71799.973092734261</v>
      </c>
      <c r="AV246" s="1">
        <f t="shared" si="222"/>
        <v>30709.25083334283</v>
      </c>
      <c r="AW246" s="1">
        <f t="shared" si="223"/>
        <v>10722.8282608227</v>
      </c>
      <c r="AX246" s="17">
        <f t="shared" si="263"/>
        <v>0.99</v>
      </c>
      <c r="AY246" s="17">
        <v>0.05</v>
      </c>
      <c r="AZ246" s="17">
        <v>0</v>
      </c>
      <c r="BA246" s="2">
        <f t="shared" si="274"/>
        <v>5431.9588402732552</v>
      </c>
      <c r="BB246" s="17">
        <f t="shared" si="264"/>
        <v>2.0431951731345731E-6</v>
      </c>
      <c r="BC246" s="17">
        <f t="shared" si="265"/>
        <v>1.7808163598607885E-3</v>
      </c>
      <c r="BD246" s="17">
        <f t="shared" si="266"/>
        <v>1.6107986104019152E-2</v>
      </c>
      <c r="BE246" s="1">
        <f t="shared" si="267"/>
        <v>69.33682083220269</v>
      </c>
      <c r="BF246" s="1">
        <f t="shared" si="268"/>
        <v>1258.9361463674638</v>
      </c>
      <c r="BG246" s="1">
        <f t="shared" si="269"/>
        <v>-1328.2729671996667</v>
      </c>
      <c r="BH246" s="12">
        <f t="shared" si="282"/>
        <v>2.0946164445827091</v>
      </c>
      <c r="BI246" s="2">
        <f t="shared" si="283"/>
        <v>4.0455222681599394E-7</v>
      </c>
      <c r="BJ246" s="2">
        <f t="shared" si="275"/>
        <v>1.7491032907853101E-5</v>
      </c>
      <c r="BK246" s="2">
        <f t="shared" si="276"/>
        <v>-2.5946721632727405E-5</v>
      </c>
      <c r="BL246" s="2">
        <f t="shared" si="284"/>
        <v>0.14523419499997045</v>
      </c>
      <c r="BM246" s="2">
        <f t="shared" si="277"/>
        <v>2.6856825845075734</v>
      </c>
      <c r="BN246" s="2">
        <f t="shared" si="278"/>
        <v>-1.3911111999955454</v>
      </c>
      <c r="BO246" s="2">
        <f t="shared" si="279"/>
        <v>1014915.4165020639</v>
      </c>
      <c r="BP246" s="2">
        <f t="shared" si="280"/>
        <v>58.810568338064115</v>
      </c>
      <c r="BQ246" s="2">
        <f t="shared" si="281"/>
        <v>0</v>
      </c>
      <c r="BR246" s="11">
        <f t="shared" si="285"/>
        <v>3.4252729957411104E-2</v>
      </c>
      <c r="BS246" s="11"/>
      <c r="BT246" s="11"/>
    </row>
    <row r="247" spans="1:72" x14ac:dyDescent="0.3">
      <c r="A247" s="2">
        <f t="shared" si="224"/>
        <v>2201</v>
      </c>
      <c r="B247" s="5">
        <f t="shared" si="225"/>
        <v>1165.4007411799664</v>
      </c>
      <c r="C247" s="5">
        <f t="shared" si="226"/>
        <v>2964.1451857383136</v>
      </c>
      <c r="D247" s="5">
        <f t="shared" si="227"/>
        <v>4369.8819394201264</v>
      </c>
      <c r="E247" s="15">
        <f t="shared" si="228"/>
        <v>2.2847389325387411E-7</v>
      </c>
      <c r="F247" s="15">
        <f t="shared" si="229"/>
        <v>4.5010889013686141E-7</v>
      </c>
      <c r="G247" s="15">
        <f t="shared" si="230"/>
        <v>9.1888128787870382E-7</v>
      </c>
      <c r="H247" s="5">
        <f t="shared" si="231"/>
        <v>360394.61045796442</v>
      </c>
      <c r="I247" s="5">
        <f t="shared" si="232"/>
        <v>154297.6788141357</v>
      </c>
      <c r="J247" s="5">
        <f t="shared" si="233"/>
        <v>53852.13632336547</v>
      </c>
      <c r="K247" s="5">
        <f t="shared" si="234"/>
        <v>309245.22159910883</v>
      </c>
      <c r="L247" s="5">
        <f t="shared" si="235"/>
        <v>52054.696766043533</v>
      </c>
      <c r="M247" s="5">
        <f t="shared" si="236"/>
        <v>12323.476256319989</v>
      </c>
      <c r="N247" s="15">
        <f t="shared" si="237"/>
        <v>3.8848556440287396E-3</v>
      </c>
      <c r="O247" s="15">
        <f t="shared" si="238"/>
        <v>4.8933476155013089E-3</v>
      </c>
      <c r="P247" s="15">
        <f t="shared" si="239"/>
        <v>4.4381114718852199E-3</v>
      </c>
      <c r="Q247" s="5">
        <f t="shared" si="240"/>
        <v>6452.3605796247812</v>
      </c>
      <c r="R247" s="5">
        <f t="shared" si="241"/>
        <v>8902.0702375071451</v>
      </c>
      <c r="S247" s="5">
        <f t="shared" si="242"/>
        <v>5454.7942936070785</v>
      </c>
      <c r="T247" s="5">
        <f t="shared" si="243"/>
        <v>17.903598978424149</v>
      </c>
      <c r="U247" s="5">
        <f t="shared" si="244"/>
        <v>57.69412933444336</v>
      </c>
      <c r="V247" s="5">
        <f t="shared" si="245"/>
        <v>101.29206872783507</v>
      </c>
      <c r="W247" s="15">
        <f t="shared" si="246"/>
        <v>-1.0734613539272964E-2</v>
      </c>
      <c r="X247" s="15">
        <f t="shared" si="247"/>
        <v>-1.217998157191269E-2</v>
      </c>
      <c r="Y247" s="15">
        <f t="shared" si="248"/>
        <v>-9.7425357312937999E-3</v>
      </c>
      <c r="Z247" s="5">
        <f t="shared" si="270"/>
        <v>69.275675700589161</v>
      </c>
      <c r="AA247" s="5">
        <f t="shared" si="271"/>
        <v>25925.792828633548</v>
      </c>
      <c r="AB247" s="5">
        <f t="shared" si="272"/>
        <v>82826.601035645232</v>
      </c>
      <c r="AC247" s="16">
        <f t="shared" si="249"/>
        <v>1.0662497856407509</v>
      </c>
      <c r="AD247" s="16">
        <f t="shared" si="250"/>
        <v>3.0430943250373352</v>
      </c>
      <c r="AE247" s="16">
        <f t="shared" si="251"/>
        <v>15.102998128914299</v>
      </c>
      <c r="AF247" s="15">
        <f t="shared" si="252"/>
        <v>-4.0504037456468023E-3</v>
      </c>
      <c r="AG247" s="15">
        <f t="shared" si="253"/>
        <v>2.9673830763510267E-4</v>
      </c>
      <c r="AH247" s="15">
        <f t="shared" si="254"/>
        <v>9.7937136394747881E-3</v>
      </c>
      <c r="AI247" s="1">
        <f t="shared" si="218"/>
        <v>691376.43781303044</v>
      </c>
      <c r="AJ247" s="1">
        <f t="shared" si="219"/>
        <v>292915.5788823879</v>
      </c>
      <c r="AK247" s="1">
        <f t="shared" si="220"/>
        <v>102714.52865474811</v>
      </c>
      <c r="AL247" s="14">
        <f t="shared" si="255"/>
        <v>86.229390521078869</v>
      </c>
      <c r="AM247" s="14">
        <f t="shared" si="256"/>
        <v>20.772985479131165</v>
      </c>
      <c r="AN247" s="14">
        <f t="shared" si="257"/>
        <v>6.5537448515195003</v>
      </c>
      <c r="AO247" s="11">
        <f t="shared" si="258"/>
        <v>3.02436663157871E-3</v>
      </c>
      <c r="AP247" s="11">
        <f t="shared" si="259"/>
        <v>3.8099042895750391E-3</v>
      </c>
      <c r="AQ247" s="11">
        <f t="shared" si="260"/>
        <v>3.4560639025978846E-3</v>
      </c>
      <c r="AR247" s="1">
        <f t="shared" si="273"/>
        <v>360394.61045796442</v>
      </c>
      <c r="AS247" s="1">
        <f t="shared" si="261"/>
        <v>154297.6788141357</v>
      </c>
      <c r="AT247" s="1">
        <f t="shared" si="262"/>
        <v>53852.13632336547</v>
      </c>
      <c r="AU247" s="1">
        <f t="shared" si="221"/>
        <v>72078.922091592889</v>
      </c>
      <c r="AV247" s="1">
        <f t="shared" si="222"/>
        <v>30859.535762827141</v>
      </c>
      <c r="AW247" s="1">
        <f t="shared" si="223"/>
        <v>10770.427264673095</v>
      </c>
      <c r="AX247" s="17">
        <f t="shared" si="263"/>
        <v>0.99</v>
      </c>
      <c r="AY247" s="17">
        <v>0.05</v>
      </c>
      <c r="AZ247" s="17">
        <v>0</v>
      </c>
      <c r="BA247" s="2">
        <f t="shared" si="274"/>
        <v>5441.0834769989688</v>
      </c>
      <c r="BB247" s="17">
        <f t="shared" si="264"/>
        <v>1.9913848026088687E-6</v>
      </c>
      <c r="BC247" s="17">
        <f t="shared" si="265"/>
        <v>1.7407057309184973E-3</v>
      </c>
      <c r="BD247" s="17">
        <f t="shared" si="266"/>
        <v>1.5933809063314822E-2</v>
      </c>
      <c r="BE247" s="1">
        <f t="shared" si="267"/>
        <v>68.582780989055493</v>
      </c>
      <c r="BF247" s="1">
        <f t="shared" si="268"/>
        <v>1251.1604652762694</v>
      </c>
      <c r="BG247" s="1">
        <f t="shared" si="269"/>
        <v>-1319.7432462653248</v>
      </c>
      <c r="BH247" s="12">
        <f t="shared" si="282"/>
        <v>2.0719663661166718</v>
      </c>
      <c r="BI247" s="2">
        <f t="shared" si="283"/>
        <v>3.9429379435521292E-7</v>
      </c>
      <c r="BJ247" s="2">
        <f t="shared" si="275"/>
        <v>1.7104051665019726E-5</v>
      </c>
      <c r="BK247" s="2">
        <f t="shared" si="276"/>
        <v>-2.5388627126617351E-5</v>
      </c>
      <c r="BL247" s="2">
        <f t="shared" si="284"/>
        <v>0.14210135842263968</v>
      </c>
      <c r="BM247" s="2">
        <f t="shared" si="277"/>
        <v>2.6391154702295965</v>
      </c>
      <c r="BN247" s="2">
        <f t="shared" si="278"/>
        <v>-1.3672318090856921</v>
      </c>
      <c r="BO247" s="2">
        <f t="shared" si="279"/>
        <v>1030060.4382278164</v>
      </c>
      <c r="BP247" s="2">
        <f t="shared" si="280"/>
        <v>59.515124507098122</v>
      </c>
      <c r="BQ247" s="2">
        <f t="shared" si="281"/>
        <v>0</v>
      </c>
      <c r="BR247" s="11">
        <f t="shared" si="285"/>
        <v>3.4210449177630692E-2</v>
      </c>
      <c r="BS247" s="11"/>
      <c r="BT247" s="11"/>
    </row>
    <row r="248" spans="1:72" x14ac:dyDescent="0.3">
      <c r="A248" s="2">
        <f t="shared" si="224"/>
        <v>2202</v>
      </c>
      <c r="B248" s="5">
        <f t="shared" si="225"/>
        <v>1165.4009941304287</v>
      </c>
      <c r="C248" s="5">
        <f t="shared" si="226"/>
        <v>2964.146453217008</v>
      </c>
      <c r="D248" s="5">
        <f t="shared" si="227"/>
        <v>4369.8857540527333</v>
      </c>
      <c r="E248" s="15">
        <f t="shared" si="228"/>
        <v>2.170501985911804E-7</v>
      </c>
      <c r="F248" s="15">
        <f t="shared" si="229"/>
        <v>4.2760344563001834E-7</v>
      </c>
      <c r="G248" s="15">
        <f t="shared" si="230"/>
        <v>8.7293722348476857E-7</v>
      </c>
      <c r="H248" s="5">
        <f t="shared" si="231"/>
        <v>361780.77957168961</v>
      </c>
      <c r="I248" s="5">
        <f t="shared" si="232"/>
        <v>155045.23298809741</v>
      </c>
      <c r="J248" s="5">
        <f t="shared" si="233"/>
        <v>54088.79786398272</v>
      </c>
      <c r="K248" s="5">
        <f t="shared" si="234"/>
        <v>310434.58980540396</v>
      </c>
      <c r="L248" s="5">
        <f t="shared" si="235"/>
        <v>52306.87330574567</v>
      </c>
      <c r="M248" s="5">
        <f t="shared" si="236"/>
        <v>12377.622873508653</v>
      </c>
      <c r="N248" s="15">
        <f t="shared" si="237"/>
        <v>3.8460358421865681E-3</v>
      </c>
      <c r="O248" s="15">
        <f t="shared" si="238"/>
        <v>4.8444531496460996E-3</v>
      </c>
      <c r="P248" s="15">
        <f t="shared" si="239"/>
        <v>4.39377786449624E-3</v>
      </c>
      <c r="Q248" s="5">
        <f t="shared" si="240"/>
        <v>6407.6479929458492</v>
      </c>
      <c r="R248" s="5">
        <f t="shared" si="241"/>
        <v>8836.2473569002213</v>
      </c>
      <c r="S248" s="5">
        <f t="shared" si="242"/>
        <v>5425.3891548790562</v>
      </c>
      <c r="T248" s="5">
        <f t="shared" si="243"/>
        <v>17.711410762428645</v>
      </c>
      <c r="U248" s="5">
        <f t="shared" si="244"/>
        <v>56.99141590234229</v>
      </c>
      <c r="V248" s="5">
        <f t="shared" si="245"/>
        <v>100.30522712895747</v>
      </c>
      <c r="W248" s="15">
        <f t="shared" si="246"/>
        <v>-1.0734613539272964E-2</v>
      </c>
      <c r="X248" s="15">
        <f t="shared" si="247"/>
        <v>-1.217998157191269E-2</v>
      </c>
      <c r="Y248" s="15">
        <f t="shared" si="248"/>
        <v>-9.7425357312937999E-3</v>
      </c>
      <c r="Z248" s="5">
        <f t="shared" si="270"/>
        <v>68.519620034572682</v>
      </c>
      <c r="AA248" s="5">
        <f t="shared" si="271"/>
        <v>25742.984113248323</v>
      </c>
      <c r="AB248" s="5">
        <f t="shared" si="272"/>
        <v>83190.590846516308</v>
      </c>
      <c r="AC248" s="16">
        <f t="shared" si="249"/>
        <v>1.0619310435151965</v>
      </c>
      <c r="AD248" s="16">
        <f t="shared" si="250"/>
        <v>3.0439973276973209</v>
      </c>
      <c r="AE248" s="16">
        <f t="shared" si="251"/>
        <v>15.250912567686409</v>
      </c>
      <c r="AF248" s="15">
        <f t="shared" si="252"/>
        <v>-4.0504037456468023E-3</v>
      </c>
      <c r="AG248" s="15">
        <f t="shared" si="253"/>
        <v>2.9673830763510267E-4</v>
      </c>
      <c r="AH248" s="15">
        <f t="shared" si="254"/>
        <v>9.7937136394747881E-3</v>
      </c>
      <c r="AI248" s="1">
        <f t="shared" si="218"/>
        <v>694317.71612332028</v>
      </c>
      <c r="AJ248" s="1">
        <f t="shared" si="219"/>
        <v>294483.55675697624</v>
      </c>
      <c r="AK248" s="1">
        <f t="shared" si="220"/>
        <v>103213.50305394639</v>
      </c>
      <c r="AL248" s="14">
        <f t="shared" si="255"/>
        <v>86.487571919518672</v>
      </c>
      <c r="AM248" s="14">
        <f t="shared" si="256"/>
        <v>20.851337134750544</v>
      </c>
      <c r="AN248" s="14">
        <f t="shared" si="257"/>
        <v>6.5761685109175909</v>
      </c>
      <c r="AO248" s="11">
        <f t="shared" si="258"/>
        <v>2.9941229652629231E-3</v>
      </c>
      <c r="AP248" s="11">
        <f t="shared" si="259"/>
        <v>3.7718052466792886E-3</v>
      </c>
      <c r="AQ248" s="11">
        <f t="shared" si="260"/>
        <v>3.4215032635719058E-3</v>
      </c>
      <c r="AR248" s="1">
        <f t="shared" si="273"/>
        <v>361780.77957168961</v>
      </c>
      <c r="AS248" s="1">
        <f t="shared" si="261"/>
        <v>155045.23298809741</v>
      </c>
      <c r="AT248" s="1">
        <f t="shared" si="262"/>
        <v>54088.79786398272</v>
      </c>
      <c r="AU248" s="1">
        <f t="shared" si="221"/>
        <v>72356.155914337927</v>
      </c>
      <c r="AV248" s="1">
        <f t="shared" si="222"/>
        <v>31009.046597619483</v>
      </c>
      <c r="AW248" s="1">
        <f t="shared" si="223"/>
        <v>10817.759572796545</v>
      </c>
      <c r="AX248" s="17">
        <f t="shared" si="263"/>
        <v>0.99</v>
      </c>
      <c r="AY248" s="17">
        <v>0.05</v>
      </c>
      <c r="AZ248" s="17">
        <v>0</v>
      </c>
      <c r="BA248" s="2">
        <f t="shared" si="274"/>
        <v>5450.1047289899607</v>
      </c>
      <c r="BB248" s="17">
        <f t="shared" si="264"/>
        <v>1.9408483147874389E-6</v>
      </c>
      <c r="BC248" s="17">
        <f t="shared" si="265"/>
        <v>1.7014633934130982E-3</v>
      </c>
      <c r="BD248" s="17">
        <f t="shared" si="266"/>
        <v>1.5761190515206618E-2</v>
      </c>
      <c r="BE248" s="1">
        <f t="shared" si="267"/>
        <v>67.834290848037881</v>
      </c>
      <c r="BF248" s="1">
        <f t="shared" si="268"/>
        <v>1243.3484605565093</v>
      </c>
      <c r="BG248" s="1">
        <f t="shared" si="269"/>
        <v>-1311.1827514045474</v>
      </c>
      <c r="BH248" s="12">
        <f t="shared" si="282"/>
        <v>2.049519877663982</v>
      </c>
      <c r="BI248" s="2">
        <f t="shared" si="283"/>
        <v>3.8428758963869482E-7</v>
      </c>
      <c r="BJ248" s="2">
        <f t="shared" si="275"/>
        <v>1.6725136166218502E-5</v>
      </c>
      <c r="BK248" s="2">
        <f t="shared" si="276"/>
        <v>-2.484151264566391E-5</v>
      </c>
      <c r="BL248" s="2">
        <f t="shared" si="284"/>
        <v>0.13902786375921256</v>
      </c>
      <c r="BM248" s="2">
        <f t="shared" si="277"/>
        <v>2.5931526336490021</v>
      </c>
      <c r="BN248" s="2">
        <f t="shared" si="278"/>
        <v>-1.3436475561268859</v>
      </c>
      <c r="BO248" s="2">
        <f t="shared" si="279"/>
        <v>1045431.8678219634</v>
      </c>
      <c r="BP248" s="2">
        <f t="shared" si="280"/>
        <v>60.228150825880846</v>
      </c>
      <c r="BQ248" s="2">
        <f t="shared" si="281"/>
        <v>0</v>
      </c>
      <c r="BR248" s="11">
        <f t="shared" si="285"/>
        <v>3.4168586236291904E-2</v>
      </c>
      <c r="BS248" s="11"/>
      <c r="BT248" s="11"/>
    </row>
    <row r="249" spans="1:72" x14ac:dyDescent="0.3">
      <c r="A249" s="2">
        <f t="shared" si="224"/>
        <v>2203</v>
      </c>
      <c r="B249" s="5">
        <f t="shared" si="225"/>
        <v>1165.4012344334201</v>
      </c>
      <c r="C249" s="5">
        <f t="shared" si="226"/>
        <v>2964.1476573222826</v>
      </c>
      <c r="D249" s="5">
        <f t="shared" si="227"/>
        <v>4369.8893779568734</v>
      </c>
      <c r="E249" s="15">
        <f t="shared" si="228"/>
        <v>2.0619768866162136E-7</v>
      </c>
      <c r="F249" s="15">
        <f t="shared" si="229"/>
        <v>4.0622327334851738E-7</v>
      </c>
      <c r="G249" s="15">
        <f t="shared" si="230"/>
        <v>8.2929036231053014E-7</v>
      </c>
      <c r="H249" s="5">
        <f t="shared" si="231"/>
        <v>363158.37237114413</v>
      </c>
      <c r="I249" s="5">
        <f t="shared" si="232"/>
        <v>155788.90052252382</v>
      </c>
      <c r="J249" s="5">
        <f t="shared" si="233"/>
        <v>54324.123049994341</v>
      </c>
      <c r="K249" s="5">
        <f t="shared" si="234"/>
        <v>311616.60176866024</v>
      </c>
      <c r="L249" s="5">
        <f t="shared" si="235"/>
        <v>52557.7395369226</v>
      </c>
      <c r="M249" s="5">
        <f t="shared" si="236"/>
        <v>12431.464129051568</v>
      </c>
      <c r="N249" s="15">
        <f t="shared" si="237"/>
        <v>3.8076039271179862E-3</v>
      </c>
      <c r="O249" s="15">
        <f t="shared" si="238"/>
        <v>4.7960471601993238E-3</v>
      </c>
      <c r="P249" s="15">
        <f t="shared" si="239"/>
        <v>4.3498865729822977E-3</v>
      </c>
      <c r="Q249" s="5">
        <f t="shared" si="240"/>
        <v>6363.0015649430625</v>
      </c>
      <c r="R249" s="5">
        <f t="shared" si="241"/>
        <v>8770.4884725881057</v>
      </c>
      <c r="S249" s="5">
        <f t="shared" si="242"/>
        <v>5395.9064872269528</v>
      </c>
      <c r="T249" s="5">
        <f t="shared" si="243"/>
        <v>17.521285612658655</v>
      </c>
      <c r="U249" s="5">
        <f t="shared" si="244"/>
        <v>56.29726150689455</v>
      </c>
      <c r="V249" s="5">
        <f t="shared" si="245"/>
        <v>99.327999869618054</v>
      </c>
      <c r="W249" s="15">
        <f t="shared" si="246"/>
        <v>-1.0734613539272964E-2</v>
      </c>
      <c r="X249" s="15">
        <f t="shared" si="247"/>
        <v>-1.217998157191269E-2</v>
      </c>
      <c r="Y249" s="15">
        <f t="shared" si="248"/>
        <v>-9.7425357312937999E-3</v>
      </c>
      <c r="Z249" s="5">
        <f t="shared" si="270"/>
        <v>67.769194270532481</v>
      </c>
      <c r="AA249" s="5">
        <f t="shared" si="271"/>
        <v>25560.220120672006</v>
      </c>
      <c r="AB249" s="5">
        <f t="shared" si="272"/>
        <v>83552.488429177247</v>
      </c>
      <c r="AC249" s="16">
        <f t="shared" si="249"/>
        <v>1.0576297940389239</v>
      </c>
      <c r="AD249" s="16">
        <f t="shared" si="250"/>
        <v>3.0449005983127875</v>
      </c>
      <c r="AE249" s="16">
        <f t="shared" si="251"/>
        <v>15.400275638114998</v>
      </c>
      <c r="AF249" s="15">
        <f t="shared" si="252"/>
        <v>-4.0504037456468023E-3</v>
      </c>
      <c r="AG249" s="15">
        <f t="shared" si="253"/>
        <v>2.9673830763510267E-4</v>
      </c>
      <c r="AH249" s="15">
        <f t="shared" si="254"/>
        <v>9.7937136394747881E-3</v>
      </c>
      <c r="AI249" s="1">
        <f t="shared" ref="AI249:AI312" si="286">(1-$AI$5)*AI248+AU248</f>
        <v>697242.10042532627</v>
      </c>
      <c r="AJ249" s="1">
        <f t="shared" ref="AJ249:AJ312" si="287">(1-$AI$5)*AJ248+AV248</f>
        <v>296044.2476788981</v>
      </c>
      <c r="AK249" s="1">
        <f t="shared" ref="AK249:AK312" si="288">(1-$AI$5)*AK248+AW248</f>
        <v>103709.9123213483</v>
      </c>
      <c r="AL249" s="14">
        <f t="shared" si="255"/>
        <v>86.743936800559794</v>
      </c>
      <c r="AM249" s="14">
        <f t="shared" si="256"/>
        <v>20.929197845727622</v>
      </c>
      <c r="AN249" s="14">
        <f t="shared" si="257"/>
        <v>6.5984438891192756</v>
      </c>
      <c r="AO249" s="11">
        <f t="shared" si="258"/>
        <v>2.9641817356102938E-3</v>
      </c>
      <c r="AP249" s="11">
        <f t="shared" si="259"/>
        <v>3.7340871942124956E-3</v>
      </c>
      <c r="AQ249" s="11">
        <f t="shared" si="260"/>
        <v>3.3872882309361869E-3</v>
      </c>
      <c r="AR249" s="1">
        <f t="shared" si="273"/>
        <v>363158.37237114413</v>
      </c>
      <c r="AS249" s="1">
        <f t="shared" si="261"/>
        <v>155788.90052252382</v>
      </c>
      <c r="AT249" s="1">
        <f t="shared" si="262"/>
        <v>54324.123049994341</v>
      </c>
      <c r="AU249" s="1">
        <f t="shared" ref="AU249:AU312" si="289">$AU$5*AR249</f>
        <v>72631.674474228828</v>
      </c>
      <c r="AV249" s="1">
        <f t="shared" ref="AV249:AV312" si="290">$AU$5*AS249</f>
        <v>31157.780104504767</v>
      </c>
      <c r="AW249" s="1">
        <f t="shared" ref="AW249:AW312" si="291">$AU$5*AT249</f>
        <v>10864.824609998868</v>
      </c>
      <c r="AX249" s="17">
        <f t="shared" si="263"/>
        <v>0.99</v>
      </c>
      <c r="AY249" s="17">
        <v>0.05</v>
      </c>
      <c r="AZ249" s="17">
        <v>0</v>
      </c>
      <c r="BA249" s="2">
        <f t="shared" si="274"/>
        <v>5459.023887205989</v>
      </c>
      <c r="BB249" s="17">
        <f t="shared" si="264"/>
        <v>1.8915561832185495E-6</v>
      </c>
      <c r="BC249" s="17">
        <f t="shared" si="265"/>
        <v>1.6630720369050806E-3</v>
      </c>
      <c r="BD249" s="17">
        <f t="shared" si="266"/>
        <v>1.5590126845072922E-2</v>
      </c>
      <c r="BE249" s="1">
        <f t="shared" si="267"/>
        <v>67.091374138588705</v>
      </c>
      <c r="BF249" s="1">
        <f t="shared" si="268"/>
        <v>1235.5025186937721</v>
      </c>
      <c r="BG249" s="1">
        <f t="shared" si="269"/>
        <v>-1302.593892832361</v>
      </c>
      <c r="BH249" s="12">
        <f t="shared" si="282"/>
        <v>2.0272764702026751</v>
      </c>
      <c r="BI249" s="2">
        <f t="shared" si="283"/>
        <v>3.7452776647879337E-7</v>
      </c>
      <c r="BJ249" s="2">
        <f t="shared" si="275"/>
        <v>1.635413950905725E-5</v>
      </c>
      <c r="BK249" s="2">
        <f t="shared" si="276"/>
        <v>-2.4305205504546342E-5</v>
      </c>
      <c r="BL249" s="2">
        <f t="shared" si="284"/>
        <v>0.13601289408223854</v>
      </c>
      <c r="BM249" s="2">
        <f t="shared" si="277"/>
        <v>2.5477934131079967</v>
      </c>
      <c r="BN249" s="2">
        <f t="shared" si="278"/>
        <v>-1.3203589745843753</v>
      </c>
      <c r="BO249" s="2">
        <f t="shared" si="279"/>
        <v>1061033.0918564948</v>
      </c>
      <c r="BP249" s="2">
        <f t="shared" si="280"/>
        <v>60.949749175488705</v>
      </c>
      <c r="BQ249" s="2">
        <f t="shared" si="281"/>
        <v>0</v>
      </c>
      <c r="BR249" s="11">
        <f t="shared" si="285"/>
        <v>3.4127137058930196E-2</v>
      </c>
      <c r="BS249" s="11"/>
      <c r="BT249" s="11"/>
    </row>
    <row r="250" spans="1:72" x14ac:dyDescent="0.3">
      <c r="A250" s="2">
        <f t="shared" ref="A250:A313" si="292">1+A249</f>
        <v>2204</v>
      </c>
      <c r="B250" s="5">
        <f t="shared" ref="B250:B313" si="293">B249*(1+E250)</f>
        <v>1165.4014627213089</v>
      </c>
      <c r="C250" s="5">
        <f t="shared" ref="C250:C313" si="294">C249*(1+F250)</f>
        <v>2964.1488012227583</v>
      </c>
      <c r="D250" s="5">
        <f t="shared" ref="D250:D313" si="295">D249*(1+G250)</f>
        <v>4369.8928206686614</v>
      </c>
      <c r="E250" s="15">
        <f t="shared" ref="E250:E313" si="296">E249*$E$5</f>
        <v>1.9588780422854028E-7</v>
      </c>
      <c r="F250" s="15">
        <f t="shared" ref="F250:F313" si="297">F249*$E$5</f>
        <v>3.8591210968109148E-7</v>
      </c>
      <c r="G250" s="15">
        <f t="shared" ref="G250:G313" si="298">G249*$E$5</f>
        <v>7.8782584419500355E-7</v>
      </c>
      <c r="H250" s="5">
        <f t="shared" ref="H250:H313" si="299">AR250</f>
        <v>364527.38960285543</v>
      </c>
      <c r="I250" s="5">
        <f t="shared" ref="I250:I313" si="300">AS250</f>
        <v>156528.66606414641</v>
      </c>
      <c r="J250" s="5">
        <f t="shared" ref="J250:J313" si="301">AT250</f>
        <v>54558.109240356498</v>
      </c>
      <c r="K250" s="5">
        <f t="shared" ref="K250:K313" si="302">H250/B250*1000</f>
        <v>312791.25800276053</v>
      </c>
      <c r="L250" s="5">
        <f t="shared" ref="L250:L313" si="303">I250/C250*1000</f>
        <v>52807.290241156537</v>
      </c>
      <c r="M250" s="5">
        <f t="shared" ref="M250:M313" si="304">J250/D250*1000</f>
        <v>12484.999399140472</v>
      </c>
      <c r="N250" s="15">
        <f t="shared" ref="N250:N313" si="305">K250/K249-1</f>
        <v>3.7695560102806169E-3</v>
      </c>
      <c r="O250" s="15">
        <f t="shared" ref="O250:O313" si="306">L250/L249-1</f>
        <v>4.7481247563667672E-3</v>
      </c>
      <c r="P250" s="15">
        <f t="shared" ref="P250:P313" si="307">M250/M249-1</f>
        <v>4.3064332192210841E-3</v>
      </c>
      <c r="Q250" s="5">
        <f t="shared" ref="Q250:Q313" si="308">T250*H250/1000</f>
        <v>6318.4266535675151</v>
      </c>
      <c r="R250" s="5">
        <f t="shared" ref="R250:R313" si="309">U250*I250/1000</f>
        <v>8704.8036018241419</v>
      </c>
      <c r="S250" s="5">
        <f t="shared" ref="S250:S313" si="310">V250*J250/1000</f>
        <v>5366.3516257803303</v>
      </c>
      <c r="T250" s="5">
        <f t="shared" ref="T250:T313" si="311">T249*(1+W250)</f>
        <v>17.333201382895542</v>
      </c>
      <c r="U250" s="5">
        <f t="shared" ref="U250:U313" si="312">U249*(1+X250)</f>
        <v>55.611561899191422</v>
      </c>
      <c r="V250" s="5">
        <f t="shared" ref="V250:V313" si="313">V249*(1+Y250)</f>
        <v>98.360293281770353</v>
      </c>
      <c r="W250" s="15">
        <f t="shared" ref="W250:W313" si="314">T$5-1</f>
        <v>-1.0734613539272964E-2</v>
      </c>
      <c r="X250" s="15">
        <f t="shared" ref="X250:X313" si="315">U$5-1</f>
        <v>-1.217998157191269E-2</v>
      </c>
      <c r="Y250" s="15">
        <f t="shared" ref="Y250:Y313" si="316">V$5-1</f>
        <v>-9.7425357312937999E-3</v>
      </c>
      <c r="Z250" s="5">
        <f t="shared" si="270"/>
        <v>67.024420323728648</v>
      </c>
      <c r="AA250" s="5">
        <f t="shared" si="271"/>
        <v>25377.530569347458</v>
      </c>
      <c r="AB250" s="5">
        <f t="shared" si="272"/>
        <v>83912.289616753318</v>
      </c>
      <c r="AC250" s="16">
        <f t="shared" ref="AC250:AC313" si="317">AC249*(1+AF250)</f>
        <v>1.053345966359641</v>
      </c>
      <c r="AD250" s="16">
        <f t="shared" ref="AD250:AD313" si="318">AD249*(1+AG250)</f>
        <v>3.0458041369632478</v>
      </c>
      <c r="AE250" s="16">
        <f t="shared" ref="AE250:AE313" si="319">AE249*(1+AH250)</f>
        <v>15.551101527683675</v>
      </c>
      <c r="AF250" s="15">
        <f t="shared" ref="AF250:AF313" si="320">AC$5-1</f>
        <v>-4.0504037456468023E-3</v>
      </c>
      <c r="AG250" s="15">
        <f t="shared" ref="AG250:AG313" si="321">AD$5-1</f>
        <v>2.9673830763510267E-4</v>
      </c>
      <c r="AH250" s="15">
        <f t="shared" ref="AH250:AH313" si="322">AE$5-1</f>
        <v>9.7937136394747881E-3</v>
      </c>
      <c r="AI250" s="1">
        <f t="shared" si="286"/>
        <v>700149.56485702249</v>
      </c>
      <c r="AJ250" s="1">
        <f t="shared" si="287"/>
        <v>297597.6030155131</v>
      </c>
      <c r="AK250" s="1">
        <f t="shared" si="288"/>
        <v>104203.74569921233</v>
      </c>
      <c r="AL250" s="14">
        <f t="shared" ref="AL250:AL313" si="323">AL249*(1+AO250)</f>
        <v>86.99849034576755</v>
      </c>
      <c r="AM250" s="14">
        <f t="shared" ref="AM250:AM313" si="324">AM249*(1+AP250)</f>
        <v>21.006567780891885</v>
      </c>
      <c r="AN250" s="14">
        <f t="shared" ref="AN250:AN313" si="325">AN249*(1+AQ250)</f>
        <v>6.6205712121341005</v>
      </c>
      <c r="AO250" s="11">
        <f t="shared" ref="AO250:AO313" si="326">AO$5*AO249</f>
        <v>2.9345399182541909E-3</v>
      </c>
      <c r="AP250" s="11">
        <f t="shared" ref="AP250:AP313" si="327">AP$5*AP249</f>
        <v>3.6967463222703704E-3</v>
      </c>
      <c r="AQ250" s="11">
        <f t="shared" ref="AQ250:AQ313" si="328">AQ$5*AQ249</f>
        <v>3.3534153486268251E-3</v>
      </c>
      <c r="AR250" s="1">
        <f t="shared" si="273"/>
        <v>364527.38960285543</v>
      </c>
      <c r="AS250" s="1">
        <f t="shared" si="261"/>
        <v>156528.66606414641</v>
      </c>
      <c r="AT250" s="1">
        <f t="shared" si="262"/>
        <v>54558.109240356498</v>
      </c>
      <c r="AU250" s="1">
        <f t="shared" si="289"/>
        <v>72905.477920571095</v>
      </c>
      <c r="AV250" s="1">
        <f t="shared" si="290"/>
        <v>31305.733212829284</v>
      </c>
      <c r="AW250" s="1">
        <f t="shared" si="291"/>
        <v>10911.6218480713</v>
      </c>
      <c r="AX250" s="17">
        <f t="shared" si="263"/>
        <v>0.99</v>
      </c>
      <c r="AY250" s="17">
        <v>0.05</v>
      </c>
      <c r="AZ250" s="17">
        <v>0</v>
      </c>
      <c r="BA250" s="2">
        <f t="shared" si="274"/>
        <v>5467.8422303212255</v>
      </c>
      <c r="BB250" s="17">
        <f t="shared" si="264"/>
        <v>1.8434794847292864E-6</v>
      </c>
      <c r="BC250" s="17">
        <f t="shared" si="265"/>
        <v>1.6255146326373173E-3</v>
      </c>
      <c r="BD250" s="17">
        <f t="shared" si="266"/>
        <v>1.5420614068081618E-2</v>
      </c>
      <c r="BE250" s="1">
        <f t="shared" si="267"/>
        <v>66.354052562347519</v>
      </c>
      <c r="BF250" s="1">
        <f t="shared" si="268"/>
        <v>1227.6249811866978</v>
      </c>
      <c r="BG250" s="1">
        <f t="shared" si="269"/>
        <v>-1293.9790337490454</v>
      </c>
      <c r="BH250" s="12">
        <f t="shared" si="282"/>
        <v>2.0052355875933658</v>
      </c>
      <c r="BI250" s="2">
        <f t="shared" si="283"/>
        <v>3.650085981347377E-7</v>
      </c>
      <c r="BJ250" s="2">
        <f t="shared" si="275"/>
        <v>1.5990916544281373E-5</v>
      </c>
      <c r="BK250" s="2">
        <f t="shared" si="276"/>
        <v>-2.3779533823671672E-5</v>
      </c>
      <c r="BL250" s="2">
        <f t="shared" si="284"/>
        <v>0.13305563146065361</v>
      </c>
      <c r="BM250" s="2">
        <f t="shared" si="277"/>
        <v>2.503036835819453</v>
      </c>
      <c r="BN250" s="2">
        <f t="shared" si="278"/>
        <v>-1.2973664040366313</v>
      </c>
      <c r="BO250" s="2">
        <f t="shared" si="279"/>
        <v>1076867.5475707585</v>
      </c>
      <c r="BP250" s="2">
        <f t="shared" si="280"/>
        <v>61.680022662729591</v>
      </c>
      <c r="BQ250" s="2">
        <f t="shared" si="281"/>
        <v>0</v>
      </c>
      <c r="BR250" s="11">
        <f t="shared" si="285"/>
        <v>3.4086097609566685E-2</v>
      </c>
      <c r="BS250" s="11"/>
      <c r="BT250" s="11"/>
    </row>
    <row r="251" spans="1:72" x14ac:dyDescent="0.3">
      <c r="A251" s="2">
        <f t="shared" si="292"/>
        <v>2205</v>
      </c>
      <c r="B251" s="5">
        <f t="shared" si="293"/>
        <v>1165.4016795948457</v>
      </c>
      <c r="C251" s="5">
        <f t="shared" si="294"/>
        <v>2964.1498879286301</v>
      </c>
      <c r="D251" s="5">
        <f t="shared" si="295"/>
        <v>4369.8960912474367</v>
      </c>
      <c r="E251" s="15">
        <f t="shared" si="296"/>
        <v>1.8609341401711326E-7</v>
      </c>
      <c r="F251" s="15">
        <f t="shared" si="297"/>
        <v>3.6661650419703692E-7</v>
      </c>
      <c r="G251" s="15">
        <f t="shared" si="298"/>
        <v>7.4843455198525335E-7</v>
      </c>
      <c r="H251" s="5">
        <f t="shared" si="299"/>
        <v>365887.83317178779</v>
      </c>
      <c r="I251" s="5">
        <f t="shared" si="300"/>
        <v>157264.5150616506</v>
      </c>
      <c r="J251" s="5">
        <f t="shared" si="301"/>
        <v>54790.754025181821</v>
      </c>
      <c r="K251" s="5">
        <f t="shared" si="302"/>
        <v>313958.56002111599</v>
      </c>
      <c r="L251" s="5">
        <f t="shared" si="303"/>
        <v>53055.520472194541</v>
      </c>
      <c r="M251" s="5">
        <f t="shared" si="304"/>
        <v>12538.228113689809</v>
      </c>
      <c r="N251" s="15">
        <f t="shared" si="305"/>
        <v>3.7318882433254874E-3</v>
      </c>
      <c r="O251" s="15">
        <f t="shared" si="306"/>
        <v>4.7006810973333479E-3</v>
      </c>
      <c r="P251" s="15">
        <f t="shared" si="307"/>
        <v>4.2634134650421096E-3</v>
      </c>
      <c r="Q251" s="5">
        <f t="shared" si="308"/>
        <v>6273.9284963860346</v>
      </c>
      <c r="R251" s="5">
        <f t="shared" si="309"/>
        <v>8639.2025407410238</v>
      </c>
      <c r="S251" s="5">
        <f t="shared" si="310"/>
        <v>5336.7298240499586</v>
      </c>
      <c r="T251" s="5">
        <f t="shared" si="311"/>
        <v>17.147136164651766</v>
      </c>
      <c r="U251" s="5">
        <f t="shared" si="312"/>
        <v>54.934214100073987</v>
      </c>
      <c r="V251" s="5">
        <f t="shared" si="313"/>
        <v>97.402014609932166</v>
      </c>
      <c r="W251" s="15">
        <f t="shared" si="314"/>
        <v>-1.0734613539272964E-2</v>
      </c>
      <c r="X251" s="15">
        <f t="shared" si="315"/>
        <v>-1.217998157191269E-2</v>
      </c>
      <c r="Y251" s="15">
        <f t="shared" si="316"/>
        <v>-9.7425357312937999E-3</v>
      </c>
      <c r="Z251" s="5">
        <f t="shared" si="270"/>
        <v>66.285318107712271</v>
      </c>
      <c r="AA251" s="5">
        <f t="shared" si="271"/>
        <v>25194.944568158204</v>
      </c>
      <c r="AB251" s="5">
        <f t="shared" si="272"/>
        <v>84269.99060599794</v>
      </c>
      <c r="AC251" s="16">
        <f t="shared" si="317"/>
        <v>1.0490794899120359</v>
      </c>
      <c r="AD251" s="16">
        <f t="shared" si="318"/>
        <v>3.0467079437282383</v>
      </c>
      <c r="AE251" s="16">
        <f t="shared" si="319"/>
        <v>15.703404562824208</v>
      </c>
      <c r="AF251" s="15">
        <f t="shared" si="320"/>
        <v>-4.0504037456468023E-3</v>
      </c>
      <c r="AG251" s="15">
        <f t="shared" si="321"/>
        <v>2.9673830763510267E-4</v>
      </c>
      <c r="AH251" s="15">
        <f t="shared" si="322"/>
        <v>9.7937136394747881E-3</v>
      </c>
      <c r="AI251" s="1">
        <f t="shared" si="286"/>
        <v>703040.08629189141</v>
      </c>
      <c r="AJ251" s="1">
        <f t="shared" si="287"/>
        <v>299143.57592679106</v>
      </c>
      <c r="AK251" s="1">
        <f t="shared" si="288"/>
        <v>104694.9929773624</v>
      </c>
      <c r="AL251" s="14">
        <f t="shared" si="323"/>
        <v>87.251237883087583</v>
      </c>
      <c r="AM251" s="14">
        <f t="shared" si="324"/>
        <v>21.083447173557541</v>
      </c>
      <c r="AN251" s="14">
        <f t="shared" si="325"/>
        <v>6.642550722002353</v>
      </c>
      <c r="AO251" s="11">
        <f t="shared" si="326"/>
        <v>2.9051945190716488E-3</v>
      </c>
      <c r="AP251" s="11">
        <f t="shared" si="327"/>
        <v>3.6597788590476666E-3</v>
      </c>
      <c r="AQ251" s="11">
        <f t="shared" si="328"/>
        <v>3.3198811951405567E-3</v>
      </c>
      <c r="AR251" s="1">
        <f t="shared" si="273"/>
        <v>365887.83317178779</v>
      </c>
      <c r="AS251" s="1">
        <f t="shared" si="261"/>
        <v>157264.5150616506</v>
      </c>
      <c r="AT251" s="1">
        <f t="shared" si="262"/>
        <v>54790.754025181821</v>
      </c>
      <c r="AU251" s="1">
        <f t="shared" si="289"/>
        <v>73177.566634357558</v>
      </c>
      <c r="AV251" s="1">
        <f t="shared" si="290"/>
        <v>31452.90301233012</v>
      </c>
      <c r="AW251" s="1">
        <f t="shared" si="291"/>
        <v>10958.150805036365</v>
      </c>
      <c r="AX251" s="17">
        <f t="shared" si="263"/>
        <v>0.99</v>
      </c>
      <c r="AY251" s="17">
        <v>0.05</v>
      </c>
      <c r="AZ251" s="17">
        <v>0</v>
      </c>
      <c r="BA251" s="2">
        <f t="shared" si="274"/>
        <v>5476.5610246131928</v>
      </c>
      <c r="BB251" s="17">
        <f t="shared" si="264"/>
        <v>1.7965898908290907E-6</v>
      </c>
      <c r="BC251" s="17">
        <f t="shared" si="265"/>
        <v>1.5887744317575646E-3</v>
      </c>
      <c r="BD251" s="17">
        <f t="shared" si="266"/>
        <v>1.5252647843728248E-2</v>
      </c>
      <c r="BE251" s="1">
        <f t="shared" si="267"/>
        <v>65.622345839102721</v>
      </c>
      <c r="BF251" s="1">
        <f t="shared" si="268"/>
        <v>1219.7181446684715</v>
      </c>
      <c r="BG251" s="1">
        <f t="shared" si="269"/>
        <v>-1285.3404905075743</v>
      </c>
      <c r="BH251" s="12">
        <f t="shared" si="282"/>
        <v>1.9833966284528168</v>
      </c>
      <c r="BI251" s="2">
        <f t="shared" si="283"/>
        <v>3.5572447561063642E-7</v>
      </c>
      <c r="BJ251" s="2">
        <f t="shared" si="275"/>
        <v>1.5635323898074996E-5</v>
      </c>
      <c r="BK251" s="2">
        <f t="shared" si="276"/>
        <v>-2.3264326624478792E-5</v>
      </c>
      <c r="BL251" s="2">
        <f t="shared" si="284"/>
        <v>0.13015525758734622</v>
      </c>
      <c r="BM251" s="2">
        <f t="shared" si="277"/>
        <v>2.4588816306626007</v>
      </c>
      <c r="BN251" s="2">
        <f t="shared" si="278"/>
        <v>-1.274669997643306</v>
      </c>
      <c r="BO251" s="2">
        <f t="shared" si="279"/>
        <v>1092938.7236294327</v>
      </c>
      <c r="BP251" s="2">
        <f t="shared" si="280"/>
        <v>62.419075634881203</v>
      </c>
      <c r="BQ251" s="2">
        <f t="shared" si="281"/>
        <v>0</v>
      </c>
      <c r="BR251" s="11">
        <f t="shared" si="285"/>
        <v>3.4045463890360644E-2</v>
      </c>
      <c r="BS251" s="11"/>
      <c r="BT251" s="11"/>
    </row>
    <row r="252" spans="1:72" x14ac:dyDescent="0.3">
      <c r="A252" s="2">
        <f t="shared" si="292"/>
        <v>2206</v>
      </c>
      <c r="B252" s="5">
        <f t="shared" si="293"/>
        <v>1165.4018856247442</v>
      </c>
      <c r="C252" s="5">
        <f t="shared" si="294"/>
        <v>2964.1509202995862</v>
      </c>
      <c r="D252" s="5">
        <f t="shared" si="295"/>
        <v>4369.8991982995985</v>
      </c>
      <c r="E252" s="15">
        <f t="shared" si="296"/>
        <v>1.7678874331625759E-7</v>
      </c>
      <c r="F252" s="15">
        <f t="shared" si="297"/>
        <v>3.4828567898718508E-7</v>
      </c>
      <c r="G252" s="15">
        <f t="shared" si="298"/>
        <v>7.1101282438599068E-7</v>
      </c>
      <c r="H252" s="5">
        <f t="shared" si="299"/>
        <v>367239.70611965365</v>
      </c>
      <c r="I252" s="5">
        <f t="shared" si="300"/>
        <v>157996.4337547766</v>
      </c>
      <c r="J252" s="5">
        <f t="shared" si="301"/>
        <v>55022.055221986127</v>
      </c>
      <c r="K252" s="5">
        <f t="shared" si="302"/>
        <v>315118.51031782501</v>
      </c>
      <c r="L252" s="5">
        <f t="shared" si="303"/>
        <v>53302.425552207686</v>
      </c>
      <c r="M252" s="5">
        <f t="shared" si="304"/>
        <v>12591.149755444276</v>
      </c>
      <c r="N252" s="15">
        <f t="shared" si="305"/>
        <v>3.6945968175896571E-3</v>
      </c>
      <c r="O252" s="15">
        <f t="shared" si="306"/>
        <v>4.6537113916833572E-3</v>
      </c>
      <c r="P252" s="15">
        <f t="shared" si="307"/>
        <v>4.2208230121993928E-3</v>
      </c>
      <c r="Q252" s="5">
        <f t="shared" si="308"/>
        <v>6229.5122117310766</v>
      </c>
      <c r="R252" s="5">
        <f t="shared" si="309"/>
        <v>8573.6948660653743</v>
      </c>
      <c r="S252" s="5">
        <f t="shared" si="310"/>
        <v>5307.0462540404742</v>
      </c>
      <c r="T252" s="5">
        <f t="shared" si="311"/>
        <v>16.963068284618938</v>
      </c>
      <c r="U252" s="5">
        <f t="shared" si="312"/>
        <v>54.265116384667579</v>
      </c>
      <c r="V252" s="5">
        <f t="shared" si="313"/>
        <v>96.453072002294903</v>
      </c>
      <c r="W252" s="15">
        <f t="shared" si="314"/>
        <v>-1.0734613539272964E-2</v>
      </c>
      <c r="X252" s="15">
        <f t="shared" si="315"/>
        <v>-1.217998157191269E-2</v>
      </c>
      <c r="Y252" s="15">
        <f t="shared" si="316"/>
        <v>-9.7425357312937999E-3</v>
      </c>
      <c r="Z252" s="5">
        <f t="shared" si="270"/>
        <v>65.551905580278174</v>
      </c>
      <c r="AA252" s="5">
        <f t="shared" si="271"/>
        <v>25012.490620284545</v>
      </c>
      <c r="AB252" s="5">
        <f t="shared" si="272"/>
        <v>84625.587951388472</v>
      </c>
      <c r="AC252" s="16">
        <f t="shared" si="317"/>
        <v>1.044830294416615</v>
      </c>
      <c r="AD252" s="16">
        <f t="shared" si="318"/>
        <v>3.0476120186873188</v>
      </c>
      <c r="AE252" s="16">
        <f t="shared" si="319"/>
        <v>15.857199210277329</v>
      </c>
      <c r="AF252" s="15">
        <f t="shared" si="320"/>
        <v>-4.0504037456468023E-3</v>
      </c>
      <c r="AG252" s="15">
        <f t="shared" si="321"/>
        <v>2.9673830763510267E-4</v>
      </c>
      <c r="AH252" s="15">
        <f t="shared" si="322"/>
        <v>9.7937136394747881E-3</v>
      </c>
      <c r="AI252" s="1">
        <f t="shared" si="286"/>
        <v>705913.64429705986</v>
      </c>
      <c r="AJ252" s="1">
        <f t="shared" si="287"/>
        <v>300682.12134644209</v>
      </c>
      <c r="AK252" s="1">
        <f t="shared" si="288"/>
        <v>105183.64448466252</v>
      </c>
      <c r="AL252" s="14">
        <f t="shared" si="323"/>
        <v>87.502184882986953</v>
      </c>
      <c r="AM252" s="14">
        <f t="shared" si="324"/>
        <v>21.159836320256758</v>
      </c>
      <c r="AN252" s="14">
        <f t="shared" si="325"/>
        <v>6.6643826764397991</v>
      </c>
      <c r="AO252" s="11">
        <f t="shared" si="326"/>
        <v>2.8761425738809323E-3</v>
      </c>
      <c r="AP252" s="11">
        <f t="shared" si="327"/>
        <v>3.6231810704571901E-3</v>
      </c>
      <c r="AQ252" s="11">
        <f t="shared" si="328"/>
        <v>3.286682383189151E-3</v>
      </c>
      <c r="AR252" s="1">
        <f t="shared" si="273"/>
        <v>367239.70611965365</v>
      </c>
      <c r="AS252" s="1">
        <f t="shared" si="261"/>
        <v>157996.4337547766</v>
      </c>
      <c r="AT252" s="1">
        <f t="shared" si="262"/>
        <v>55022.055221986127</v>
      </c>
      <c r="AU252" s="1">
        <f t="shared" si="289"/>
        <v>73447.941223930728</v>
      </c>
      <c r="AV252" s="1">
        <f t="shared" si="290"/>
        <v>31599.286750955322</v>
      </c>
      <c r="AW252" s="1">
        <f t="shared" si="291"/>
        <v>11004.411044397226</v>
      </c>
      <c r="AX252" s="17">
        <f t="shared" si="263"/>
        <v>0.99</v>
      </c>
      <c r="AY252" s="17">
        <v>0.05</v>
      </c>
      <c r="AZ252" s="17">
        <v>0</v>
      </c>
      <c r="BA252" s="2">
        <f t="shared" si="274"/>
        <v>5485.181523862665</v>
      </c>
      <c r="BB252" s="17">
        <f t="shared" si="264"/>
        <v>1.7508596590517284E-6</v>
      </c>
      <c r="BC252" s="17">
        <f t="shared" si="265"/>
        <v>1.552834963408657E-3</v>
      </c>
      <c r="BD252" s="17">
        <f t="shared" si="266"/>
        <v>1.5086223490024926E-2</v>
      </c>
      <c r="BE252" s="1">
        <f t="shared" si="267"/>
        <v>64.896271752288342</v>
      </c>
      <c r="BF252" s="1">
        <f t="shared" si="268"/>
        <v>1211.7842610571186</v>
      </c>
      <c r="BG252" s="1">
        <f t="shared" si="269"/>
        <v>-1276.6805328094072</v>
      </c>
      <c r="BH252" s="12">
        <f t="shared" si="282"/>
        <v>1.9617589479820128</v>
      </c>
      <c r="BI252" s="2">
        <f t="shared" si="283"/>
        <v>3.466699059412877E-7</v>
      </c>
      <c r="BJ252" s="2">
        <f t="shared" si="275"/>
        <v>1.528721999172814E-5</v>
      </c>
      <c r="BK252" s="2">
        <f t="shared" si="276"/>
        <v>-2.2759413919097982E-5</v>
      </c>
      <c r="BL252" s="2">
        <f t="shared" si="284"/>
        <v>0.12731095437840648</v>
      </c>
      <c r="BM252" s="2">
        <f t="shared" si="277"/>
        <v>2.4153262407177718</v>
      </c>
      <c r="BN252" s="2">
        <f t="shared" si="278"/>
        <v>-1.2522697294766489</v>
      </c>
      <c r="BO252" s="2">
        <f t="shared" si="279"/>
        <v>1109250.1608918577</v>
      </c>
      <c r="BP252" s="2">
        <f t="shared" si="280"/>
        <v>63.167013694607938</v>
      </c>
      <c r="BQ252" s="2">
        <f t="shared" si="281"/>
        <v>0</v>
      </c>
      <c r="BR252" s="11">
        <f t="shared" si="285"/>
        <v>3.4005231941279551E-2</v>
      </c>
      <c r="BS252" s="11"/>
      <c r="BT252" s="11"/>
    </row>
    <row r="253" spans="1:72" x14ac:dyDescent="0.3">
      <c r="A253" s="2">
        <f t="shared" si="292"/>
        <v>2207</v>
      </c>
      <c r="B253" s="5">
        <f t="shared" si="293"/>
        <v>1165.4020813531824</v>
      </c>
      <c r="C253" s="5">
        <f t="shared" si="294"/>
        <v>2964.1519010523361</v>
      </c>
      <c r="D253" s="5">
        <f t="shared" si="295"/>
        <v>4369.9021500012504</v>
      </c>
      <c r="E253" s="15">
        <f t="shared" si="296"/>
        <v>1.6794930615044471E-7</v>
      </c>
      <c r="F253" s="15">
        <f t="shared" si="297"/>
        <v>3.3087139503782582E-7</v>
      </c>
      <c r="G253" s="15">
        <f t="shared" si="298"/>
        <v>6.7546218316669107E-7</v>
      </c>
      <c r="H253" s="5">
        <f t="shared" si="299"/>
        <v>368583.0126033352</v>
      </c>
      <c r="I253" s="5">
        <f t="shared" si="300"/>
        <v>158724.40916337713</v>
      </c>
      <c r="J253" s="5">
        <f t="shared" si="301"/>
        <v>55252.01087195221</v>
      </c>
      <c r="K253" s="5">
        <f t="shared" si="302"/>
        <v>316271.1123489351</v>
      </c>
      <c r="L253" s="5">
        <f t="shared" si="303"/>
        <v>53548.00106803792</v>
      </c>
      <c r="M253" s="5">
        <f t="shared" si="304"/>
        <v>12643.763859091536</v>
      </c>
      <c r="N253" s="15">
        <f t="shared" si="305"/>
        <v>3.6576779635939527E-3</v>
      </c>
      <c r="O253" s="15">
        <f t="shared" si="306"/>
        <v>4.6072108968042702E-3</v>
      </c>
      <c r="P253" s="15">
        <f t="shared" si="307"/>
        <v>4.1786576022979638E-3</v>
      </c>
      <c r="Q253" s="5">
        <f t="shared" si="308"/>
        <v>6185.1827998691369</v>
      </c>
      <c r="R253" s="5">
        <f t="shared" si="309"/>
        <v>8508.2899368904327</v>
      </c>
      <c r="S253" s="5">
        <f t="shared" si="310"/>
        <v>5277.3060063968978</v>
      </c>
      <c r="T253" s="5">
        <f t="shared" si="311"/>
        <v>16.780976302143255</v>
      </c>
      <c r="U253" s="5">
        <f t="shared" si="312"/>
        <v>53.604168267104633</v>
      </c>
      <c r="V253" s="5">
        <f t="shared" si="313"/>
        <v>95.513374501919486</v>
      </c>
      <c r="W253" s="15">
        <f t="shared" si="314"/>
        <v>-1.0734613539272964E-2</v>
      </c>
      <c r="X253" s="15">
        <f t="shared" si="315"/>
        <v>-1.217998157191269E-2</v>
      </c>
      <c r="Y253" s="15">
        <f t="shared" si="316"/>
        <v>-9.7425357312937999E-3</v>
      </c>
      <c r="Z253" s="5">
        <f t="shared" si="270"/>
        <v>64.824198788951193</v>
      </c>
      <c r="AA253" s="5">
        <f t="shared" si="271"/>
        <v>24830.196627244892</v>
      </c>
      <c r="AB253" s="5">
        <f t="shared" si="272"/>
        <v>84979.078559250527</v>
      </c>
      <c r="AC253" s="16">
        <f t="shared" si="317"/>
        <v>1.0405983098785447</v>
      </c>
      <c r="AD253" s="16">
        <f t="shared" si="318"/>
        <v>3.0485163619200724</v>
      </c>
      <c r="AE253" s="16">
        <f t="shared" si="319"/>
        <v>16.012500078466893</v>
      </c>
      <c r="AF253" s="15">
        <f t="shared" si="320"/>
        <v>-4.0504037456468023E-3</v>
      </c>
      <c r="AG253" s="15">
        <f t="shared" si="321"/>
        <v>2.9673830763510267E-4</v>
      </c>
      <c r="AH253" s="15">
        <f t="shared" si="322"/>
        <v>9.7937136394747881E-3</v>
      </c>
      <c r="AI253" s="1">
        <f t="shared" si="286"/>
        <v>708770.22109128453</v>
      </c>
      <c r="AJ253" s="1">
        <f t="shared" si="287"/>
        <v>302213.19596275321</v>
      </c>
      <c r="AK253" s="1">
        <f t="shared" si="288"/>
        <v>105669.6910805935</v>
      </c>
      <c r="AL253" s="14">
        <f t="shared" si="323"/>
        <v>87.751336954644017</v>
      </c>
      <c r="AM253" s="14">
        <f t="shared" si="324"/>
        <v>21.235735579482192</v>
      </c>
      <c r="AN253" s="14">
        <f t="shared" si="325"/>
        <v>6.6860673484859108</v>
      </c>
      <c r="AO253" s="11">
        <f t="shared" si="326"/>
        <v>2.8473811481421231E-3</v>
      </c>
      <c r="AP253" s="11">
        <f t="shared" si="327"/>
        <v>3.5869492597526182E-3</v>
      </c>
      <c r="AQ253" s="11">
        <f t="shared" si="328"/>
        <v>3.2538155593572595E-3</v>
      </c>
      <c r="AR253" s="1">
        <f t="shared" si="273"/>
        <v>368583.0126033352</v>
      </c>
      <c r="AS253" s="1">
        <f t="shared" si="261"/>
        <v>158724.40916337713</v>
      </c>
      <c r="AT253" s="1">
        <f t="shared" si="262"/>
        <v>55252.01087195221</v>
      </c>
      <c r="AU253" s="1">
        <f t="shared" si="289"/>
        <v>73716.602520667046</v>
      </c>
      <c r="AV253" s="1">
        <f t="shared" si="290"/>
        <v>31744.881832675426</v>
      </c>
      <c r="AW253" s="1">
        <f t="shared" si="291"/>
        <v>11050.402174390443</v>
      </c>
      <c r="AX253" s="17">
        <f t="shared" si="263"/>
        <v>0.99</v>
      </c>
      <c r="AY253" s="17">
        <v>0.05</v>
      </c>
      <c r="AZ253" s="17">
        <v>0</v>
      </c>
      <c r="BA253" s="2">
        <f t="shared" si="274"/>
        <v>5493.7049692642186</v>
      </c>
      <c r="BB253" s="17">
        <f t="shared" si="264"/>
        <v>1.7062616242475572E-6</v>
      </c>
      <c r="BC253" s="17">
        <f t="shared" si="265"/>
        <v>1.5176800326949548E-3</v>
      </c>
      <c r="BD253" s="17">
        <f t="shared" si="266"/>
        <v>1.4921335997343247E-2</v>
      </c>
      <c r="BE253" s="1">
        <f t="shared" si="267"/>
        <v>64.175846194018973</v>
      </c>
      <c r="BF253" s="1">
        <f t="shared" si="268"/>
        <v>1203.8255377331855</v>
      </c>
      <c r="BG253" s="1">
        <f t="shared" si="269"/>
        <v>-1268.0013839272046</v>
      </c>
      <c r="BH253" s="12">
        <f t="shared" si="282"/>
        <v>1.9403218597491276</v>
      </c>
      <c r="BI253" s="2">
        <f t="shared" si="283"/>
        <v>3.3783951046814334E-7</v>
      </c>
      <c r="BJ253" s="2">
        <f t="shared" si="275"/>
        <v>1.4946465058785455E-5</v>
      </c>
      <c r="BK253" s="2">
        <f t="shared" si="276"/>
        <v>-2.2264626794561141E-5</v>
      </c>
      <c r="BL253" s="2">
        <f t="shared" si="284"/>
        <v>0.12452190454478428</v>
      </c>
      <c r="BM253" s="2">
        <f t="shared" si="277"/>
        <v>2.3723688355367822</v>
      </c>
      <c r="BN253" s="2">
        <f t="shared" si="278"/>
        <v>-1.2301654017130508</v>
      </c>
      <c r="BO253" s="2">
        <f t="shared" si="279"/>
        <v>1125805.4531928774</v>
      </c>
      <c r="BP253" s="2">
        <f t="shared" si="280"/>
        <v>63.923943715055827</v>
      </c>
      <c r="BQ253" s="2">
        <f t="shared" si="281"/>
        <v>0</v>
      </c>
      <c r="BR253" s="11">
        <f t="shared" si="285"/>
        <v>3.3965397839758688E-2</v>
      </c>
      <c r="BS253" s="11"/>
      <c r="BT253" s="11"/>
    </row>
    <row r="254" spans="1:72" x14ac:dyDescent="0.3">
      <c r="A254" s="2">
        <f t="shared" si="292"/>
        <v>2208</v>
      </c>
      <c r="B254" s="5">
        <f t="shared" si="293"/>
        <v>1165.4022672952299</v>
      </c>
      <c r="C254" s="5">
        <f t="shared" si="294"/>
        <v>2964.152832767757</v>
      </c>
      <c r="D254" s="5">
        <f t="shared" si="295"/>
        <v>4369.9049541197146</v>
      </c>
      <c r="E254" s="15">
        <f t="shared" si="296"/>
        <v>1.5955184084292248E-7</v>
      </c>
      <c r="F254" s="15">
        <f t="shared" si="297"/>
        <v>3.1432782528593453E-7</v>
      </c>
      <c r="G254" s="15">
        <f t="shared" si="298"/>
        <v>6.4168907400835651E-7</v>
      </c>
      <c r="H254" s="5">
        <f t="shared" si="299"/>
        <v>369917.75787342177</v>
      </c>
      <c r="I254" s="5">
        <f t="shared" si="300"/>
        <v>159448.42907644348</v>
      </c>
      <c r="J254" s="5">
        <f t="shared" si="301"/>
        <v>55480.619236211547</v>
      </c>
      <c r="K254" s="5">
        <f t="shared" si="302"/>
        <v>317416.37051381415</v>
      </c>
      <c r="L254" s="5">
        <f t="shared" si="303"/>
        <v>53792.242867436638</v>
      </c>
      <c r="M254" s="5">
        <f t="shared" si="304"/>
        <v>12696.070010380286</v>
      </c>
      <c r="N254" s="15">
        <f t="shared" si="305"/>
        <v>3.6211279505524718E-3</v>
      </c>
      <c r="O254" s="15">
        <f t="shared" si="306"/>
        <v>4.5611749183389616E-3</v>
      </c>
      <c r="P254" s="15">
        <f t="shared" si="307"/>
        <v>4.136913016699495E-3</v>
      </c>
      <c r="Q254" s="5">
        <f t="shared" si="308"/>
        <v>6140.9451441864821</v>
      </c>
      <c r="R254" s="5">
        <f t="shared" si="309"/>
        <v>8442.9968965042335</v>
      </c>
      <c r="S254" s="5">
        <f t="shared" si="310"/>
        <v>5247.5140905838316</v>
      </c>
      <c r="T254" s="5">
        <f t="shared" si="311"/>
        <v>16.600839006728048</v>
      </c>
      <c r="U254" s="5">
        <f t="shared" si="312"/>
        <v>52.951270485433589</v>
      </c>
      <c r="V254" s="5">
        <f t="shared" si="313"/>
        <v>94.582832038018083</v>
      </c>
      <c r="W254" s="15">
        <f t="shared" si="314"/>
        <v>-1.0734613539272964E-2</v>
      </c>
      <c r="X254" s="15">
        <f t="shared" si="315"/>
        <v>-1.217998157191269E-2</v>
      </c>
      <c r="Y254" s="15">
        <f t="shared" si="316"/>
        <v>-9.7425357312937999E-3</v>
      </c>
      <c r="Z254" s="5">
        <f t="shared" si="270"/>
        <v>64.102211915995696</v>
      </c>
      <c r="AA254" s="5">
        <f t="shared" si="271"/>
        <v>24648.0898931134</v>
      </c>
      <c r="AB254" s="5">
        <f t="shared" si="272"/>
        <v>85330.459681909837</v>
      </c>
      <c r="AC254" s="16">
        <f t="shared" si="317"/>
        <v>1.036383466586499</v>
      </c>
      <c r="AD254" s="16">
        <f t="shared" si="318"/>
        <v>3.0494209735061064</v>
      </c>
      <c r="AE254" s="16">
        <f t="shared" si="319"/>
        <v>16.169321918887466</v>
      </c>
      <c r="AF254" s="15">
        <f t="shared" si="320"/>
        <v>-4.0504037456468023E-3</v>
      </c>
      <c r="AG254" s="15">
        <f t="shared" si="321"/>
        <v>2.9673830763510267E-4</v>
      </c>
      <c r="AH254" s="15">
        <f t="shared" si="322"/>
        <v>9.7937136394747881E-3</v>
      </c>
      <c r="AI254" s="1">
        <f t="shared" si="286"/>
        <v>711609.80150282313</v>
      </c>
      <c r="AJ254" s="1">
        <f t="shared" si="287"/>
        <v>303736.75819915329</v>
      </c>
      <c r="AK254" s="1">
        <f t="shared" si="288"/>
        <v>106153.1241469246</v>
      </c>
      <c r="AL254" s="14">
        <f t="shared" si="323"/>
        <v>87.99869984218725</v>
      </c>
      <c r="AM254" s="14">
        <f t="shared" si="324"/>
        <v>21.311145370439149</v>
      </c>
      <c r="AN254" s="14">
        <f t="shared" si="325"/>
        <v>6.7076050261556306</v>
      </c>
      <c r="AO254" s="11">
        <f t="shared" si="326"/>
        <v>2.8189073366607018E-3</v>
      </c>
      <c r="AP254" s="11">
        <f t="shared" si="327"/>
        <v>3.551079767155092E-3</v>
      </c>
      <c r="AQ254" s="11">
        <f t="shared" si="328"/>
        <v>3.2212774037636868E-3</v>
      </c>
      <c r="AR254" s="1">
        <f t="shared" si="273"/>
        <v>369917.75787342177</v>
      </c>
      <c r="AS254" s="1">
        <f t="shared" ref="AS254:AS317" si="329">AM254*AJ254^$AR$5*C254^(1-$AR$5)*(1-BJ253)</f>
        <v>159448.42907644348</v>
      </c>
      <c r="AT254" s="1">
        <f t="shared" ref="AT254:AT317" si="330">AN254*AK254^$AR$5*D254^(1-$AR$5)*(1-BK253)</f>
        <v>55480.619236211547</v>
      </c>
      <c r="AU254" s="1">
        <f t="shared" si="289"/>
        <v>73983.551574684359</v>
      </c>
      <c r="AV254" s="1">
        <f t="shared" si="290"/>
        <v>31889.6858152887</v>
      </c>
      <c r="AW254" s="1">
        <f t="shared" si="291"/>
        <v>11096.12384724231</v>
      </c>
      <c r="AX254" s="17">
        <f t="shared" ref="AX254:AX317" si="331">MIN(0.99,(BA254-AY254*AA254)/Z254)</f>
        <v>0.99</v>
      </c>
      <c r="AY254" s="17">
        <v>0.05</v>
      </c>
      <c r="AZ254" s="17">
        <v>0</v>
      </c>
      <c r="BA254" s="2">
        <f t="shared" si="274"/>
        <v>5502.132589346962</v>
      </c>
      <c r="BB254" s="17">
        <f t="shared" ref="BB254:BB317" si="332">$BH254*Z254/2/BI$5/AR254/1000</f>
        <v>1.6627691898374576E-6</v>
      </c>
      <c r="BC254" s="17">
        <f t="shared" ref="BC254:BC317" si="333">$BH254*AA254/2/BJ$5/AS254/1000</f>
        <v>1.483293718533233E-3</v>
      </c>
      <c r="BD254" s="17">
        <f t="shared" ref="BD254:BD317" si="334">$BH254*AB254/2/BK$5/AT254/1000</f>
        <v>1.4757980041914618E-2</v>
      </c>
      <c r="BE254" s="1">
        <f t="shared" ref="BE254:BE317" si="335">(AX254-BB254)*Z254</f>
        <v>63.461083209652763</v>
      </c>
      <c r="BF254" s="1">
        <f t="shared" ref="BF254:BF317" si="336">(AY254-BC254)*AA254</f>
        <v>1195.8441377433726</v>
      </c>
      <c r="BG254" s="1">
        <f t="shared" ref="BG254:BG317" si="337">(AZ254-BD254)*AB254</f>
        <v>-1259.3052209530254</v>
      </c>
      <c r="BH254" s="12">
        <f t="shared" si="282"/>
        <v>1.9190846374279105</v>
      </c>
      <c r="BI254" s="2">
        <f t="shared" si="283"/>
        <v>3.2922802310767876E-7</v>
      </c>
      <c r="BJ254" s="2">
        <f t="shared" si="275"/>
        <v>1.461292115978832E-5</v>
      </c>
      <c r="BK254" s="2">
        <f t="shared" si="276"/>
        <v>-2.1779797491755026E-5</v>
      </c>
      <c r="BL254" s="2">
        <f t="shared" si="284"/>
        <v>0.12178729213709162</v>
      </c>
      <c r="BM254" s="2">
        <f t="shared" si="277"/>
        <v>2.3300073231461682</v>
      </c>
      <c r="BN254" s="2">
        <f t="shared" si="278"/>
        <v>-1.208356651681856</v>
      </c>
      <c r="BO254" s="2">
        <f t="shared" si="279"/>
        <v>1142608.2481353611</v>
      </c>
      <c r="BP254" s="2">
        <f t="shared" si="280"/>
        <v>64.689973855131441</v>
      </c>
      <c r="BQ254" s="2">
        <f t="shared" si="281"/>
        <v>0</v>
      </c>
      <c r="BR254" s="11">
        <f t="shared" si="285"/>
        <v>3.3925957700368742E-2</v>
      </c>
      <c r="BS254" s="11"/>
      <c r="BT254" s="11"/>
    </row>
    <row r="255" spans="1:72" x14ac:dyDescent="0.3">
      <c r="A255" s="2">
        <f t="shared" si="292"/>
        <v>2209</v>
      </c>
      <c r="B255" s="5">
        <f t="shared" si="293"/>
        <v>1165.4024439402031</v>
      </c>
      <c r="C255" s="5">
        <f t="shared" si="294"/>
        <v>2964.1537178976851</v>
      </c>
      <c r="D255" s="5">
        <f t="shared" si="295"/>
        <v>4369.9076180339653</v>
      </c>
      <c r="E255" s="15">
        <f t="shared" si="296"/>
        <v>1.5157424880077635E-7</v>
      </c>
      <c r="F255" s="15">
        <f t="shared" si="297"/>
        <v>2.9861143402163779E-7</v>
      </c>
      <c r="G255" s="15">
        <f t="shared" si="298"/>
        <v>6.0960462030793871E-7</v>
      </c>
      <c r="H255" s="5">
        <f t="shared" si="299"/>
        <v>371243.94825287844</v>
      </c>
      <c r="I255" s="5">
        <f t="shared" si="300"/>
        <v>160168.48204110379</v>
      </c>
      <c r="J255" s="5">
        <f t="shared" si="301"/>
        <v>55707.878792143776</v>
      </c>
      <c r="K255" s="5">
        <f t="shared" si="302"/>
        <v>318554.29013664142</v>
      </c>
      <c r="L255" s="5">
        <f t="shared" si="303"/>
        <v>54035.147055296002</v>
      </c>
      <c r="M255" s="5">
        <f t="shared" si="304"/>
        <v>12748.067845243584</v>
      </c>
      <c r="N255" s="15">
        <f t="shared" si="305"/>
        <v>3.5849430859071774E-3</v>
      </c>
      <c r="O255" s="15">
        <f t="shared" si="306"/>
        <v>4.5155988096270416E-3</v>
      </c>
      <c r="P255" s="15">
        <f t="shared" si="307"/>
        <v>4.0955850763886303E-3</v>
      </c>
      <c r="Q255" s="5">
        <f t="shared" si="308"/>
        <v>6096.8040123912097</v>
      </c>
      <c r="R255" s="5">
        <f t="shared" si="309"/>
        <v>8377.8246742702631</v>
      </c>
      <c r="S255" s="5">
        <f t="shared" si="310"/>
        <v>5217.6754350960018</v>
      </c>
      <c r="T255" s="5">
        <f t="shared" si="311"/>
        <v>16.422635415563136</v>
      </c>
      <c r="U255" s="5">
        <f t="shared" si="312"/>
        <v>52.306324986711644</v>
      </c>
      <c r="V255" s="5">
        <f t="shared" si="313"/>
        <v>93.661355417320735</v>
      </c>
      <c r="W255" s="15">
        <f t="shared" si="314"/>
        <v>-1.0734613539272964E-2</v>
      </c>
      <c r="X255" s="15">
        <f t="shared" si="315"/>
        <v>-1.217998157191269E-2</v>
      </c>
      <c r="Y255" s="15">
        <f t="shared" si="316"/>
        <v>-9.7425357312937999E-3</v>
      </c>
      <c r="Z255" s="5">
        <f t="shared" ref="Z255:Z318" si="338">Q254*AC255*(1-AX254)</f>
        <v>63.385957322937855</v>
      </c>
      <c r="AA255" s="5">
        <f t="shared" ref="AA255:AA318" si="339">R254*AD255*(1-AY254)</f>
        <v>24466.197128906704</v>
      </c>
      <c r="AB255" s="5">
        <f t="shared" ref="AB255:AB318" si="340">S254*AE255*(1-AZ254)</f>
        <v>85679.728911873841</v>
      </c>
      <c r="AC255" s="16">
        <f t="shared" si="317"/>
        <v>1.0321856951115107</v>
      </c>
      <c r="AD255" s="16">
        <f t="shared" si="318"/>
        <v>3.0503258535250515</v>
      </c>
      <c r="AE255" s="16">
        <f t="shared" si="319"/>
        <v>16.327679627505532</v>
      </c>
      <c r="AF255" s="15">
        <f t="shared" si="320"/>
        <v>-4.0504037456468023E-3</v>
      </c>
      <c r="AG255" s="15">
        <f t="shared" si="321"/>
        <v>2.9673830763510267E-4</v>
      </c>
      <c r="AH255" s="15">
        <f t="shared" si="322"/>
        <v>9.7937136394747881E-3</v>
      </c>
      <c r="AI255" s="1">
        <f t="shared" si="286"/>
        <v>714432.37292722519</v>
      </c>
      <c r="AJ255" s="1">
        <f t="shared" si="287"/>
        <v>305252.76819452667</v>
      </c>
      <c r="AK255" s="1">
        <f t="shared" si="288"/>
        <v>106633.93557947446</v>
      </c>
      <c r="AL255" s="14">
        <f t="shared" si="323"/>
        <v>88.244279420982977</v>
      </c>
      <c r="AM255" s="14">
        <f t="shared" si="324"/>
        <v>21.386066171807617</v>
      </c>
      <c r="AN255" s="14">
        <f t="shared" si="325"/>
        <v>6.7289960120947168</v>
      </c>
      <c r="AO255" s="11">
        <f t="shared" si="326"/>
        <v>2.7907182632940946E-3</v>
      </c>
      <c r="AP255" s="11">
        <f t="shared" si="327"/>
        <v>3.5155689694835409E-3</v>
      </c>
      <c r="AQ255" s="11">
        <f t="shared" si="328"/>
        <v>3.1890646297260501E-3</v>
      </c>
      <c r="AR255" s="1">
        <f t="shared" ref="AR255:AR318" si="341">AL255*AI255^$AR$5*B255^(1-$AR$5)*(1-BI254)</f>
        <v>371243.94825287844</v>
      </c>
      <c r="AS255" s="1">
        <f t="shared" si="329"/>
        <v>160168.48204110379</v>
      </c>
      <c r="AT255" s="1">
        <f t="shared" si="330"/>
        <v>55707.878792143776</v>
      </c>
      <c r="AU255" s="1">
        <f t="shared" si="289"/>
        <v>74248.789650575694</v>
      </c>
      <c r="AV255" s="1">
        <f t="shared" si="290"/>
        <v>32033.69640822076</v>
      </c>
      <c r="AW255" s="1">
        <f t="shared" si="291"/>
        <v>11141.575758428757</v>
      </c>
      <c r="AX255" s="17">
        <f t="shared" si="331"/>
        <v>0.99</v>
      </c>
      <c r="AY255" s="17">
        <v>0.05</v>
      </c>
      <c r="AZ255" s="17">
        <v>0</v>
      </c>
      <c r="BA255" s="2">
        <f t="shared" ref="BA255:BA318" si="342">BA$5*(Z255+AA255+AB255)</f>
        <v>5510.4655999051747</v>
      </c>
      <c r="BB255" s="17">
        <f t="shared" si="332"/>
        <v>1.6203563190390319E-6</v>
      </c>
      <c r="BC255" s="17">
        <f t="shared" si="333"/>
        <v>1.4496603713959665E-3</v>
      </c>
      <c r="BD255" s="17">
        <f t="shared" si="334"/>
        <v>1.4596149998991854E-2</v>
      </c>
      <c r="BE255" s="1">
        <f t="shared" si="335"/>
        <v>62.751995041871993</v>
      </c>
      <c r="BF255" s="1">
        <f t="shared" si="336"/>
        <v>1187.8421800287974</v>
      </c>
      <c r="BG255" s="1">
        <f t="shared" si="337"/>
        <v>-1250.5941750706697</v>
      </c>
      <c r="BH255" s="12">
        <f t="shared" si="282"/>
        <v>1.8980465164919591</v>
      </c>
      <c r="BI255" s="2">
        <f t="shared" si="283"/>
        <v>3.2083028861426827E-7</v>
      </c>
      <c r="BJ255" s="2">
        <f t="shared" si="275"/>
        <v>1.4286452194720074E-5</v>
      </c>
      <c r="BK255" s="2">
        <f t="shared" si="276"/>
        <v>-2.1304759479306991E-5</v>
      </c>
      <c r="BL255" s="2">
        <f t="shared" si="284"/>
        <v>0.11910630306427147</v>
      </c>
      <c r="BM255" s="2">
        <f t="shared" si="277"/>
        <v>2.2882393617811099</v>
      </c>
      <c r="BN255" s="2">
        <f t="shared" si="278"/>
        <v>-1.1868429587690099</v>
      </c>
      <c r="BO255" s="2">
        <f t="shared" si="279"/>
        <v>1159662.24789461</v>
      </c>
      <c r="BP255" s="2">
        <f t="shared" si="280"/>
        <v>65.465213574963585</v>
      </c>
      <c r="BQ255" s="2">
        <f t="shared" si="281"/>
        <v>0</v>
      </c>
      <c r="BR255" s="11">
        <f t="shared" si="285"/>
        <v>3.3886907674498729E-2</v>
      </c>
      <c r="BS255" s="11"/>
      <c r="BT255" s="11"/>
    </row>
    <row r="256" spans="1:72" x14ac:dyDescent="0.3">
      <c r="A256" s="2">
        <f t="shared" si="292"/>
        <v>2210</v>
      </c>
      <c r="B256" s="5">
        <f t="shared" si="293"/>
        <v>1165.4026117529531</v>
      </c>
      <c r="C256" s="5">
        <f t="shared" si="294"/>
        <v>2964.1545587713681</v>
      </c>
      <c r="D256" s="5">
        <f t="shared" si="295"/>
        <v>4369.9101487540456</v>
      </c>
      <c r="E256" s="15">
        <f t="shared" si="296"/>
        <v>1.4399553636073751E-7</v>
      </c>
      <c r="F256" s="15">
        <f t="shared" si="297"/>
        <v>2.8368086232055587E-7</v>
      </c>
      <c r="G256" s="15">
        <f t="shared" si="298"/>
        <v>5.7912438929254173E-7</v>
      </c>
      <c r="H256" s="5">
        <f t="shared" si="299"/>
        <v>372561.59111584106</v>
      </c>
      <c r="I256" s="5">
        <f t="shared" si="300"/>
        <v>160884.5573516002</v>
      </c>
      <c r="J256" s="5">
        <f t="shared" si="301"/>
        <v>55933.788229695208</v>
      </c>
      <c r="K256" s="5">
        <f t="shared" si="302"/>
        <v>319684.87744801637</v>
      </c>
      <c r="L256" s="5">
        <f t="shared" si="303"/>
        <v>54276.709989875257</v>
      </c>
      <c r="M256" s="5">
        <f t="shared" si="304"/>
        <v>12799.75704892768</v>
      </c>
      <c r="N256" s="15">
        <f t="shared" si="305"/>
        <v>3.5491197148529441E-3</v>
      </c>
      <c r="O256" s="15">
        <f t="shared" si="306"/>
        <v>4.4704779711630671E-3</v>
      </c>
      <c r="P256" s="15">
        <f t="shared" si="307"/>
        <v>4.0546696418297667E-3</v>
      </c>
      <c r="Q256" s="5">
        <f t="shared" si="308"/>
        <v>6052.7640577303455</v>
      </c>
      <c r="R256" s="5">
        <f t="shared" si="309"/>
        <v>8312.7819875578589</v>
      </c>
      <c r="S256" s="5">
        <f t="shared" si="310"/>
        <v>5187.7948876990649</v>
      </c>
      <c r="T256" s="5">
        <f t="shared" si="311"/>
        <v>16.246344771080686</v>
      </c>
      <c r="U256" s="5">
        <f t="shared" si="312"/>
        <v>51.669234912279023</v>
      </c>
      <c r="V256" s="5">
        <f t="shared" si="313"/>
        <v>92.748856315526083</v>
      </c>
      <c r="W256" s="15">
        <f t="shared" si="314"/>
        <v>-1.0734613539272964E-2</v>
      </c>
      <c r="X256" s="15">
        <f t="shared" si="315"/>
        <v>-1.217998157191269E-2</v>
      </c>
      <c r="Y256" s="15">
        <f t="shared" si="316"/>
        <v>-9.7425357312937999E-3</v>
      </c>
      <c r="Z256" s="5">
        <f t="shared" si="338"/>
        <v>62.675445594593079</v>
      </c>
      <c r="AA256" s="5">
        <f t="shared" si="339"/>
        <v>24284.544457131451</v>
      </c>
      <c r="AB256" s="5">
        <f t="shared" si="340"/>
        <v>86026.884176041771</v>
      </c>
      <c r="AC256" s="16">
        <f t="shared" si="317"/>
        <v>1.028004926305828</v>
      </c>
      <c r="AD256" s="16">
        <f t="shared" si="318"/>
        <v>3.0512310020565621</v>
      </c>
      <c r="AE256" s="16">
        <f t="shared" si="319"/>
        <v>16.487588246174408</v>
      </c>
      <c r="AF256" s="15">
        <f t="shared" si="320"/>
        <v>-4.0504037456468023E-3</v>
      </c>
      <c r="AG256" s="15">
        <f t="shared" si="321"/>
        <v>2.9673830763510267E-4</v>
      </c>
      <c r="AH256" s="15">
        <f t="shared" si="322"/>
        <v>9.7937136394747881E-3</v>
      </c>
      <c r="AI256" s="1">
        <f t="shared" si="286"/>
        <v>717237.92528507847</v>
      </c>
      <c r="AJ256" s="1">
        <f t="shared" si="287"/>
        <v>306761.18778329476</v>
      </c>
      <c r="AK256" s="1">
        <f t="shared" si="288"/>
        <v>107112.11777995576</v>
      </c>
      <c r="AL256" s="14">
        <f t="shared" si="323"/>
        <v>88.488081693972234</v>
      </c>
      <c r="AM256" s="14">
        <f t="shared" si="324"/>
        <v>21.460498520514417</v>
      </c>
      <c r="AN256" s="14">
        <f t="shared" si="325"/>
        <v>6.7502406232386987</v>
      </c>
      <c r="AO256" s="11">
        <f t="shared" si="326"/>
        <v>2.7628110806611535E-3</v>
      </c>
      <c r="AP256" s="11">
        <f t="shared" si="327"/>
        <v>3.4804132797887056E-3</v>
      </c>
      <c r="AQ256" s="11">
        <f t="shared" si="328"/>
        <v>3.1571739834287895E-3</v>
      </c>
      <c r="AR256" s="1">
        <f t="shared" si="341"/>
        <v>372561.59111584106</v>
      </c>
      <c r="AS256" s="1">
        <f t="shared" si="329"/>
        <v>160884.5573516002</v>
      </c>
      <c r="AT256" s="1">
        <f t="shared" si="330"/>
        <v>55933.788229695208</v>
      </c>
      <c r="AU256" s="1">
        <f t="shared" si="289"/>
        <v>74512.318223168215</v>
      </c>
      <c r="AV256" s="1">
        <f t="shared" si="290"/>
        <v>32176.911470320043</v>
      </c>
      <c r="AW256" s="1">
        <f t="shared" si="291"/>
        <v>11186.757645939042</v>
      </c>
      <c r="AX256" s="17">
        <f t="shared" si="331"/>
        <v>0.99</v>
      </c>
      <c r="AY256" s="17">
        <v>0.05</v>
      </c>
      <c r="AZ256" s="17">
        <v>0</v>
      </c>
      <c r="BA256" s="2">
        <f t="shared" si="342"/>
        <v>5518.7052039383916</v>
      </c>
      <c r="BB256" s="17">
        <f t="shared" si="332"/>
        <v>1.5789975260753878E-6</v>
      </c>
      <c r="BC256" s="17">
        <f t="shared" si="333"/>
        <v>1.4167646109546699E-3</v>
      </c>
      <c r="BD256" s="17">
        <f t="shared" si="334"/>
        <v>1.443583995567614E-2</v>
      </c>
      <c r="BE256" s="1">
        <f t="shared" si="335"/>
        <v>62.048592174273608</v>
      </c>
      <c r="BF256" s="1">
        <f t="shared" si="336"/>
        <v>1179.8217396765533</v>
      </c>
      <c r="BG256" s="1">
        <f t="shared" si="337"/>
        <v>-1241.8703318508271</v>
      </c>
      <c r="BH256" s="12">
        <f t="shared" si="282"/>
        <v>1.8772066958655107</v>
      </c>
      <c r="BI256" s="2">
        <f t="shared" si="283"/>
        <v>3.1264126083960806E-7</v>
      </c>
      <c r="BJ256" s="2">
        <f t="shared" si="275"/>
        <v>1.3966923913261347E-5</v>
      </c>
      <c r="BK256" s="2">
        <f t="shared" si="276"/>
        <v>-2.0839347522589564E-5</v>
      </c>
      <c r="BL256" s="2">
        <f t="shared" si="284"/>
        <v>0.11647812558686707</v>
      </c>
      <c r="BM256" s="2">
        <f t="shared" si="277"/>
        <v>2.2470623713485316</v>
      </c>
      <c r="BN256" s="2">
        <f t="shared" si="278"/>
        <v>-1.1656236511735483</v>
      </c>
      <c r="BO256" s="2">
        <f t="shared" si="279"/>
        <v>1176971.2100347688</v>
      </c>
      <c r="BP256" s="2">
        <f t="shared" si="280"/>
        <v>66.249773651551678</v>
      </c>
      <c r="BQ256" s="2">
        <f t="shared" si="281"/>
        <v>0</v>
      </c>
      <c r="BR256" s="11">
        <f t="shared" si="285"/>
        <v>3.3848243950016038E-2</v>
      </c>
      <c r="BS256" s="11"/>
      <c r="BT256" s="11"/>
    </row>
    <row r="257" spans="1:72" x14ac:dyDescent="0.3">
      <c r="A257" s="2">
        <f t="shared" si="292"/>
        <v>2211</v>
      </c>
      <c r="B257" s="5">
        <f t="shared" si="293"/>
        <v>1165.4027711750887</v>
      </c>
      <c r="C257" s="5">
        <f t="shared" si="294"/>
        <v>2964.1553576015936</v>
      </c>
      <c r="D257" s="5">
        <f t="shared" si="295"/>
        <v>4369.9125529395151</v>
      </c>
      <c r="E257" s="15">
        <f t="shared" si="296"/>
        <v>1.3679575954270063E-7</v>
      </c>
      <c r="F257" s="15">
        <f t="shared" si="297"/>
        <v>2.6949681920452804E-7</v>
      </c>
      <c r="G257" s="15">
        <f t="shared" si="298"/>
        <v>5.5016816982791466E-7</v>
      </c>
      <c r="H257" s="5">
        <f t="shared" si="299"/>
        <v>373870.6948665572</v>
      </c>
      <c r="I257" s="5">
        <f t="shared" si="300"/>
        <v>161596.64503825054</v>
      </c>
      <c r="J257" s="5">
        <f t="shared" si="301"/>
        <v>56158.346447716372</v>
      </c>
      <c r="K257" s="5">
        <f t="shared" si="302"/>
        <v>320808.13956670032</v>
      </c>
      <c r="L257" s="5">
        <f t="shared" si="303"/>
        <v>54516.928279023909</v>
      </c>
      <c r="M257" s="5">
        <f t="shared" si="304"/>
        <v>12851.137355126308</v>
      </c>
      <c r="N257" s="15">
        <f t="shared" si="305"/>
        <v>3.5136542199016851E-3</v>
      </c>
      <c r="O257" s="15">
        <f t="shared" si="306"/>
        <v>4.4258078500605258E-3</v>
      </c>
      <c r="P257" s="15">
        <f t="shared" si="307"/>
        <v>4.0141626127920826E-3</v>
      </c>
      <c r="Q257" s="5">
        <f t="shared" si="308"/>
        <v>6008.8298202211172</v>
      </c>
      <c r="R257" s="5">
        <f t="shared" si="309"/>
        <v>8247.8773437195887</v>
      </c>
      <c r="S257" s="5">
        <f t="shared" si="310"/>
        <v>5157.8772156994364</v>
      </c>
      <c r="T257" s="5">
        <f t="shared" si="311"/>
        <v>16.071946538537347</v>
      </c>
      <c r="U257" s="5">
        <f t="shared" si="312"/>
        <v>51.039904583212639</v>
      </c>
      <c r="V257" s="5">
        <f t="shared" si="313"/>
        <v>91.845247268835436</v>
      </c>
      <c r="W257" s="15">
        <f t="shared" si="314"/>
        <v>-1.0734613539272964E-2</v>
      </c>
      <c r="X257" s="15">
        <f t="shared" si="315"/>
        <v>-1.217998157191269E-2</v>
      </c>
      <c r="Y257" s="15">
        <f t="shared" si="316"/>
        <v>-9.7425357312937999E-3</v>
      </c>
      <c r="Z257" s="5">
        <f t="shared" si="338"/>
        <v>61.970685582588047</v>
      </c>
      <c r="AA257" s="5">
        <f t="shared" si="339"/>
        <v>24103.157416484901</v>
      </c>
      <c r="AB257" s="5">
        <f t="shared" si="340"/>
        <v>86371.92372994592</v>
      </c>
      <c r="AC257" s="16">
        <f t="shared" si="317"/>
        <v>1.0238410913017755</v>
      </c>
      <c r="AD257" s="16">
        <f t="shared" si="318"/>
        <v>3.0521364191803162</v>
      </c>
      <c r="AE257" s="16">
        <f t="shared" si="319"/>
        <v>16.64906296406301</v>
      </c>
      <c r="AF257" s="15">
        <f t="shared" si="320"/>
        <v>-4.0504037456468023E-3</v>
      </c>
      <c r="AG257" s="15">
        <f t="shared" si="321"/>
        <v>2.9673830763510267E-4</v>
      </c>
      <c r="AH257" s="15">
        <f t="shared" si="322"/>
        <v>9.7937136394747881E-3</v>
      </c>
      <c r="AI257" s="1">
        <f t="shared" si="286"/>
        <v>720026.45097973885</v>
      </c>
      <c r="AJ257" s="1">
        <f t="shared" si="287"/>
        <v>308261.98047528532</v>
      </c>
      <c r="AK257" s="1">
        <f t="shared" si="288"/>
        <v>107587.66364789923</v>
      </c>
      <c r="AL257" s="14">
        <f t="shared" si="323"/>
        <v>88.730112788056687</v>
      </c>
      <c r="AM257" s="14">
        <f t="shared" si="324"/>
        <v>21.534443010515684</v>
      </c>
      <c r="AN257" s="14">
        <f t="shared" si="325"/>
        <v>6.7713391904754969</v>
      </c>
      <c r="AO257" s="11">
        <f t="shared" si="326"/>
        <v>2.7351829698545418E-3</v>
      </c>
      <c r="AP257" s="11">
        <f t="shared" si="327"/>
        <v>3.4456091469908185E-3</v>
      </c>
      <c r="AQ257" s="11">
        <f t="shared" si="328"/>
        <v>3.1256022435945017E-3</v>
      </c>
      <c r="AR257" s="1">
        <f t="shared" si="341"/>
        <v>373870.6948665572</v>
      </c>
      <c r="AS257" s="1">
        <f t="shared" si="329"/>
        <v>161596.64503825054</v>
      </c>
      <c r="AT257" s="1">
        <f t="shared" si="330"/>
        <v>56158.346447716372</v>
      </c>
      <c r="AU257" s="1">
        <f t="shared" si="289"/>
        <v>74774.138973311448</v>
      </c>
      <c r="AV257" s="1">
        <f t="shared" si="290"/>
        <v>32319.329007650111</v>
      </c>
      <c r="AW257" s="1">
        <f t="shared" si="291"/>
        <v>11231.669289543275</v>
      </c>
      <c r="AX257" s="17">
        <f t="shared" si="331"/>
        <v>0.99</v>
      </c>
      <c r="AY257" s="17">
        <v>0.05</v>
      </c>
      <c r="AZ257" s="17">
        <v>0</v>
      </c>
      <c r="BA257" s="2">
        <f t="shared" si="342"/>
        <v>5526.8525916006711</v>
      </c>
      <c r="BB257" s="17">
        <f t="shared" si="332"/>
        <v>1.5386678673758783E-6</v>
      </c>
      <c r="BC257" s="17">
        <f t="shared" si="333"/>
        <v>1.3845913236305227E-3</v>
      </c>
      <c r="BD257" s="17">
        <f t="shared" si="334"/>
        <v>1.4277043723413095E-2</v>
      </c>
      <c r="BE257" s="1">
        <f t="shared" si="335"/>
        <v>61.350883374459542</v>
      </c>
      <c r="BF257" s="1">
        <f t="shared" si="336"/>
        <v>1171.7848481932795</v>
      </c>
      <c r="BG257" s="1">
        <f t="shared" si="337"/>
        <v>-1233.135731567739</v>
      </c>
      <c r="BH257" s="12">
        <f t="shared" si="282"/>
        <v>1.8565643395311906</v>
      </c>
      <c r="BI257" s="2">
        <f t="shared" si="283"/>
        <v>3.0465600099054333E-7</v>
      </c>
      <c r="BJ257" s="2">
        <f t="shared" si="275"/>
        <v>1.3654203922957933E-5</v>
      </c>
      <c r="BK257" s="2">
        <f t="shared" si="276"/>
        <v>-2.038339774802492E-5</v>
      </c>
      <c r="BL257" s="2">
        <f t="shared" si="284"/>
        <v>0.11390195078560097</v>
      </c>
      <c r="BM257" s="2">
        <f t="shared" si="277"/>
        <v>2.2064735446181212</v>
      </c>
      <c r="BN257" s="2">
        <f t="shared" si="278"/>
        <v>-1.1446979125151853</v>
      </c>
      <c r="BO257" s="2">
        <f t="shared" si="279"/>
        <v>1194538.9483374956</v>
      </c>
      <c r="BP257" s="2">
        <f t="shared" si="280"/>
        <v>67.043766194602199</v>
      </c>
      <c r="BQ257" s="2">
        <f t="shared" si="281"/>
        <v>0</v>
      </c>
      <c r="BR257" s="11">
        <f t="shared" si="285"/>
        <v>3.3809962750958905E-2</v>
      </c>
      <c r="BS257" s="11"/>
      <c r="BT257" s="11"/>
    </row>
    <row r="258" spans="1:72" x14ac:dyDescent="0.3">
      <c r="A258" s="2">
        <f t="shared" si="292"/>
        <v>2212</v>
      </c>
      <c r="B258" s="5">
        <f t="shared" si="293"/>
        <v>1165.402922626138</v>
      </c>
      <c r="C258" s="5">
        <f t="shared" si="294"/>
        <v>2964.156116490512</v>
      </c>
      <c r="D258" s="5">
        <f t="shared" si="295"/>
        <v>4369.914836916967</v>
      </c>
      <c r="E258" s="15">
        <f t="shared" si="296"/>
        <v>1.299559715655656E-7</v>
      </c>
      <c r="F258" s="15">
        <f t="shared" si="297"/>
        <v>2.5602197824430163E-7</v>
      </c>
      <c r="G258" s="15">
        <f t="shared" si="298"/>
        <v>5.2265976133651891E-7</v>
      </c>
      <c r="H258" s="5">
        <f t="shared" si="299"/>
        <v>375171.26891846629</v>
      </c>
      <c r="I258" s="5">
        <f t="shared" si="300"/>
        <v>162304.73585640398</v>
      </c>
      <c r="J258" s="5">
        <f t="shared" si="301"/>
        <v>56381.552550319502</v>
      </c>
      <c r="K258" s="5">
        <f t="shared" si="302"/>
        <v>321924.08448148496</v>
      </c>
      <c r="L258" s="5">
        <f t="shared" si="303"/>
        <v>54755.798776404794</v>
      </c>
      <c r="M258" s="5">
        <f t="shared" si="304"/>
        <v>12902.208545120628</v>
      </c>
      <c r="N258" s="15">
        <f t="shared" si="305"/>
        <v>3.4785430204229417E-3</v>
      </c>
      <c r="O258" s="15">
        <f t="shared" si="306"/>
        <v>4.3815839395484613E-3</v>
      </c>
      <c r="P258" s="15">
        <f t="shared" si="307"/>
        <v>3.9740599281625766E-3</v>
      </c>
      <c r="Q258" s="5">
        <f t="shared" si="308"/>
        <v>5965.005727895129</v>
      </c>
      <c r="R258" s="5">
        <f t="shared" si="309"/>
        <v>8183.119042113155</v>
      </c>
      <c r="S258" s="5">
        <f t="shared" si="310"/>
        <v>5127.927106242063</v>
      </c>
      <c r="T258" s="5">
        <f t="shared" si="311"/>
        <v>15.899420403622292</v>
      </c>
      <c r="U258" s="5">
        <f t="shared" si="312"/>
        <v>50.418239485956924</v>
      </c>
      <c r="V258" s="5">
        <f t="shared" si="313"/>
        <v>90.950441665569286</v>
      </c>
      <c r="W258" s="15">
        <f t="shared" si="314"/>
        <v>-1.0734613539272964E-2</v>
      </c>
      <c r="X258" s="15">
        <f t="shared" si="315"/>
        <v>-1.217998157191269E-2</v>
      </c>
      <c r="Y258" s="15">
        <f t="shared" si="316"/>
        <v>-9.7425357312937999E-3</v>
      </c>
      <c r="Z258" s="5">
        <f t="shared" si="338"/>
        <v>61.271684448371921</v>
      </c>
      <c r="AA258" s="5">
        <f t="shared" si="339"/>
        <v>23922.060966700952</v>
      </c>
      <c r="AB258" s="5">
        <f t="shared" si="340"/>
        <v>86714.846152023703</v>
      </c>
      <c r="AC258" s="16">
        <f t="shared" si="317"/>
        <v>1.0196941215106197</v>
      </c>
      <c r="AD258" s="16">
        <f t="shared" si="318"/>
        <v>3.053042104976015</v>
      </c>
      <c r="AE258" s="16">
        <f t="shared" si="319"/>
        <v>16.812119119098629</v>
      </c>
      <c r="AF258" s="15">
        <f t="shared" si="320"/>
        <v>-4.0504037456468023E-3</v>
      </c>
      <c r="AG258" s="15">
        <f t="shared" si="321"/>
        <v>2.9673830763510267E-4</v>
      </c>
      <c r="AH258" s="15">
        <f t="shared" si="322"/>
        <v>9.7937136394747881E-3</v>
      </c>
      <c r="AI258" s="1">
        <f t="shared" si="286"/>
        <v>722797.94485507638</v>
      </c>
      <c r="AJ258" s="1">
        <f t="shared" si="287"/>
        <v>309755.1114354069</v>
      </c>
      <c r="AK258" s="1">
        <f t="shared" si="288"/>
        <v>108060.56657265259</v>
      </c>
      <c r="AL258" s="14">
        <f t="shared" si="323"/>
        <v>88.970378950533743</v>
      </c>
      <c r="AM258" s="14">
        <f t="shared" si="324"/>
        <v>21.607900291589946</v>
      </c>
      <c r="AN258" s="14">
        <f t="shared" si="325"/>
        <v>6.7922920583117277</v>
      </c>
      <c r="AO258" s="11">
        <f t="shared" si="326"/>
        <v>2.7078311401559961E-3</v>
      </c>
      <c r="AP258" s="11">
        <f t="shared" si="327"/>
        <v>3.4111530555209105E-3</v>
      </c>
      <c r="AQ258" s="11">
        <f t="shared" si="328"/>
        <v>3.0943462211585567E-3</v>
      </c>
      <c r="AR258" s="1">
        <f t="shared" si="341"/>
        <v>375171.26891846629</v>
      </c>
      <c r="AS258" s="1">
        <f t="shared" si="329"/>
        <v>162304.73585640398</v>
      </c>
      <c r="AT258" s="1">
        <f t="shared" si="330"/>
        <v>56381.552550319502</v>
      </c>
      <c r="AU258" s="1">
        <f t="shared" si="289"/>
        <v>75034.253783693261</v>
      </c>
      <c r="AV258" s="1">
        <f t="shared" si="290"/>
        <v>32460.947171280797</v>
      </c>
      <c r="AW258" s="1">
        <f t="shared" si="291"/>
        <v>11276.3105100639</v>
      </c>
      <c r="AX258" s="17">
        <f t="shared" si="331"/>
        <v>0.99</v>
      </c>
      <c r="AY258" s="17">
        <v>0.05</v>
      </c>
      <c r="AZ258" s="17">
        <v>0</v>
      </c>
      <c r="BA258" s="2">
        <f t="shared" si="342"/>
        <v>5534.9089401586516</v>
      </c>
      <c r="BB258" s="17">
        <f t="shared" si="332"/>
        <v>1.499342932778014E-6</v>
      </c>
      <c r="BC258" s="17">
        <f t="shared" si="333"/>
        <v>1.3531256600593047E-3</v>
      </c>
      <c r="BD258" s="17">
        <f t="shared" si="334"/>
        <v>1.4119754850162394E-2</v>
      </c>
      <c r="BE258" s="1">
        <f t="shared" si="335"/>
        <v>60.658875736621141</v>
      </c>
      <c r="BF258" s="1">
        <f t="shared" si="336"/>
        <v>1163.7334937995015</v>
      </c>
      <c r="BG258" s="1">
        <f t="shared" si="337"/>
        <v>-1224.3923695361225</v>
      </c>
      <c r="BH258" s="12">
        <f t="shared" si="282"/>
        <v>1.8361185780953635</v>
      </c>
      <c r="BI258" s="2">
        <f t="shared" si="283"/>
        <v>2.9686967588712373E-7</v>
      </c>
      <c r="BJ258" s="2">
        <f t="shared" si="275"/>
        <v>1.3348161695401954E-5</v>
      </c>
      <c r="BK258" s="2">
        <f t="shared" si="276"/>
        <v>-1.9936747702868452E-5</v>
      </c>
      <c r="BL258" s="2">
        <f t="shared" si="284"/>
        <v>0.11137697300598602</v>
      </c>
      <c r="BM258" s="2">
        <f t="shared" si="277"/>
        <v>2.1664698581407835</v>
      </c>
      <c r="BN258" s="2">
        <f t="shared" si="278"/>
        <v>-1.1240647882917392</v>
      </c>
      <c r="BO258" s="2">
        <f t="shared" si="279"/>
        <v>1212369.333642992</v>
      </c>
      <c r="BP258" s="2">
        <f t="shared" si="280"/>
        <v>67.847304662557747</v>
      </c>
      <c r="BQ258" s="2">
        <f t="shared" si="281"/>
        <v>0</v>
      </c>
      <c r="BR258" s="11">
        <f t="shared" si="285"/>
        <v>3.3772060337208226E-2</v>
      </c>
      <c r="BS258" s="11"/>
      <c r="BT258" s="11"/>
    </row>
    <row r="259" spans="1:72" x14ac:dyDescent="0.3">
      <c r="A259" s="2">
        <f t="shared" si="292"/>
        <v>2213</v>
      </c>
      <c r="B259" s="5">
        <f t="shared" si="293"/>
        <v>1165.4030665046537</v>
      </c>
      <c r="C259" s="5">
        <f t="shared" si="294"/>
        <v>2964.1568374351696</v>
      </c>
      <c r="D259" s="5">
        <f t="shared" si="295"/>
        <v>4369.9170066966808</v>
      </c>
      <c r="E259" s="15">
        <f t="shared" si="296"/>
        <v>1.2345817298728732E-7</v>
      </c>
      <c r="F259" s="15">
        <f t="shared" si="297"/>
        <v>2.4322087933208651E-7</v>
      </c>
      <c r="G259" s="15">
        <f t="shared" si="298"/>
        <v>4.9652677326969291E-7</v>
      </c>
      <c r="H259" s="5">
        <f t="shared" si="299"/>
        <v>376463.32367344073</v>
      </c>
      <c r="I259" s="5">
        <f t="shared" si="300"/>
        <v>163008.82127538949</v>
      </c>
      <c r="J259" s="5">
        <f t="shared" si="301"/>
        <v>56603.405843256078</v>
      </c>
      <c r="K259" s="5">
        <f t="shared" si="302"/>
        <v>323032.72103320609</v>
      </c>
      <c r="L259" s="5">
        <f t="shared" si="303"/>
        <v>54993.318577716702</v>
      </c>
      <c r="M259" s="5">
        <f t="shared" si="304"/>
        <v>12952.970446924775</v>
      </c>
      <c r="N259" s="15">
        <f t="shared" si="305"/>
        <v>3.4437825722384297E-3</v>
      </c>
      <c r="O259" s="15">
        <f t="shared" si="306"/>
        <v>4.3378017784347911E-3</v>
      </c>
      <c r="P259" s="15">
        <f t="shared" si="307"/>
        <v>3.9343575657320162E-3</v>
      </c>
      <c r="Q259" s="5">
        <f t="shared" si="308"/>
        <v>5921.2960980546823</v>
      </c>
      <c r="R259" s="5">
        <f t="shared" si="309"/>
        <v>8118.5151761648212</v>
      </c>
      <c r="S259" s="5">
        <f t="shared" si="310"/>
        <v>5097.9491666349804</v>
      </c>
      <c r="T259" s="5">
        <f t="shared" si="311"/>
        <v>15.728746270090975</v>
      </c>
      <c r="U259" s="5">
        <f t="shared" si="312"/>
        <v>49.804146258129691</v>
      </c>
      <c r="V259" s="5">
        <f t="shared" si="313"/>
        <v>90.064353737865531</v>
      </c>
      <c r="W259" s="15">
        <f t="shared" si="314"/>
        <v>-1.0734613539272964E-2</v>
      </c>
      <c r="X259" s="15">
        <f t="shared" si="315"/>
        <v>-1.217998157191269E-2</v>
      </c>
      <c r="Y259" s="15">
        <f t="shared" si="316"/>
        <v>-9.7425357312937999E-3</v>
      </c>
      <c r="Z259" s="5">
        <f t="shared" si="338"/>
        <v>60.578447705706829</v>
      </c>
      <c r="AA259" s="5">
        <f t="shared" si="339"/>
        <v>23741.279493534803</v>
      </c>
      <c r="AB259" s="5">
        <f t="shared" si="340"/>
        <v>87055.650337922096</v>
      </c>
      <c r="AC259" s="16">
        <f t="shared" si="317"/>
        <v>1.0155639486214389</v>
      </c>
      <c r="AD259" s="16">
        <f t="shared" si="318"/>
        <v>3.0539480595233841</v>
      </c>
      <c r="AE259" s="16">
        <f t="shared" si="319"/>
        <v>16.97677219942382</v>
      </c>
      <c r="AF259" s="15">
        <f t="shared" si="320"/>
        <v>-4.0504037456468023E-3</v>
      </c>
      <c r="AG259" s="15">
        <f t="shared" si="321"/>
        <v>2.9673830763510267E-4</v>
      </c>
      <c r="AH259" s="15">
        <f t="shared" si="322"/>
        <v>9.7937136394747881E-3</v>
      </c>
      <c r="AI259" s="1">
        <f t="shared" si="286"/>
        <v>725552.40415326203</v>
      </c>
      <c r="AJ259" s="1">
        <f t="shared" si="287"/>
        <v>311240.54746314703</v>
      </c>
      <c r="AK259" s="1">
        <f t="shared" si="288"/>
        <v>108530.82042545124</v>
      </c>
      <c r="AL259" s="14">
        <f t="shared" si="323"/>
        <v>89.208886545580739</v>
      </c>
      <c r="AM259" s="14">
        <f t="shared" si="324"/>
        <v>21.680871068141961</v>
      </c>
      <c r="AN259" s="14">
        <f t="shared" si="325"/>
        <v>6.8130995845427327</v>
      </c>
      <c r="AO259" s="11">
        <f t="shared" si="326"/>
        <v>2.680752828754436E-3</v>
      </c>
      <c r="AP259" s="11">
        <f t="shared" si="327"/>
        <v>3.3770415249657014E-3</v>
      </c>
      <c r="AQ259" s="11">
        <f t="shared" si="328"/>
        <v>3.063402758946971E-3</v>
      </c>
      <c r="AR259" s="1">
        <f t="shared" si="341"/>
        <v>376463.32367344073</v>
      </c>
      <c r="AS259" s="1">
        <f t="shared" si="329"/>
        <v>163008.82127538949</v>
      </c>
      <c r="AT259" s="1">
        <f t="shared" si="330"/>
        <v>56603.405843256078</v>
      </c>
      <c r="AU259" s="1">
        <f t="shared" si="289"/>
        <v>75292.664734688151</v>
      </c>
      <c r="AV259" s="1">
        <f t="shared" si="290"/>
        <v>32601.764255077898</v>
      </c>
      <c r="AW259" s="1">
        <f t="shared" si="291"/>
        <v>11320.681168651216</v>
      </c>
      <c r="AX259" s="17">
        <f t="shared" si="331"/>
        <v>0.99</v>
      </c>
      <c r="AY259" s="17">
        <v>0.05</v>
      </c>
      <c r="AZ259" s="17">
        <v>0</v>
      </c>
      <c r="BA259" s="2">
        <f t="shared" si="342"/>
        <v>5542.8754139581306</v>
      </c>
      <c r="BB259" s="17">
        <f t="shared" si="332"/>
        <v>1.460998836738947E-6</v>
      </c>
      <c r="BC259" s="17">
        <f t="shared" si="333"/>
        <v>1.3223530324774722E-3</v>
      </c>
      <c r="BD259" s="17">
        <f t="shared" si="334"/>
        <v>1.3963966632245516E-2</v>
      </c>
      <c r="BE259" s="1">
        <f t="shared" si="335"/>
        <v>59.972574723608133</v>
      </c>
      <c r="BF259" s="1">
        <f t="shared" si="336"/>
        <v>1155.6696217435692</v>
      </c>
      <c r="BG259" s="1">
        <f t="shared" si="337"/>
        <v>-1215.6421964671772</v>
      </c>
      <c r="BH259" s="12">
        <f t="shared" si="282"/>
        <v>1.8158685103116645</v>
      </c>
      <c r="BI259" s="2">
        <f t="shared" si="283"/>
        <v>2.8927755622255143E-7</v>
      </c>
      <c r="BJ259" s="2">
        <f t="shared" si="275"/>
        <v>1.3048668570524483E-5</v>
      </c>
      <c r="BK259" s="2">
        <f t="shared" si="276"/>
        <v>-1.9499236410646617E-5</v>
      </c>
      <c r="BL259" s="2">
        <f t="shared" si="284"/>
        <v>0.10890239027967233</v>
      </c>
      <c r="BM259" s="2">
        <f t="shared" si="277"/>
        <v>2.1270480828944174</v>
      </c>
      <c r="BN259" s="2">
        <f t="shared" si="278"/>
        <v>-1.1037231921854265</v>
      </c>
      <c r="BO259" s="2">
        <f t="shared" si="279"/>
        <v>1230466.2947036722</v>
      </c>
      <c r="BP259" s="2">
        <f t="shared" si="280"/>
        <v>68.66050387881576</v>
      </c>
      <c r="BQ259" s="2">
        <f t="shared" si="281"/>
        <v>0</v>
      </c>
      <c r="BR259" s="11">
        <f t="shared" si="285"/>
        <v>3.3734533004180473E-2</v>
      </c>
      <c r="BS259" s="11"/>
      <c r="BT259" s="11"/>
    </row>
    <row r="260" spans="1:72" x14ac:dyDescent="0.3">
      <c r="A260" s="2">
        <f t="shared" si="292"/>
        <v>2214</v>
      </c>
      <c r="B260" s="5">
        <f t="shared" si="293"/>
        <v>1165.4032031892605</v>
      </c>
      <c r="C260" s="5">
        <f t="shared" si="294"/>
        <v>2964.15752233276</v>
      </c>
      <c r="D260" s="5">
        <f t="shared" si="295"/>
        <v>4369.9190679884323</v>
      </c>
      <c r="E260" s="15">
        <f t="shared" si="296"/>
        <v>1.1728526433792295E-7</v>
      </c>
      <c r="F260" s="15">
        <f t="shared" si="297"/>
        <v>2.3105983536548216E-7</v>
      </c>
      <c r="G260" s="15">
        <f t="shared" si="298"/>
        <v>4.7170043460620825E-7</v>
      </c>
      <c r="H260" s="5">
        <f t="shared" si="299"/>
        <v>377746.87050117401</v>
      </c>
      <c r="I260" s="5">
        <f t="shared" si="300"/>
        <v>163708.89346746975</v>
      </c>
      <c r="J260" s="5">
        <f t="shared" si="301"/>
        <v>56823.905830315212</v>
      </c>
      <c r="K260" s="5">
        <f t="shared" si="302"/>
        <v>324134.05889689171</v>
      </c>
      <c r="L260" s="5">
        <f t="shared" si="303"/>
        <v>55229.485016920633</v>
      </c>
      <c r="M260" s="5">
        <f t="shared" si="304"/>
        <v>13003.4229344372</v>
      </c>
      <c r="N260" s="15">
        <f t="shared" si="305"/>
        <v>3.4093693671743974E-3</v>
      </c>
      <c r="O260" s="15">
        <f t="shared" si="306"/>
        <v>4.2944569506235819E-3</v>
      </c>
      <c r="P260" s="15">
        <f t="shared" si="307"/>
        <v>3.8950515419728937E-3</v>
      </c>
      <c r="Q260" s="5">
        <f t="shared" si="308"/>
        <v>5877.70513853991</v>
      </c>
      <c r="R260" s="5">
        <f t="shared" si="309"/>
        <v>8054.0736354722185</v>
      </c>
      <c r="S260" s="5">
        <f t="shared" si="310"/>
        <v>5067.9479246996016</v>
      </c>
      <c r="T260" s="5">
        <f t="shared" si="311"/>
        <v>15.559904257424266</v>
      </c>
      <c r="U260" s="5">
        <f t="shared" si="312"/>
        <v>49.197532674500827</v>
      </c>
      <c r="V260" s="5">
        <f t="shared" si="313"/>
        <v>89.186898553458491</v>
      </c>
      <c r="W260" s="15">
        <f t="shared" si="314"/>
        <v>-1.0734613539272964E-2</v>
      </c>
      <c r="X260" s="15">
        <f t="shared" si="315"/>
        <v>-1.217998157191269E-2</v>
      </c>
      <c r="Y260" s="15">
        <f t="shared" si="316"/>
        <v>-9.7425357312937999E-3</v>
      </c>
      <c r="Z260" s="5">
        <f t="shared" si="338"/>
        <v>59.890979262634183</v>
      </c>
      <c r="AA260" s="5">
        <f t="shared" si="339"/>
        <v>23560.836813877719</v>
      </c>
      <c r="AB260" s="5">
        <f t="shared" si="340"/>
        <v>87394.33549483458</v>
      </c>
      <c r="AC260" s="16">
        <f t="shared" si="317"/>
        <v>1.0114505045999989</v>
      </c>
      <c r="AD260" s="16">
        <f t="shared" si="318"/>
        <v>3.0548542829021725</v>
      </c>
      <c r="AE260" s="16">
        <f t="shared" si="319"/>
        <v>17.143037844867575</v>
      </c>
      <c r="AF260" s="15">
        <f t="shared" si="320"/>
        <v>-4.0504037456468023E-3</v>
      </c>
      <c r="AG260" s="15">
        <f t="shared" si="321"/>
        <v>2.9673830763510267E-4</v>
      </c>
      <c r="AH260" s="15">
        <f t="shared" si="322"/>
        <v>9.7937136394747881E-3</v>
      </c>
      <c r="AI260" s="1">
        <f t="shared" si="286"/>
        <v>728289.82847262395</v>
      </c>
      <c r="AJ260" s="1">
        <f t="shared" si="287"/>
        <v>312718.25697191025</v>
      </c>
      <c r="AK260" s="1">
        <f t="shared" si="288"/>
        <v>108998.41955155734</v>
      </c>
      <c r="AL260" s="14">
        <f t="shared" si="323"/>
        <v>89.445642050788265</v>
      </c>
      <c r="AM260" s="14">
        <f t="shared" si="324"/>
        <v>21.753356098017559</v>
      </c>
      <c r="AN260" s="14">
        <f t="shared" si="325"/>
        <v>6.8337621399263595</v>
      </c>
      <c r="AO260" s="11">
        <f t="shared" si="326"/>
        <v>2.6539453004668914E-3</v>
      </c>
      <c r="AP260" s="11">
        <f t="shared" si="327"/>
        <v>3.3432711097160445E-3</v>
      </c>
      <c r="AQ260" s="11">
        <f t="shared" si="328"/>
        <v>3.0327687313575014E-3</v>
      </c>
      <c r="AR260" s="1">
        <f t="shared" si="341"/>
        <v>377746.87050117401</v>
      </c>
      <c r="AS260" s="1">
        <f t="shared" si="329"/>
        <v>163708.89346746975</v>
      </c>
      <c r="AT260" s="1">
        <f t="shared" si="330"/>
        <v>56823.905830315212</v>
      </c>
      <c r="AU260" s="1">
        <f t="shared" si="289"/>
        <v>75549.374100234811</v>
      </c>
      <c r="AV260" s="1">
        <f t="shared" si="290"/>
        <v>32741.77869349395</v>
      </c>
      <c r="AW260" s="1">
        <f t="shared" si="291"/>
        <v>11364.781166063043</v>
      </c>
      <c r="AX260" s="17">
        <f t="shared" si="331"/>
        <v>0.99</v>
      </c>
      <c r="AY260" s="17">
        <v>0.05</v>
      </c>
      <c r="AZ260" s="17">
        <v>0</v>
      </c>
      <c r="BA260" s="2">
        <f t="shared" si="342"/>
        <v>5550.7531643987468</v>
      </c>
      <c r="BB260" s="17">
        <f t="shared" si="332"/>
        <v>1.423612209564688E-6</v>
      </c>
      <c r="BC260" s="17">
        <f t="shared" si="333"/>
        <v>1.2922591120356547E-3</v>
      </c>
      <c r="BD260" s="17">
        <f t="shared" si="334"/>
        <v>1.3809672125875699E-2</v>
      </c>
      <c r="BE260" s="1">
        <f t="shared" si="335"/>
        <v>59.291984208478517</v>
      </c>
      <c r="BF260" s="1">
        <f t="shared" si="336"/>
        <v>1147.5951346339673</v>
      </c>
      <c r="BG260" s="1">
        <f t="shared" si="337"/>
        <v>-1206.8871188424464</v>
      </c>
      <c r="BH260" s="12">
        <f t="shared" si="282"/>
        <v>1.7958132045632871</v>
      </c>
      <c r="BI260" s="2">
        <f t="shared" si="283"/>
        <v>2.8187501482663586E-7</v>
      </c>
      <c r="BJ260" s="2">
        <f t="shared" si="275"/>
        <v>1.275559775909263E-5</v>
      </c>
      <c r="BK260" s="2">
        <f t="shared" si="276"/>
        <v>-1.9070704422418818E-5</v>
      </c>
      <c r="BL260" s="2">
        <f t="shared" si="284"/>
        <v>0.10647740472323372</v>
      </c>
      <c r="BM260" s="2">
        <f t="shared" si="277"/>
        <v>2.0882047946571913</v>
      </c>
      <c r="BN260" s="2">
        <f t="shared" si="278"/>
        <v>-1.0836719122173029</v>
      </c>
      <c r="BO260" s="2">
        <f t="shared" si="279"/>
        <v>1248833.8190505453</v>
      </c>
      <c r="BP260" s="2">
        <f t="shared" si="280"/>
        <v>69.483480048146077</v>
      </c>
      <c r="BQ260" s="2">
        <f t="shared" si="281"/>
        <v>0</v>
      </c>
      <c r="BR260" s="11">
        <f t="shared" si="285"/>
        <v>3.3697377082502838E-2</v>
      </c>
      <c r="BS260" s="11"/>
      <c r="BT260" s="11"/>
    </row>
    <row r="261" spans="1:72" x14ac:dyDescent="0.3">
      <c r="A261" s="2">
        <f t="shared" si="292"/>
        <v>2215</v>
      </c>
      <c r="B261" s="5">
        <f t="shared" si="293"/>
        <v>1165.4033330396521</v>
      </c>
      <c r="C261" s="5">
        <f t="shared" si="294"/>
        <v>2964.1581729856216</v>
      </c>
      <c r="D261" s="5">
        <f t="shared" si="295"/>
        <v>4369.9210262165188</v>
      </c>
      <c r="E261" s="15">
        <f t="shared" si="296"/>
        <v>1.114210011210268E-7</v>
      </c>
      <c r="F261" s="15">
        <f t="shared" si="297"/>
        <v>2.1950684359720804E-7</v>
      </c>
      <c r="G261" s="15">
        <f t="shared" si="298"/>
        <v>4.4811541287589782E-7</v>
      </c>
      <c r="H261" s="5">
        <f t="shared" si="299"/>
        <v>379021.92171873961</v>
      </c>
      <c r="I261" s="5">
        <f t="shared" si="300"/>
        <v>164404.9452968011</v>
      </c>
      <c r="J261" s="5">
        <f t="shared" si="301"/>
        <v>57043.052209744048</v>
      </c>
      <c r="K261" s="5">
        <f t="shared" si="302"/>
        <v>325228.10856406193</v>
      </c>
      <c r="L261" s="5">
        <f t="shared" si="303"/>
        <v>55464.295662469893</v>
      </c>
      <c r="M261" s="5">
        <f t="shared" si="304"/>
        <v>13053.565926597985</v>
      </c>
      <c r="N261" s="15">
        <f t="shared" si="305"/>
        <v>3.3752999326683852E-3</v>
      </c>
      <c r="O261" s="15">
        <f t="shared" si="306"/>
        <v>4.251545084610564E-3</v>
      </c>
      <c r="P261" s="15">
        <f t="shared" si="307"/>
        <v>3.8561379118102757E-3</v>
      </c>
      <c r="Q261" s="5">
        <f t="shared" si="308"/>
        <v>5834.2369490060591</v>
      </c>
      <c r="R261" s="5">
        <f t="shared" si="309"/>
        <v>7989.8021079437949</v>
      </c>
      <c r="S261" s="5">
        <f t="shared" si="310"/>
        <v>5037.9278291457567</v>
      </c>
      <c r="T261" s="5">
        <f t="shared" si="311"/>
        <v>15.392874698512729</v>
      </c>
      <c r="U261" s="5">
        <f t="shared" si="312"/>
        <v>48.598307633141836</v>
      </c>
      <c r="V261" s="5">
        <f t="shared" si="313"/>
        <v>88.317992007538152</v>
      </c>
      <c r="W261" s="15">
        <f t="shared" si="314"/>
        <v>-1.0734613539272964E-2</v>
      </c>
      <c r="X261" s="15">
        <f t="shared" si="315"/>
        <v>-1.217998157191269E-2</v>
      </c>
      <c r="Y261" s="15">
        <f t="shared" si="316"/>
        <v>-9.7425357312937999E-3</v>
      </c>
      <c r="Z261" s="5">
        <f t="shared" si="338"/>
        <v>59.209281462906944</v>
      </c>
      <c r="AA261" s="5">
        <f t="shared" si="339"/>
        <v>23380.756180996003</v>
      </c>
      <c r="AB261" s="5">
        <f t="shared" si="340"/>
        <v>87730.901135871551</v>
      </c>
      <c r="AC261" s="16">
        <f t="shared" si="317"/>
        <v>1.0073537216876307</v>
      </c>
      <c r="AD261" s="16">
        <f t="shared" si="318"/>
        <v>3.0557607751921529</v>
      </c>
      <c r="AE261" s="16">
        <f t="shared" si="319"/>
        <v>17.310931848430887</v>
      </c>
      <c r="AF261" s="15">
        <f t="shared" si="320"/>
        <v>-4.0504037456468023E-3</v>
      </c>
      <c r="AG261" s="15">
        <f t="shared" si="321"/>
        <v>2.9673830763510267E-4</v>
      </c>
      <c r="AH261" s="15">
        <f t="shared" si="322"/>
        <v>9.7937136394747881E-3</v>
      </c>
      <c r="AI261" s="1">
        <f t="shared" si="286"/>
        <v>731010.21972559637</v>
      </c>
      <c r="AJ261" s="1">
        <f t="shared" si="287"/>
        <v>314188.20996821322</v>
      </c>
      <c r="AK261" s="1">
        <f t="shared" si="288"/>
        <v>109463.35876246465</v>
      </c>
      <c r="AL261" s="14">
        <f t="shared" si="323"/>
        <v>89.68065205374252</v>
      </c>
      <c r="AM261" s="14">
        <f t="shared" si="324"/>
        <v>21.825356191329611</v>
      </c>
      <c r="AN261" s="14">
        <f t="shared" si="325"/>
        <v>6.8542801078605073</v>
      </c>
      <c r="AO261" s="11">
        <f t="shared" si="326"/>
        <v>2.6274058474622226E-3</v>
      </c>
      <c r="AP261" s="11">
        <f t="shared" si="327"/>
        <v>3.3098383986188838E-3</v>
      </c>
      <c r="AQ261" s="11">
        <f t="shared" si="328"/>
        <v>3.0024410440439263E-3</v>
      </c>
      <c r="AR261" s="1">
        <f t="shared" si="341"/>
        <v>379021.92171873961</v>
      </c>
      <c r="AS261" s="1">
        <f t="shared" si="329"/>
        <v>164404.9452968011</v>
      </c>
      <c r="AT261" s="1">
        <f t="shared" si="330"/>
        <v>57043.052209744048</v>
      </c>
      <c r="AU261" s="1">
        <f t="shared" si="289"/>
        <v>75804.384343747923</v>
      </c>
      <c r="AV261" s="1">
        <f t="shared" si="290"/>
        <v>32880.989059360225</v>
      </c>
      <c r="AW261" s="1">
        <f t="shared" si="291"/>
        <v>11408.610441948811</v>
      </c>
      <c r="AX261" s="17">
        <f t="shared" si="331"/>
        <v>0.99</v>
      </c>
      <c r="AY261" s="17">
        <v>0.05</v>
      </c>
      <c r="AZ261" s="17">
        <v>0</v>
      </c>
      <c r="BA261" s="2">
        <f t="shared" si="342"/>
        <v>5558.5433299165234</v>
      </c>
      <c r="BB261" s="17">
        <f t="shared" si="332"/>
        <v>1.3871601886645131E-6</v>
      </c>
      <c r="BC261" s="17">
        <f t="shared" si="333"/>
        <v>1.2628298260459318E-3</v>
      </c>
      <c r="BD261" s="17">
        <f t="shared" si="334"/>
        <v>1.3656864158375292E-2</v>
      </c>
      <c r="BE261" s="1">
        <f t="shared" si="335"/>
        <v>58.617106515519829</v>
      </c>
      <c r="BF261" s="1">
        <f t="shared" si="336"/>
        <v>1139.5118927889307</v>
      </c>
      <c r="BG261" s="1">
        <f t="shared" si="337"/>
        <v>-1198.1289993044504</v>
      </c>
      <c r="BH261" s="12">
        <f t="shared" si="282"/>
        <v>1.7759517003047252</v>
      </c>
      <c r="BI261" s="2">
        <f t="shared" si="283"/>
        <v>2.7465752493423469E-7</v>
      </c>
      <c r="BJ261" s="2">
        <f t="shared" si="275"/>
        <v>1.2468824343504202E-5</v>
      </c>
      <c r="BK261" s="2">
        <f t="shared" si="276"/>
        <v>-1.865099386403158E-5</v>
      </c>
      <c r="BL261" s="2">
        <f t="shared" si="284"/>
        <v>0.10410122291508628</v>
      </c>
      <c r="BM261" s="2">
        <f t="shared" si="277"/>
        <v>2.0499363841092304</v>
      </c>
      <c r="BN261" s="2">
        <f t="shared" si="278"/>
        <v>-1.0639096167495692</v>
      </c>
      <c r="BO261" s="2">
        <f t="shared" si="279"/>
        <v>1267475.9538726206</v>
      </c>
      <c r="BP261" s="2">
        <f t="shared" si="280"/>
        <v>70.316350773304038</v>
      </c>
      <c r="BQ261" s="2">
        <f t="shared" si="281"/>
        <v>0</v>
      </c>
      <c r="BR261" s="11">
        <f t="shared" si="285"/>
        <v>3.3660588937713037E-2</v>
      </c>
      <c r="BS261" s="11"/>
      <c r="BT261" s="11"/>
    </row>
    <row r="262" spans="1:72" x14ac:dyDescent="0.3">
      <c r="A262" s="2">
        <f t="shared" si="292"/>
        <v>2216</v>
      </c>
      <c r="B262" s="5">
        <f t="shared" si="293"/>
        <v>1165.4034563975379</v>
      </c>
      <c r="C262" s="5">
        <f t="shared" si="294"/>
        <v>2964.158791105976</v>
      </c>
      <c r="D262" s="5">
        <f t="shared" si="295"/>
        <v>4369.9228865340356</v>
      </c>
      <c r="E262" s="15">
        <f t="shared" si="296"/>
        <v>1.0584995106497545E-7</v>
      </c>
      <c r="F262" s="15">
        <f t="shared" si="297"/>
        <v>2.0853150141734763E-7</v>
      </c>
      <c r="G262" s="15">
        <f t="shared" si="298"/>
        <v>4.257096422321029E-7</v>
      </c>
      <c r="H262" s="5">
        <f t="shared" si="299"/>
        <v>380288.49057031301</v>
      </c>
      <c r="I262" s="5">
        <f t="shared" si="300"/>
        <v>165096.9703084073</v>
      </c>
      <c r="J262" s="5">
        <f t="shared" si="301"/>
        <v>57260.844870689827</v>
      </c>
      <c r="K262" s="5">
        <f t="shared" si="302"/>
        <v>326314.88132517645</v>
      </c>
      <c r="L262" s="5">
        <f t="shared" si="303"/>
        <v>55697.748313546632</v>
      </c>
      <c r="M262" s="5">
        <f t="shared" si="304"/>
        <v>13103.399386552044</v>
      </c>
      <c r="N262" s="15">
        <f t="shared" si="305"/>
        <v>3.3415708313553338E-3</v>
      </c>
      <c r="O262" s="15">
        <f t="shared" si="306"/>
        <v>4.2090618530057355E-3</v>
      </c>
      <c r="P262" s="15">
        <f t="shared" si="307"/>
        <v>3.8176127683637873E-3</v>
      </c>
      <c r="Q262" s="5">
        <f t="shared" si="308"/>
        <v>5790.8955222097502</v>
      </c>
      <c r="R262" s="5">
        <f t="shared" si="309"/>
        <v>7925.708081972597</v>
      </c>
      <c r="S262" s="5">
        <f t="shared" si="310"/>
        <v>5007.893249970356</v>
      </c>
      <c r="T262" s="5">
        <f t="shared" si="311"/>
        <v>15.227638137365743</v>
      </c>
      <c r="U262" s="5">
        <f t="shared" si="312"/>
        <v>48.006381141744022</v>
      </c>
      <c r="V262" s="5">
        <f t="shared" si="313"/>
        <v>87.457550814688588</v>
      </c>
      <c r="W262" s="15">
        <f t="shared" si="314"/>
        <v>-1.0734613539272964E-2</v>
      </c>
      <c r="X262" s="15">
        <f t="shared" si="315"/>
        <v>-1.217998157191269E-2</v>
      </c>
      <c r="Y262" s="15">
        <f t="shared" si="316"/>
        <v>-9.7425357312937999E-3</v>
      </c>
      <c r="Z262" s="5">
        <f t="shared" si="338"/>
        <v>58.533355126885887</v>
      </c>
      <c r="AA262" s="5">
        <f t="shared" si="339"/>
        <v>23201.060289886493</v>
      </c>
      <c r="AB262" s="5">
        <f t="shared" si="340"/>
        <v>88065.347074466452</v>
      </c>
      <c r="AC262" s="16">
        <f t="shared" si="317"/>
        <v>1.0032735324001159</v>
      </c>
      <c r="AD262" s="16">
        <f t="shared" si="318"/>
        <v>3.0566675364731211</v>
      </c>
      <c r="AE262" s="16">
        <f t="shared" si="319"/>
        <v>17.480470157786883</v>
      </c>
      <c r="AF262" s="15">
        <f t="shared" si="320"/>
        <v>-4.0504037456468023E-3</v>
      </c>
      <c r="AG262" s="15">
        <f t="shared" si="321"/>
        <v>2.9673830763510267E-4</v>
      </c>
      <c r="AH262" s="15">
        <f t="shared" si="322"/>
        <v>9.7937136394747881E-3</v>
      </c>
      <c r="AI262" s="1">
        <f t="shared" si="286"/>
        <v>733713.58209678461</v>
      </c>
      <c r="AJ262" s="1">
        <f t="shared" si="287"/>
        <v>315650.37803075212</v>
      </c>
      <c r="AK262" s="1">
        <f t="shared" si="288"/>
        <v>109925.63332816699</v>
      </c>
      <c r="AL262" s="14">
        <f t="shared" si="323"/>
        <v>89.913923248656644</v>
      </c>
      <c r="AM262" s="14">
        <f t="shared" si="324"/>
        <v>21.896872209295353</v>
      </c>
      <c r="AN262" s="14">
        <f t="shared" si="325"/>
        <v>6.8746538840644904</v>
      </c>
      <c r="AO262" s="11">
        <f t="shared" si="326"/>
        <v>2.6011317889876001E-3</v>
      </c>
      <c r="AP262" s="11">
        <f t="shared" si="327"/>
        <v>3.276740014632695E-3</v>
      </c>
      <c r="AQ262" s="11">
        <f t="shared" si="328"/>
        <v>2.9724166336034868E-3</v>
      </c>
      <c r="AR262" s="1">
        <f t="shared" si="341"/>
        <v>380288.49057031301</v>
      </c>
      <c r="AS262" s="1">
        <f t="shared" si="329"/>
        <v>165096.9703084073</v>
      </c>
      <c r="AT262" s="1">
        <f t="shared" si="330"/>
        <v>57260.844870689827</v>
      </c>
      <c r="AU262" s="1">
        <f t="shared" si="289"/>
        <v>76057.698114062601</v>
      </c>
      <c r="AV262" s="1">
        <f t="shared" si="290"/>
        <v>33019.394061681458</v>
      </c>
      <c r="AW262" s="1">
        <f t="shared" si="291"/>
        <v>11452.168974137967</v>
      </c>
      <c r="AX262" s="17">
        <f t="shared" si="331"/>
        <v>0.99</v>
      </c>
      <c r="AY262" s="17">
        <v>0.05</v>
      </c>
      <c r="AZ262" s="17">
        <v>0</v>
      </c>
      <c r="BA262" s="2">
        <f t="shared" si="342"/>
        <v>5566.2470359739918</v>
      </c>
      <c r="BB262" s="17">
        <f t="shared" si="332"/>
        <v>1.3516204098377202E-6</v>
      </c>
      <c r="BC262" s="17">
        <f t="shared" si="333"/>
        <v>1.2340513551686576E-3</v>
      </c>
      <c r="BD262" s="17">
        <f t="shared" si="334"/>
        <v>1.350553533908486E-2</v>
      </c>
      <c r="BE262" s="1">
        <f t="shared" si="335"/>
        <v>57.947942460739583</v>
      </c>
      <c r="BF262" s="1">
        <f t="shared" si="336"/>
        <v>1131.4217146022406</v>
      </c>
      <c r="BG262" s="1">
        <f t="shared" si="337"/>
        <v>-1189.3696570629802</v>
      </c>
      <c r="BH262" s="12">
        <f t="shared" si="282"/>
        <v>1.7562830094634991</v>
      </c>
      <c r="BI262" s="2">
        <f t="shared" si="283"/>
        <v>2.6762065846009539E-7</v>
      </c>
      <c r="BJ262" s="2">
        <f t="shared" ref="BJ262:BJ325" si="343">BJ$5*BC262^2+BF262*$BH262/AS262/1000</f>
        <v>1.2188225276967219E-5</v>
      </c>
      <c r="BK262" s="2">
        <f t="shared" ref="BK262:BK325" si="344">BK$5*BD262^2+BG262*$BH262/AT262/1000</f>
        <v>-1.8239948479527001E-5</v>
      </c>
      <c r="BL262" s="2">
        <f t="shared" si="284"/>
        <v>0.10177305625122295</v>
      </c>
      <c r="BM262" s="2">
        <f t="shared" ref="BM262:BM325" si="345">BJ262*AS262</f>
        <v>2.0122390666636361</v>
      </c>
      <c r="BN262" s="2">
        <f t="shared" ref="BN262:BN325" si="346">BK262*AT262</f>
        <v>-1.0444348603355704</v>
      </c>
      <c r="BO262" s="2">
        <f t="shared" ref="BO262:BO325" si="347">2*BI$5*AX262*AR262/Z262*1000</f>
        <v>1286396.8069094345</v>
      </c>
      <c r="BP262" s="2">
        <f t="shared" ref="BP262:BP325" si="348">2*BJ$5*AY262*AS262/AA262*1000</f>
        <v>71.159235071844662</v>
      </c>
      <c r="BQ262" s="2">
        <f t="shared" ref="BQ262:BQ325" si="349">2*BK$5*AZ262*AT262/AB262*1000</f>
        <v>0</v>
      </c>
      <c r="BR262" s="11">
        <f t="shared" si="285"/>
        <v>3.3624164969946219E-2</v>
      </c>
      <c r="BS262" s="11"/>
      <c r="BT262" s="11"/>
    </row>
    <row r="263" spans="1:72" x14ac:dyDescent="0.3">
      <c r="A263" s="2">
        <f t="shared" si="292"/>
        <v>2217</v>
      </c>
      <c r="B263" s="5">
        <f t="shared" si="293"/>
        <v>1165.4035735875418</v>
      </c>
      <c r="C263" s="5">
        <f t="shared" si="294"/>
        <v>2964.1593783204348</v>
      </c>
      <c r="D263" s="5">
        <f t="shared" si="295"/>
        <v>4369.9246538364287</v>
      </c>
      <c r="E263" s="15">
        <f t="shared" si="296"/>
        <v>1.0055745351172668E-7</v>
      </c>
      <c r="F263" s="15">
        <f t="shared" si="297"/>
        <v>1.9810492634648024E-7</v>
      </c>
      <c r="G263" s="15">
        <f t="shared" si="298"/>
        <v>4.0442416012049771E-7</v>
      </c>
      <c r="H263" s="5">
        <f t="shared" si="299"/>
        <v>381546.591207069</v>
      </c>
      <c r="I263" s="5">
        <f t="shared" si="300"/>
        <v>165784.96271717036</v>
      </c>
      <c r="J263" s="5">
        <f t="shared" si="301"/>
        <v>57477.283889664242</v>
      </c>
      <c r="K263" s="5">
        <f t="shared" si="302"/>
        <v>327394.38925223809</v>
      </c>
      <c r="L263" s="5">
        <f t="shared" si="303"/>
        <v>55929.840996305727</v>
      </c>
      <c r="M263" s="5">
        <f t="shared" si="304"/>
        <v>13152.923320818356</v>
      </c>
      <c r="N263" s="15">
        <f t="shared" si="305"/>
        <v>3.3081786606781183E-3</v>
      </c>
      <c r="O263" s="15">
        <f t="shared" si="306"/>
        <v>4.1670029720508595E-3</v>
      </c>
      <c r="P263" s="15">
        <f t="shared" si="307"/>
        <v>3.77947224268671E-3</v>
      </c>
      <c r="Q263" s="5">
        <f t="shared" si="308"/>
        <v>5747.6847453034306</v>
      </c>
      <c r="R263" s="5">
        <f t="shared" si="309"/>
        <v>7861.7988486419454</v>
      </c>
      <c r="S263" s="5">
        <f t="shared" si="310"/>
        <v>4977.8484788787064</v>
      </c>
      <c r="T263" s="5">
        <f t="shared" si="311"/>
        <v>15.064175326845227</v>
      </c>
      <c r="U263" s="5">
        <f t="shared" si="312"/>
        <v>47.421664304103366</v>
      </c>
      <c r="V263" s="5">
        <f t="shared" si="313"/>
        <v>86.605492500905044</v>
      </c>
      <c r="W263" s="15">
        <f t="shared" si="314"/>
        <v>-1.0734613539272964E-2</v>
      </c>
      <c r="X263" s="15">
        <f t="shared" si="315"/>
        <v>-1.217998157191269E-2</v>
      </c>
      <c r="Y263" s="15">
        <f t="shared" si="316"/>
        <v>-9.7425357312937999E-3</v>
      </c>
      <c r="Z263" s="5">
        <f t="shared" si="338"/>
        <v>57.863199591892311</v>
      </c>
      <c r="AA263" s="5">
        <f t="shared" si="339"/>
        <v>23021.771282742051</v>
      </c>
      <c r="AB263" s="5">
        <f t="shared" si="340"/>
        <v>88397.673418816659</v>
      </c>
      <c r="AC263" s="16">
        <f t="shared" si="317"/>
        <v>0.99920986952657409</v>
      </c>
      <c r="AD263" s="16">
        <f t="shared" si="318"/>
        <v>3.057574566824897</v>
      </c>
      <c r="AE263" s="16">
        <f t="shared" si="319"/>
        <v>17.651668876795632</v>
      </c>
      <c r="AF263" s="15">
        <f t="shared" si="320"/>
        <v>-4.0504037456468023E-3</v>
      </c>
      <c r="AG263" s="15">
        <f t="shared" si="321"/>
        <v>2.9673830763510267E-4</v>
      </c>
      <c r="AH263" s="15">
        <f t="shared" si="322"/>
        <v>9.7937136394747881E-3</v>
      </c>
      <c r="AI263" s="1">
        <f t="shared" si="286"/>
        <v>736399.92200116883</v>
      </c>
      <c r="AJ263" s="1">
        <f t="shared" si="287"/>
        <v>317104.73428935837</v>
      </c>
      <c r="AK263" s="1">
        <f t="shared" si="288"/>
        <v>110385.23896948826</v>
      </c>
      <c r="AL263" s="14">
        <f t="shared" si="323"/>
        <v>90.145462433050966</v>
      </c>
      <c r="AM263" s="14">
        <f t="shared" si="324"/>
        <v>21.967905063085215</v>
      </c>
      <c r="AN263" s="14">
        <f t="shared" si="325"/>
        <v>6.8948838762641982</v>
      </c>
      <c r="AO263" s="11">
        <f t="shared" si="326"/>
        <v>2.575120471097724E-3</v>
      </c>
      <c r="AP263" s="11">
        <f t="shared" si="327"/>
        <v>3.243972614486368E-3</v>
      </c>
      <c r="AQ263" s="11">
        <f t="shared" si="328"/>
        <v>2.942692467267452E-3</v>
      </c>
      <c r="AR263" s="1">
        <f t="shared" si="341"/>
        <v>381546.591207069</v>
      </c>
      <c r="AS263" s="1">
        <f t="shared" si="329"/>
        <v>165784.96271717036</v>
      </c>
      <c r="AT263" s="1">
        <f t="shared" si="330"/>
        <v>57477.283889664242</v>
      </c>
      <c r="AU263" s="1">
        <f t="shared" si="289"/>
        <v>76309.318241413799</v>
      </c>
      <c r="AV263" s="1">
        <f t="shared" si="290"/>
        <v>33156.992543434077</v>
      </c>
      <c r="AW263" s="1">
        <f t="shared" si="291"/>
        <v>11495.45677793285</v>
      </c>
      <c r="AX263" s="17">
        <f t="shared" si="331"/>
        <v>0.99</v>
      </c>
      <c r="AY263" s="17">
        <v>0.05</v>
      </c>
      <c r="AZ263" s="17">
        <v>0</v>
      </c>
      <c r="BA263" s="2">
        <f t="shared" si="342"/>
        <v>5573.8653950575308</v>
      </c>
      <c r="BB263" s="17">
        <f t="shared" si="332"/>
        <v>1.3169709985993523E-6</v>
      </c>
      <c r="BC263" s="17">
        <f t="shared" si="333"/>
        <v>1.2059101305445792E-3</v>
      </c>
      <c r="BD263" s="17">
        <f t="shared" si="334"/>
        <v>1.3355678069969115E-2</v>
      </c>
      <c r="BE263" s="1">
        <f t="shared" si="335"/>
        <v>57.284491391817639</v>
      </c>
      <c r="BF263" s="1">
        <f t="shared" si="336"/>
        <v>1123.3263769241637</v>
      </c>
      <c r="BG263" s="1">
        <f t="shared" si="337"/>
        <v>-1180.6108683159814</v>
      </c>
      <c r="BH263" s="12">
        <f t="shared" ref="BH263:BH326" si="350">1000*SUMPRODUCT(AX263:AZ263,Z263:AB263)/(Z263*Z263/2/BI$5/AR263+AA263*AA263/2/BJ$5/AS263+AB263*AB263/2/BK$5/AT263)</f>
        <v>1.7368061178025833</v>
      </c>
      <c r="BI263" s="2">
        <f t="shared" ref="BI263:BI326" si="351">BI$5*BB263^2+BE263*$BH263/AR263/1000</f>
        <v>2.6076008428141066E-7</v>
      </c>
      <c r="BJ263" s="2">
        <f t="shared" si="343"/>
        <v>1.1913679381150788E-5</v>
      </c>
      <c r="BK263" s="2">
        <f t="shared" si="344"/>
        <v>-1.78374136708654E-5</v>
      </c>
      <c r="BL263" s="2">
        <f t="shared" ref="BL263:BL326" si="352">BI263*AR263</f>
        <v>9.9492121280440243E-2</v>
      </c>
      <c r="BM263" s="2">
        <f t="shared" si="345"/>
        <v>1.9751088920284046</v>
      </c>
      <c r="BN263" s="2">
        <f t="shared" si="346"/>
        <v>-1.0252460894177087</v>
      </c>
      <c r="BO263" s="2">
        <f t="shared" si="347"/>
        <v>1305600.5473569608</v>
      </c>
      <c r="BP263" s="2">
        <f t="shared" si="348"/>
        <v>72.012253393138693</v>
      </c>
      <c r="BQ263" s="2">
        <f t="shared" si="349"/>
        <v>0</v>
      </c>
      <c r="BR263" s="11">
        <f t="shared" si="285"/>
        <v>3.3588101613631655E-2</v>
      </c>
      <c r="BS263" s="11"/>
      <c r="BT263" s="11"/>
    </row>
    <row r="264" spans="1:72" x14ac:dyDescent="0.3">
      <c r="A264" s="2">
        <f t="shared" si="292"/>
        <v>2218</v>
      </c>
      <c r="B264" s="5">
        <f t="shared" si="293"/>
        <v>1165.4036849180568</v>
      </c>
      <c r="C264" s="5">
        <f t="shared" si="294"/>
        <v>2964.1599361742815</v>
      </c>
      <c r="D264" s="5">
        <f t="shared" si="295"/>
        <v>4369.9263327743811</v>
      </c>
      <c r="E264" s="15">
        <f t="shared" si="296"/>
        <v>9.5529580836140336E-8</v>
      </c>
      <c r="F264" s="15">
        <f t="shared" si="297"/>
        <v>1.8819968002915621E-7</v>
      </c>
      <c r="G264" s="15">
        <f t="shared" si="298"/>
        <v>3.8420295211447282E-7</v>
      </c>
      <c r="H264" s="5">
        <f t="shared" si="299"/>
        <v>382796.23866725253</v>
      </c>
      <c r="I264" s="5">
        <f t="shared" si="300"/>
        <v>166468.91739684349</v>
      </c>
      <c r="J264" s="5">
        <f t="shared" si="301"/>
        <v>57692.369527032111</v>
      </c>
      <c r="K264" s="5">
        <f t="shared" si="302"/>
        <v>328466.64518155192</v>
      </c>
      <c r="L264" s="5">
        <f t="shared" si="303"/>
        <v>56160.571960127774</v>
      </c>
      <c r="M264" s="5">
        <f t="shared" si="304"/>
        <v>13202.13777846556</v>
      </c>
      <c r="N264" s="15">
        <f t="shared" si="305"/>
        <v>3.2751200524934188E-3</v>
      </c>
      <c r="O264" s="15">
        <f t="shared" si="306"/>
        <v>4.1253642011478409E-3</v>
      </c>
      <c r="P264" s="15">
        <f t="shared" si="307"/>
        <v>3.741712503509298E-3</v>
      </c>
      <c r="Q264" s="5">
        <f t="shared" si="308"/>
        <v>5704.6084011369921</v>
      </c>
      <c r="R264" s="5">
        <f t="shared" si="309"/>
        <v>7798.0815039606996</v>
      </c>
      <c r="S264" s="5">
        <f t="shared" si="310"/>
        <v>4947.7977297276202</v>
      </c>
      <c r="T264" s="5">
        <f t="shared" si="311"/>
        <v>14.902467226423692</v>
      </c>
      <c r="U264" s="5">
        <f t="shared" si="312"/>
        <v>46.84406930676996</v>
      </c>
      <c r="V264" s="5">
        <f t="shared" si="313"/>
        <v>85.761735395688675</v>
      </c>
      <c r="W264" s="15">
        <f t="shared" si="314"/>
        <v>-1.0734613539272964E-2</v>
      </c>
      <c r="X264" s="15">
        <f t="shared" si="315"/>
        <v>-1.217998157191269E-2</v>
      </c>
      <c r="Y264" s="15">
        <f t="shared" si="316"/>
        <v>-9.7425357312937999E-3</v>
      </c>
      <c r="Z264" s="5">
        <f t="shared" si="338"/>
        <v>57.198812752014497</v>
      </c>
      <c r="AA264" s="5">
        <f t="shared" si="339"/>
        <v>22842.91075452021</v>
      </c>
      <c r="AB264" s="5">
        <f t="shared" si="340"/>
        <v>88727.880566360356</v>
      </c>
      <c r="AC264" s="16">
        <f t="shared" si="317"/>
        <v>0.99516266612835635</v>
      </c>
      <c r="AD264" s="16">
        <f t="shared" si="318"/>
        <v>3.058481866327325</v>
      </c>
      <c r="AE264" s="16">
        <f t="shared" si="319"/>
        <v>17.824544267033797</v>
      </c>
      <c r="AF264" s="15">
        <f t="shared" si="320"/>
        <v>-4.0504037456468023E-3</v>
      </c>
      <c r="AG264" s="15">
        <f t="shared" si="321"/>
        <v>2.9673830763510267E-4</v>
      </c>
      <c r="AH264" s="15">
        <f t="shared" si="322"/>
        <v>9.7937136394747881E-3</v>
      </c>
      <c r="AI264" s="1">
        <f t="shared" si="286"/>
        <v>739069.24804246577</v>
      </c>
      <c r="AJ264" s="1">
        <f t="shared" si="287"/>
        <v>318551.25340385665</v>
      </c>
      <c r="AK264" s="1">
        <f t="shared" si="288"/>
        <v>110842.17185047228</v>
      </c>
      <c r="AL264" s="14">
        <f t="shared" si="323"/>
        <v>90.375276504482002</v>
      </c>
      <c r="AM264" s="14">
        <f t="shared" si="324"/>
        <v>22.038455712683277</v>
      </c>
      <c r="AN264" s="14">
        <f t="shared" si="325"/>
        <v>6.9149705038811105</v>
      </c>
      <c r="AO264" s="11">
        <f t="shared" si="326"/>
        <v>2.5493692663867465E-3</v>
      </c>
      <c r="AP264" s="11">
        <f t="shared" si="327"/>
        <v>3.2115328883415041E-3</v>
      </c>
      <c r="AQ264" s="11">
        <f t="shared" si="328"/>
        <v>2.9132655425947772E-3</v>
      </c>
      <c r="AR264" s="1">
        <f t="shared" si="341"/>
        <v>382796.23866725253</v>
      </c>
      <c r="AS264" s="1">
        <f t="shared" si="329"/>
        <v>166468.91739684349</v>
      </c>
      <c r="AT264" s="1">
        <f t="shared" si="330"/>
        <v>57692.369527032111</v>
      </c>
      <c r="AU264" s="1">
        <f t="shared" si="289"/>
        <v>76559.247733450509</v>
      </c>
      <c r="AV264" s="1">
        <f t="shared" si="290"/>
        <v>33293.7834793687</v>
      </c>
      <c r="AW264" s="1">
        <f t="shared" si="291"/>
        <v>11538.473905406423</v>
      </c>
      <c r="AX264" s="17">
        <f t="shared" si="331"/>
        <v>0.99</v>
      </c>
      <c r="AY264" s="17">
        <v>0.05</v>
      </c>
      <c r="AZ264" s="17">
        <v>0</v>
      </c>
      <c r="BA264" s="2">
        <f t="shared" si="342"/>
        <v>5581.3995066816296</v>
      </c>
      <c r="BB264" s="17">
        <f t="shared" si="332"/>
        <v>1.2831905615512285E-6</v>
      </c>
      <c r="BC264" s="17">
        <f t="shared" si="333"/>
        <v>1.1783928308776738E-3</v>
      </c>
      <c r="BD264" s="17">
        <f t="shared" si="334"/>
        <v>1.3207284555924709E-2</v>
      </c>
      <c r="BE264" s="1">
        <f t="shared" si="335"/>
        <v>56.626751227517694</v>
      </c>
      <c r="BF264" s="1">
        <f t="shared" si="336"/>
        <v>1115.2276154565054</v>
      </c>
      <c r="BG264" s="1">
        <f t="shared" si="337"/>
        <v>-1171.8543666840233</v>
      </c>
      <c r="BH264" s="12">
        <f t="shared" si="350"/>
        <v>1.7175199862442254</v>
      </c>
      <c r="BI264" s="2">
        <f t="shared" si="351"/>
        <v>2.540715665293415E-7</v>
      </c>
      <c r="BJ264" s="2">
        <f t="shared" si="343"/>
        <v>1.1645067342390353E-5</v>
      </c>
      <c r="BK264" s="2">
        <f t="shared" si="344"/>
        <v>-1.7443236534116735E-5</v>
      </c>
      <c r="BL264" s="2">
        <f t="shared" si="352"/>
        <v>9.7257640019728545E-2</v>
      </c>
      <c r="BM264" s="2">
        <f t="shared" si="345"/>
        <v>1.9385417535010594</v>
      </c>
      <c r="BN264" s="2">
        <f t="shared" si="346"/>
        <v>-1.0063416478736895</v>
      </c>
      <c r="BO264" s="2">
        <f t="shared" si="347"/>
        <v>1325091.4067870511</v>
      </c>
      <c r="BP264" s="2">
        <f t="shared" si="348"/>
        <v>72.875527635593571</v>
      </c>
      <c r="BQ264" s="2">
        <f t="shared" si="349"/>
        <v>0</v>
      </c>
      <c r="BR264" s="11">
        <f t="shared" ref="BR264:BR327" si="353">SUM(H264:J264)*SUM(B263:D263)/SUM(H263:J263)/SUM(B264:D264)-1+BR$5</f>
        <v>3.3552395337184321E-2</v>
      </c>
      <c r="BS264" s="11"/>
      <c r="BT264" s="11"/>
    </row>
    <row r="265" spans="1:72" x14ac:dyDescent="0.3">
      <c r="A265" s="2">
        <f t="shared" si="292"/>
        <v>2219</v>
      </c>
      <c r="B265" s="5">
        <f t="shared" si="293"/>
        <v>1165.4037906820558</v>
      </c>
      <c r="C265" s="5">
        <f t="shared" si="294"/>
        <v>2964.160466135535</v>
      </c>
      <c r="D265" s="5">
        <f t="shared" si="295"/>
        <v>4369.927927766048</v>
      </c>
      <c r="E265" s="15">
        <f t="shared" si="296"/>
        <v>9.0753101794333311E-8</v>
      </c>
      <c r="F265" s="15">
        <f t="shared" si="297"/>
        <v>1.7878969602769838E-7</v>
      </c>
      <c r="G265" s="15">
        <f t="shared" si="298"/>
        <v>3.6499280450874916E-7</v>
      </c>
      <c r="H265" s="5">
        <f t="shared" si="299"/>
        <v>384037.44885643222</v>
      </c>
      <c r="I265" s="5">
        <f t="shared" si="300"/>
        <v>167148.82986909134</v>
      </c>
      <c r="J265" s="5">
        <f t="shared" si="301"/>
        <v>57906.102223523158</v>
      </c>
      <c r="K265" s="5">
        <f t="shared" si="302"/>
        <v>329531.66269664629</v>
      </c>
      <c r="L265" s="5">
        <f t="shared" si="303"/>
        <v>56389.939673882865</v>
      </c>
      <c r="M265" s="5">
        <f t="shared" si="304"/>
        <v>13251.042850293723</v>
      </c>
      <c r="N265" s="15">
        <f t="shared" si="305"/>
        <v>3.2423916726938007E-3</v>
      </c>
      <c r="O265" s="15">
        <f t="shared" si="306"/>
        <v>4.0841413423982065E-3</v>
      </c>
      <c r="P265" s="15">
        <f t="shared" si="307"/>
        <v>3.7043297569530065E-3</v>
      </c>
      <c r="Q265" s="5">
        <f t="shared" si="308"/>
        <v>5661.6701695657857</v>
      </c>
      <c r="R265" s="5">
        <f t="shared" si="309"/>
        <v>7734.5629511259076</v>
      </c>
      <c r="S265" s="5">
        <f t="shared" si="310"/>
        <v>4917.7451389892231</v>
      </c>
      <c r="T265" s="5">
        <f t="shared" si="311"/>
        <v>14.742494999966352</v>
      </c>
      <c r="U265" s="5">
        <f t="shared" si="312"/>
        <v>46.273509405860104</v>
      </c>
      <c r="V265" s="5">
        <f t="shared" si="313"/>
        <v>84.926198624218415</v>
      </c>
      <c r="W265" s="15">
        <f t="shared" si="314"/>
        <v>-1.0734613539272964E-2</v>
      </c>
      <c r="X265" s="15">
        <f t="shared" si="315"/>
        <v>-1.217998157191269E-2</v>
      </c>
      <c r="Y265" s="15">
        <f t="shared" si="316"/>
        <v>-9.7425357312937999E-3</v>
      </c>
      <c r="Z265" s="5">
        <f t="shared" si="338"/>
        <v>56.54019109736246</v>
      </c>
      <c r="AA265" s="5">
        <f t="shared" si="339"/>
        <v>22664.499758608465</v>
      </c>
      <c r="AB265" s="5">
        <f t="shared" si="340"/>
        <v>89055.969198292296</v>
      </c>
      <c r="AC265" s="16">
        <f t="shared" si="317"/>
        <v>0.99113185553794225</v>
      </c>
      <c r="AD265" s="16">
        <f t="shared" si="318"/>
        <v>3.0593894350602717</v>
      </c>
      <c r="AE265" s="16">
        <f t="shared" si="319"/>
        <v>17.999112749339268</v>
      </c>
      <c r="AF265" s="15">
        <f t="shared" si="320"/>
        <v>-4.0504037456468023E-3</v>
      </c>
      <c r="AG265" s="15">
        <f t="shared" si="321"/>
        <v>2.9673830763510267E-4</v>
      </c>
      <c r="AH265" s="15">
        <f t="shared" si="322"/>
        <v>9.7937136394747881E-3</v>
      </c>
      <c r="AI265" s="1">
        <f t="shared" si="286"/>
        <v>741721.57097166975</v>
      </c>
      <c r="AJ265" s="1">
        <f t="shared" si="287"/>
        <v>319989.91154283972</v>
      </c>
      <c r="AK265" s="1">
        <f t="shared" si="288"/>
        <v>111296.42857083149</v>
      </c>
      <c r="AL265" s="14">
        <f t="shared" si="323"/>
        <v>90.60337245732012</v>
      </c>
      <c r="AM265" s="14">
        <f t="shared" si="324"/>
        <v>22.108525165759524</v>
      </c>
      <c r="AN265" s="14">
        <f t="shared" si="325"/>
        <v>6.9349141977251572</v>
      </c>
      <c r="AO265" s="11">
        <f t="shared" si="326"/>
        <v>2.5238755737228792E-3</v>
      </c>
      <c r="AP265" s="11">
        <f t="shared" si="327"/>
        <v>3.1794175594580892E-3</v>
      </c>
      <c r="AQ265" s="11">
        <f t="shared" si="328"/>
        <v>2.8841328871688295E-3</v>
      </c>
      <c r="AR265" s="1">
        <f t="shared" si="341"/>
        <v>384037.44885643222</v>
      </c>
      <c r="AS265" s="1">
        <f t="shared" si="329"/>
        <v>167148.82986909134</v>
      </c>
      <c r="AT265" s="1">
        <f t="shared" si="330"/>
        <v>57906.102223523158</v>
      </c>
      <c r="AU265" s="1">
        <f t="shared" si="289"/>
        <v>76807.489771286448</v>
      </c>
      <c r="AV265" s="1">
        <f t="shared" si="290"/>
        <v>33429.76597381827</v>
      </c>
      <c r="AW265" s="1">
        <f t="shared" si="291"/>
        <v>11581.220444704632</v>
      </c>
      <c r="AX265" s="17">
        <f t="shared" si="331"/>
        <v>0.99</v>
      </c>
      <c r="AY265" s="17">
        <v>0.05</v>
      </c>
      <c r="AZ265" s="17">
        <v>0</v>
      </c>
      <c r="BA265" s="2">
        <f t="shared" si="342"/>
        <v>5588.8504573999062</v>
      </c>
      <c r="BB265" s="17">
        <f t="shared" si="332"/>
        <v>1.2502581778039424E-6</v>
      </c>
      <c r="BC265" s="17">
        <f t="shared" si="333"/>
        <v>1.1514863794737703E-3</v>
      </c>
      <c r="BD265" s="17">
        <f t="shared" si="334"/>
        <v>1.3060346814794475E-2</v>
      </c>
      <c r="BE265" s="1">
        <f t="shared" si="335"/>
        <v>55.974718496552541</v>
      </c>
      <c r="BF265" s="1">
        <f t="shared" si="336"/>
        <v>1107.1271251607991</v>
      </c>
      <c r="BG265" s="1">
        <f t="shared" si="337"/>
        <v>-1163.1018436573518</v>
      </c>
      <c r="BH265" s="12">
        <f t="shared" si="350"/>
        <v>1.6984235521556841</v>
      </c>
      <c r="BI265" s="2">
        <f t="shared" si="351"/>
        <v>2.4755096289062948E-7</v>
      </c>
      <c r="BJ265" s="2">
        <f t="shared" si="343"/>
        <v>1.1382271706526339E-5</v>
      </c>
      <c r="BK265" s="2">
        <f t="shared" si="344"/>
        <v>-1.705726589227122E-5</v>
      </c>
      <c r="BL265" s="2">
        <f t="shared" si="352"/>
        <v>9.5068840250470674E-2</v>
      </c>
      <c r="BM265" s="2">
        <f t="shared" si="345"/>
        <v>1.902533396997943</v>
      </c>
      <c r="BN265" s="2">
        <f t="shared" si="346"/>
        <v>-0.98771978241167213</v>
      </c>
      <c r="BO265" s="2">
        <f t="shared" si="347"/>
        <v>1344873.6800806595</v>
      </c>
      <c r="BP265" s="2">
        <f t="shared" si="348"/>
        <v>73.749181164082231</v>
      </c>
      <c r="BQ265" s="2">
        <f t="shared" si="349"/>
        <v>0</v>
      </c>
      <c r="BR265" s="11">
        <f t="shared" si="353"/>
        <v>3.3517042642709799E-2</v>
      </c>
      <c r="BS265" s="11"/>
      <c r="BT265" s="11"/>
    </row>
    <row r="266" spans="1:72" x14ac:dyDescent="0.3">
      <c r="A266" s="2">
        <f t="shared" si="292"/>
        <v>2220</v>
      </c>
      <c r="B266" s="5">
        <f t="shared" si="293"/>
        <v>1165.4038911578643</v>
      </c>
      <c r="C266" s="5">
        <f t="shared" si="294"/>
        <v>2964.1609695988163</v>
      </c>
      <c r="D266" s="5">
        <f t="shared" si="295"/>
        <v>4369.9294430086848</v>
      </c>
      <c r="E266" s="15">
        <f t="shared" si="296"/>
        <v>8.6215446704616637E-8</v>
      </c>
      <c r="F266" s="15">
        <f t="shared" si="297"/>
        <v>1.6985021122631347E-7</v>
      </c>
      <c r="G266" s="15">
        <f t="shared" si="298"/>
        <v>3.467431642833117E-7</v>
      </c>
      <c r="H266" s="5">
        <f t="shared" si="299"/>
        <v>385270.23852793785</v>
      </c>
      <c r="I266" s="5">
        <f t="shared" si="300"/>
        <v>167824.69629256229</v>
      </c>
      <c r="J266" s="5">
        <f t="shared" si="301"/>
        <v>58118.482596768154</v>
      </c>
      <c r="K266" s="5">
        <f t="shared" si="302"/>
        <v>330589.45611135731</v>
      </c>
      <c r="L266" s="5">
        <f t="shared" si="303"/>
        <v>56617.942822206613</v>
      </c>
      <c r="M266" s="5">
        <f t="shared" si="304"/>
        <v>13299.63866802246</v>
      </c>
      <c r="N266" s="15">
        <f t="shared" si="305"/>
        <v>3.2099902208329034E-3</v>
      </c>
      <c r="O266" s="15">
        <f t="shared" si="306"/>
        <v>4.04333024015191E-3</v>
      </c>
      <c r="P266" s="15">
        <f t="shared" si="307"/>
        <v>3.6673202462447207E-3</v>
      </c>
      <c r="Q266" s="5">
        <f t="shared" si="308"/>
        <v>5618.8736287641141</v>
      </c>
      <c r="R266" s="5">
        <f t="shared" si="309"/>
        <v>7671.2499028106395</v>
      </c>
      <c r="S266" s="5">
        <f t="shared" si="310"/>
        <v>4887.6947662345947</v>
      </c>
      <c r="T266" s="5">
        <f t="shared" si="311"/>
        <v>14.58424001353705</v>
      </c>
      <c r="U266" s="5">
        <f t="shared" si="312"/>
        <v>45.709898914028997</v>
      </c>
      <c r="V266" s="5">
        <f t="shared" si="313"/>
        <v>84.098802099599013</v>
      </c>
      <c r="W266" s="15">
        <f t="shared" si="314"/>
        <v>-1.0734613539272964E-2</v>
      </c>
      <c r="X266" s="15">
        <f t="shared" si="315"/>
        <v>-1.217998157191269E-2</v>
      </c>
      <c r="Y266" s="15">
        <f t="shared" si="316"/>
        <v>-9.7425357312937999E-3</v>
      </c>
      <c r="Z266" s="5">
        <f t="shared" si="338"/>
        <v>55.887329752768878</v>
      </c>
      <c r="AA266" s="5">
        <f t="shared" si="339"/>
        <v>22486.55881258002</v>
      </c>
      <c r="AB266" s="5">
        <f t="shared" si="340"/>
        <v>89381.940274116772</v>
      </c>
      <c r="AC266" s="16">
        <f t="shared" si="317"/>
        <v>0.9871173713578415</v>
      </c>
      <c r="AD266" s="16">
        <f t="shared" si="318"/>
        <v>3.0602972731036284</v>
      </c>
      <c r="AE266" s="16">
        <f t="shared" si="319"/>
        <v>18.175390905370918</v>
      </c>
      <c r="AF266" s="15">
        <f t="shared" si="320"/>
        <v>-4.0504037456468023E-3</v>
      </c>
      <c r="AG266" s="15">
        <f t="shared" si="321"/>
        <v>2.9673830763510267E-4</v>
      </c>
      <c r="AH266" s="15">
        <f t="shared" si="322"/>
        <v>9.7937136394747881E-3</v>
      </c>
      <c r="AI266" s="1">
        <f t="shared" si="286"/>
        <v>744356.90364578925</v>
      </c>
      <c r="AJ266" s="1">
        <f t="shared" si="287"/>
        <v>321420.68636237399</v>
      </c>
      <c r="AK266" s="1">
        <f t="shared" si="288"/>
        <v>111748.00615845298</v>
      </c>
      <c r="AL266" s="14">
        <f t="shared" si="323"/>
        <v>90.829757379575639</v>
      </c>
      <c r="AM266" s="14">
        <f t="shared" si="324"/>
        <v>22.178114476554001</v>
      </c>
      <c r="AN266" s="14">
        <f t="shared" si="325"/>
        <v>6.9547153996914366</v>
      </c>
      <c r="AO266" s="11">
        <f t="shared" si="326"/>
        <v>2.4986368179856504E-3</v>
      </c>
      <c r="AP266" s="11">
        <f t="shared" si="327"/>
        <v>3.1476233838635083E-3</v>
      </c>
      <c r="AQ266" s="11">
        <f t="shared" si="328"/>
        <v>2.855291558297141E-3</v>
      </c>
      <c r="AR266" s="1">
        <f t="shared" si="341"/>
        <v>385270.23852793785</v>
      </c>
      <c r="AS266" s="1">
        <f t="shared" si="329"/>
        <v>167824.69629256229</v>
      </c>
      <c r="AT266" s="1">
        <f t="shared" si="330"/>
        <v>58118.482596768154</v>
      </c>
      <c r="AU266" s="1">
        <f t="shared" si="289"/>
        <v>77054.047705587567</v>
      </c>
      <c r="AV266" s="1">
        <f t="shared" si="290"/>
        <v>33564.939258512459</v>
      </c>
      <c r="AW266" s="1">
        <f t="shared" si="291"/>
        <v>11623.696519353631</v>
      </c>
      <c r="AX266" s="17">
        <f t="shared" si="331"/>
        <v>0.99</v>
      </c>
      <c r="AY266" s="17">
        <v>0.05</v>
      </c>
      <c r="AZ266" s="17">
        <v>0</v>
      </c>
      <c r="BA266" s="2">
        <f t="shared" si="342"/>
        <v>5596.219320822478</v>
      </c>
      <c r="BB266" s="17">
        <f t="shared" si="332"/>
        <v>1.218153390455428E-6</v>
      </c>
      <c r="BC266" s="17">
        <f t="shared" si="333"/>
        <v>1.1251779412399887E-3</v>
      </c>
      <c r="BD266" s="17">
        <f t="shared" si="334"/>
        <v>1.2914856687093749E-2</v>
      </c>
      <c r="BE266" s="1">
        <f t="shared" si="335"/>
        <v>55.328388375900964</v>
      </c>
      <c r="BF266" s="1">
        <f t="shared" si="336"/>
        <v>1099.0265606786904</v>
      </c>
      <c r="BG266" s="1">
        <f t="shared" si="337"/>
        <v>-1154.3549490545911</v>
      </c>
      <c r="BH266" s="12">
        <f t="shared" si="350"/>
        <v>1.6795157305976931</v>
      </c>
      <c r="BI266" s="2">
        <f t="shared" si="351"/>
        <v>2.4119422292040651E-7</v>
      </c>
      <c r="BJ266" s="2">
        <f t="shared" si="343"/>
        <v>1.1125176872454584E-5</v>
      </c>
      <c r="BK266" s="2">
        <f t="shared" si="344"/>
        <v>-1.6679352324817013E-5</v>
      </c>
      <c r="BL266" s="2">
        <f t="shared" si="352"/>
        <v>9.2924955796105629E-2</v>
      </c>
      <c r="BM266" s="2">
        <f t="shared" si="345"/>
        <v>1.8670794298207285</v>
      </c>
      <c r="BN266" s="2">
        <f t="shared" si="346"/>
        <v>-0.96937864781524208</v>
      </c>
      <c r="BO266" s="2">
        <f t="shared" si="347"/>
        <v>1364951.7263750166</v>
      </c>
      <c r="BP266" s="2">
        <f t="shared" si="348"/>
        <v>74.633338827581497</v>
      </c>
      <c r="BQ266" s="2">
        <f t="shared" si="349"/>
        <v>0</v>
      </c>
      <c r="BR266" s="11">
        <f t="shared" si="353"/>
        <v>3.3482040065701851E-2</v>
      </c>
      <c r="BS266" s="11"/>
      <c r="BT266" s="11"/>
    </row>
    <row r="267" spans="1:72" x14ac:dyDescent="0.3">
      <c r="A267" s="2">
        <f t="shared" si="292"/>
        <v>2221</v>
      </c>
      <c r="B267" s="5">
        <f t="shared" si="293"/>
        <v>1165.4039866098906</v>
      </c>
      <c r="C267" s="5">
        <f t="shared" si="294"/>
        <v>2964.1614478890151</v>
      </c>
      <c r="D267" s="5">
        <f t="shared" si="295"/>
        <v>4369.9308824896889</v>
      </c>
      <c r="E267" s="15">
        <f t="shared" si="296"/>
        <v>8.1904674369385801E-8</v>
      </c>
      <c r="F267" s="15">
        <f t="shared" si="297"/>
        <v>1.6135770066499779E-7</v>
      </c>
      <c r="G267" s="15">
        <f t="shared" si="298"/>
        <v>3.2940600606914611E-7</v>
      </c>
      <c r="H267" s="5">
        <f t="shared" si="299"/>
        <v>386494.62526348414</v>
      </c>
      <c r="I267" s="5">
        <f t="shared" si="300"/>
        <v>168496.51345199626</v>
      </c>
      <c r="J267" s="5">
        <f t="shared" si="301"/>
        <v>58329.51143786082</v>
      </c>
      <c r="K267" s="5">
        <f t="shared" si="302"/>
        <v>331640.04045307939</v>
      </c>
      <c r="L267" s="5">
        <f t="shared" si="303"/>
        <v>56844.580301789669</v>
      </c>
      <c r="M267" s="5">
        <f t="shared" si="304"/>
        <v>13347.925403485704</v>
      </c>
      <c r="N267" s="15">
        <f t="shared" si="305"/>
        <v>3.1779124297546257E-3</v>
      </c>
      <c r="O267" s="15">
        <f t="shared" si="306"/>
        <v>4.0029267805570257E-3</v>
      </c>
      <c r="P267" s="15">
        <f t="shared" si="307"/>
        <v>3.6306802514374237E-3</v>
      </c>
      <c r="Q267" s="5">
        <f t="shared" si="308"/>
        <v>5576.2222565433794</v>
      </c>
      <c r="R267" s="5">
        <f t="shared" si="309"/>
        <v>7608.1488834748498</v>
      </c>
      <c r="S267" s="5">
        <f t="shared" si="310"/>
        <v>4857.6505946364114</v>
      </c>
      <c r="T267" s="5">
        <f t="shared" si="311"/>
        <v>14.427683833227729</v>
      </c>
      <c r="U267" s="5">
        <f t="shared" si="312"/>
        <v>45.153153187602129</v>
      </c>
      <c r="V267" s="5">
        <f t="shared" si="313"/>
        <v>83.279466515184666</v>
      </c>
      <c r="W267" s="15">
        <f t="shared" si="314"/>
        <v>-1.0734613539272964E-2</v>
      </c>
      <c r="X267" s="15">
        <f t="shared" si="315"/>
        <v>-1.217998157191269E-2</v>
      </c>
      <c r="Y267" s="15">
        <f t="shared" si="316"/>
        <v>-9.7425357312937999E-3</v>
      </c>
      <c r="Z267" s="5">
        <f t="shared" si="338"/>
        <v>55.240222515932516</v>
      </c>
      <c r="AA267" s="5">
        <f t="shared" si="339"/>
        <v>22309.107904033728</v>
      </c>
      <c r="AB267" s="5">
        <f t="shared" si="340"/>
        <v>89705.795026239532</v>
      </c>
      <c r="AC267" s="16">
        <f t="shared" si="317"/>
        <v>0.98311914745950069</v>
      </c>
      <c r="AD267" s="16">
        <f t="shared" si="318"/>
        <v>3.0612053805373094</v>
      </c>
      <c r="AE267" s="16">
        <f t="shared" si="319"/>
        <v>18.353395479183636</v>
      </c>
      <c r="AF267" s="15">
        <f t="shared" si="320"/>
        <v>-4.0504037456468023E-3</v>
      </c>
      <c r="AG267" s="15">
        <f t="shared" si="321"/>
        <v>2.9673830763510267E-4</v>
      </c>
      <c r="AH267" s="15">
        <f t="shared" si="322"/>
        <v>9.7937136394747881E-3</v>
      </c>
      <c r="AI267" s="1">
        <f t="shared" si="286"/>
        <v>746975.26098679798</v>
      </c>
      <c r="AJ267" s="1">
        <f t="shared" si="287"/>
        <v>322843.55698464904</v>
      </c>
      <c r="AK267" s="1">
        <f t="shared" si="288"/>
        <v>112196.90206196131</v>
      </c>
      <c r="AL267" s="14">
        <f t="shared" si="323"/>
        <v>91.054438449773372</v>
      </c>
      <c r="AM267" s="14">
        <f t="shared" si="324"/>
        <v>22.247224744773042</v>
      </c>
      <c r="AN267" s="14">
        <f t="shared" si="325"/>
        <v>6.9743745624608229</v>
      </c>
      <c r="AO267" s="11">
        <f t="shared" si="326"/>
        <v>2.4736504498057937E-3</v>
      </c>
      <c r="AP267" s="11">
        <f t="shared" si="327"/>
        <v>3.1161471500248733E-3</v>
      </c>
      <c r="AQ267" s="11">
        <f t="shared" si="328"/>
        <v>2.8267386427141697E-3</v>
      </c>
      <c r="AR267" s="1">
        <f t="shared" si="341"/>
        <v>386494.62526348414</v>
      </c>
      <c r="AS267" s="1">
        <f t="shared" si="329"/>
        <v>168496.51345199626</v>
      </c>
      <c r="AT267" s="1">
        <f t="shared" si="330"/>
        <v>58329.51143786082</v>
      </c>
      <c r="AU267" s="1">
        <f t="shared" si="289"/>
        <v>77298.925052696824</v>
      </c>
      <c r="AV267" s="1">
        <f t="shared" si="290"/>
        <v>33699.30269039925</v>
      </c>
      <c r="AW267" s="1">
        <f t="shared" si="291"/>
        <v>11665.902287572164</v>
      </c>
      <c r="AX267" s="17">
        <f t="shared" si="331"/>
        <v>0.99</v>
      </c>
      <c r="AY267" s="17">
        <v>0.05</v>
      </c>
      <c r="AZ267" s="17">
        <v>0</v>
      </c>
      <c r="BA267" s="2">
        <f t="shared" si="342"/>
        <v>5603.5071576394594</v>
      </c>
      <c r="BB267" s="17">
        <f t="shared" si="332"/>
        <v>1.186856198131123E-6</v>
      </c>
      <c r="BC267" s="17">
        <f t="shared" si="333"/>
        <v>1.0994549196497077E-3</v>
      </c>
      <c r="BD267" s="17">
        <f t="shared" si="334"/>
        <v>1.2770805845453724E-2</v>
      </c>
      <c r="BE267" s="1">
        <f t="shared" si="335"/>
        <v>54.687754728572713</v>
      </c>
      <c r="BF267" s="1">
        <f t="shared" si="336"/>
        <v>1090.9275367636003</v>
      </c>
      <c r="BG267" s="1">
        <f t="shared" si="337"/>
        <v>-1145.6152914921734</v>
      </c>
      <c r="BH267" s="12">
        <f t="shared" si="350"/>
        <v>1.6607954155363105</v>
      </c>
      <c r="BI267" s="2">
        <f t="shared" si="351"/>
        <v>2.3499738636719891E-7</v>
      </c>
      <c r="BJ267" s="2">
        <f t="shared" si="343"/>
        <v>1.0873669084462882E-5</v>
      </c>
      <c r="BK267" s="2">
        <f t="shared" si="344"/>
        <v>-1.6309348194227502E-5</v>
      </c>
      <c r="BL267" s="2">
        <f t="shared" si="352"/>
        <v>9.0825226781888743E-2</v>
      </c>
      <c r="BM267" s="2">
        <f t="shared" si="345"/>
        <v>1.8321753291627558</v>
      </c>
      <c r="BN267" s="2">
        <f t="shared" si="346"/>
        <v>-0.95131631203924782</v>
      </c>
      <c r="BO267" s="2">
        <f t="shared" si="347"/>
        <v>1385329.9700249771</v>
      </c>
      <c r="BP267" s="2">
        <f t="shared" si="348"/>
        <v>75.528126977022822</v>
      </c>
      <c r="BQ267" s="2">
        <f t="shared" si="349"/>
        <v>0</v>
      </c>
      <c r="BR267" s="11">
        <f t="shared" si="353"/>
        <v>3.3447384174745104E-2</v>
      </c>
      <c r="BS267" s="11"/>
      <c r="BT267" s="11"/>
    </row>
    <row r="268" spans="1:72" x14ac:dyDescent="0.3">
      <c r="A268" s="2">
        <f t="shared" si="292"/>
        <v>2222</v>
      </c>
      <c r="B268" s="5">
        <f t="shared" si="293"/>
        <v>1165.4040772893229</v>
      </c>
      <c r="C268" s="5">
        <f t="shared" si="294"/>
        <v>2964.1619022647774</v>
      </c>
      <c r="D268" s="5">
        <f t="shared" si="295"/>
        <v>4369.932249997094</v>
      </c>
      <c r="E268" s="15">
        <f t="shared" si="296"/>
        <v>7.7809440650916511E-8</v>
      </c>
      <c r="F268" s="15">
        <f t="shared" si="297"/>
        <v>1.5328981563174789E-7</v>
      </c>
      <c r="G268" s="15">
        <f t="shared" si="298"/>
        <v>3.1293570576568881E-7</v>
      </c>
      <c r="H268" s="5">
        <f t="shared" si="299"/>
        <v>387710.62745398917</v>
      </c>
      <c r="I268" s="5">
        <f t="shared" si="300"/>
        <v>169164.27874736977</v>
      </c>
      <c r="J268" s="5">
        <f t="shared" si="301"/>
        <v>58539.189707944621</v>
      </c>
      <c r="K268" s="5">
        <f t="shared" si="302"/>
        <v>332683.43144618691</v>
      </c>
      <c r="L268" s="5">
        <f t="shared" si="303"/>
        <v>57069.851217681215</v>
      </c>
      <c r="M268" s="5">
        <f t="shared" si="304"/>
        <v>13395.903267832939</v>
      </c>
      <c r="N268" s="15">
        <f t="shared" si="305"/>
        <v>3.1461550652389647E-3</v>
      </c>
      <c r="O268" s="15">
        <f t="shared" si="306"/>
        <v>3.9629268911050008E-3</v>
      </c>
      <c r="P268" s="15">
        <f t="shared" si="307"/>
        <v>3.594406089106883E-3</v>
      </c>
      <c r="Q268" s="5">
        <f t="shared" si="308"/>
        <v>5533.7194316741334</v>
      </c>
      <c r="R268" s="5">
        <f t="shared" si="309"/>
        <v>7545.2662316970946</v>
      </c>
      <c r="S268" s="5">
        <f t="shared" si="310"/>
        <v>4827.6165314895979</v>
      </c>
      <c r="T268" s="5">
        <f t="shared" si="311"/>
        <v>14.272808223011213</v>
      </c>
      <c r="U268" s="5">
        <f t="shared" si="312"/>
        <v>44.603188613863381</v>
      </c>
      <c r="V268" s="5">
        <f t="shared" si="313"/>
        <v>82.468113336977396</v>
      </c>
      <c r="W268" s="15">
        <f t="shared" si="314"/>
        <v>-1.0734613539272964E-2</v>
      </c>
      <c r="X268" s="15">
        <f t="shared" si="315"/>
        <v>-1.217998157191269E-2</v>
      </c>
      <c r="Y268" s="15">
        <f t="shared" si="316"/>
        <v>-9.7425357312937999E-3</v>
      </c>
      <c r="Z268" s="5">
        <f t="shared" si="338"/>
        <v>54.598861895001647</v>
      </c>
      <c r="AA268" s="5">
        <f t="shared" si="339"/>
        <v>22132.166496512164</v>
      </c>
      <c r="AB268" s="5">
        <f t="shared" si="340"/>
        <v>90027.534954600982</v>
      </c>
      <c r="AC268" s="16">
        <f t="shared" si="317"/>
        <v>0.97913711798221359</v>
      </c>
      <c r="AD268" s="16">
        <f t="shared" si="318"/>
        <v>3.0621137574412534</v>
      </c>
      <c r="AE268" s="16">
        <f t="shared" si="319"/>
        <v>18.533143378818792</v>
      </c>
      <c r="AF268" s="15">
        <f t="shared" si="320"/>
        <v>-4.0504037456468023E-3</v>
      </c>
      <c r="AG268" s="15">
        <f t="shared" si="321"/>
        <v>2.9673830763510267E-4</v>
      </c>
      <c r="AH268" s="15">
        <f t="shared" si="322"/>
        <v>9.7937136394747881E-3</v>
      </c>
      <c r="AI268" s="1">
        <f t="shared" si="286"/>
        <v>749576.65994081507</v>
      </c>
      <c r="AJ268" s="1">
        <f t="shared" si="287"/>
        <v>324258.50397658336</v>
      </c>
      <c r="AK268" s="1">
        <f t="shared" si="288"/>
        <v>112643.11414333736</v>
      </c>
      <c r="AL268" s="14">
        <f t="shared" si="323"/>
        <v>91.277422933875187</v>
      </c>
      <c r="AM268" s="14">
        <f t="shared" si="324"/>
        <v>22.315857114497586</v>
      </c>
      <c r="AN268" s="14">
        <f t="shared" si="325"/>
        <v>6.9938921492044486</v>
      </c>
      <c r="AO268" s="11">
        <f t="shared" si="326"/>
        <v>2.4489139453077358E-3</v>
      </c>
      <c r="AP268" s="11">
        <f t="shared" si="327"/>
        <v>3.0849856785246247E-3</v>
      </c>
      <c r="AQ268" s="11">
        <f t="shared" si="328"/>
        <v>2.7984712562870279E-3</v>
      </c>
      <c r="AR268" s="1">
        <f t="shared" si="341"/>
        <v>387710.62745398917</v>
      </c>
      <c r="AS268" s="1">
        <f t="shared" si="329"/>
        <v>169164.27874736977</v>
      </c>
      <c r="AT268" s="1">
        <f t="shared" si="330"/>
        <v>58539.189707944621</v>
      </c>
      <c r="AU268" s="1">
        <f t="shared" si="289"/>
        <v>77542.125490797844</v>
      </c>
      <c r="AV268" s="1">
        <f t="shared" si="290"/>
        <v>33832.855749473958</v>
      </c>
      <c r="AW268" s="1">
        <f t="shared" si="291"/>
        <v>11707.837941588925</v>
      </c>
      <c r="AX268" s="17">
        <f t="shared" si="331"/>
        <v>0.99</v>
      </c>
      <c r="AY268" s="17">
        <v>0.05</v>
      </c>
      <c r="AZ268" s="17">
        <v>0</v>
      </c>
      <c r="BA268" s="2">
        <f t="shared" si="342"/>
        <v>5610.7150156504076</v>
      </c>
      <c r="BB268" s="17">
        <f t="shared" si="332"/>
        <v>1.1563470465903589E-6</v>
      </c>
      <c r="BC268" s="17">
        <f t="shared" si="333"/>
        <v>1.074304953677478E-3</v>
      </c>
      <c r="BD268" s="17">
        <f t="shared" si="334"/>
        <v>1.2628185803786775E-2</v>
      </c>
      <c r="BE268" s="1">
        <f t="shared" si="335"/>
        <v>54.052810140818934</v>
      </c>
      <c r="BF268" s="1">
        <f t="shared" si="336"/>
        <v>1082.8316287227906</v>
      </c>
      <c r="BG268" s="1">
        <f t="shared" si="337"/>
        <v>-1136.8844388636098</v>
      </c>
      <c r="BH268" s="12">
        <f t="shared" si="350"/>
        <v>1.6422614810187401</v>
      </c>
      <c r="BI268" s="2">
        <f t="shared" si="351"/>
        <v>2.2895658151104189E-7</v>
      </c>
      <c r="BJ268" s="2">
        <f t="shared" si="343"/>
        <v>1.0627636423425182E-5</v>
      </c>
      <c r="BK268" s="2">
        <f t="shared" si="344"/>
        <v>-1.5947107669496184E-5</v>
      </c>
      <c r="BL268" s="2">
        <f t="shared" si="352"/>
        <v>8.8768899877366469E-2</v>
      </c>
      <c r="BM268" s="2">
        <f t="shared" si="345"/>
        <v>1.7978164503579974</v>
      </c>
      <c r="BN268" s="2">
        <f t="shared" si="346"/>
        <v>-0.93353076115765576</v>
      </c>
      <c r="BO268" s="2">
        <f t="shared" si="347"/>
        <v>1406012.9015787712</v>
      </c>
      <c r="BP268" s="2">
        <f t="shared" si="348"/>
        <v>76.433673483356742</v>
      </c>
      <c r="BQ268" s="2">
        <f t="shared" si="349"/>
        <v>0</v>
      </c>
      <c r="BR268" s="11">
        <f t="shared" si="353"/>
        <v>3.3413071571224834E-2</v>
      </c>
      <c r="BS268" s="11"/>
      <c r="BT268" s="11"/>
    </row>
    <row r="269" spans="1:72" x14ac:dyDescent="0.3">
      <c r="A269" s="2">
        <f t="shared" si="292"/>
        <v>2223</v>
      </c>
      <c r="B269" s="5">
        <f t="shared" si="293"/>
        <v>1165.4041634347905</v>
      </c>
      <c r="C269" s="5">
        <f t="shared" si="294"/>
        <v>2964.1623339218177</v>
      </c>
      <c r="D269" s="5">
        <f t="shared" si="295"/>
        <v>4369.9335491295351</v>
      </c>
      <c r="E269" s="15">
        <f t="shared" si="296"/>
        <v>7.3918968618370677E-8</v>
      </c>
      <c r="F269" s="15">
        <f t="shared" si="297"/>
        <v>1.4562532485016048E-7</v>
      </c>
      <c r="G269" s="15">
        <f t="shared" si="298"/>
        <v>2.9728892047740438E-7</v>
      </c>
      <c r="H269" s="5">
        <f t="shared" si="299"/>
        <v>388918.26428058313</v>
      </c>
      <c r="I269" s="5">
        <f t="shared" si="300"/>
        <v>169827.9901830891</v>
      </c>
      <c r="J269" s="5">
        <f t="shared" si="301"/>
        <v>58747.518534825722</v>
      </c>
      <c r="K269" s="5">
        <f t="shared" si="302"/>
        <v>333719.64549562451</v>
      </c>
      <c r="L269" s="5">
        <f t="shared" si="303"/>
        <v>57293.754879609929</v>
      </c>
      <c r="M269" s="5">
        <f t="shared" si="304"/>
        <v>13443.572510737122</v>
      </c>
      <c r="N269" s="15">
        <f t="shared" si="305"/>
        <v>3.1147149256371964E-3</v>
      </c>
      <c r="O269" s="15">
        <f t="shared" si="306"/>
        <v>3.9233265402196515E-3</v>
      </c>
      <c r="P269" s="15">
        <f t="shared" si="307"/>
        <v>3.5584941120505587E-3</v>
      </c>
      <c r="Q269" s="5">
        <f t="shared" si="308"/>
        <v>5491.3684352111677</v>
      </c>
      <c r="R269" s="5">
        <f t="shared" si="309"/>
        <v>7482.6081025253807</v>
      </c>
      <c r="S269" s="5">
        <f t="shared" si="310"/>
        <v>4797.5964087491857</v>
      </c>
      <c r="T269" s="5">
        <f t="shared" si="311"/>
        <v>14.11959514261703</v>
      </c>
      <c r="U269" s="5">
        <f t="shared" si="312"/>
        <v>44.059922598497977</v>
      </c>
      <c r="V269" s="5">
        <f t="shared" si="313"/>
        <v>81.664664796099501</v>
      </c>
      <c r="W269" s="15">
        <f t="shared" si="314"/>
        <v>-1.0734613539272964E-2</v>
      </c>
      <c r="X269" s="15">
        <f t="shared" si="315"/>
        <v>-1.217998157191269E-2</v>
      </c>
      <c r="Y269" s="15">
        <f t="shared" si="316"/>
        <v>-9.7425357312937999E-3</v>
      </c>
      <c r="Z269" s="5">
        <f t="shared" si="338"/>
        <v>53.963239145596155</v>
      </c>
      <c r="AA269" s="5">
        <f t="shared" si="339"/>
        <v>21955.7535354916</v>
      </c>
      <c r="AB269" s="5">
        <f t="shared" si="340"/>
        <v>90347.161821349175</v>
      </c>
      <c r="AC269" s="16">
        <f t="shared" si="317"/>
        <v>0.9751712173320366</v>
      </c>
      <c r="AD269" s="16">
        <f t="shared" si="318"/>
        <v>3.0630224038954226</v>
      </c>
      <c r="AE269" s="16">
        <f t="shared" si="319"/>
        <v>18.714651677910272</v>
      </c>
      <c r="AF269" s="15">
        <f t="shared" si="320"/>
        <v>-4.0504037456468023E-3</v>
      </c>
      <c r="AG269" s="15">
        <f t="shared" si="321"/>
        <v>2.9673830763510267E-4</v>
      </c>
      <c r="AH269" s="15">
        <f t="shared" si="322"/>
        <v>9.7937136394747881E-3</v>
      </c>
      <c r="AI269" s="1">
        <f t="shared" si="286"/>
        <v>752161.11943753134</v>
      </c>
      <c r="AJ269" s="1">
        <f t="shared" si="287"/>
        <v>325665.50932839903</v>
      </c>
      <c r="AK269" s="1">
        <f t="shared" si="288"/>
        <v>113086.64067059255</v>
      </c>
      <c r="AL269" s="14">
        <f t="shared" si="323"/>
        <v>91.49871818225057</v>
      </c>
      <c r="AM269" s="14">
        <f t="shared" si="324"/>
        <v>22.384012773103787</v>
      </c>
      <c r="AN269" s="14">
        <f t="shared" si="325"/>
        <v>7.0132686332920775</v>
      </c>
      <c r="AO269" s="11">
        <f t="shared" si="326"/>
        <v>2.4244248058546583E-3</v>
      </c>
      <c r="AP269" s="11">
        <f t="shared" si="327"/>
        <v>3.0541358217393783E-3</v>
      </c>
      <c r="AQ269" s="11">
        <f t="shared" si="328"/>
        <v>2.7704865437241577E-3</v>
      </c>
      <c r="AR269" s="1">
        <f t="shared" si="341"/>
        <v>388918.26428058313</v>
      </c>
      <c r="AS269" s="1">
        <f t="shared" si="329"/>
        <v>169827.9901830891</v>
      </c>
      <c r="AT269" s="1">
        <f t="shared" si="330"/>
        <v>58747.518534825722</v>
      </c>
      <c r="AU269" s="1">
        <f t="shared" si="289"/>
        <v>77783.652856116634</v>
      </c>
      <c r="AV269" s="1">
        <f t="shared" si="290"/>
        <v>33965.598036617819</v>
      </c>
      <c r="AW269" s="1">
        <f t="shared" si="291"/>
        <v>11749.503706965144</v>
      </c>
      <c r="AX269" s="17">
        <f t="shared" si="331"/>
        <v>0.99</v>
      </c>
      <c r="AY269" s="17">
        <v>0.05</v>
      </c>
      <c r="AZ269" s="17">
        <v>0</v>
      </c>
      <c r="BA269" s="2">
        <f t="shared" si="342"/>
        <v>5617.8439297993191</v>
      </c>
      <c r="BB269" s="17">
        <f t="shared" si="332"/>
        <v>1.1266068204034588E-6</v>
      </c>
      <c r="BC269" s="17">
        <f t="shared" si="333"/>
        <v>1.0497159147081795E-3</v>
      </c>
      <c r="BD269" s="17">
        <f t="shared" si="334"/>
        <v>1.2486987926179258E-2</v>
      </c>
      <c r="BE269" s="1">
        <f t="shared" si="335"/>
        <v>53.423545958786924</v>
      </c>
      <c r="BF269" s="1">
        <f t="shared" si="336"/>
        <v>1074.7403728689642</v>
      </c>
      <c r="BG269" s="1">
        <f t="shared" si="337"/>
        <v>-1128.1639188277509</v>
      </c>
      <c r="BH269" s="12">
        <f t="shared" si="350"/>
        <v>1.6239127823139101</v>
      </c>
      <c r="BI269" s="2">
        <f t="shared" si="351"/>
        <v>2.2306802351559205E-7</v>
      </c>
      <c r="BJ269" s="2">
        <f t="shared" si="343"/>
        <v>1.0386968796922635E-5</v>
      </c>
      <c r="BK269" s="2">
        <f t="shared" si="344"/>
        <v>-1.5592486746854657E-5</v>
      </c>
      <c r="BL269" s="2">
        <f t="shared" si="352"/>
        <v>8.6755228522184355E-2</v>
      </c>
      <c r="BM269" s="2">
        <f t="shared" si="345"/>
        <v>1.7639980348758302</v>
      </c>
      <c r="BN269" s="2">
        <f t="shared" si="346"/>
        <v>-0.91601990416486845</v>
      </c>
      <c r="BO269" s="2">
        <f t="shared" si="347"/>
        <v>1427005.0787683262</v>
      </c>
      <c r="BP269" s="2">
        <f t="shared" si="348"/>
        <v>77.350107755837769</v>
      </c>
      <c r="BQ269" s="2">
        <f t="shared" si="349"/>
        <v>0</v>
      </c>
      <c r="BR269" s="11">
        <f t="shared" si="353"/>
        <v>3.3379098889031206E-2</v>
      </c>
      <c r="BS269" s="11"/>
      <c r="BT269" s="11"/>
    </row>
    <row r="270" spans="1:72" x14ac:dyDescent="0.3">
      <c r="A270" s="2">
        <f t="shared" si="292"/>
        <v>2224</v>
      </c>
      <c r="B270" s="5">
        <f t="shared" si="293"/>
        <v>1165.4042452729907</v>
      </c>
      <c r="C270" s="5">
        <f t="shared" si="294"/>
        <v>2964.1627439960653</v>
      </c>
      <c r="D270" s="5">
        <f t="shared" si="295"/>
        <v>4369.9347833057209</v>
      </c>
      <c r="E270" s="15">
        <f t="shared" si="296"/>
        <v>7.0223020187452136E-8</v>
      </c>
      <c r="F270" s="15">
        <f t="shared" si="297"/>
        <v>1.3834405860765245E-7</v>
      </c>
      <c r="G270" s="15">
        <f t="shared" si="298"/>
        <v>2.8242447445353414E-7</v>
      </c>
      <c r="H270" s="5">
        <f t="shared" si="299"/>
        <v>390117.55569581536</v>
      </c>
      <c r="I270" s="5">
        <f t="shared" si="300"/>
        <v>170487.64635722572</v>
      </c>
      <c r="J270" s="5">
        <f t="shared" si="301"/>
        <v>58954.499209613445</v>
      </c>
      <c r="K270" s="5">
        <f t="shared" si="302"/>
        <v>334748.69967067271</v>
      </c>
      <c r="L270" s="5">
        <f t="shared" si="303"/>
        <v>57516.290798320631</v>
      </c>
      <c r="M270" s="5">
        <f t="shared" si="304"/>
        <v>13490.933419609568</v>
      </c>
      <c r="N270" s="15">
        <f t="shared" si="305"/>
        <v>3.0835888415257084E-3</v>
      </c>
      <c r="O270" s="15">
        <f t="shared" si="306"/>
        <v>3.8841217367986403E-3</v>
      </c>
      <c r="P270" s="15">
        <f t="shared" si="307"/>
        <v>3.5229407089982789E-3</v>
      </c>
      <c r="Q270" s="5">
        <f t="shared" si="308"/>
        <v>5449.1724518209412</v>
      </c>
      <c r="R270" s="5">
        <f t="shared" si="309"/>
        <v>7420.1804698447741</v>
      </c>
      <c r="S270" s="5">
        <f t="shared" si="310"/>
        <v>4767.5939835846166</v>
      </c>
      <c r="T270" s="5">
        <f t="shared" si="311"/>
        <v>13.96802674543004</v>
      </c>
      <c r="U270" s="5">
        <f t="shared" si="312"/>
        <v>43.523273553188375</v>
      </c>
      <c r="V270" s="5">
        <f t="shared" si="313"/>
        <v>80.869043881339365</v>
      </c>
      <c r="W270" s="15">
        <f t="shared" si="314"/>
        <v>-1.0734613539272964E-2</v>
      </c>
      <c r="X270" s="15">
        <f t="shared" si="315"/>
        <v>-1.217998157191269E-2</v>
      </c>
      <c r="Y270" s="15">
        <f t="shared" si="316"/>
        <v>-9.7425357312937999E-3</v>
      </c>
      <c r="Z270" s="5">
        <f t="shared" si="338"/>
        <v>53.333344307265691</v>
      </c>
      <c r="AA270" s="5">
        <f t="shared" si="339"/>
        <v>21779.887454439049</v>
      </c>
      <c r="AB270" s="5">
        <f t="shared" si="340"/>
        <v>90664.677645554562</v>
      </c>
      <c r="AC270" s="16">
        <f t="shared" si="317"/>
        <v>0.97122138018070792</v>
      </c>
      <c r="AD270" s="16">
        <f t="shared" si="318"/>
        <v>3.0639313199798028</v>
      </c>
      <c r="AE270" s="16">
        <f t="shared" si="319"/>
        <v>18.897937617306241</v>
      </c>
      <c r="AF270" s="15">
        <f t="shared" si="320"/>
        <v>-4.0504037456468023E-3</v>
      </c>
      <c r="AG270" s="15">
        <f t="shared" si="321"/>
        <v>2.9673830763510267E-4</v>
      </c>
      <c r="AH270" s="15">
        <f t="shared" si="322"/>
        <v>9.7937136394747881E-3</v>
      </c>
      <c r="AI270" s="1">
        <f t="shared" si="286"/>
        <v>754728.6603498949</v>
      </c>
      <c r="AJ270" s="1">
        <f t="shared" si="287"/>
        <v>327064.55643217691</v>
      </c>
      <c r="AK270" s="1">
        <f t="shared" si="288"/>
        <v>113527.48031049845</v>
      </c>
      <c r="AL270" s="14">
        <f t="shared" si="323"/>
        <v>91.718331626694862</v>
      </c>
      <c r="AM270" s="14">
        <f t="shared" si="324"/>
        <v>22.451692950195948</v>
      </c>
      <c r="AN270" s="14">
        <f t="shared" si="325"/>
        <v>7.0325044980043758</v>
      </c>
      <c r="AO270" s="11">
        <f t="shared" si="326"/>
        <v>2.4001805577961118E-3</v>
      </c>
      <c r="AP270" s="11">
        <f t="shared" si="327"/>
        <v>3.0235944635219844E-3</v>
      </c>
      <c r="AQ270" s="11">
        <f t="shared" si="328"/>
        <v>2.7427816782869159E-3</v>
      </c>
      <c r="AR270" s="1">
        <f t="shared" si="341"/>
        <v>390117.55569581536</v>
      </c>
      <c r="AS270" s="1">
        <f t="shared" si="329"/>
        <v>170487.64635722572</v>
      </c>
      <c r="AT270" s="1">
        <f t="shared" si="330"/>
        <v>58954.499209613445</v>
      </c>
      <c r="AU270" s="1">
        <f t="shared" si="289"/>
        <v>78023.511139163078</v>
      </c>
      <c r="AV270" s="1">
        <f t="shared" si="290"/>
        <v>34097.529271445143</v>
      </c>
      <c r="AW270" s="1">
        <f t="shared" si="291"/>
        <v>11790.89984192269</v>
      </c>
      <c r="AX270" s="17">
        <f t="shared" si="331"/>
        <v>0.99</v>
      </c>
      <c r="AY270" s="17">
        <v>0.05</v>
      </c>
      <c r="AZ270" s="17">
        <v>0</v>
      </c>
      <c r="BA270" s="2">
        <f t="shared" si="342"/>
        <v>5624.8949222150441</v>
      </c>
      <c r="BB270" s="17">
        <f t="shared" si="332"/>
        <v>1.0976168347035565E-6</v>
      </c>
      <c r="BC270" s="17">
        <f t="shared" si="333"/>
        <v>1.0256759034245988E-3</v>
      </c>
      <c r="BD270" s="17">
        <f t="shared" si="334"/>
        <v>1.2347203435517205E-2</v>
      </c>
      <c r="BE270" s="1">
        <f t="shared" si="335"/>
        <v>52.79995232461647</v>
      </c>
      <c r="BF270" s="1">
        <f t="shared" si="336"/>
        <v>1066.6552669806347</v>
      </c>
      <c r="BG270" s="1">
        <f t="shared" si="337"/>
        <v>-1119.4552193052511</v>
      </c>
      <c r="BH270" s="12">
        <f t="shared" si="350"/>
        <v>1.6057481570185161</v>
      </c>
      <c r="BI270" s="2">
        <f t="shared" si="351"/>
        <v>2.173280127950326E-7</v>
      </c>
      <c r="BJ270" s="2">
        <f t="shared" si="343"/>
        <v>1.0151557928359403E-5</v>
      </c>
      <c r="BK270" s="2">
        <f t="shared" si="344"/>
        <v>-1.5245343267804783E-5</v>
      </c>
      <c r="BL270" s="2">
        <f t="shared" si="352"/>
        <v>8.4783473135827001E-2</v>
      </c>
      <c r="BM270" s="2">
        <f t="shared" si="345"/>
        <v>1.7307152180650289</v>
      </c>
      <c r="BN270" s="2">
        <f t="shared" si="346"/>
        <v>-0.89878157763208277</v>
      </c>
      <c r="BO270" s="2">
        <f t="shared" si="347"/>
        <v>1448311.1275144331</v>
      </c>
      <c r="BP270" s="2">
        <f t="shared" si="348"/>
        <v>78.277560760525404</v>
      </c>
      <c r="BQ270" s="2">
        <f t="shared" si="349"/>
        <v>0</v>
      </c>
      <c r="BR270" s="11">
        <f t="shared" si="353"/>
        <v>3.3345462794265729E-2</v>
      </c>
      <c r="BS270" s="11"/>
      <c r="BT270" s="11"/>
    </row>
    <row r="271" spans="1:72" x14ac:dyDescent="0.3">
      <c r="A271" s="2">
        <f t="shared" si="292"/>
        <v>2225</v>
      </c>
      <c r="B271" s="5">
        <f t="shared" si="293"/>
        <v>1165.4043230192863</v>
      </c>
      <c r="C271" s="5">
        <f t="shared" si="294"/>
        <v>2964.1631335666543</v>
      </c>
      <c r="D271" s="5">
        <f t="shared" si="295"/>
        <v>4369.9359557734288</v>
      </c>
      <c r="E271" s="15">
        <f t="shared" si="296"/>
        <v>6.6711869178079529E-8</v>
      </c>
      <c r="F271" s="15">
        <f t="shared" si="297"/>
        <v>1.3142685567726982E-7</v>
      </c>
      <c r="G271" s="15">
        <f t="shared" si="298"/>
        <v>2.6830325073085743E-7</v>
      </c>
      <c r="H271" s="5">
        <f t="shared" si="299"/>
        <v>391308.52240506362</v>
      </c>
      <c r="I271" s="5">
        <f t="shared" si="300"/>
        <v>171143.24645080726</v>
      </c>
      <c r="J271" s="5">
        <f t="shared" si="301"/>
        <v>59160.133183387079</v>
      </c>
      <c r="K271" s="5">
        <f t="shared" si="302"/>
        <v>335770.61168889096</v>
      </c>
      <c r="L271" s="5">
        <f t="shared" si="303"/>
        <v>57737.45868193081</v>
      </c>
      <c r="M271" s="5">
        <f t="shared" si="304"/>
        <v>13537.986318821557</v>
      </c>
      <c r="N271" s="15">
        <f t="shared" si="305"/>
        <v>3.0527736753678258E-3</v>
      </c>
      <c r="O271" s="15">
        <f t="shared" si="306"/>
        <v>3.8453085298162382E-3</v>
      </c>
      <c r="P271" s="15">
        <f t="shared" si="307"/>
        <v>3.4877423042942723E-3</v>
      </c>
      <c r="Q271" s="5">
        <f t="shared" si="308"/>
        <v>5407.1345711106478</v>
      </c>
      <c r="R271" s="5">
        <f t="shared" si="309"/>
        <v>7357.9891287602968</v>
      </c>
      <c r="S271" s="5">
        <f t="shared" si="310"/>
        <v>4737.6129389495427</v>
      </c>
      <c r="T271" s="5">
        <f t="shared" si="311"/>
        <v>13.81808537641162</v>
      </c>
      <c r="U271" s="5">
        <f t="shared" si="312"/>
        <v>42.993160883361227</v>
      </c>
      <c r="V271" s="5">
        <f t="shared" si="313"/>
        <v>80.081174331769844</v>
      </c>
      <c r="W271" s="15">
        <f t="shared" si="314"/>
        <v>-1.0734613539272964E-2</v>
      </c>
      <c r="X271" s="15">
        <f t="shared" si="315"/>
        <v>-1.217998157191269E-2</v>
      </c>
      <c r="Y271" s="15">
        <f t="shared" si="316"/>
        <v>-9.7425357312937999E-3</v>
      </c>
      <c r="Z271" s="5">
        <f t="shared" si="338"/>
        <v>52.709166239383549</v>
      </c>
      <c r="AA271" s="5">
        <f t="shared" si="339"/>
        <v>21604.586180929589</v>
      </c>
      <c r="AB271" s="5">
        <f t="shared" si="340"/>
        <v>90980.084697968618</v>
      </c>
      <c r="AC271" s="16">
        <f t="shared" si="317"/>
        <v>0.96728754146457174</v>
      </c>
      <c r="AD271" s="16">
        <f t="shared" si="318"/>
        <v>3.0648405057744039</v>
      </c>
      <c r="AE271" s="16">
        <f t="shared" si="319"/>
        <v>19.083018606706798</v>
      </c>
      <c r="AF271" s="15">
        <f t="shared" si="320"/>
        <v>-4.0504037456468023E-3</v>
      </c>
      <c r="AG271" s="15">
        <f t="shared" si="321"/>
        <v>2.9673830763510267E-4</v>
      </c>
      <c r="AH271" s="15">
        <f t="shared" si="322"/>
        <v>9.7937136394747881E-3</v>
      </c>
      <c r="AI271" s="1">
        <f t="shared" si="286"/>
        <v>757279.30545406847</v>
      </c>
      <c r="AJ271" s="1">
        <f t="shared" si="287"/>
        <v>328455.63006040436</v>
      </c>
      <c r="AK271" s="1">
        <f t="shared" si="288"/>
        <v>113965.63212137129</v>
      </c>
      <c r="AL271" s="14">
        <f t="shared" si="323"/>
        <v>91.93627077749511</v>
      </c>
      <c r="AM271" s="14">
        <f t="shared" si="324"/>
        <v>22.518898916551848</v>
      </c>
      <c r="AN271" s="14">
        <f t="shared" si="325"/>
        <v>7.0516002362490768</v>
      </c>
      <c r="AO271" s="11">
        <f t="shared" si="326"/>
        <v>2.3761787522181507E-3</v>
      </c>
      <c r="AP271" s="11">
        <f t="shared" si="327"/>
        <v>2.9933585188867645E-3</v>
      </c>
      <c r="AQ271" s="11">
        <f t="shared" si="328"/>
        <v>2.7153538615040467E-3</v>
      </c>
      <c r="AR271" s="1">
        <f t="shared" si="341"/>
        <v>391308.52240506362</v>
      </c>
      <c r="AS271" s="1">
        <f t="shared" si="329"/>
        <v>171143.24645080726</v>
      </c>
      <c r="AT271" s="1">
        <f t="shared" si="330"/>
        <v>59160.133183387079</v>
      </c>
      <c r="AU271" s="1">
        <f t="shared" si="289"/>
        <v>78261.704481012726</v>
      </c>
      <c r="AV271" s="1">
        <f t="shared" si="290"/>
        <v>34228.649290161455</v>
      </c>
      <c r="AW271" s="1">
        <f t="shared" si="291"/>
        <v>11832.026636677416</v>
      </c>
      <c r="AX271" s="17">
        <f t="shared" si="331"/>
        <v>0.99</v>
      </c>
      <c r="AY271" s="17">
        <v>0.05</v>
      </c>
      <c r="AZ271" s="17">
        <v>0</v>
      </c>
      <c r="BA271" s="2">
        <f t="shared" si="342"/>
        <v>5631.8690022568799</v>
      </c>
      <c r="BB271" s="17">
        <f t="shared" si="332"/>
        <v>1.0693588270167674E-6</v>
      </c>
      <c r="BC271" s="17">
        <f t="shared" si="333"/>
        <v>1.0021732466770706E-3</v>
      </c>
      <c r="BD271" s="17">
        <f t="shared" si="334"/>
        <v>1.2208823421849384E-2</v>
      </c>
      <c r="BE271" s="1">
        <f t="shared" si="335"/>
        <v>52.182018211977528</v>
      </c>
      <c r="BF271" s="1">
        <f t="shared" si="336"/>
        <v>1058.5777707704228</v>
      </c>
      <c r="BG271" s="1">
        <f t="shared" si="337"/>
        <v>-1110.7597889824001</v>
      </c>
      <c r="BH271" s="12">
        <f t="shared" si="350"/>
        <v>1.5877664261290625</v>
      </c>
      <c r="BI271" s="2">
        <f t="shared" si="351"/>
        <v>2.1173293339648983E-7</v>
      </c>
      <c r="BJ271" s="2">
        <f t="shared" si="343"/>
        <v>9.9212973451351799E-6</v>
      </c>
      <c r="BK271" s="2">
        <f t="shared" si="344"/>
        <v>-1.490553693458982E-5</v>
      </c>
      <c r="BL271" s="2">
        <f t="shared" si="352"/>
        <v>8.2852901311870175E-2</v>
      </c>
      <c r="BM271" s="2">
        <f t="shared" si="345"/>
        <v>1.6979630366502099</v>
      </c>
      <c r="BN271" s="2">
        <f t="shared" si="346"/>
        <v>-0.88181355022022889</v>
      </c>
      <c r="BO271" s="2">
        <f t="shared" si="347"/>
        <v>1469935.7429469507</v>
      </c>
      <c r="BP271" s="2">
        <f t="shared" si="348"/>
        <v>79.216165039011841</v>
      </c>
      <c r="BQ271" s="2">
        <f t="shared" si="349"/>
        <v>0</v>
      </c>
      <c r="BR271" s="11">
        <f t="shared" si="353"/>
        <v>3.3312159984963924E-2</v>
      </c>
      <c r="BS271" s="11"/>
      <c r="BT271" s="11"/>
    </row>
    <row r="272" spans="1:72" x14ac:dyDescent="0.3">
      <c r="A272" s="2">
        <f t="shared" si="292"/>
        <v>2226</v>
      </c>
      <c r="B272" s="5">
        <f t="shared" si="293"/>
        <v>1165.4043968782721</v>
      </c>
      <c r="C272" s="5">
        <f t="shared" si="294"/>
        <v>2964.1635036587622</v>
      </c>
      <c r="D272" s="5">
        <f t="shared" si="295"/>
        <v>4369.9370696180504</v>
      </c>
      <c r="E272" s="15">
        <f t="shared" si="296"/>
        <v>6.337627571917555E-8</v>
      </c>
      <c r="F272" s="15">
        <f t="shared" si="297"/>
        <v>1.2485551289340633E-7</v>
      </c>
      <c r="G272" s="15">
        <f t="shared" si="298"/>
        <v>2.5488808819431452E-7</v>
      </c>
      <c r="H272" s="5">
        <f t="shared" si="299"/>
        <v>392491.18584813934</v>
      </c>
      <c r="I272" s="5">
        <f t="shared" si="300"/>
        <v>171794.790217159</v>
      </c>
      <c r="J272" s="5">
        <f t="shared" si="301"/>
        <v>59364.422063890699</v>
      </c>
      <c r="K272" s="5">
        <f t="shared" si="302"/>
        <v>336785.39990023355</v>
      </c>
      <c r="L272" s="5">
        <f t="shared" si="303"/>
        <v>57957.258432305491</v>
      </c>
      <c r="M272" s="5">
        <f t="shared" si="304"/>
        <v>13584.731568932955</v>
      </c>
      <c r="N272" s="15">
        <f t="shared" si="305"/>
        <v>3.0222663211598721E-3</v>
      </c>
      <c r="O272" s="15">
        <f t="shared" si="306"/>
        <v>3.806883007884565E-3</v>
      </c>
      <c r="P272" s="15">
        <f t="shared" si="307"/>
        <v>3.4528953575916344E-3</v>
      </c>
      <c r="Q272" s="5">
        <f t="shared" si="308"/>
        <v>5365.2577889580771</v>
      </c>
      <c r="R272" s="5">
        <f t="shared" si="309"/>
        <v>7296.0396979928746</v>
      </c>
      <c r="S272" s="5">
        <f t="shared" si="310"/>
        <v>4707.6568841664148</v>
      </c>
      <c r="T272" s="5">
        <f t="shared" si="311"/>
        <v>13.669753570043163</v>
      </c>
      <c r="U272" s="5">
        <f t="shared" si="312"/>
        <v>42.469504976083613</v>
      </c>
      <c r="V272" s="5">
        <f t="shared" si="313"/>
        <v>79.300980629438612</v>
      </c>
      <c r="W272" s="15">
        <f t="shared" si="314"/>
        <v>-1.0734613539272964E-2</v>
      </c>
      <c r="X272" s="15">
        <f t="shared" si="315"/>
        <v>-1.217998157191269E-2</v>
      </c>
      <c r="Y272" s="15">
        <f t="shared" si="316"/>
        <v>-9.7425357312937999E-3</v>
      </c>
      <c r="Z272" s="5">
        <f t="shared" si="338"/>
        <v>52.090692656475547</v>
      </c>
      <c r="AA272" s="5">
        <f t="shared" si="339"/>
        <v>21429.867142819792</v>
      </c>
      <c r="AB272" s="5">
        <f t="shared" si="340"/>
        <v>91293.385495824507</v>
      </c>
      <c r="AC272" s="16">
        <f t="shared" si="317"/>
        <v>0.96336963638350614</v>
      </c>
      <c r="AD272" s="16">
        <f t="shared" si="318"/>
        <v>3.0657499613592591</v>
      </c>
      <c r="AE272" s="16">
        <f t="shared" si="319"/>
        <v>19.269912226317654</v>
      </c>
      <c r="AF272" s="15">
        <f t="shared" si="320"/>
        <v>-4.0504037456468023E-3</v>
      </c>
      <c r="AG272" s="15">
        <f t="shared" si="321"/>
        <v>2.9673830763510267E-4</v>
      </c>
      <c r="AH272" s="15">
        <f t="shared" si="322"/>
        <v>9.7937136394747881E-3</v>
      </c>
      <c r="AI272" s="1">
        <f t="shared" si="286"/>
        <v>759813.07938967436</v>
      </c>
      <c r="AJ272" s="1">
        <f t="shared" si="287"/>
        <v>329838.7163445254</v>
      </c>
      <c r="AK272" s="1">
        <f t="shared" si="288"/>
        <v>114401.09554591158</v>
      </c>
      <c r="AL272" s="14">
        <f t="shared" si="323"/>
        <v>92.152543220542981</v>
      </c>
      <c r="AM272" s="14">
        <f t="shared" si="324"/>
        <v>22.585631983080578</v>
      </c>
      <c r="AN272" s="14">
        <f t="shared" si="325"/>
        <v>7.0705563502810458</v>
      </c>
      <c r="AO272" s="11">
        <f t="shared" si="326"/>
        <v>2.3524169646959693E-3</v>
      </c>
      <c r="AP272" s="11">
        <f t="shared" si="327"/>
        <v>2.9634249336978969E-3</v>
      </c>
      <c r="AQ272" s="11">
        <f t="shared" si="328"/>
        <v>2.6882003228890063E-3</v>
      </c>
      <c r="AR272" s="1">
        <f t="shared" si="341"/>
        <v>392491.18584813934</v>
      </c>
      <c r="AS272" s="1">
        <f t="shared" si="329"/>
        <v>171794.790217159</v>
      </c>
      <c r="AT272" s="1">
        <f t="shared" si="330"/>
        <v>59364.422063890699</v>
      </c>
      <c r="AU272" s="1">
        <f t="shared" si="289"/>
        <v>78498.237169627871</v>
      </c>
      <c r="AV272" s="1">
        <f t="shared" si="290"/>
        <v>34358.958043431798</v>
      </c>
      <c r="AW272" s="1">
        <f t="shared" si="291"/>
        <v>11872.884412778141</v>
      </c>
      <c r="AX272" s="17">
        <f t="shared" si="331"/>
        <v>0.99</v>
      </c>
      <c r="AY272" s="17">
        <v>0.05</v>
      </c>
      <c r="AZ272" s="17">
        <v>0</v>
      </c>
      <c r="BA272" s="2">
        <f t="shared" si="342"/>
        <v>5638.7671665650387</v>
      </c>
      <c r="BB272" s="17">
        <f t="shared" si="332"/>
        <v>1.0418149491743139E-6</v>
      </c>
      <c r="BC272" s="17">
        <f t="shared" si="333"/>
        <v>9.7919649433912182E-4</v>
      </c>
      <c r="BD272" s="17">
        <f t="shared" si="334"/>
        <v>1.2071838850494178E-2</v>
      </c>
      <c r="BE272" s="1">
        <f t="shared" si="335"/>
        <v>51.56973146104847</v>
      </c>
      <c r="BF272" s="1">
        <f t="shared" si="336"/>
        <v>1050.5093063605875</v>
      </c>
      <c r="BG272" s="1">
        <f t="shared" si="337"/>
        <v>-1102.0790378216359</v>
      </c>
      <c r="BH272" s="12">
        <f t="shared" si="350"/>
        <v>1.5699663950808056</v>
      </c>
      <c r="BI272" s="2">
        <f t="shared" si="351"/>
        <v>2.0627925139867535E-7</v>
      </c>
      <c r="BJ272" s="2">
        <f t="shared" si="343"/>
        <v>9.6960823659386189E-6</v>
      </c>
      <c r="BK272" s="2">
        <f t="shared" si="344"/>
        <v>-1.457292932323006E-5</v>
      </c>
      <c r="BL272" s="2">
        <f t="shared" si="352"/>
        <v>8.0962787997332544E-2</v>
      </c>
      <c r="BM272" s="2">
        <f t="shared" si="345"/>
        <v>1.6657364359847198</v>
      </c>
      <c r="BN272" s="2">
        <f t="shared" si="346"/>
        <v>-0.86511352705147826</v>
      </c>
      <c r="BO272" s="2">
        <f t="shared" si="347"/>
        <v>1491883.6904402506</v>
      </c>
      <c r="BP272" s="2">
        <f t="shared" si="348"/>
        <v>80.166054727371446</v>
      </c>
      <c r="BQ272" s="2">
        <f t="shared" si="349"/>
        <v>0</v>
      </c>
      <c r="BR272" s="11">
        <f t="shared" si="353"/>
        <v>3.3279187190795562E-2</v>
      </c>
      <c r="BS272" s="11"/>
      <c r="BT272" s="11"/>
    </row>
    <row r="273" spans="1:72" x14ac:dyDescent="0.3">
      <c r="A273" s="2">
        <f t="shared" si="292"/>
        <v>2227</v>
      </c>
      <c r="B273" s="5">
        <f t="shared" si="293"/>
        <v>1165.4044670443129</v>
      </c>
      <c r="C273" s="5">
        <f t="shared" si="294"/>
        <v>2964.1638552463087</v>
      </c>
      <c r="D273" s="5">
        <f t="shared" si="295"/>
        <v>4369.9381277707107</v>
      </c>
      <c r="E273" s="15">
        <f t="shared" si="296"/>
        <v>6.0207461933216772E-8</v>
      </c>
      <c r="F273" s="15">
        <f t="shared" si="297"/>
        <v>1.1861273724873601E-7</v>
      </c>
      <c r="G273" s="15">
        <f t="shared" si="298"/>
        <v>2.4214368378459877E-7</v>
      </c>
      <c r="H273" s="5">
        <f t="shared" si="299"/>
        <v>393665.56818110426</v>
      </c>
      <c r="I273" s="5">
        <f t="shared" si="300"/>
        <v>172442.27797130554</v>
      </c>
      <c r="J273" s="5">
        <f t="shared" si="301"/>
        <v>59567.367612256268</v>
      </c>
      <c r="K273" s="5">
        <f t="shared" si="302"/>
        <v>337793.08327135118</v>
      </c>
      <c r="L273" s="5">
        <f t="shared" si="303"/>
        <v>58175.690141453524</v>
      </c>
      <c r="M273" s="5">
        <f t="shared" si="304"/>
        <v>13631.169565927948</v>
      </c>
      <c r="N273" s="15">
        <f t="shared" si="305"/>
        <v>2.992063704115866E-3</v>
      </c>
      <c r="O273" s="15">
        <f t="shared" si="306"/>
        <v>3.7688412988541309E-3</v>
      </c>
      <c r="P273" s="15">
        <f t="shared" si="307"/>
        <v>3.4183963635463499E-3</v>
      </c>
      <c r="Q273" s="5">
        <f t="shared" si="308"/>
        <v>5323.5450088417883</v>
      </c>
      <c r="R273" s="5">
        <f t="shared" si="309"/>
        <v>7234.337622286851</v>
      </c>
      <c r="S273" s="5">
        <f t="shared" si="310"/>
        <v>4677.7293555250781</v>
      </c>
      <c r="T273" s="5">
        <f t="shared" si="311"/>
        <v>13.523014048291653</v>
      </c>
      <c r="U273" s="5">
        <f t="shared" si="312"/>
        <v>41.952227188106662</v>
      </c>
      <c r="V273" s="5">
        <f t="shared" si="313"/>
        <v>78.528387992129666</v>
      </c>
      <c r="W273" s="15">
        <f t="shared" si="314"/>
        <v>-1.0734613539272964E-2</v>
      </c>
      <c r="X273" s="15">
        <f t="shared" si="315"/>
        <v>-1.217998157191269E-2</v>
      </c>
      <c r="Y273" s="15">
        <f t="shared" si="316"/>
        <v>-9.7425357312937999E-3</v>
      </c>
      <c r="Z273" s="5">
        <f t="shared" si="338"/>
        <v>51.477910162982482</v>
      </c>
      <c r="AA273" s="5">
        <f t="shared" si="339"/>
        <v>21255.747274470818</v>
      </c>
      <c r="AB273" s="5">
        <f t="shared" si="340"/>
        <v>91604.582797682291</v>
      </c>
      <c r="AC273" s="16">
        <f t="shared" si="317"/>
        <v>0.95946760039985601</v>
      </c>
      <c r="AD273" s="16">
        <f t="shared" si="318"/>
        <v>3.0666596868144254</v>
      </c>
      <c r="AE273" s="16">
        <f t="shared" si="319"/>
        <v>19.458636228520025</v>
      </c>
      <c r="AF273" s="15">
        <f t="shared" si="320"/>
        <v>-4.0504037456468023E-3</v>
      </c>
      <c r="AG273" s="15">
        <f t="shared" si="321"/>
        <v>2.9673830763510267E-4</v>
      </c>
      <c r="AH273" s="15">
        <f t="shared" si="322"/>
        <v>9.7937136394747881E-3</v>
      </c>
      <c r="AI273" s="1">
        <f t="shared" si="286"/>
        <v>762330.00862033491</v>
      </c>
      <c r="AJ273" s="1">
        <f t="shared" si="287"/>
        <v>331213.80275350466</v>
      </c>
      <c r="AK273" s="1">
        <f t="shared" si="288"/>
        <v>114833.87040409856</v>
      </c>
      <c r="AL273" s="14">
        <f t="shared" si="323"/>
        <v>92.36715661449476</v>
      </c>
      <c r="AM273" s="14">
        <f t="shared" si="324"/>
        <v>22.651893499792944</v>
      </c>
      <c r="AN273" s="14">
        <f t="shared" si="325"/>
        <v>7.0893733514262385</v>
      </c>
      <c r="AO273" s="11">
        <f t="shared" si="326"/>
        <v>2.3288927950490096E-3</v>
      </c>
      <c r="AP273" s="11">
        <f t="shared" si="327"/>
        <v>2.9337906843609177E-3</v>
      </c>
      <c r="AQ273" s="11">
        <f t="shared" si="328"/>
        <v>2.6613183196601163E-3</v>
      </c>
      <c r="AR273" s="1">
        <f t="shared" si="341"/>
        <v>393665.56818110426</v>
      </c>
      <c r="AS273" s="1">
        <f t="shared" si="329"/>
        <v>172442.27797130554</v>
      </c>
      <c r="AT273" s="1">
        <f t="shared" si="330"/>
        <v>59567.367612256268</v>
      </c>
      <c r="AU273" s="1">
        <f t="shared" si="289"/>
        <v>78733.113636220864</v>
      </c>
      <c r="AV273" s="1">
        <f t="shared" si="290"/>
        <v>34488.455594261111</v>
      </c>
      <c r="AW273" s="1">
        <f t="shared" si="291"/>
        <v>11913.473522451255</v>
      </c>
      <c r="AX273" s="17">
        <f t="shared" si="331"/>
        <v>0.99</v>
      </c>
      <c r="AY273" s="17">
        <v>0.05</v>
      </c>
      <c r="AZ273" s="17">
        <v>0</v>
      </c>
      <c r="BA273" s="2">
        <f t="shared" si="342"/>
        <v>5645.5903991158048</v>
      </c>
      <c r="BB273" s="17">
        <f t="shared" si="332"/>
        <v>1.0149677593095764E-6</v>
      </c>
      <c r="BC273" s="17">
        <f t="shared" si="333"/>
        <v>9.5673441615239975E-4</v>
      </c>
      <c r="BD273" s="17">
        <f t="shared" si="334"/>
        <v>1.1936240569894454E-2</v>
      </c>
      <c r="BE273" s="1">
        <f t="shared" si="335"/>
        <v>50.963078812933524</v>
      </c>
      <c r="BF273" s="1">
        <f t="shared" si="336"/>
        <v>1042.4512587650172</v>
      </c>
      <c r="BG273" s="1">
        <f t="shared" si="337"/>
        <v>-1093.4143375779508</v>
      </c>
      <c r="BH273" s="12">
        <f t="shared" si="350"/>
        <v>1.5523468547541264</v>
      </c>
      <c r="BI273" s="2">
        <f t="shared" si="351"/>
        <v>2.0096351332734089E-7</v>
      </c>
      <c r="BJ273" s="2">
        <f t="shared" si="343"/>
        <v>9.4758100872189528E-6</v>
      </c>
      <c r="BK273" s="2">
        <f t="shared" si="344"/>
        <v>-1.4247383894239427E-5</v>
      </c>
      <c r="BL273" s="2">
        <f t="shared" si="352"/>
        <v>7.911241565767857E-2</v>
      </c>
      <c r="BM273" s="2">
        <f t="shared" si="345"/>
        <v>1.6340302770635116</v>
      </c>
      <c r="BN273" s="2">
        <f t="shared" si="346"/>
        <v>-0.84867915394109927</v>
      </c>
      <c r="BO273" s="2">
        <f t="shared" si="347"/>
        <v>1514159.8066642007</v>
      </c>
      <c r="BP273" s="2">
        <f t="shared" si="348"/>
        <v>81.127365575341173</v>
      </c>
      <c r="BQ273" s="2">
        <f t="shared" si="349"/>
        <v>0</v>
      </c>
      <c r="BR273" s="11">
        <f t="shared" si="353"/>
        <v>3.324654117279488E-2</v>
      </c>
      <c r="BS273" s="11"/>
      <c r="BT273" s="11"/>
    </row>
    <row r="274" spans="1:72" x14ac:dyDescent="0.3">
      <c r="A274" s="2">
        <f t="shared" si="292"/>
        <v>2228</v>
      </c>
      <c r="B274" s="5">
        <f t="shared" si="293"/>
        <v>1165.4045337020557</v>
      </c>
      <c r="C274" s="5">
        <f t="shared" si="294"/>
        <v>2964.1641892545176</v>
      </c>
      <c r="D274" s="5">
        <f t="shared" si="295"/>
        <v>4369.9391330159815</v>
      </c>
      <c r="E274" s="15">
        <f t="shared" si="296"/>
        <v>5.7197088836555931E-8</v>
      </c>
      <c r="F274" s="15">
        <f t="shared" si="297"/>
        <v>1.126821003862992E-7</v>
      </c>
      <c r="G274" s="15">
        <f t="shared" si="298"/>
        <v>2.3003649959536881E-7</v>
      </c>
      <c r="H274" s="5">
        <f t="shared" si="299"/>
        <v>394831.69225828466</v>
      </c>
      <c r="I274" s="5">
        <f t="shared" si="300"/>
        <v>173085.71057943188</v>
      </c>
      <c r="J274" s="5">
        <f t="shared" si="301"/>
        <v>59768.97173975547</v>
      </c>
      <c r="K274" s="5">
        <f t="shared" si="302"/>
        <v>338793.68137006607</v>
      </c>
      <c r="L274" s="5">
        <f t="shared" si="303"/>
        <v>58392.754087944988</v>
      </c>
      <c r="M274" s="5">
        <f t="shared" si="304"/>
        <v>13677.300740457908</v>
      </c>
      <c r="N274" s="15">
        <f t="shared" si="305"/>
        <v>2.9621627803169126E-3</v>
      </c>
      <c r="O274" s="15">
        <f t="shared" si="306"/>
        <v>3.7311795693988348E-3</v>
      </c>
      <c r="P274" s="15">
        <f t="shared" si="307"/>
        <v>3.3842418515037664E-3</v>
      </c>
      <c r="Q274" s="5">
        <f t="shared" si="308"/>
        <v>5281.9990431707038</v>
      </c>
      <c r="R274" s="5">
        <f t="shared" si="309"/>
        <v>7172.8881748271433</v>
      </c>
      <c r="S274" s="5">
        <f t="shared" si="310"/>
        <v>4647.8338168946302</v>
      </c>
      <c r="T274" s="5">
        <f t="shared" si="311"/>
        <v>13.377849718597083</v>
      </c>
      <c r="U274" s="5">
        <f t="shared" si="312"/>
        <v>41.44124983405483</v>
      </c>
      <c r="V274" s="5">
        <f t="shared" si="313"/>
        <v>77.763322366195439</v>
      </c>
      <c r="W274" s="15">
        <f t="shared" si="314"/>
        <v>-1.0734613539272964E-2</v>
      </c>
      <c r="X274" s="15">
        <f t="shared" si="315"/>
        <v>-1.217998157191269E-2</v>
      </c>
      <c r="Y274" s="15">
        <f t="shared" si="316"/>
        <v>-9.7425357312937999E-3</v>
      </c>
      <c r="Z274" s="5">
        <f t="shared" si="338"/>
        <v>50.870804287458057</v>
      </c>
      <c r="AA274" s="5">
        <f t="shared" si="339"/>
        <v>21082.243023017018</v>
      </c>
      <c r="AB274" s="5">
        <f t="shared" si="340"/>
        <v>91913.67959831917</v>
      </c>
      <c r="AC274" s="16">
        <f t="shared" si="317"/>
        <v>0.95558136923736969</v>
      </c>
      <c r="AD274" s="16">
        <f t="shared" si="318"/>
        <v>3.0675696822199834</v>
      </c>
      <c r="AE274" s="16">
        <f t="shared" si="319"/>
        <v>19.649208539556859</v>
      </c>
      <c r="AF274" s="15">
        <f t="shared" si="320"/>
        <v>-4.0504037456468023E-3</v>
      </c>
      <c r="AG274" s="15">
        <f t="shared" si="321"/>
        <v>2.9673830763510267E-4</v>
      </c>
      <c r="AH274" s="15">
        <f t="shared" si="322"/>
        <v>9.7937136394747881E-3</v>
      </c>
      <c r="AI274" s="1">
        <f t="shared" si="286"/>
        <v>764830.12139452226</v>
      </c>
      <c r="AJ274" s="1">
        <f t="shared" si="287"/>
        <v>332580.8780724153</v>
      </c>
      <c r="AK274" s="1">
        <f t="shared" si="288"/>
        <v>115263.95688613996</v>
      </c>
      <c r="AL274" s="14">
        <f t="shared" si="323"/>
        <v>92.580118687978043</v>
      </c>
      <c r="AM274" s="14">
        <f t="shared" si="324"/>
        <v>22.717684854784444</v>
      </c>
      <c r="AN274" s="14">
        <f t="shared" si="325"/>
        <v>7.1080517598095483</v>
      </c>
      <c r="AO274" s="11">
        <f t="shared" si="326"/>
        <v>2.3056038670985195E-3</v>
      </c>
      <c r="AP274" s="11">
        <f t="shared" si="327"/>
        <v>2.9044527775173084E-3</v>
      </c>
      <c r="AQ274" s="11">
        <f t="shared" si="328"/>
        <v>2.6347051364635152E-3</v>
      </c>
      <c r="AR274" s="1">
        <f t="shared" si="341"/>
        <v>394831.69225828466</v>
      </c>
      <c r="AS274" s="1">
        <f t="shared" si="329"/>
        <v>173085.71057943188</v>
      </c>
      <c r="AT274" s="1">
        <f t="shared" si="330"/>
        <v>59768.97173975547</v>
      </c>
      <c r="AU274" s="1">
        <f t="shared" si="289"/>
        <v>78966.338451656935</v>
      </c>
      <c r="AV274" s="1">
        <f t="shared" si="290"/>
        <v>34617.142115886374</v>
      </c>
      <c r="AW274" s="1">
        <f t="shared" si="291"/>
        <v>11953.794347951094</v>
      </c>
      <c r="AX274" s="17">
        <f t="shared" si="331"/>
        <v>0.99</v>
      </c>
      <c r="AY274" s="17">
        <v>0.05</v>
      </c>
      <c r="AZ274" s="17">
        <v>0</v>
      </c>
      <c r="BA274" s="2">
        <f t="shared" si="342"/>
        <v>5652.3396712811827</v>
      </c>
      <c r="BB274" s="17">
        <f t="shared" si="332"/>
        <v>9.8880021394308076E-7</v>
      </c>
      <c r="BC274" s="17">
        <f t="shared" si="333"/>
        <v>9.3477599856432313E-4</v>
      </c>
      <c r="BD274" s="17">
        <f t="shared" si="334"/>
        <v>1.1802019319226479E-2</v>
      </c>
      <c r="BE274" s="1">
        <f t="shared" si="335"/>
        <v>50.362045943521316</v>
      </c>
      <c r="BF274" s="1">
        <f t="shared" si="336"/>
        <v>1034.4049763770345</v>
      </c>
      <c r="BG274" s="1">
        <f t="shared" si="337"/>
        <v>-1084.7670223205555</v>
      </c>
      <c r="BH274" s="12">
        <f t="shared" si="350"/>
        <v>1.5349065824491162</v>
      </c>
      <c r="BI274" s="2">
        <f t="shared" si="351"/>
        <v>1.9578234458814366E-7</v>
      </c>
      <c r="BJ274" s="2">
        <f t="shared" si="343"/>
        <v>9.260379368894039E-6</v>
      </c>
      <c r="BK274" s="2">
        <f t="shared" si="344"/>
        <v>-1.3928766001139508E-5</v>
      </c>
      <c r="BL274" s="2">
        <f t="shared" si="352"/>
        <v>7.7301074428031386E-2</v>
      </c>
      <c r="BM274" s="2">
        <f t="shared" si="345"/>
        <v>1.6028393433001358</v>
      </c>
      <c r="BN274" s="2">
        <f t="shared" si="346"/>
        <v>-0.83250802149177405</v>
      </c>
      <c r="BO274" s="2">
        <f t="shared" si="347"/>
        <v>1536769.0006508201</v>
      </c>
      <c r="BP274" s="2">
        <f t="shared" si="348"/>
        <v>82.10023496573001</v>
      </c>
      <c r="BQ274" s="2">
        <f t="shared" si="349"/>
        <v>0</v>
      </c>
      <c r="BR274" s="11">
        <f t="shared" si="353"/>
        <v>3.3214218723063932E-2</v>
      </c>
      <c r="BS274" s="11"/>
      <c r="BT274" s="11"/>
    </row>
    <row r="275" spans="1:72" x14ac:dyDescent="0.3">
      <c r="A275" s="2">
        <f t="shared" si="292"/>
        <v>2229</v>
      </c>
      <c r="B275" s="5">
        <f t="shared" si="293"/>
        <v>1165.4045970269151</v>
      </c>
      <c r="C275" s="5">
        <f t="shared" si="294"/>
        <v>2964.164506562352</v>
      </c>
      <c r="D275" s="5">
        <f t="shared" si="295"/>
        <v>4369.9400879992081</v>
      </c>
      <c r="E275" s="15">
        <f t="shared" si="296"/>
        <v>5.4337234394728134E-8</v>
      </c>
      <c r="F275" s="15">
        <f t="shared" si="297"/>
        <v>1.0704799536698424E-7</v>
      </c>
      <c r="G275" s="15">
        <f t="shared" si="298"/>
        <v>2.1853467461560036E-7</v>
      </c>
      <c r="H275" s="5">
        <f t="shared" si="299"/>
        <v>395989.5816145023</v>
      </c>
      <c r="I275" s="5">
        <f t="shared" si="300"/>
        <v>173725.08944840872</v>
      </c>
      <c r="J275" s="5">
        <f t="shared" si="301"/>
        <v>59969.236504580651</v>
      </c>
      <c r="K275" s="5">
        <f t="shared" si="302"/>
        <v>339787.21435003652</v>
      </c>
      <c r="L275" s="5">
        <f t="shared" si="303"/>
        <v>58608.450733351485</v>
      </c>
      <c r="M275" s="5">
        <f t="shared" si="304"/>
        <v>13723.125557091509</v>
      </c>
      <c r="N275" s="15">
        <f t="shared" si="305"/>
        <v>2.9325605364085572E-3</v>
      </c>
      <c r="O275" s="15">
        <f t="shared" si="306"/>
        <v>3.6938940246187268E-3</v>
      </c>
      <c r="P275" s="15">
        <f t="shared" si="307"/>
        <v>3.3504283851892858E-3</v>
      </c>
      <c r="Q275" s="5">
        <f t="shared" si="308"/>
        <v>5240.6226146127192</v>
      </c>
      <c r="R275" s="5">
        <f t="shared" si="309"/>
        <v>7111.6964596644511</v>
      </c>
      <c r="S275" s="5">
        <f t="shared" si="310"/>
        <v>4617.9736603477668</v>
      </c>
      <c r="T275" s="5">
        <f t="shared" si="311"/>
        <v>13.234243671881472</v>
      </c>
      <c r="U275" s="5">
        <f t="shared" si="312"/>
        <v>40.936496174759014</v>
      </c>
      <c r="V275" s="5">
        <f t="shared" si="313"/>
        <v>77.005710419458666</v>
      </c>
      <c r="W275" s="15">
        <f t="shared" si="314"/>
        <v>-1.0734613539272964E-2</v>
      </c>
      <c r="X275" s="15">
        <f t="shared" si="315"/>
        <v>-1.217998157191269E-2</v>
      </c>
      <c r="Y275" s="15">
        <f t="shared" si="316"/>
        <v>-9.7425357312937999E-3</v>
      </c>
      <c r="Z275" s="5">
        <f t="shared" si="338"/>
        <v>50.269359516200559</v>
      </c>
      <c r="AA275" s="5">
        <f t="shared" si="339"/>
        <v>20909.370354674393</v>
      </c>
      <c r="AB275" s="5">
        <f t="shared" si="340"/>
        <v>92220.679123665541</v>
      </c>
      <c r="AC275" s="16">
        <f t="shared" si="317"/>
        <v>0.95171087888014039</v>
      </c>
      <c r="AD275" s="16">
        <f t="shared" si="318"/>
        <v>3.068479947656038</v>
      </c>
      <c r="AE275" s="16">
        <f t="shared" si="319"/>
        <v>19.8416472612356</v>
      </c>
      <c r="AF275" s="15">
        <f t="shared" si="320"/>
        <v>-4.0504037456468023E-3</v>
      </c>
      <c r="AG275" s="15">
        <f t="shared" si="321"/>
        <v>2.9673830763510267E-4</v>
      </c>
      <c r="AH275" s="15">
        <f t="shared" si="322"/>
        <v>9.7937136394747881E-3</v>
      </c>
      <c r="AI275" s="1">
        <f t="shared" si="286"/>
        <v>767313.44770672708</v>
      </c>
      <c r="AJ275" s="1">
        <f t="shared" si="287"/>
        <v>333939.93238106015</v>
      </c>
      <c r="AK275" s="1">
        <f t="shared" si="288"/>
        <v>115691.35554547707</v>
      </c>
      <c r="AL275" s="14">
        <f t="shared" si="323"/>
        <v>92.791437236844857</v>
      </c>
      <c r="AM275" s="14">
        <f t="shared" si="324"/>
        <v>22.783007473230935</v>
      </c>
      <c r="AN275" s="14">
        <f t="shared" si="325"/>
        <v>7.1265921040865488</v>
      </c>
      <c r="AO275" s="11">
        <f t="shared" si="326"/>
        <v>2.2825478284275343E-3</v>
      </c>
      <c r="AP275" s="11">
        <f t="shared" si="327"/>
        <v>2.8754082497421353E-3</v>
      </c>
      <c r="AQ275" s="11">
        <f t="shared" si="328"/>
        <v>2.6083580850988801E-3</v>
      </c>
      <c r="AR275" s="1">
        <f t="shared" si="341"/>
        <v>395989.5816145023</v>
      </c>
      <c r="AS275" s="1">
        <f t="shared" si="329"/>
        <v>173725.08944840872</v>
      </c>
      <c r="AT275" s="1">
        <f t="shared" si="330"/>
        <v>59969.236504580651</v>
      </c>
      <c r="AU275" s="1">
        <f t="shared" si="289"/>
        <v>79197.916322900463</v>
      </c>
      <c r="AV275" s="1">
        <f t="shared" si="290"/>
        <v>34745.017889681745</v>
      </c>
      <c r="AW275" s="1">
        <f t="shared" si="291"/>
        <v>11993.847300916132</v>
      </c>
      <c r="AX275" s="17">
        <f t="shared" si="331"/>
        <v>0.99</v>
      </c>
      <c r="AY275" s="17">
        <v>0.05</v>
      </c>
      <c r="AZ275" s="17">
        <v>0</v>
      </c>
      <c r="BA275" s="2">
        <f t="shared" si="342"/>
        <v>5659.0159418928069</v>
      </c>
      <c r="BB275" s="17">
        <f t="shared" si="332"/>
        <v>9.6329566015790778E-7</v>
      </c>
      <c r="BC275" s="17">
        <f t="shared" si="333"/>
        <v>9.1331044156151822E-4</v>
      </c>
      <c r="BD275" s="17">
        <f t="shared" si="334"/>
        <v>1.1669165735767652E-2</v>
      </c>
      <c r="BE275" s="1">
        <f t="shared" si="335"/>
        <v>49.766617496782693</v>
      </c>
      <c r="BF275" s="1">
        <f t="shared" si="336"/>
        <v>1026.3717714623187</v>
      </c>
      <c r="BG275" s="1">
        <f t="shared" si="337"/>
        <v>-1076.1383889591011</v>
      </c>
      <c r="BH275" s="12">
        <f t="shared" si="350"/>
        <v>1.5176443428290043</v>
      </c>
      <c r="BI275" s="2">
        <f t="shared" si="351"/>
        <v>1.9073244791741289E-7</v>
      </c>
      <c r="BJ275" s="2">
        <f t="shared" si="343"/>
        <v>9.0496908193486529E-6</v>
      </c>
      <c r="BK275" s="2">
        <f t="shared" si="344"/>
        <v>-1.3616942896881382E-5</v>
      </c>
      <c r="BL275" s="2">
        <f t="shared" si="352"/>
        <v>7.5528062251126182E-2</v>
      </c>
      <c r="BM275" s="2">
        <f t="shared" si="345"/>
        <v>1.5721583470717879</v>
      </c>
      <c r="BN275" s="2">
        <f t="shared" si="346"/>
        <v>-0.81659766905244913</v>
      </c>
      <c r="BO275" s="2">
        <f t="shared" si="347"/>
        <v>1559716.2548769531</v>
      </c>
      <c r="BP275" s="2">
        <f t="shared" si="348"/>
        <v>83.084801934062853</v>
      </c>
      <c r="BQ275" s="2">
        <f t="shared" si="349"/>
        <v>0</v>
      </c>
      <c r="BR275" s="11">
        <f t="shared" si="353"/>
        <v>3.3182216664507685E-2</v>
      </c>
      <c r="BS275" s="11"/>
      <c r="BT275" s="11"/>
    </row>
    <row r="276" spans="1:72" x14ac:dyDescent="0.3">
      <c r="A276" s="2">
        <f t="shared" si="292"/>
        <v>2230</v>
      </c>
      <c r="B276" s="5">
        <f t="shared" si="293"/>
        <v>1165.4046571855347</v>
      </c>
      <c r="C276" s="5">
        <f t="shared" si="294"/>
        <v>2964.1648080048267</v>
      </c>
      <c r="D276" s="5">
        <f t="shared" si="295"/>
        <v>4369.9409952334718</v>
      </c>
      <c r="E276" s="15">
        <f t="shared" si="296"/>
        <v>5.1620372674991723E-8</v>
      </c>
      <c r="F276" s="15">
        <f t="shared" si="297"/>
        <v>1.0169559559863502E-7</v>
      </c>
      <c r="G276" s="15">
        <f t="shared" si="298"/>
        <v>2.0760794088482034E-7</v>
      </c>
      <c r="H276" s="5">
        <f t="shared" si="299"/>
        <v>397139.26044750633</v>
      </c>
      <c r="I276" s="5">
        <f t="shared" si="300"/>
        <v>174360.41651538466</v>
      </c>
      <c r="J276" s="5">
        <f t="shared" si="301"/>
        <v>60168.164108655023</v>
      </c>
      <c r="K276" s="5">
        <f t="shared" si="302"/>
        <v>340773.70293559838</v>
      </c>
      <c r="L276" s="5">
        <f t="shared" si="303"/>
        <v>58822.780718709866</v>
      </c>
      <c r="M276" s="5">
        <f t="shared" si="304"/>
        <v>13768.644513572071</v>
      </c>
      <c r="N276" s="15">
        <f t="shared" si="305"/>
        <v>2.9032539892617226E-3</v>
      </c>
      <c r="O276" s="15">
        <f t="shared" si="306"/>
        <v>3.6569809076425486E-3</v>
      </c>
      <c r="P276" s="15">
        <f t="shared" si="307"/>
        <v>3.3169525623877316E-3</v>
      </c>
      <c r="Q276" s="5">
        <f t="shared" si="308"/>
        <v>5199.4183574214849</v>
      </c>
      <c r="R276" s="5">
        <f t="shared" si="309"/>
        <v>7050.7674141468697</v>
      </c>
      <c r="S276" s="5">
        <f t="shared" si="310"/>
        <v>4588.1522067969327</v>
      </c>
      <c r="T276" s="5">
        <f t="shared" si="311"/>
        <v>13.092179180579256</v>
      </c>
      <c r="U276" s="5">
        <f t="shared" si="312"/>
        <v>40.437890405731778</v>
      </c>
      <c r="V276" s="5">
        <f t="shared" si="313"/>
        <v>76.255479534183422</v>
      </c>
      <c r="W276" s="15">
        <f t="shared" si="314"/>
        <v>-1.0734613539272964E-2</v>
      </c>
      <c r="X276" s="15">
        <f t="shared" si="315"/>
        <v>-1.217998157191269E-2</v>
      </c>
      <c r="Y276" s="15">
        <f t="shared" si="316"/>
        <v>-9.7425357312937999E-3</v>
      </c>
      <c r="Z276" s="5">
        <f t="shared" si="338"/>
        <v>49.673559326321133</v>
      </c>
      <c r="AA276" s="5">
        <f t="shared" si="339"/>
        <v>20737.144761084499</v>
      </c>
      <c r="AB276" s="5">
        <f t="shared" si="340"/>
        <v>92525.584825786995</v>
      </c>
      <c r="AC276" s="16">
        <f t="shared" si="317"/>
        <v>0.94785606557155144</v>
      </c>
      <c r="AD276" s="16">
        <f t="shared" si="318"/>
        <v>3.0693904832027177</v>
      </c>
      <c r="AE276" s="16">
        <f t="shared" si="319"/>
        <v>20.035970672647611</v>
      </c>
      <c r="AF276" s="15">
        <f t="shared" si="320"/>
        <v>-4.0504037456468023E-3</v>
      </c>
      <c r="AG276" s="15">
        <f t="shared" si="321"/>
        <v>2.9673830763510267E-4</v>
      </c>
      <c r="AH276" s="15">
        <f t="shared" si="322"/>
        <v>9.7937136394747881E-3</v>
      </c>
      <c r="AI276" s="1">
        <f t="shared" si="286"/>
        <v>769780.0192589548</v>
      </c>
      <c r="AJ276" s="1">
        <f t="shared" si="287"/>
        <v>335290.95703263587</v>
      </c>
      <c r="AK276" s="1">
        <f t="shared" si="288"/>
        <v>116116.06729184551</v>
      </c>
      <c r="AL276" s="14">
        <f t="shared" si="323"/>
        <v>93.001120121470876</v>
      </c>
      <c r="AM276" s="14">
        <f t="shared" si="324"/>
        <v>22.847862816396976</v>
      </c>
      <c r="AN276" s="14">
        <f t="shared" si="325"/>
        <v>7.144994921179106</v>
      </c>
      <c r="AO276" s="11">
        <f t="shared" si="326"/>
        <v>2.259722350143259E-3</v>
      </c>
      <c r="AP276" s="11">
        <f t="shared" si="327"/>
        <v>2.8466541672447138E-3</v>
      </c>
      <c r="AQ276" s="11">
        <f t="shared" si="328"/>
        <v>2.5822745042478911E-3</v>
      </c>
      <c r="AR276" s="1">
        <f t="shared" si="341"/>
        <v>397139.26044750633</v>
      </c>
      <c r="AS276" s="1">
        <f t="shared" si="329"/>
        <v>174360.41651538466</v>
      </c>
      <c r="AT276" s="1">
        <f t="shared" si="330"/>
        <v>60168.164108655023</v>
      </c>
      <c r="AU276" s="1">
        <f t="shared" si="289"/>
        <v>79427.852089501277</v>
      </c>
      <c r="AV276" s="1">
        <f t="shared" si="290"/>
        <v>34872.083303076935</v>
      </c>
      <c r="AW276" s="1">
        <f t="shared" si="291"/>
        <v>12033.632821731006</v>
      </c>
      <c r="AX276" s="17">
        <f t="shared" si="331"/>
        <v>0.99</v>
      </c>
      <c r="AY276" s="17">
        <v>0.05</v>
      </c>
      <c r="AZ276" s="17">
        <v>0</v>
      </c>
      <c r="BA276" s="2">
        <f t="shared" si="342"/>
        <v>5665.6201573098915</v>
      </c>
      <c r="BB276" s="17">
        <f t="shared" si="332"/>
        <v>9.3843782786799382E-7</v>
      </c>
      <c r="BC276" s="17">
        <f t="shared" si="333"/>
        <v>8.9232715550204727E-4</v>
      </c>
      <c r="BD276" s="17">
        <f t="shared" si="334"/>
        <v>1.153767036202857E-2</v>
      </c>
      <c r="BE276" s="1">
        <f t="shared" si="335"/>
        <v>49.176777117510802</v>
      </c>
      <c r="BF276" s="1">
        <f t="shared" si="336"/>
        <v>1018.3529206563323</v>
      </c>
      <c r="BG276" s="1">
        <f t="shared" si="337"/>
        <v>-1067.5296977738431</v>
      </c>
      <c r="BH276" s="12">
        <f t="shared" si="350"/>
        <v>1.5005588888331474</v>
      </c>
      <c r="BI276" s="2">
        <f t="shared" si="351"/>
        <v>1.8581060185130708E-7</v>
      </c>
      <c r="BJ276" s="2">
        <f t="shared" si="343"/>
        <v>8.843646779775838E-6</v>
      </c>
      <c r="BK276" s="2">
        <f t="shared" si="344"/>
        <v>-1.331178373828325E-5</v>
      </c>
      <c r="BL276" s="2">
        <f t="shared" si="352"/>
        <v>7.379268500253415E-2</v>
      </c>
      <c r="BM276" s="2">
        <f t="shared" si="345"/>
        <v>1.5419819360366553</v>
      </c>
      <c r="BN276" s="2">
        <f t="shared" si="346"/>
        <v>-0.80094558854395181</v>
      </c>
      <c r="BO276" s="2">
        <f t="shared" si="347"/>
        <v>1583006.6263630865</v>
      </c>
      <c r="BP276" s="2">
        <f t="shared" si="348"/>
        <v>84.081207188460638</v>
      </c>
      <c r="BQ276" s="2">
        <f t="shared" si="349"/>
        <v>0</v>
      </c>
      <c r="BR276" s="11">
        <f t="shared" si="353"/>
        <v>3.3150531850542925E-2</v>
      </c>
      <c r="BS276" s="11"/>
      <c r="BT276" s="11"/>
    </row>
    <row r="277" spans="1:72" x14ac:dyDescent="0.3">
      <c r="A277" s="2">
        <f t="shared" si="292"/>
        <v>2231</v>
      </c>
      <c r="B277" s="5">
        <f t="shared" si="293"/>
        <v>1165.4047143362263</v>
      </c>
      <c r="C277" s="5">
        <f t="shared" si="294"/>
        <v>2964.165094375207</v>
      </c>
      <c r="D277" s="5">
        <f t="shared" si="295"/>
        <v>4369.9418571062006</v>
      </c>
      <c r="E277" s="15">
        <f t="shared" si="296"/>
        <v>4.9039354041242134E-8</v>
      </c>
      <c r="F277" s="15">
        <f t="shared" si="297"/>
        <v>9.6610815818703263E-8</v>
      </c>
      <c r="G277" s="15">
        <f t="shared" si="298"/>
        <v>1.972275438405793E-7</v>
      </c>
      <c r="H277" s="5">
        <f t="shared" si="299"/>
        <v>398280.75360062189</v>
      </c>
      <c r="I277" s="5">
        <f t="shared" si="300"/>
        <v>174991.69423744653</v>
      </c>
      <c r="J277" s="5">
        <f t="shared" si="301"/>
        <v>60365.756894473794</v>
      </c>
      <c r="K277" s="5">
        <f t="shared" si="302"/>
        <v>341753.16840679565</v>
      </c>
      <c r="L277" s="5">
        <f t="shared" si="303"/>
        <v>59035.744861010062</v>
      </c>
      <c r="M277" s="5">
        <f t="shared" si="304"/>
        <v>13813.858140082517</v>
      </c>
      <c r="N277" s="15">
        <f t="shared" si="305"/>
        <v>2.8742401856705069E-3</v>
      </c>
      <c r="O277" s="15">
        <f t="shared" si="306"/>
        <v>3.6204364992296068E-3</v>
      </c>
      <c r="P277" s="15">
        <f t="shared" si="307"/>
        <v>3.2838110146482524E-3</v>
      </c>
      <c r="Q277" s="5">
        <f t="shared" si="308"/>
        <v>5158.3888187609537</v>
      </c>
      <c r="R277" s="5">
        <f t="shared" si="309"/>
        <v>6990.1058113562958</v>
      </c>
      <c r="S277" s="5">
        <f t="shared" si="310"/>
        <v>4558.372706641625</v>
      </c>
      <c r="T277" s="5">
        <f t="shared" si="311"/>
        <v>12.951639696688822</v>
      </c>
      <c r="U277" s="5">
        <f t="shared" si="312"/>
        <v>39.945357645782941</v>
      </c>
      <c r="V277" s="5">
        <f t="shared" si="313"/>
        <v>75.512557800114692</v>
      </c>
      <c r="W277" s="15">
        <f t="shared" si="314"/>
        <v>-1.0734613539272964E-2</v>
      </c>
      <c r="X277" s="15">
        <f t="shared" si="315"/>
        <v>-1.217998157191269E-2</v>
      </c>
      <c r="Y277" s="15">
        <f t="shared" si="316"/>
        <v>-9.7425357312937999E-3</v>
      </c>
      <c r="Z277" s="5">
        <f t="shared" si="338"/>
        <v>49.083386218247888</v>
      </c>
      <c r="AA277" s="5">
        <f t="shared" si="339"/>
        <v>20565.581265688888</v>
      </c>
      <c r="AB277" s="5">
        <f t="shared" si="340"/>
        <v>92828.400377913131</v>
      </c>
      <c r="AC277" s="16">
        <f t="shared" si="317"/>
        <v>0.94401686581322641</v>
      </c>
      <c r="AD277" s="16">
        <f t="shared" si="318"/>
        <v>3.0703012889401746</v>
      </c>
      <c r="AE277" s="16">
        <f t="shared" si="319"/>
        <v>20.232197231904436</v>
      </c>
      <c r="AF277" s="15">
        <f t="shared" si="320"/>
        <v>-4.0504037456468023E-3</v>
      </c>
      <c r="AG277" s="15">
        <f t="shared" si="321"/>
        <v>2.9673830763510267E-4</v>
      </c>
      <c r="AH277" s="15">
        <f t="shared" si="322"/>
        <v>9.7937136394747881E-3</v>
      </c>
      <c r="AI277" s="1">
        <f t="shared" si="286"/>
        <v>772229.86942256056</v>
      </c>
      <c r="AJ277" s="1">
        <f t="shared" si="287"/>
        <v>336633.94463244919</v>
      </c>
      <c r="AK277" s="1">
        <f t="shared" si="288"/>
        <v>116538.09338439196</v>
      </c>
      <c r="AL277" s="14">
        <f t="shared" si="323"/>
        <v>93.209175264100452</v>
      </c>
      <c r="AM277" s="14">
        <f t="shared" si="324"/>
        <v>22.912252380656916</v>
      </c>
      <c r="AN277" s="14">
        <f t="shared" si="325"/>
        <v>7.1632607560148678</v>
      </c>
      <c r="AO277" s="11">
        <f t="shared" si="326"/>
        <v>2.2371251266418263E-3</v>
      </c>
      <c r="AP277" s="11">
        <f t="shared" si="327"/>
        <v>2.8181876255722665E-3</v>
      </c>
      <c r="AQ277" s="11">
        <f t="shared" si="328"/>
        <v>2.556451759205412E-3</v>
      </c>
      <c r="AR277" s="1">
        <f t="shared" si="341"/>
        <v>398280.75360062189</v>
      </c>
      <c r="AS277" s="1">
        <f t="shared" si="329"/>
        <v>174991.69423744653</v>
      </c>
      <c r="AT277" s="1">
        <f t="shared" si="330"/>
        <v>60365.756894473794</v>
      </c>
      <c r="AU277" s="1">
        <f t="shared" si="289"/>
        <v>79656.15072012438</v>
      </c>
      <c r="AV277" s="1">
        <f t="shared" si="290"/>
        <v>34998.338847489307</v>
      </c>
      <c r="AW277" s="1">
        <f t="shared" si="291"/>
        <v>12073.15137889476</v>
      </c>
      <c r="AX277" s="17">
        <f t="shared" si="331"/>
        <v>0.99</v>
      </c>
      <c r="AY277" s="17">
        <v>0.05</v>
      </c>
      <c r="AZ277" s="17">
        <v>0</v>
      </c>
      <c r="BA277" s="2">
        <f t="shared" si="342"/>
        <v>5672.1532514910141</v>
      </c>
      <c r="BB277" s="17">
        <f t="shared" si="332"/>
        <v>9.1421082218138315E-7</v>
      </c>
      <c r="BC277" s="17">
        <f t="shared" si="333"/>
        <v>8.7181575794924727E-4</v>
      </c>
      <c r="BD277" s="17">
        <f t="shared" si="334"/>
        <v>1.1407523652654581E-2</v>
      </c>
      <c r="BE277" s="1">
        <f t="shared" si="335"/>
        <v>48.592507483502537</v>
      </c>
      <c r="BF277" s="1">
        <f t="shared" si="336"/>
        <v>1010.349665465631</v>
      </c>
      <c r="BG277" s="1">
        <f t="shared" si="337"/>
        <v>-1058.9421729491335</v>
      </c>
      <c r="BH277" s="12">
        <f t="shared" si="350"/>
        <v>1.4836489625602813</v>
      </c>
      <c r="BI277" s="2">
        <f t="shared" si="351"/>
        <v>1.8101365921377115E-7</v>
      </c>
      <c r="BJ277" s="2">
        <f t="shared" si="343"/>
        <v>8.6421513079116121E-6</v>
      </c>
      <c r="BK277" s="2">
        <f t="shared" si="344"/>
        <v>-1.3013159588587371E-5</v>
      </c>
      <c r="BL277" s="2">
        <f t="shared" si="352"/>
        <v>7.2094256603666931E-2</v>
      </c>
      <c r="BM277" s="2">
        <f t="shared" si="345"/>
        <v>1.5123046992278175</v>
      </c>
      <c r="BN277" s="2">
        <f t="shared" si="346"/>
        <v>-0.78554922815365591</v>
      </c>
      <c r="BO277" s="2">
        <f t="shared" si="347"/>
        <v>1606645.2477886551</v>
      </c>
      <c r="BP277" s="2">
        <f t="shared" si="348"/>
        <v>85.089593129759194</v>
      </c>
      <c r="BQ277" s="2">
        <f t="shared" si="349"/>
        <v>0</v>
      </c>
      <c r="BR277" s="11">
        <f t="shared" si="353"/>
        <v>3.3119161164832017E-2</v>
      </c>
      <c r="BS277" s="11"/>
      <c r="BT277" s="11"/>
    </row>
    <row r="278" spans="1:72" x14ac:dyDescent="0.3">
      <c r="A278" s="2">
        <f t="shared" si="292"/>
        <v>2232</v>
      </c>
      <c r="B278" s="5">
        <f t="shared" si="293"/>
        <v>1165.4047686293861</v>
      </c>
      <c r="C278" s="5">
        <f t="shared" si="294"/>
        <v>2964.1653664270943</v>
      </c>
      <c r="D278" s="5">
        <f t="shared" si="295"/>
        <v>4369.9426758854543</v>
      </c>
      <c r="E278" s="15">
        <f t="shared" si="296"/>
        <v>4.6587386339180026E-8</v>
      </c>
      <c r="F278" s="15">
        <f t="shared" si="297"/>
        <v>9.1780275027768093E-8</v>
      </c>
      <c r="G278" s="15">
        <f t="shared" si="298"/>
        <v>1.8736616664855034E-7</v>
      </c>
      <c r="H278" s="5">
        <f t="shared" si="299"/>
        <v>399414.0865456087</v>
      </c>
      <c r="I278" s="5">
        <f t="shared" si="300"/>
        <v>175618.92558135401</v>
      </c>
      <c r="J278" s="5">
        <f t="shared" si="301"/>
        <v>60562.017341974351</v>
      </c>
      <c r="K278" s="5">
        <f t="shared" si="302"/>
        <v>342725.63258459396</v>
      </c>
      <c r="L278" s="5">
        <f t="shared" si="303"/>
        <v>59247.344149708886</v>
      </c>
      <c r="M278" s="5">
        <f t="shared" si="304"/>
        <v>13858.766998517445</v>
      </c>
      <c r="N278" s="15">
        <f t="shared" si="305"/>
        <v>2.8455162020348812E-3</v>
      </c>
      <c r="O278" s="15">
        <f t="shared" si="306"/>
        <v>3.5842571173956284E-3</v>
      </c>
      <c r="P278" s="15">
        <f t="shared" si="307"/>
        <v>3.2510004069479237E-3</v>
      </c>
      <c r="Q278" s="5">
        <f t="shared" si="308"/>
        <v>5117.5364600270077</v>
      </c>
      <c r="R278" s="5">
        <f t="shared" si="309"/>
        <v>6929.7162625482279</v>
      </c>
      <c r="S278" s="5">
        <f t="shared" si="310"/>
        <v>4528.638340426035</v>
      </c>
      <c r="T278" s="5">
        <f t="shared" si="311"/>
        <v>12.812608849844962</v>
      </c>
      <c r="U278" s="5">
        <f t="shared" si="312"/>
        <v>39.458823925773842</v>
      </c>
      <c r="V278" s="5">
        <f t="shared" si="313"/>
        <v>74.77687400758569</v>
      </c>
      <c r="W278" s="15">
        <f t="shared" si="314"/>
        <v>-1.0734613539272964E-2</v>
      </c>
      <c r="X278" s="15">
        <f t="shared" si="315"/>
        <v>-1.217998157191269E-2</v>
      </c>
      <c r="Y278" s="15">
        <f t="shared" si="316"/>
        <v>-9.7425357312937999E-3</v>
      </c>
      <c r="Z278" s="5">
        <f t="shared" si="338"/>
        <v>48.498821747668714</v>
      </c>
      <c r="AA278" s="5">
        <f t="shared" si="339"/>
        <v>20394.694430129595</v>
      </c>
      <c r="AB278" s="5">
        <f t="shared" si="340"/>
        <v>93129.129669515125</v>
      </c>
      <c r="AC278" s="16">
        <f t="shared" si="317"/>
        <v>0.94019321636398279</v>
      </c>
      <c r="AD278" s="16">
        <f t="shared" si="318"/>
        <v>3.0712123649485847</v>
      </c>
      <c r="AE278" s="16">
        <f t="shared" si="319"/>
        <v>20.430345577891082</v>
      </c>
      <c r="AF278" s="15">
        <f t="shared" si="320"/>
        <v>-4.0504037456468023E-3</v>
      </c>
      <c r="AG278" s="15">
        <f t="shared" si="321"/>
        <v>2.9673830763510267E-4</v>
      </c>
      <c r="AH278" s="15">
        <f t="shared" si="322"/>
        <v>9.7937136394747881E-3</v>
      </c>
      <c r="AI278" s="1">
        <f t="shared" si="286"/>
        <v>774663.03320042894</v>
      </c>
      <c r="AJ278" s="1">
        <f t="shared" si="287"/>
        <v>337968.88901669363</v>
      </c>
      <c r="AK278" s="1">
        <f t="shared" si="288"/>
        <v>116957.43542484753</v>
      </c>
      <c r="AL278" s="14">
        <f t="shared" si="323"/>
        <v>93.41561064623717</v>
      </c>
      <c r="AM278" s="14">
        <f t="shared" si="324"/>
        <v>22.976177696528744</v>
      </c>
      <c r="AN278" s="14">
        <f t="shared" si="325"/>
        <v>7.1813901612706159</v>
      </c>
      <c r="AO278" s="11">
        <f t="shared" si="326"/>
        <v>2.2147538753754079E-3</v>
      </c>
      <c r="AP278" s="11">
        <f t="shared" si="327"/>
        <v>2.7900057493165436E-3</v>
      </c>
      <c r="AQ278" s="11">
        <f t="shared" si="328"/>
        <v>2.5308872416133577E-3</v>
      </c>
      <c r="AR278" s="1">
        <f t="shared" si="341"/>
        <v>399414.0865456087</v>
      </c>
      <c r="AS278" s="1">
        <f t="shared" si="329"/>
        <v>175618.92558135401</v>
      </c>
      <c r="AT278" s="1">
        <f t="shared" si="330"/>
        <v>60562.017341974351</v>
      </c>
      <c r="AU278" s="1">
        <f t="shared" si="289"/>
        <v>79882.817309121747</v>
      </c>
      <c r="AV278" s="1">
        <f t="shared" si="290"/>
        <v>35123.785116270803</v>
      </c>
      <c r="AW278" s="1">
        <f t="shared" si="291"/>
        <v>12112.40346839487</v>
      </c>
      <c r="AX278" s="17">
        <f t="shared" si="331"/>
        <v>0.99</v>
      </c>
      <c r="AY278" s="17">
        <v>0.05</v>
      </c>
      <c r="AZ278" s="17">
        <v>0</v>
      </c>
      <c r="BA278" s="2">
        <f t="shared" si="342"/>
        <v>5678.6161460696203</v>
      </c>
      <c r="BB278" s="17">
        <f t="shared" si="332"/>
        <v>8.905991158603255E-7</v>
      </c>
      <c r="BC278" s="17">
        <f t="shared" si="333"/>
        <v>8.5176607050975158E-4</v>
      </c>
      <c r="BD278" s="17">
        <f t="shared" si="334"/>
        <v>1.1278715981101839E-2</v>
      </c>
      <c r="BE278" s="1">
        <f t="shared" si="335"/>
        <v>48.013790337184254</v>
      </c>
      <c r="BF278" s="1">
        <f t="shared" si="336"/>
        <v>1002.3632127724811</v>
      </c>
      <c r="BG278" s="1">
        <f t="shared" si="337"/>
        <v>-1050.3770031096656</v>
      </c>
      <c r="BH278" s="12">
        <f t="shared" si="350"/>
        <v>1.4669132961226119</v>
      </c>
      <c r="BI278" s="2">
        <f t="shared" si="351"/>
        <v>1.763385456236659E-7</v>
      </c>
      <c r="BJ278" s="2">
        <f t="shared" si="343"/>
        <v>8.4451101612103519E-6</v>
      </c>
      <c r="BK278" s="2">
        <f t="shared" si="344"/>
        <v>-1.2720943418236197E-5</v>
      </c>
      <c r="BL278" s="2">
        <f t="shared" si="352"/>
        <v>7.0432099123057659E-2</v>
      </c>
      <c r="BM278" s="2">
        <f t="shared" si="345"/>
        <v>1.4831211729279374</v>
      </c>
      <c r="BN278" s="2">
        <f t="shared" si="346"/>
        <v>-0.77040599590149506</v>
      </c>
      <c r="BO278" s="2">
        <f t="shared" si="347"/>
        <v>1630637.3286240096</v>
      </c>
      <c r="BP278" s="2">
        <f t="shared" si="348"/>
        <v>86.110103871871601</v>
      </c>
      <c r="BQ278" s="2">
        <f t="shared" si="349"/>
        <v>0</v>
      </c>
      <c r="BR278" s="11">
        <f t="shared" si="353"/>
        <v>3.3088101521006691E-2</v>
      </c>
      <c r="BS278" s="11"/>
      <c r="BT278" s="11"/>
    </row>
    <row r="279" spans="1:72" x14ac:dyDescent="0.3">
      <c r="A279" s="2">
        <f t="shared" si="292"/>
        <v>2233</v>
      </c>
      <c r="B279" s="5">
        <f t="shared" si="293"/>
        <v>1165.4048202078902</v>
      </c>
      <c r="C279" s="5">
        <f t="shared" si="294"/>
        <v>2964.1656248764116</v>
      </c>
      <c r="D279" s="5">
        <f t="shared" si="295"/>
        <v>4369.9434537258912</v>
      </c>
      <c r="E279" s="15">
        <f t="shared" si="296"/>
        <v>4.4258017022221023E-8</v>
      </c>
      <c r="F279" s="15">
        <f t="shared" si="297"/>
        <v>8.7191261276379687E-8</v>
      </c>
      <c r="G279" s="15">
        <f t="shared" si="298"/>
        <v>1.7799785831612283E-7</v>
      </c>
      <c r="H279" s="5">
        <f t="shared" si="299"/>
        <v>400539.28536573035</v>
      </c>
      <c r="I279" s="5">
        <f t="shared" si="300"/>
        <v>176242.11401334574</v>
      </c>
      <c r="J279" s="5">
        <f t="shared" si="301"/>
        <v>60756.948065438308</v>
      </c>
      <c r="K279" s="5">
        <f t="shared" si="302"/>
        <v>343691.11781627976</v>
      </c>
      <c r="L279" s="5">
        <f t="shared" si="303"/>
        <v>59457.5797432689</v>
      </c>
      <c r="M279" s="5">
        <f t="shared" si="304"/>
        <v>13903.371681763036</v>
      </c>
      <c r="N279" s="15">
        <f t="shared" si="305"/>
        <v>2.81707914405116E-3</v>
      </c>
      <c r="O279" s="15">
        <f t="shared" si="306"/>
        <v>3.5484391170139684E-3</v>
      </c>
      <c r="P279" s="15">
        <f t="shared" si="307"/>
        <v>3.2185174373999814E-3</v>
      </c>
      <c r="Q279" s="5">
        <f t="shared" si="308"/>
        <v>5076.8636581656147</v>
      </c>
      <c r="R279" s="5">
        <f t="shared" si="309"/>
        <v>6869.603219593303</v>
      </c>
      <c r="S279" s="5">
        <f t="shared" si="310"/>
        <v>4498.9522195065456</v>
      </c>
      <c r="T279" s="5">
        <f t="shared" si="311"/>
        <v>12.675070445412008</v>
      </c>
      <c r="U279" s="5">
        <f t="shared" si="312"/>
        <v>38.978216177508571</v>
      </c>
      <c r="V279" s="5">
        <f t="shared" si="313"/>
        <v>74.048357640692331</v>
      </c>
      <c r="W279" s="15">
        <f t="shared" si="314"/>
        <v>-1.0734613539272964E-2</v>
      </c>
      <c r="X279" s="15">
        <f t="shared" si="315"/>
        <v>-1.217998157191269E-2</v>
      </c>
      <c r="Y279" s="15">
        <f t="shared" si="316"/>
        <v>-9.7425357312937999E-3</v>
      </c>
      <c r="Z279" s="5">
        <f t="shared" si="338"/>
        <v>47.919846556913811</v>
      </c>
      <c r="AA279" s="5">
        <f t="shared" si="339"/>
        <v>20224.498360671481</v>
      </c>
      <c r="AB279" s="5">
        <f t="shared" si="340"/>
        <v>93427.776801429543</v>
      </c>
      <c r="AC279" s="16">
        <f t="shared" si="317"/>
        <v>0.93638505423879037</v>
      </c>
      <c r="AD279" s="16">
        <f t="shared" si="318"/>
        <v>3.0721237113081474</v>
      </c>
      <c r="AE279" s="16">
        <f t="shared" si="319"/>
        <v>20.630434532036457</v>
      </c>
      <c r="AF279" s="15">
        <f t="shared" si="320"/>
        <v>-4.0504037456468023E-3</v>
      </c>
      <c r="AG279" s="15">
        <f t="shared" si="321"/>
        <v>2.9673830763510267E-4</v>
      </c>
      <c r="AH279" s="15">
        <f t="shared" si="322"/>
        <v>9.7937136394747881E-3</v>
      </c>
      <c r="AI279" s="1">
        <f t="shared" si="286"/>
        <v>777079.54718950775</v>
      </c>
      <c r="AJ279" s="1">
        <f t="shared" si="287"/>
        <v>339295.7852312951</v>
      </c>
      <c r="AK279" s="1">
        <f t="shared" si="288"/>
        <v>117374.09535075765</v>
      </c>
      <c r="AL279" s="14">
        <f t="shared" si="323"/>
        <v>93.620434306079474</v>
      </c>
      <c r="AM279" s="14">
        <f t="shared" si="324"/>
        <v>23.039640327720672</v>
      </c>
      <c r="AN279" s="14">
        <f t="shared" si="325"/>
        <v>7.1993836971194609</v>
      </c>
      <c r="AO279" s="11">
        <f t="shared" si="326"/>
        <v>2.1926063366216539E-3</v>
      </c>
      <c r="AP279" s="11">
        <f t="shared" si="327"/>
        <v>2.762105691823378E-3</v>
      </c>
      <c r="AQ279" s="11">
        <f t="shared" si="328"/>
        <v>2.5055783691972241E-3</v>
      </c>
      <c r="AR279" s="1">
        <f t="shared" si="341"/>
        <v>400539.28536573035</v>
      </c>
      <c r="AS279" s="1">
        <f t="shared" si="329"/>
        <v>176242.11401334574</v>
      </c>
      <c r="AT279" s="1">
        <f t="shared" si="330"/>
        <v>60756.948065438308</v>
      </c>
      <c r="AU279" s="1">
        <f t="shared" si="289"/>
        <v>80107.857073146079</v>
      </c>
      <c r="AV279" s="1">
        <f t="shared" si="290"/>
        <v>35248.422802669149</v>
      </c>
      <c r="AW279" s="1">
        <f t="shared" si="291"/>
        <v>12151.389613087662</v>
      </c>
      <c r="AX279" s="17">
        <f t="shared" si="331"/>
        <v>0.99</v>
      </c>
      <c r="AY279" s="17">
        <v>0.05</v>
      </c>
      <c r="AZ279" s="17">
        <v>0</v>
      </c>
      <c r="BA279" s="2">
        <f t="shared" si="342"/>
        <v>5685.0097504328969</v>
      </c>
      <c r="BB279" s="17">
        <f t="shared" si="332"/>
        <v>8.6758754187999055E-7</v>
      </c>
      <c r="BC279" s="17">
        <f t="shared" si="333"/>
        <v>8.3216811567833648E-4</v>
      </c>
      <c r="BD279" s="17">
        <f t="shared" si="334"/>
        <v>1.1151237646093451E-2</v>
      </c>
      <c r="BE279" s="1">
        <f t="shared" si="335"/>
        <v>47.440606516682791</v>
      </c>
      <c r="BF279" s="1">
        <f t="shared" si="336"/>
        <v>994.39473534223453</v>
      </c>
      <c r="BG279" s="1">
        <f t="shared" si="337"/>
        <v>-1041.8353418589174</v>
      </c>
      <c r="BH279" s="12">
        <f t="shared" si="350"/>
        <v>1.450350612471587</v>
      </c>
      <c r="BI279" s="2">
        <f t="shared" si="351"/>
        <v>1.7178225802142388E-7</v>
      </c>
      <c r="BJ279" s="2">
        <f t="shared" si="343"/>
        <v>8.2524307795082019E-6</v>
      </c>
      <c r="BK279" s="2">
        <f t="shared" si="344"/>
        <v>-1.2435010103965179E-5</v>
      </c>
      <c r="BL279" s="2">
        <f t="shared" si="352"/>
        <v>6.880554286641262E-2</v>
      </c>
      <c r="BM279" s="2">
        <f t="shared" si="345"/>
        <v>1.4544258463293283</v>
      </c>
      <c r="BN279" s="2">
        <f t="shared" si="346"/>
        <v>-0.75551326307981304</v>
      </c>
      <c r="BO279" s="2">
        <f t="shared" si="347"/>
        <v>1654988.156279318</v>
      </c>
      <c r="BP279" s="2">
        <f t="shared" si="348"/>
        <v>87.142885262393378</v>
      </c>
      <c r="BQ279" s="2">
        <f t="shared" si="349"/>
        <v>0</v>
      </c>
      <c r="BR279" s="11">
        <f t="shared" si="353"/>
        <v>3.3057349862391588E-2</v>
      </c>
      <c r="BS279" s="11"/>
      <c r="BT279" s="11"/>
    </row>
    <row r="280" spans="1:72" x14ac:dyDescent="0.3">
      <c r="A280" s="2">
        <f t="shared" si="292"/>
        <v>2234</v>
      </c>
      <c r="B280" s="5">
        <f t="shared" si="293"/>
        <v>1165.4048692074714</v>
      </c>
      <c r="C280" s="5">
        <f t="shared" si="294"/>
        <v>2964.1658704032839</v>
      </c>
      <c r="D280" s="5">
        <f t="shared" si="295"/>
        <v>4369.9441926744385</v>
      </c>
      <c r="E280" s="15">
        <f t="shared" si="296"/>
        <v>4.2045116171109967E-8</v>
      </c>
      <c r="F280" s="15">
        <f t="shared" si="297"/>
        <v>8.2831698212560695E-8</v>
      </c>
      <c r="G280" s="15">
        <f t="shared" si="298"/>
        <v>1.6909796540031667E-7</v>
      </c>
      <c r="H280" s="5">
        <f t="shared" si="299"/>
        <v>401656.37673904281</v>
      </c>
      <c r="I280" s="5">
        <f t="shared" si="300"/>
        <v>176861.2634890246</v>
      </c>
      <c r="J280" s="5">
        <f t="shared" si="301"/>
        <v>60950.551810424564</v>
      </c>
      <c r="K280" s="5">
        <f t="shared" si="302"/>
        <v>344649.64696104923</v>
      </c>
      <c r="L280" s="5">
        <f t="shared" si="303"/>
        <v>59666.452965724915</v>
      </c>
      <c r="M280" s="5">
        <f t="shared" si="304"/>
        <v>13947.672812984454</v>
      </c>
      <c r="N280" s="15">
        <f t="shared" si="305"/>
        <v>2.7889261464180137E-3</v>
      </c>
      <c r="O280" s="15">
        <f t="shared" si="306"/>
        <v>3.512978889452123E-3</v>
      </c>
      <c r="P280" s="15">
        <f t="shared" si="307"/>
        <v>3.1863588369378526E-3</v>
      </c>
      <c r="Q280" s="5">
        <f t="shared" si="308"/>
        <v>5036.3727069870865</v>
      </c>
      <c r="R280" s="5">
        <f t="shared" si="309"/>
        <v>6809.7709774193472</v>
      </c>
      <c r="S280" s="5">
        <f t="shared" si="310"/>
        <v>4469.3173867283331</v>
      </c>
      <c r="T280" s="5">
        <f t="shared" si="311"/>
        <v>12.539008462597449</v>
      </c>
      <c r="U280" s="5">
        <f t="shared" si="312"/>
        <v>38.50346222276049</v>
      </c>
      <c r="V280" s="5">
        <f t="shared" si="313"/>
        <v>73.326938870534264</v>
      </c>
      <c r="W280" s="15">
        <f t="shared" si="314"/>
        <v>-1.0734613539272964E-2</v>
      </c>
      <c r="X280" s="15">
        <f t="shared" si="315"/>
        <v>-1.217998157191269E-2</v>
      </c>
      <c r="Y280" s="15">
        <f t="shared" si="316"/>
        <v>-9.7425357312937999E-3</v>
      </c>
      <c r="Z280" s="5">
        <f t="shared" si="338"/>
        <v>47.346440405779752</v>
      </c>
      <c r="AA280" s="5">
        <f t="shared" si="339"/>
        <v>20055.006714641775</v>
      </c>
      <c r="AB280" s="5">
        <f t="shared" si="340"/>
        <v>93724.346081032694</v>
      </c>
      <c r="AC280" s="16">
        <f t="shared" si="317"/>
        <v>0.9325923167077339</v>
      </c>
      <c r="AD280" s="16">
        <f t="shared" si="318"/>
        <v>3.0730353280990865</v>
      </c>
      <c r="AE280" s="16">
        <f t="shared" si="319"/>
        <v>20.832483100101154</v>
      </c>
      <c r="AF280" s="15">
        <f t="shared" si="320"/>
        <v>-4.0504037456468023E-3</v>
      </c>
      <c r="AG280" s="15">
        <f t="shared" si="321"/>
        <v>2.9673830763510267E-4</v>
      </c>
      <c r="AH280" s="15">
        <f t="shared" si="322"/>
        <v>9.7937136394747881E-3</v>
      </c>
      <c r="AI280" s="1">
        <f t="shared" si="286"/>
        <v>779479.449543703</v>
      </c>
      <c r="AJ280" s="1">
        <f t="shared" si="287"/>
        <v>340614.62951083475</v>
      </c>
      <c r="AK280" s="1">
        <f t="shared" si="288"/>
        <v>117788.07542876956</v>
      </c>
      <c r="AL280" s="14">
        <f t="shared" si="323"/>
        <v>93.823654336001297</v>
      </c>
      <c r="AM280" s="14">
        <f t="shared" si="324"/>
        <v>23.102641870190563</v>
      </c>
      <c r="AN280" s="14">
        <f t="shared" si="325"/>
        <v>7.2172419309818849</v>
      </c>
      <c r="AO280" s="11">
        <f t="shared" si="326"/>
        <v>2.1706802732554373E-3</v>
      </c>
      <c r="AP280" s="11">
        <f t="shared" si="327"/>
        <v>2.7344846349051442E-3</v>
      </c>
      <c r="AQ280" s="11">
        <f t="shared" si="328"/>
        <v>2.4805225855052517E-3</v>
      </c>
      <c r="AR280" s="1">
        <f t="shared" si="341"/>
        <v>401656.37673904281</v>
      </c>
      <c r="AS280" s="1">
        <f t="shared" si="329"/>
        <v>176861.2634890246</v>
      </c>
      <c r="AT280" s="1">
        <f t="shared" si="330"/>
        <v>60950.551810424564</v>
      </c>
      <c r="AU280" s="1">
        <f t="shared" si="289"/>
        <v>80331.275347808565</v>
      </c>
      <c r="AV280" s="1">
        <f t="shared" si="290"/>
        <v>35372.252697804921</v>
      </c>
      <c r="AW280" s="1">
        <f t="shared" si="291"/>
        <v>12190.110362084914</v>
      </c>
      <c r="AX280" s="17">
        <f t="shared" si="331"/>
        <v>0.99</v>
      </c>
      <c r="AY280" s="17">
        <v>0.05</v>
      </c>
      <c r="AZ280" s="17">
        <v>0</v>
      </c>
      <c r="BA280" s="2">
        <f t="shared" si="342"/>
        <v>5691.3349618040129</v>
      </c>
      <c r="BB280" s="17">
        <f t="shared" si="332"/>
        <v>8.4516128608716259E-7</v>
      </c>
      <c r="BC280" s="17">
        <f t="shared" si="333"/>
        <v>8.1301211369180185E-4</v>
      </c>
      <c r="BD280" s="17">
        <f t="shared" si="334"/>
        <v>1.1025078877860259E-2</v>
      </c>
      <c r="BE280" s="1">
        <f t="shared" si="335"/>
        <v>46.872935986343492</v>
      </c>
      <c r="BF280" s="1">
        <f t="shared" si="336"/>
        <v>986.44537233291464</v>
      </c>
      <c r="BG280" s="1">
        <f t="shared" si="337"/>
        <v>-1033.3183083192584</v>
      </c>
      <c r="BH280" s="12">
        <f t="shared" si="350"/>
        <v>1.4339596261958469</v>
      </c>
      <c r="BI280" s="2">
        <f t="shared" si="351"/>
        <v>1.6734186321549828E-7</v>
      </c>
      <c r="BJ280" s="2">
        <f t="shared" si="343"/>
        <v>8.0640222672170579E-6</v>
      </c>
      <c r="BK280" s="2">
        <f t="shared" si="344"/>
        <v>-1.2155236426304041E-5</v>
      </c>
      <c r="BL280" s="2">
        <f t="shared" si="352"/>
        <v>6.7213926455897549E-2</v>
      </c>
      <c r="BM280" s="2">
        <f t="shared" si="345"/>
        <v>1.4262131669836375</v>
      </c>
      <c r="BN280" s="2">
        <f t="shared" si="346"/>
        <v>-0.74086836756940433</v>
      </c>
      <c r="BO280" s="2">
        <f t="shared" si="347"/>
        <v>1679703.0972706918</v>
      </c>
      <c r="BP280" s="2">
        <f t="shared" si="348"/>
        <v>88.188084903457849</v>
      </c>
      <c r="BQ280" s="2">
        <f t="shared" si="349"/>
        <v>0</v>
      </c>
      <c r="BR280" s="11">
        <f t="shared" si="353"/>
        <v>3.3026903161742921E-2</v>
      </c>
      <c r="BS280" s="11"/>
      <c r="BT280" s="11"/>
    </row>
    <row r="281" spans="1:72" x14ac:dyDescent="0.3">
      <c r="A281" s="2">
        <f t="shared" si="292"/>
        <v>2235</v>
      </c>
      <c r="B281" s="5">
        <f t="shared" si="293"/>
        <v>1165.4049157570753</v>
      </c>
      <c r="C281" s="5">
        <f t="shared" si="294"/>
        <v>2964.1661036538321</v>
      </c>
      <c r="D281" s="5">
        <f t="shared" si="295"/>
        <v>4369.9448946756766</v>
      </c>
      <c r="E281" s="15">
        <f t="shared" si="296"/>
        <v>3.9942860362554464E-8</v>
      </c>
      <c r="F281" s="15">
        <f t="shared" si="297"/>
        <v>7.8690113301932661E-8</v>
      </c>
      <c r="G281" s="15">
        <f t="shared" si="298"/>
        <v>1.6064306713030082E-7</v>
      </c>
      <c r="H281" s="5">
        <f t="shared" si="299"/>
        <v>402765.38792189141</v>
      </c>
      <c r="I281" s="5">
        <f t="shared" si="300"/>
        <v>177476.37844332098</v>
      </c>
      <c r="J281" s="5">
        <f t="shared" si="301"/>
        <v>61142.831450732701</v>
      </c>
      <c r="K281" s="5">
        <f t="shared" si="302"/>
        <v>345601.24337578</v>
      </c>
      <c r="L281" s="5">
        <f t="shared" si="303"/>
        <v>59873.96530327756</v>
      </c>
      <c r="M281" s="5">
        <f t="shared" si="304"/>
        <v>13991.6710449207</v>
      </c>
      <c r="N281" s="15">
        <f t="shared" si="305"/>
        <v>2.7610543725242742E-3</v>
      </c>
      <c r="O281" s="15">
        <f t="shared" si="306"/>
        <v>3.4778728621902566E-3</v>
      </c>
      <c r="P281" s="15">
        <f t="shared" si="307"/>
        <v>3.154521368990526E-3</v>
      </c>
      <c r="Q281" s="5">
        <f t="shared" si="308"/>
        <v>4996.0658184757622</v>
      </c>
      <c r="R281" s="5">
        <f t="shared" si="309"/>
        <v>6750.2236764524541</v>
      </c>
      <c r="S281" s="5">
        <f t="shared" si="310"/>
        <v>4439.7368171104072</v>
      </c>
      <c r="T281" s="5">
        <f t="shared" si="311"/>
        <v>12.404407052585793</v>
      </c>
      <c r="U281" s="5">
        <f t="shared" si="312"/>
        <v>38.034490762432434</v>
      </c>
      <c r="V281" s="5">
        <f t="shared" si="313"/>
        <v>72.612548548521687</v>
      </c>
      <c r="W281" s="15">
        <f t="shared" si="314"/>
        <v>-1.0734613539272964E-2</v>
      </c>
      <c r="X281" s="15">
        <f t="shared" si="315"/>
        <v>-1.217998157191269E-2</v>
      </c>
      <c r="Y281" s="15">
        <f t="shared" si="316"/>
        <v>-9.7425357312937999E-3</v>
      </c>
      <c r="Z281" s="5">
        <f t="shared" si="338"/>
        <v>46.778582201798514</v>
      </c>
      <c r="AA281" s="5">
        <f t="shared" si="339"/>
        <v>19886.232706883111</v>
      </c>
      <c r="AB281" s="5">
        <f t="shared" si="340"/>
        <v>94018.842017463758</v>
      </c>
      <c r="AC281" s="16">
        <f t="shared" si="317"/>
        <v>0.92881494129497943</v>
      </c>
      <c r="AD281" s="16">
        <f t="shared" si="318"/>
        <v>3.0739472154016494</v>
      </c>
      <c r="AE281" s="16">
        <f t="shared" si="319"/>
        <v>21.036510473982741</v>
      </c>
      <c r="AF281" s="15">
        <f t="shared" si="320"/>
        <v>-4.0504037456468023E-3</v>
      </c>
      <c r="AG281" s="15">
        <f t="shared" si="321"/>
        <v>2.9673830763510267E-4</v>
      </c>
      <c r="AH281" s="15">
        <f t="shared" si="322"/>
        <v>9.7937136394747881E-3</v>
      </c>
      <c r="AI281" s="1">
        <f t="shared" si="286"/>
        <v>781862.77993714134</v>
      </c>
      <c r="AJ281" s="1">
        <f t="shared" si="287"/>
        <v>341925.4192575562</v>
      </c>
      <c r="AK281" s="1">
        <f t="shared" si="288"/>
        <v>118199.37824797753</v>
      </c>
      <c r="AL281" s="14">
        <f t="shared" si="323"/>
        <v>94.025278880076868</v>
      </c>
      <c r="AM281" s="14">
        <f t="shared" si="324"/>
        <v>23.165183951218118</v>
      </c>
      <c r="AN281" s="14">
        <f t="shared" si="325"/>
        <v>7.2349654372805929</v>
      </c>
      <c r="AO281" s="11">
        <f t="shared" si="326"/>
        <v>2.148973470522883E-3</v>
      </c>
      <c r="AP281" s="11">
        <f t="shared" si="327"/>
        <v>2.7071397885560927E-3</v>
      </c>
      <c r="AQ281" s="11">
        <f t="shared" si="328"/>
        <v>2.455717359650199E-3</v>
      </c>
      <c r="AR281" s="1">
        <f t="shared" si="341"/>
        <v>402765.38792189141</v>
      </c>
      <c r="AS281" s="1">
        <f t="shared" si="329"/>
        <v>177476.37844332098</v>
      </c>
      <c r="AT281" s="1">
        <f t="shared" si="330"/>
        <v>61142.831450732701</v>
      </c>
      <c r="AU281" s="1">
        <f t="shared" si="289"/>
        <v>80553.07758437829</v>
      </c>
      <c r="AV281" s="1">
        <f t="shared" si="290"/>
        <v>35495.275688664195</v>
      </c>
      <c r="AW281" s="1">
        <f t="shared" si="291"/>
        <v>12228.56629014654</v>
      </c>
      <c r="AX281" s="17">
        <f t="shared" si="331"/>
        <v>0.99</v>
      </c>
      <c r="AY281" s="17">
        <v>0.05</v>
      </c>
      <c r="AZ281" s="17">
        <v>0</v>
      </c>
      <c r="BA281" s="2">
        <f t="shared" si="342"/>
        <v>5697.5926653274337</v>
      </c>
      <c r="BB281" s="17">
        <f t="shared" si="332"/>
        <v>8.2330587996029656E-7</v>
      </c>
      <c r="BC281" s="17">
        <f t="shared" si="333"/>
        <v>7.9428847939418546E-4</v>
      </c>
      <c r="BD281" s="17">
        <f t="shared" si="334"/>
        <v>1.090022984417173E-2</v>
      </c>
      <c r="BE281" s="1">
        <f t="shared" si="335"/>
        <v>46.310757866698751</v>
      </c>
      <c r="BF281" s="1">
        <f t="shared" si="336"/>
        <v>978.51622980652644</v>
      </c>
      <c r="BG281" s="1">
        <f t="shared" si="337"/>
        <v>-1024.8269876732254</v>
      </c>
      <c r="BH281" s="12">
        <f t="shared" si="350"/>
        <v>1.4177390442920861</v>
      </c>
      <c r="BI281" s="2">
        <f t="shared" si="351"/>
        <v>1.6301449644888157E-7</v>
      </c>
      <c r="BJ281" s="2">
        <f t="shared" si="343"/>
        <v>7.8797953750920235E-6</v>
      </c>
      <c r="BK281" s="2">
        <f t="shared" si="344"/>
        <v>-1.1881501065577207E-5</v>
      </c>
      <c r="BL281" s="2">
        <f t="shared" si="352"/>
        <v>6.5656596899125577E-2</v>
      </c>
      <c r="BM281" s="2">
        <f t="shared" si="345"/>
        <v>1.3984775460457624</v>
      </c>
      <c r="BN281" s="2">
        <f t="shared" si="346"/>
        <v>-0.72646861703428811</v>
      </c>
      <c r="BO281" s="2">
        <f t="shared" si="347"/>
        <v>1704787.5984037076</v>
      </c>
      <c r="BP281" s="2">
        <f t="shared" si="348"/>
        <v>89.245852172841211</v>
      </c>
      <c r="BQ281" s="2">
        <f t="shared" si="349"/>
        <v>0</v>
      </c>
      <c r="BR281" s="11">
        <f t="shared" si="353"/>
        <v>3.29967584209718E-2</v>
      </c>
      <c r="BS281" s="11"/>
      <c r="BT281" s="11"/>
    </row>
    <row r="282" spans="1:72" x14ac:dyDescent="0.3">
      <c r="A282" s="2">
        <f t="shared" si="292"/>
        <v>2236</v>
      </c>
      <c r="B282" s="5">
        <f t="shared" si="293"/>
        <v>1165.4049599792006</v>
      </c>
      <c r="C282" s="5">
        <f t="shared" si="294"/>
        <v>2964.1663252418707</v>
      </c>
      <c r="D282" s="5">
        <f t="shared" si="295"/>
        <v>4369.9455615769593</v>
      </c>
      <c r="E282" s="15">
        <f t="shared" si="296"/>
        <v>3.7945717344426738E-8</v>
      </c>
      <c r="F282" s="15">
        <f t="shared" si="297"/>
        <v>7.4755607636836019E-8</v>
      </c>
      <c r="G282" s="15">
        <f t="shared" si="298"/>
        <v>1.5261091377378576E-7</v>
      </c>
      <c r="H282" s="5">
        <f t="shared" si="299"/>
        <v>403866.34673262789</v>
      </c>
      <c r="I282" s="5">
        <f t="shared" si="300"/>
        <v>178087.46378053751</v>
      </c>
      <c r="J282" s="5">
        <f t="shared" si="301"/>
        <v>61333.789985400355</v>
      </c>
      <c r="K282" s="5">
        <f t="shared" si="302"/>
        <v>346545.93090099411</v>
      </c>
      <c r="L282" s="5">
        <f t="shared" si="303"/>
        <v>60080.118400915271</v>
      </c>
      <c r="M282" s="5">
        <f t="shared" si="304"/>
        <v>14035.367059187611</v>
      </c>
      <c r="N282" s="15">
        <f t="shared" si="305"/>
        <v>2.7334610141633853E-3</v>
      </c>
      <c r="O282" s="15">
        <f t="shared" si="306"/>
        <v>3.4431174984568269E-3</v>
      </c>
      <c r="P282" s="15">
        <f t="shared" si="307"/>
        <v>3.1230018292041084E-3</v>
      </c>
      <c r="Q282" s="5">
        <f t="shared" si="308"/>
        <v>4955.9451240947801</v>
      </c>
      <c r="R282" s="5">
        <f t="shared" si="309"/>
        <v>6690.9653050558145</v>
      </c>
      <c r="S282" s="5">
        <f t="shared" si="310"/>
        <v>4410.2134185386958</v>
      </c>
      <c r="T282" s="5">
        <f t="shared" si="311"/>
        <v>12.271250536692452</v>
      </c>
      <c r="U282" s="5">
        <f t="shared" si="312"/>
        <v>37.571231365848924</v>
      </c>
      <c r="V282" s="5">
        <f t="shared" si="313"/>
        <v>71.905118199747406</v>
      </c>
      <c r="W282" s="15">
        <f t="shared" si="314"/>
        <v>-1.0734613539272964E-2</v>
      </c>
      <c r="X282" s="15">
        <f t="shared" si="315"/>
        <v>-1.217998157191269E-2</v>
      </c>
      <c r="Y282" s="15">
        <f t="shared" si="316"/>
        <v>-9.7425357312937999E-3</v>
      </c>
      <c r="Z282" s="5">
        <f t="shared" si="338"/>
        <v>46.216250029952455</v>
      </c>
      <c r="AA282" s="5">
        <f t="shared" si="339"/>
        <v>19718.189116215879</v>
      </c>
      <c r="AB282" s="5">
        <f t="shared" si="340"/>
        <v>94311.269316896418</v>
      </c>
      <c r="AC282" s="16">
        <f t="shared" si="317"/>
        <v>0.92505286577774548</v>
      </c>
      <c r="AD282" s="16">
        <f t="shared" si="318"/>
        <v>3.0748593732961074</v>
      </c>
      <c r="AE282" s="16">
        <f t="shared" si="319"/>
        <v>21.242536033538741</v>
      </c>
      <c r="AF282" s="15">
        <f t="shared" si="320"/>
        <v>-4.0504037456468023E-3</v>
      </c>
      <c r="AG282" s="15">
        <f t="shared" si="321"/>
        <v>2.9673830763510267E-4</v>
      </c>
      <c r="AH282" s="15">
        <f t="shared" si="322"/>
        <v>9.7937136394747881E-3</v>
      </c>
      <c r="AI282" s="1">
        <f t="shared" si="286"/>
        <v>784229.57952780556</v>
      </c>
      <c r="AJ282" s="1">
        <f t="shared" si="287"/>
        <v>343228.15302046476</v>
      </c>
      <c r="AK282" s="1">
        <f t="shared" si="288"/>
        <v>118608.00671332632</v>
      </c>
      <c r="AL282" s="14">
        <f t="shared" si="323"/>
        <v>94.225316131649947</v>
      </c>
      <c r="AM282" s="14">
        <f t="shared" si="324"/>
        <v>23.227268228489844</v>
      </c>
      <c r="AN282" s="14">
        <f t="shared" si="325"/>
        <v>7.2525547971991831</v>
      </c>
      <c r="AO282" s="11">
        <f t="shared" si="326"/>
        <v>2.1274837358176541E-3</v>
      </c>
      <c r="AP282" s="11">
        <f t="shared" si="327"/>
        <v>2.6800683906705318E-3</v>
      </c>
      <c r="AQ282" s="11">
        <f t="shared" si="328"/>
        <v>2.4311601860536971E-3</v>
      </c>
      <c r="AR282" s="1">
        <f t="shared" si="341"/>
        <v>403866.34673262789</v>
      </c>
      <c r="AS282" s="1">
        <f t="shared" si="329"/>
        <v>178087.46378053751</v>
      </c>
      <c r="AT282" s="1">
        <f t="shared" si="330"/>
        <v>61333.789985400355</v>
      </c>
      <c r="AU282" s="1">
        <f t="shared" si="289"/>
        <v>80773.269346525587</v>
      </c>
      <c r="AV282" s="1">
        <f t="shared" si="290"/>
        <v>35617.492756107502</v>
      </c>
      <c r="AW282" s="1">
        <f t="shared" si="291"/>
        <v>12266.757997080073</v>
      </c>
      <c r="AX282" s="17">
        <f t="shared" si="331"/>
        <v>0.99</v>
      </c>
      <c r="AY282" s="17">
        <v>0.05</v>
      </c>
      <c r="AZ282" s="17">
        <v>0</v>
      </c>
      <c r="BA282" s="2">
        <f t="shared" si="342"/>
        <v>5703.783734157113</v>
      </c>
      <c r="BB282" s="17">
        <f t="shared" si="332"/>
        <v>8.020071934720423E-7</v>
      </c>
      <c r="BC282" s="17">
        <f t="shared" si="333"/>
        <v>7.7598781911542643E-4</v>
      </c>
      <c r="BD282" s="17">
        <f t="shared" si="334"/>
        <v>1.0776680656162017E-2</v>
      </c>
      <c r="BE282" s="1">
        <f t="shared" si="335"/>
        <v>45.75405046388795</v>
      </c>
      <c r="BF282" s="1">
        <f t="shared" si="336"/>
        <v>970.60838124159613</v>
      </c>
      <c r="BG282" s="1">
        <f t="shared" si="337"/>
        <v>-1016.362431705484</v>
      </c>
      <c r="BH282" s="12">
        <f t="shared" si="350"/>
        <v>1.4016875669095683</v>
      </c>
      <c r="BI282" s="2">
        <f t="shared" si="351"/>
        <v>1.5879735998591056E-7</v>
      </c>
      <c r="BJ282" s="2">
        <f t="shared" si="343"/>
        <v>7.6996624816127164E-6</v>
      </c>
      <c r="BK282" s="2">
        <f t="shared" si="344"/>
        <v>-1.1613684596489665E-5</v>
      </c>
      <c r="BL282" s="2">
        <f t="shared" si="352"/>
        <v>6.4132909648295683E-2</v>
      </c>
      <c r="BM282" s="2">
        <f t="shared" si="345"/>
        <v>1.3712133633165682</v>
      </c>
      <c r="BN282" s="2">
        <f t="shared" si="346"/>
        <v>-0.71231129199777621</v>
      </c>
      <c r="BO282" s="2">
        <f t="shared" si="347"/>
        <v>1730247.1879746879</v>
      </c>
      <c r="BP282" s="2">
        <f t="shared" si="348"/>
        <v>90.316338245321759</v>
      </c>
      <c r="BQ282" s="2">
        <f t="shared" si="349"/>
        <v>0</v>
      </c>
      <c r="BR282" s="11">
        <f t="shared" si="353"/>
        <v>3.2966912670887333E-2</v>
      </c>
      <c r="BS282" s="11"/>
      <c r="BT282" s="11"/>
    </row>
    <row r="283" spans="1:72" x14ac:dyDescent="0.3">
      <c r="A283" s="2">
        <f t="shared" si="292"/>
        <v>2237</v>
      </c>
      <c r="B283" s="5">
        <f t="shared" si="293"/>
        <v>1165.4050019902215</v>
      </c>
      <c r="C283" s="5">
        <f t="shared" si="294"/>
        <v>2964.1665357505226</v>
      </c>
      <c r="D283" s="5">
        <f t="shared" si="295"/>
        <v>4369.946195133276</v>
      </c>
      <c r="E283" s="15">
        <f t="shared" si="296"/>
        <v>3.60484314772054E-8</v>
      </c>
      <c r="F283" s="15">
        <f t="shared" si="297"/>
        <v>7.1017827254994215E-8</v>
      </c>
      <c r="G283" s="15">
        <f t="shared" si="298"/>
        <v>1.4498036808509648E-7</v>
      </c>
      <c r="H283" s="5">
        <f t="shared" si="299"/>
        <v>404959.28153554135</v>
      </c>
      <c r="I283" s="5">
        <f t="shared" si="300"/>
        <v>178694.5248644758</v>
      </c>
      <c r="J283" s="5">
        <f t="shared" si="301"/>
        <v>61523.430535729938</v>
      </c>
      <c r="K283" s="5">
        <f t="shared" si="302"/>
        <v>347483.73384700745</v>
      </c>
      <c r="L283" s="5">
        <f t="shared" si="303"/>
        <v>60284.9140590647</v>
      </c>
      <c r="M283" s="5">
        <f t="shared" si="304"/>
        <v>14078.761565588013</v>
      </c>
      <c r="N283" s="15">
        <f t="shared" si="305"/>
        <v>2.7061432912374173E-3</v>
      </c>
      <c r="O283" s="15">
        <f t="shared" si="306"/>
        <v>3.4087092968564381E-3</v>
      </c>
      <c r="P283" s="15">
        <f t="shared" si="307"/>
        <v>3.0917970450936583E-3</v>
      </c>
      <c r="Q283" s="5">
        <f t="shared" si="308"/>
        <v>4916.01267608538</v>
      </c>
      <c r="R283" s="5">
        <f t="shared" si="309"/>
        <v>6631.9997019649918</v>
      </c>
      <c r="S283" s="5">
        <f t="shared" si="310"/>
        <v>4380.7500324662533</v>
      </c>
      <c r="T283" s="5">
        <f t="shared" si="311"/>
        <v>12.139523404537464</v>
      </c>
      <c r="U283" s="5">
        <f t="shared" si="312"/>
        <v>37.113614460178816</v>
      </c>
      <c r="V283" s="5">
        <f t="shared" si="313"/>
        <v>71.204580016423463</v>
      </c>
      <c r="W283" s="15">
        <f t="shared" si="314"/>
        <v>-1.0734613539272964E-2</v>
      </c>
      <c r="X283" s="15">
        <f t="shared" si="315"/>
        <v>-1.217998157191269E-2</v>
      </c>
      <c r="Y283" s="15">
        <f t="shared" si="316"/>
        <v>-9.7425357312937999E-3</v>
      </c>
      <c r="Z283" s="5">
        <f t="shared" si="338"/>
        <v>45.659421181839605</v>
      </c>
      <c r="AA283" s="5">
        <f t="shared" si="339"/>
        <v>19550.888291906067</v>
      </c>
      <c r="AB283" s="5">
        <f t="shared" si="340"/>
        <v>94601.63287786374</v>
      </c>
      <c r="AC283" s="16">
        <f t="shared" si="317"/>
        <v>0.92130602818527796</v>
      </c>
      <c r="AD283" s="16">
        <f t="shared" si="318"/>
        <v>3.0757718018627553</v>
      </c>
      <c r="AE283" s="16">
        <f t="shared" si="319"/>
        <v>21.450579348427443</v>
      </c>
      <c r="AF283" s="15">
        <f t="shared" si="320"/>
        <v>-4.0504037456468023E-3</v>
      </c>
      <c r="AG283" s="15">
        <f t="shared" si="321"/>
        <v>2.9673830763510267E-4</v>
      </c>
      <c r="AH283" s="15">
        <f t="shared" si="322"/>
        <v>9.7937136394747881E-3</v>
      </c>
      <c r="AI283" s="1">
        <f t="shared" si="286"/>
        <v>786579.89092155057</v>
      </c>
      <c r="AJ283" s="1">
        <f t="shared" si="287"/>
        <v>344522.83047452581</v>
      </c>
      <c r="AK283" s="1">
        <f t="shared" si="288"/>
        <v>119013.96403907376</v>
      </c>
      <c r="AL283" s="14">
        <f t="shared" si="323"/>
        <v>94.4237743309466</v>
      </c>
      <c r="AM283" s="14">
        <f t="shared" si="324"/>
        <v>23.288896389196839</v>
      </c>
      <c r="AN283" s="14">
        <f t="shared" si="325"/>
        <v>7.270010598444606</v>
      </c>
      <c r="AO283" s="11">
        <f t="shared" si="326"/>
        <v>2.1062088984594774E-3</v>
      </c>
      <c r="AP283" s="11">
        <f t="shared" si="327"/>
        <v>2.6532677067638267E-3</v>
      </c>
      <c r="AQ283" s="11">
        <f t="shared" si="328"/>
        <v>2.4068485841931601E-3</v>
      </c>
      <c r="AR283" s="1">
        <f t="shared" si="341"/>
        <v>404959.28153554135</v>
      </c>
      <c r="AS283" s="1">
        <f t="shared" si="329"/>
        <v>178694.5248644758</v>
      </c>
      <c r="AT283" s="1">
        <f t="shared" si="330"/>
        <v>61523.430535729938</v>
      </c>
      <c r="AU283" s="1">
        <f t="shared" si="289"/>
        <v>80991.856307108275</v>
      </c>
      <c r="AV283" s="1">
        <f t="shared" si="290"/>
        <v>35738.904972895158</v>
      </c>
      <c r="AW283" s="1">
        <f t="shared" si="291"/>
        <v>12304.686107145988</v>
      </c>
      <c r="AX283" s="17">
        <f t="shared" si="331"/>
        <v>0.99</v>
      </c>
      <c r="AY283" s="17">
        <v>0.05</v>
      </c>
      <c r="AZ283" s="17">
        <v>0</v>
      </c>
      <c r="BA283" s="2">
        <f t="shared" si="342"/>
        <v>5709.9090295475826</v>
      </c>
      <c r="BB283" s="17">
        <f t="shared" si="332"/>
        <v>7.8125142805507411E-7</v>
      </c>
      <c r="BC283" s="17">
        <f t="shared" si="333"/>
        <v>7.5810092756530901E-4</v>
      </c>
      <c r="BD283" s="17">
        <f t="shared" si="334"/>
        <v>1.065442137395565E-2</v>
      </c>
      <c r="BE283" s="1">
        <f t="shared" si="335"/>
        <v>45.202791298533207</v>
      </c>
      <c r="BF283" s="1">
        <f t="shared" si="336"/>
        <v>962.72286804648377</v>
      </c>
      <c r="BG283" s="1">
        <f t="shared" si="337"/>
        <v>-1007.925659345017</v>
      </c>
      <c r="BH283" s="12">
        <f t="shared" si="350"/>
        <v>1.3858038880687003</v>
      </c>
      <c r="BI283" s="2">
        <f t="shared" si="351"/>
        <v>1.546877217195253E-7</v>
      </c>
      <c r="BJ283" s="2">
        <f t="shared" si="343"/>
        <v>7.5235375740155543E-6</v>
      </c>
      <c r="BK283" s="2">
        <f t="shared" si="344"/>
        <v>-1.13516694813803E-5</v>
      </c>
      <c r="BL283" s="2">
        <f t="shared" si="352"/>
        <v>6.2642228649908718E-2</v>
      </c>
      <c r="BM283" s="2">
        <f t="shared" si="345"/>
        <v>1.3444149720887404</v>
      </c>
      <c r="BN283" s="2">
        <f t="shared" si="346"/>
        <v>-0.6983936488022664</v>
      </c>
      <c r="BO283" s="2">
        <f t="shared" si="347"/>
        <v>1756087.4769899282</v>
      </c>
      <c r="BP283" s="2">
        <f t="shared" si="348"/>
        <v>91.399696114295807</v>
      </c>
      <c r="BQ283" s="2">
        <f t="shared" si="349"/>
        <v>0</v>
      </c>
      <c r="BR283" s="11">
        <f t="shared" si="353"/>
        <v>3.2937362970922396E-2</v>
      </c>
      <c r="BS283" s="11"/>
      <c r="BT283" s="11"/>
    </row>
    <row r="284" spans="1:72" x14ac:dyDescent="0.3">
      <c r="A284" s="2">
        <f t="shared" si="292"/>
        <v>2238</v>
      </c>
      <c r="B284" s="5">
        <f t="shared" si="293"/>
        <v>1165.4050419006926</v>
      </c>
      <c r="C284" s="5">
        <f t="shared" si="294"/>
        <v>2964.166735733756</v>
      </c>
      <c r="D284" s="5">
        <f t="shared" si="295"/>
        <v>4369.9467970118631</v>
      </c>
      <c r="E284" s="15">
        <f t="shared" si="296"/>
        <v>3.4246009903345128E-8</v>
      </c>
      <c r="F284" s="15">
        <f t="shared" si="297"/>
        <v>6.7466935892244502E-8</v>
      </c>
      <c r="G284" s="15">
        <f t="shared" si="298"/>
        <v>1.3773134968084164E-7</v>
      </c>
      <c r="H284" s="5">
        <f t="shared" si="299"/>
        <v>406044.22122500528</v>
      </c>
      <c r="I284" s="5">
        <f t="shared" si="300"/>
        <v>179297.56750865115</v>
      </c>
      <c r="J284" s="5">
        <f t="shared" si="301"/>
        <v>61711.756342350105</v>
      </c>
      <c r="K284" s="5">
        <f t="shared" si="302"/>
        <v>348414.6769802678</v>
      </c>
      <c r="L284" s="5">
        <f t="shared" si="303"/>
        <v>60488.35423027155</v>
      </c>
      <c r="M284" s="5">
        <f t="shared" si="304"/>
        <v>14121.855301430247</v>
      </c>
      <c r="N284" s="15">
        <f t="shared" si="305"/>
        <v>2.6790984514695193E-3</v>
      </c>
      <c r="O284" s="15">
        <f t="shared" si="306"/>
        <v>3.3746447910256716E-3</v>
      </c>
      <c r="P284" s="15">
        <f t="shared" si="307"/>
        <v>3.0609038757760665E-3</v>
      </c>
      <c r="Q284" s="5">
        <f t="shared" si="308"/>
        <v>4876.2704487603032</v>
      </c>
      <c r="R284" s="5">
        <f t="shared" si="309"/>
        <v>6573.3305587185559</v>
      </c>
      <c r="S284" s="5">
        <f t="shared" si="310"/>
        <v>4351.3494346203579</v>
      </c>
      <c r="T284" s="5">
        <f t="shared" si="311"/>
        <v>12.009210312238794</v>
      </c>
      <c r="U284" s="5">
        <f t="shared" si="312"/>
        <v>36.661571319986763</v>
      </c>
      <c r="V284" s="5">
        <f t="shared" si="313"/>
        <v>70.510866851381692</v>
      </c>
      <c r="W284" s="15">
        <f t="shared" si="314"/>
        <v>-1.0734613539272964E-2</v>
      </c>
      <c r="X284" s="15">
        <f t="shared" si="315"/>
        <v>-1.217998157191269E-2</v>
      </c>
      <c r="Y284" s="15">
        <f t="shared" si="316"/>
        <v>-9.7425357312937999E-3</v>
      </c>
      <c r="Z284" s="5">
        <f t="shared" si="338"/>
        <v>45.108072184291487</v>
      </c>
      <c r="AA284" s="5">
        <f t="shared" si="339"/>
        <v>19384.342160134809</v>
      </c>
      <c r="AB284" s="5">
        <f t="shared" si="340"/>
        <v>94889.937786629918</v>
      </c>
      <c r="AC284" s="16">
        <f t="shared" si="317"/>
        <v>0.91757436679782933</v>
      </c>
      <c r="AD284" s="16">
        <f t="shared" si="318"/>
        <v>3.0766845011819117</v>
      </c>
      <c r="AE284" s="16">
        <f t="shared" si="319"/>
        <v>21.660660179966772</v>
      </c>
      <c r="AF284" s="15">
        <f t="shared" si="320"/>
        <v>-4.0504037456468023E-3</v>
      </c>
      <c r="AG284" s="15">
        <f t="shared" si="321"/>
        <v>2.9673830763510267E-4</v>
      </c>
      <c r="AH284" s="15">
        <f t="shared" si="322"/>
        <v>9.7937136394747881E-3</v>
      </c>
      <c r="AI284" s="1">
        <f t="shared" si="286"/>
        <v>788913.75813650386</v>
      </c>
      <c r="AJ284" s="1">
        <f t="shared" si="287"/>
        <v>345809.4523999684</v>
      </c>
      <c r="AK284" s="1">
        <f t="shared" si="288"/>
        <v>119417.25374231237</v>
      </c>
      <c r="AL284" s="14">
        <f t="shared" si="323"/>
        <v>94.620661762731359</v>
      </c>
      <c r="AM284" s="14">
        <f t="shared" si="324"/>
        <v>23.35007014914531</v>
      </c>
      <c r="AN284" s="14">
        <f t="shared" si="325"/>
        <v>7.2873334350133812</v>
      </c>
      <c r="AO284" s="11">
        <f t="shared" si="326"/>
        <v>2.0851468094748825E-3</v>
      </c>
      <c r="AP284" s="11">
        <f t="shared" si="327"/>
        <v>2.6267350296961885E-3</v>
      </c>
      <c r="AQ284" s="11">
        <f t="shared" si="328"/>
        <v>2.3827800983512283E-3</v>
      </c>
      <c r="AR284" s="1">
        <f t="shared" si="341"/>
        <v>406044.22122500528</v>
      </c>
      <c r="AS284" s="1">
        <f t="shared" si="329"/>
        <v>179297.56750865115</v>
      </c>
      <c r="AT284" s="1">
        <f t="shared" si="330"/>
        <v>61711.756342350105</v>
      </c>
      <c r="AU284" s="1">
        <f t="shared" si="289"/>
        <v>81208.844245001063</v>
      </c>
      <c r="AV284" s="1">
        <f t="shared" si="290"/>
        <v>35859.513501730231</v>
      </c>
      <c r="AW284" s="1">
        <f t="shared" si="291"/>
        <v>12342.351268470022</v>
      </c>
      <c r="AX284" s="17">
        <f t="shared" si="331"/>
        <v>0.99</v>
      </c>
      <c r="AY284" s="17">
        <v>0.05</v>
      </c>
      <c r="AZ284" s="17">
        <v>0</v>
      </c>
      <c r="BA284" s="2">
        <f t="shared" si="342"/>
        <v>5715.9694009474515</v>
      </c>
      <c r="BB284" s="17">
        <f t="shared" si="332"/>
        <v>7.610251096721645E-7</v>
      </c>
      <c r="BC284" s="17">
        <f t="shared" si="333"/>
        <v>7.4061878474467426E-4</v>
      </c>
      <c r="BD284" s="17">
        <f t="shared" si="334"/>
        <v>1.0533442012098489E-2</v>
      </c>
      <c r="BE284" s="1">
        <f t="shared" si="335"/>
        <v>44.656957134072989</v>
      </c>
      <c r="BF284" s="1">
        <f t="shared" si="336"/>
        <v>954.86070007302646</v>
      </c>
      <c r="BG284" s="1">
        <f t="shared" si="337"/>
        <v>-999.51765720709955</v>
      </c>
      <c r="BH284" s="12">
        <f t="shared" si="350"/>
        <v>1.3700866963546201</v>
      </c>
      <c r="BI284" s="2">
        <f t="shared" si="351"/>
        <v>1.506829137991668E-7</v>
      </c>
      <c r="BJ284" s="2">
        <f t="shared" si="343"/>
        <v>7.3513362290150749E-6</v>
      </c>
      <c r="BK284" s="2">
        <f t="shared" si="344"/>
        <v>-1.1095340062224148E-5</v>
      </c>
      <c r="BL284" s="2">
        <f t="shared" si="352"/>
        <v>6.1183926385497286E-2</v>
      </c>
      <c r="BM284" s="2">
        <f t="shared" si="345"/>
        <v>1.3180767038006234</v>
      </c>
      <c r="BN284" s="2">
        <f t="shared" si="346"/>
        <v>-0.68471292245549231</v>
      </c>
      <c r="BO284" s="2">
        <f t="shared" si="347"/>
        <v>1782314.1604031697</v>
      </c>
      <c r="BP284" s="2">
        <f t="shared" si="348"/>
        <v>92.496080613655579</v>
      </c>
      <c r="BQ284" s="2">
        <f t="shared" si="349"/>
        <v>0</v>
      </c>
      <c r="BR284" s="11">
        <f t="shared" si="353"/>
        <v>3.2908106408887611E-2</v>
      </c>
      <c r="BS284" s="11"/>
      <c r="BT284" s="11"/>
    </row>
    <row r="285" spans="1:72" x14ac:dyDescent="0.3">
      <c r="A285" s="2">
        <f t="shared" si="292"/>
        <v>2239</v>
      </c>
      <c r="B285" s="5">
        <f t="shared" si="293"/>
        <v>1165.4050798156418</v>
      </c>
      <c r="C285" s="5">
        <f t="shared" si="294"/>
        <v>2964.166925717841</v>
      </c>
      <c r="D285" s="5">
        <f t="shared" si="295"/>
        <v>4369.9473687965992</v>
      </c>
      <c r="E285" s="15">
        <f t="shared" si="296"/>
        <v>3.2533709408177867E-8</v>
      </c>
      <c r="F285" s="15">
        <f t="shared" si="297"/>
        <v>6.4093589097632269E-8</v>
      </c>
      <c r="G285" s="15">
        <f t="shared" si="298"/>
        <v>1.3084478219679956E-7</v>
      </c>
      <c r="H285" s="5">
        <f t="shared" si="299"/>
        <v>407121.19520984282</v>
      </c>
      <c r="I285" s="5">
        <f t="shared" si="300"/>
        <v>179896.59796658944</v>
      </c>
      <c r="J285" s="5">
        <f t="shared" si="301"/>
        <v>61898.77076230829</v>
      </c>
      <c r="K285" s="5">
        <f t="shared" si="302"/>
        <v>349338.78550988151</v>
      </c>
      <c r="L285" s="5">
        <f t="shared" si="303"/>
        <v>60690.441015909841</v>
      </c>
      <c r="M285" s="5">
        <f t="shared" si="304"/>
        <v>14164.649030854127</v>
      </c>
      <c r="N285" s="15">
        <f t="shared" si="305"/>
        <v>2.6523237701208124E-3</v>
      </c>
      <c r="O285" s="15">
        <f t="shared" si="306"/>
        <v>3.3409205492509475E-3</v>
      </c>
      <c r="P285" s="15">
        <f t="shared" si="307"/>
        <v>3.0303192116367672E-3</v>
      </c>
      <c r="Q285" s="5">
        <f t="shared" si="308"/>
        <v>4836.7203397908852</v>
      </c>
      <c r="R285" s="5">
        <f t="shared" si="309"/>
        <v>6514.9614220826352</v>
      </c>
      <c r="S285" s="5">
        <f t="shared" si="310"/>
        <v>4322.014335715694</v>
      </c>
      <c r="T285" s="5">
        <f t="shared" si="311"/>
        <v>11.88029608062506</v>
      </c>
      <c r="U285" s="5">
        <f t="shared" si="312"/>
        <v>36.215034056911961</v>
      </c>
      <c r="V285" s="5">
        <f t="shared" si="313"/>
        <v>69.823912211637605</v>
      </c>
      <c r="W285" s="15">
        <f t="shared" si="314"/>
        <v>-1.0734613539272964E-2</v>
      </c>
      <c r="X285" s="15">
        <f t="shared" si="315"/>
        <v>-1.217998157191269E-2</v>
      </c>
      <c r="Y285" s="15">
        <f t="shared" si="316"/>
        <v>-9.7425357312937999E-3</v>
      </c>
      <c r="Z285" s="5">
        <f t="shared" si="338"/>
        <v>44.562178827447056</v>
      </c>
      <c r="AA285" s="5">
        <f t="shared" si="339"/>
        <v>19218.562230466498</v>
      </c>
      <c r="AB285" s="5">
        <f t="shared" si="340"/>
        <v>95176.189312616421</v>
      </c>
      <c r="AC285" s="16">
        <f t="shared" si="317"/>
        <v>0.91385782014564187</v>
      </c>
      <c r="AD285" s="16">
        <f t="shared" si="318"/>
        <v>3.0775974713339198</v>
      </c>
      <c r="AE285" s="16">
        <f t="shared" si="319"/>
        <v>21.872798483011341</v>
      </c>
      <c r="AF285" s="15">
        <f t="shared" si="320"/>
        <v>-4.0504037456468023E-3</v>
      </c>
      <c r="AG285" s="15">
        <f t="shared" si="321"/>
        <v>2.9673830763510267E-4</v>
      </c>
      <c r="AH285" s="15">
        <f t="shared" si="322"/>
        <v>9.7937136394747881E-3</v>
      </c>
      <c r="AI285" s="1">
        <f t="shared" si="286"/>
        <v>791231.22656785464</v>
      </c>
      <c r="AJ285" s="1">
        <f t="shared" si="287"/>
        <v>347088.0206617018</v>
      </c>
      <c r="AK285" s="1">
        <f t="shared" si="288"/>
        <v>119817.87963655117</v>
      </c>
      <c r="AL285" s="14">
        <f t="shared" si="323"/>
        <v>94.81598675400646</v>
      </c>
      <c r="AM285" s="14">
        <f t="shared" si="324"/>
        <v>23.410791251879864</v>
      </c>
      <c r="AN285" s="14">
        <f t="shared" si="325"/>
        <v>7.3045239069615908</v>
      </c>
      <c r="AO285" s="11">
        <f t="shared" si="326"/>
        <v>2.0642953413801336E-3</v>
      </c>
      <c r="AP285" s="11">
        <f t="shared" si="327"/>
        <v>2.6004676793992265E-3</v>
      </c>
      <c r="AQ285" s="11">
        <f t="shared" si="328"/>
        <v>2.3589522973677161E-3</v>
      </c>
      <c r="AR285" s="1">
        <f t="shared" si="341"/>
        <v>407121.19520984282</v>
      </c>
      <c r="AS285" s="1">
        <f t="shared" si="329"/>
        <v>179896.59796658944</v>
      </c>
      <c r="AT285" s="1">
        <f t="shared" si="330"/>
        <v>61898.77076230829</v>
      </c>
      <c r="AU285" s="1">
        <f t="shared" si="289"/>
        <v>81424.239041968569</v>
      </c>
      <c r="AV285" s="1">
        <f t="shared" si="290"/>
        <v>35979.319593317887</v>
      </c>
      <c r="AW285" s="1">
        <f t="shared" si="291"/>
        <v>12379.754152461659</v>
      </c>
      <c r="AX285" s="17">
        <f t="shared" si="331"/>
        <v>0.99</v>
      </c>
      <c r="AY285" s="17">
        <v>0.05</v>
      </c>
      <c r="AZ285" s="17">
        <v>0</v>
      </c>
      <c r="BA285" s="2">
        <f t="shared" si="342"/>
        <v>5721.9656860955183</v>
      </c>
      <c r="BB285" s="17">
        <f t="shared" si="332"/>
        <v>7.4131508199095874E-7</v>
      </c>
      <c r="BC285" s="17">
        <f t="shared" si="333"/>
        <v>7.2353255287551483E-4</v>
      </c>
      <c r="BD285" s="17">
        <f t="shared" si="334"/>
        <v>1.0413732544798281E-2</v>
      </c>
      <c r="BE285" s="1">
        <f t="shared" si="335"/>
        <v>44.116524004557334</v>
      </c>
      <c r="BF285" s="1">
        <f t="shared" si="336"/>
        <v>947.0228561301185</v>
      </c>
      <c r="BG285" s="1">
        <f t="shared" si="337"/>
        <v>-991.139380134676</v>
      </c>
      <c r="BH285" s="12">
        <f t="shared" si="350"/>
        <v>1.3545346755861578</v>
      </c>
      <c r="BI285" s="2">
        <f t="shared" si="351"/>
        <v>1.4678033127940475E-7</v>
      </c>
      <c r="BJ285" s="2">
        <f t="shared" si="343"/>
        <v>7.1829755932480921E-6</v>
      </c>
      <c r="BK285" s="2">
        <f t="shared" si="344"/>
        <v>-1.0844582551459086E-5</v>
      </c>
      <c r="BL285" s="2">
        <f t="shared" si="352"/>
        <v>5.975738390376794E-2</v>
      </c>
      <c r="BM285" s="2">
        <f t="shared" si="345"/>
        <v>1.2921928725023764</v>
      </c>
      <c r="BN285" s="2">
        <f t="shared" si="346"/>
        <v>-0.6712663293656943</v>
      </c>
      <c r="BO285" s="2">
        <f t="shared" si="347"/>
        <v>1808933.0183716016</v>
      </c>
      <c r="BP285" s="2">
        <f t="shared" si="348"/>
        <v>93.605648439926398</v>
      </c>
      <c r="BQ285" s="2">
        <f t="shared" si="349"/>
        <v>0</v>
      </c>
      <c r="BR285" s="11">
        <f t="shared" si="353"/>
        <v>3.2879140100692456E-2</v>
      </c>
      <c r="BS285" s="11"/>
      <c r="BT285" s="11"/>
    </row>
    <row r="286" spans="1:72" x14ac:dyDescent="0.3">
      <c r="A286" s="2">
        <f t="shared" si="292"/>
        <v>2240</v>
      </c>
      <c r="B286" s="5">
        <f t="shared" si="293"/>
        <v>1165.4051158348443</v>
      </c>
      <c r="C286" s="5">
        <f t="shared" si="294"/>
        <v>2964.1671062027331</v>
      </c>
      <c r="D286" s="5">
        <f t="shared" si="295"/>
        <v>4369.9479119921707</v>
      </c>
      <c r="E286" s="15">
        <f t="shared" si="296"/>
        <v>3.0907023937768974E-8</v>
      </c>
      <c r="F286" s="15">
        <f t="shared" si="297"/>
        <v>6.0888909642750647E-8</v>
      </c>
      <c r="G286" s="15">
        <f t="shared" si="298"/>
        <v>1.2430254308695959E-7</v>
      </c>
      <c r="H286" s="5">
        <f t="shared" si="299"/>
        <v>408190.23339790525</v>
      </c>
      <c r="I286" s="5">
        <f t="shared" si="300"/>
        <v>180491.62292221733</v>
      </c>
      <c r="J286" s="5">
        <f t="shared" si="301"/>
        <v>62084.477266196744</v>
      </c>
      <c r="K286" s="5">
        <f t="shared" si="302"/>
        <v>350256.08507432707</v>
      </c>
      <c r="L286" s="5">
        <f t="shared" si="303"/>
        <v>60891.176662923492</v>
      </c>
      <c r="M286" s="5">
        <f t="shared" si="304"/>
        <v>14207.143544164966</v>
      </c>
      <c r="N286" s="15">
        <f t="shared" si="305"/>
        <v>2.6258165497046182E-3</v>
      </c>
      <c r="O286" s="15">
        <f t="shared" si="306"/>
        <v>3.3075331741456715E-3</v>
      </c>
      <c r="P286" s="15">
        <f t="shared" si="307"/>
        <v>3.0000399740421901E-3</v>
      </c>
      <c r="Q286" s="5">
        <f t="shared" si="308"/>
        <v>4797.3641714873556</v>
      </c>
      <c r="R286" s="5">
        <f t="shared" si="309"/>
        <v>6456.8956964686076</v>
      </c>
      <c r="S286" s="5">
        <f t="shared" si="310"/>
        <v>4292.7473821732083</v>
      </c>
      <c r="T286" s="5">
        <f t="shared" si="311"/>
        <v>11.75276569346741</v>
      </c>
      <c r="U286" s="5">
        <f t="shared" si="312"/>
        <v>35.773935609472581</v>
      </c>
      <c r="V286" s="5">
        <f t="shared" si="313"/>
        <v>69.143650252017011</v>
      </c>
      <c r="W286" s="15">
        <f t="shared" si="314"/>
        <v>-1.0734613539272964E-2</v>
      </c>
      <c r="X286" s="15">
        <f t="shared" si="315"/>
        <v>-1.217998157191269E-2</v>
      </c>
      <c r="Y286" s="15">
        <f t="shared" si="316"/>
        <v>-9.7425357312937999E-3</v>
      </c>
      <c r="Z286" s="5">
        <f t="shared" si="338"/>
        <v>44.02171619228649</v>
      </c>
      <c r="AA286" s="5">
        <f t="shared" si="339"/>
        <v>19053.559602311132</v>
      </c>
      <c r="AB286" s="5">
        <f t="shared" si="340"/>
        <v>95460.39290387767</v>
      </c>
      <c r="AC286" s="16">
        <f t="shared" si="317"/>
        <v>0.91015632700793536</v>
      </c>
      <c r="AD286" s="16">
        <f t="shared" si="318"/>
        <v>3.0785107123991455</v>
      </c>
      <c r="AE286" s="16">
        <f t="shared" si="319"/>
        <v>22.087014407847892</v>
      </c>
      <c r="AF286" s="15">
        <f t="shared" si="320"/>
        <v>-4.0504037456468023E-3</v>
      </c>
      <c r="AG286" s="15">
        <f t="shared" si="321"/>
        <v>2.9673830763510267E-4</v>
      </c>
      <c r="AH286" s="15">
        <f t="shared" si="322"/>
        <v>9.7937136394747881E-3</v>
      </c>
      <c r="AI286" s="1">
        <f t="shared" si="286"/>
        <v>793532.34295303782</v>
      </c>
      <c r="AJ286" s="1">
        <f t="shared" si="287"/>
        <v>348358.53818884952</v>
      </c>
      <c r="AK286" s="1">
        <f t="shared" si="288"/>
        <v>120215.84582535771</v>
      </c>
      <c r="AL286" s="14">
        <f t="shared" si="323"/>
        <v>95.009757671753675</v>
      </c>
      <c r="AM286" s="14">
        <f t="shared" si="324"/>
        <v>23.471061467819542</v>
      </c>
      <c r="AN286" s="14">
        <f t="shared" si="325"/>
        <v>7.3215826201785807</v>
      </c>
      <c r="AO286" s="11">
        <f t="shared" si="326"/>
        <v>2.0436523879663322E-3</v>
      </c>
      <c r="AP286" s="11">
        <f t="shared" si="327"/>
        <v>2.5744630026052341E-3</v>
      </c>
      <c r="AQ286" s="11">
        <f t="shared" si="328"/>
        <v>2.335362774394039E-3</v>
      </c>
      <c r="AR286" s="1">
        <f t="shared" si="341"/>
        <v>408190.23339790525</v>
      </c>
      <c r="AS286" s="1">
        <f t="shared" si="329"/>
        <v>180491.62292221733</v>
      </c>
      <c r="AT286" s="1">
        <f t="shared" si="330"/>
        <v>62084.477266196744</v>
      </c>
      <c r="AU286" s="1">
        <f t="shared" si="289"/>
        <v>81638.04667958105</v>
      </c>
      <c r="AV286" s="1">
        <f t="shared" si="290"/>
        <v>36098.324584443464</v>
      </c>
      <c r="AW286" s="1">
        <f t="shared" si="291"/>
        <v>12416.895453239349</v>
      </c>
      <c r="AX286" s="17">
        <f t="shared" si="331"/>
        <v>0.99</v>
      </c>
      <c r="AY286" s="17">
        <v>0.05</v>
      </c>
      <c r="AZ286" s="17">
        <v>0</v>
      </c>
      <c r="BA286" s="2">
        <f t="shared" si="342"/>
        <v>5727.8987111190545</v>
      </c>
      <c r="BB286" s="17">
        <f t="shared" si="332"/>
        <v>7.2210849966402339E-7</v>
      </c>
      <c r="BC286" s="17">
        <f t="shared" si="333"/>
        <v>7.0683357335156178E-4</v>
      </c>
      <c r="BD286" s="17">
        <f t="shared" si="334"/>
        <v>1.0295282910979668E-2</v>
      </c>
      <c r="BE286" s="1">
        <f t="shared" si="335"/>
        <v>43.581467241908193</v>
      </c>
      <c r="BF286" s="1">
        <f t="shared" si="336"/>
        <v>939.21028449678806</v>
      </c>
      <c r="BG286" s="1">
        <f t="shared" si="337"/>
        <v>-982.79175173869646</v>
      </c>
      <c r="BH286" s="12">
        <f t="shared" si="350"/>
        <v>1.3391465054609411</v>
      </c>
      <c r="BI286" s="2">
        <f t="shared" si="351"/>
        <v>1.429774307894081E-7</v>
      </c>
      <c r="BJ286" s="2">
        <f t="shared" si="343"/>
        <v>7.0183743634739258E-6</v>
      </c>
      <c r="BK286" s="2">
        <f t="shared" si="344"/>
        <v>-1.0599285021710995E-5</v>
      </c>
      <c r="BL286" s="2">
        <f t="shared" si="352"/>
        <v>5.8361990844561333E-2</v>
      </c>
      <c r="BM286" s="2">
        <f t="shared" si="345"/>
        <v>1.2667577791390929</v>
      </c>
      <c r="BN286" s="2">
        <f t="shared" si="346"/>
        <v>-0.65805106996835594</v>
      </c>
      <c r="BO286" s="2">
        <f t="shared" si="347"/>
        <v>1835949.9175306314</v>
      </c>
      <c r="BP286" s="2">
        <f t="shared" si="348"/>
        <v>94.728558174675314</v>
      </c>
      <c r="BQ286" s="2">
        <f t="shared" si="349"/>
        <v>0</v>
      </c>
      <c r="BR286" s="11">
        <f t="shared" si="353"/>
        <v>3.2850461190103236E-2</v>
      </c>
      <c r="BS286" s="11"/>
      <c r="BT286" s="11"/>
    </row>
    <row r="287" spans="1:72" x14ac:dyDescent="0.3">
      <c r="A287" s="2">
        <f t="shared" si="292"/>
        <v>2241</v>
      </c>
      <c r="B287" s="5">
        <f t="shared" si="293"/>
        <v>1165.4051500530879</v>
      </c>
      <c r="C287" s="5">
        <f t="shared" si="294"/>
        <v>2964.1672776633909</v>
      </c>
      <c r="D287" s="5">
        <f t="shared" si="295"/>
        <v>4369.9484280280267</v>
      </c>
      <c r="E287" s="15">
        <f t="shared" si="296"/>
        <v>2.9361672740880525E-8</v>
      </c>
      <c r="F287" s="15">
        <f t="shared" si="297"/>
        <v>5.7844464160613111E-8</v>
      </c>
      <c r="G287" s="15">
        <f t="shared" si="298"/>
        <v>1.180874159326116E-7</v>
      </c>
      <c r="H287" s="5">
        <f t="shared" si="299"/>
        <v>409251.36618086998</v>
      </c>
      <c r="I287" s="5">
        <f t="shared" si="300"/>
        <v>181082.64948033946</v>
      </c>
      <c r="J287" s="5">
        <f t="shared" si="301"/>
        <v>62268.879435311581</v>
      </c>
      <c r="K287" s="5">
        <f t="shared" si="302"/>
        <v>351166.60172835801</v>
      </c>
      <c r="L287" s="5">
        <f t="shared" si="303"/>
        <v>61090.56356059778</v>
      </c>
      <c r="M287" s="5">
        <f t="shared" si="304"/>
        <v>14249.339657175518</v>
      </c>
      <c r="N287" s="15">
        <f t="shared" si="305"/>
        <v>2.5995741197122335E-3</v>
      </c>
      <c r="O287" s="15">
        <f t="shared" si="306"/>
        <v>3.2744793022811969E-3</v>
      </c>
      <c r="P287" s="15">
        <f t="shared" si="307"/>
        <v>2.9700631150364476E-3</v>
      </c>
      <c r="Q287" s="5">
        <f t="shared" si="308"/>
        <v>4758.203692072042</v>
      </c>
      <c r="R287" s="5">
        <f t="shared" si="309"/>
        <v>6399.1366463425475</v>
      </c>
      <c r="S287" s="5">
        <f t="shared" si="310"/>
        <v>4263.5511568440697</v>
      </c>
      <c r="T287" s="5">
        <f t="shared" si="311"/>
        <v>11.626604295730411</v>
      </c>
      <c r="U287" s="5">
        <f t="shared" si="312"/>
        <v>35.338209732994414</v>
      </c>
      <c r="V287" s="5">
        <f t="shared" si="313"/>
        <v>68.470015768844647</v>
      </c>
      <c r="W287" s="15">
        <f t="shared" si="314"/>
        <v>-1.0734613539272964E-2</v>
      </c>
      <c r="X287" s="15">
        <f t="shared" si="315"/>
        <v>-1.217998157191269E-2</v>
      </c>
      <c r="Y287" s="15">
        <f t="shared" si="316"/>
        <v>-9.7425357312937999E-3</v>
      </c>
      <c r="Z287" s="5">
        <f t="shared" si="338"/>
        <v>43.486658677628078</v>
      </c>
      <c r="AA287" s="5">
        <f t="shared" si="339"/>
        <v>18889.344971378709</v>
      </c>
      <c r="AB287" s="5">
        <f t="shared" si="340"/>
        <v>95742.554182629348</v>
      </c>
      <c r="AC287" s="16">
        <f t="shared" si="317"/>
        <v>0.90646982641189833</v>
      </c>
      <c r="AD287" s="16">
        <f t="shared" si="318"/>
        <v>3.0794242244579793</v>
      </c>
      <c r="AE287" s="16">
        <f t="shared" si="319"/>
        <v>22.303328302109307</v>
      </c>
      <c r="AF287" s="15">
        <f t="shared" si="320"/>
        <v>-4.0504037456468023E-3</v>
      </c>
      <c r="AG287" s="15">
        <f t="shared" si="321"/>
        <v>2.9673830763510267E-4</v>
      </c>
      <c r="AH287" s="15">
        <f t="shared" si="322"/>
        <v>9.7937136394747881E-3</v>
      </c>
      <c r="AI287" s="1">
        <f t="shared" si="286"/>
        <v>795817.15533731505</v>
      </c>
      <c r="AJ287" s="1">
        <f t="shared" si="287"/>
        <v>349621.00895440805</v>
      </c>
      <c r="AK287" s="1">
        <f t="shared" si="288"/>
        <v>120611.1566960613</v>
      </c>
      <c r="AL287" s="14">
        <f t="shared" si="323"/>
        <v>95.201982920718208</v>
      </c>
      <c r="AM287" s="14">
        <f t="shared" si="324"/>
        <v>23.53088259340651</v>
      </c>
      <c r="AN287" s="14">
        <f t="shared" si="325"/>
        <v>7.3385101861643891</v>
      </c>
      <c r="AO287" s="11">
        <f t="shared" si="326"/>
        <v>2.0232158640866691E-3</v>
      </c>
      <c r="AP287" s="11">
        <f t="shared" si="327"/>
        <v>2.5487183725791816E-3</v>
      </c>
      <c r="AQ287" s="11">
        <f t="shared" si="328"/>
        <v>2.3120091466500986E-3</v>
      </c>
      <c r="AR287" s="1">
        <f t="shared" si="341"/>
        <v>409251.36618086998</v>
      </c>
      <c r="AS287" s="1">
        <f t="shared" si="329"/>
        <v>181082.64948033946</v>
      </c>
      <c r="AT287" s="1">
        <f t="shared" si="330"/>
        <v>62268.879435311581</v>
      </c>
      <c r="AU287" s="1">
        <f t="shared" si="289"/>
        <v>81850.273236174005</v>
      </c>
      <c r="AV287" s="1">
        <f t="shared" si="290"/>
        <v>36216.529896067892</v>
      </c>
      <c r="AW287" s="1">
        <f t="shared" si="291"/>
        <v>12453.775887062317</v>
      </c>
      <c r="AX287" s="17">
        <f t="shared" si="331"/>
        <v>0.99</v>
      </c>
      <c r="AY287" s="17">
        <v>0.05</v>
      </c>
      <c r="AZ287" s="17">
        <v>0</v>
      </c>
      <c r="BA287" s="2">
        <f t="shared" si="342"/>
        <v>5733.7692906342845</v>
      </c>
      <c r="BB287" s="17">
        <f t="shared" si="332"/>
        <v>7.0339282171446479E-7</v>
      </c>
      <c r="BC287" s="17">
        <f t="shared" si="333"/>
        <v>6.9051336371091785E-4</v>
      </c>
      <c r="BD287" s="17">
        <f t="shared" si="334"/>
        <v>1.0178083019158693E-2</v>
      </c>
      <c r="BE287" s="1">
        <f t="shared" si="335"/>
        <v>43.05176150264824</v>
      </c>
      <c r="BF287" s="1">
        <f t="shared" si="336"/>
        <v>931.42390343445288</v>
      </c>
      <c r="BG287" s="1">
        <f t="shared" si="337"/>
        <v>-974.47566493710087</v>
      </c>
      <c r="BH287" s="12">
        <f t="shared" si="350"/>
        <v>1.3239208621772318</v>
      </c>
      <c r="BI287" s="2">
        <f t="shared" si="351"/>
        <v>1.3927172922331786E-7</v>
      </c>
      <c r="BJ287" s="2">
        <f t="shared" si="343"/>
        <v>6.8574527665628415E-6</v>
      </c>
      <c r="BK287" s="2">
        <f t="shared" si="344"/>
        <v>-1.0359337394488658E-5</v>
      </c>
      <c r="BL287" s="2">
        <f t="shared" si="352"/>
        <v>5.6997145455015025E-2</v>
      </c>
      <c r="BM287" s="2">
        <f t="shared" si="345"/>
        <v>1.2417657156554831</v>
      </c>
      <c r="BN287" s="2">
        <f t="shared" si="346"/>
        <v>-0.64506433124712903</v>
      </c>
      <c r="BO287" s="2">
        <f t="shared" si="347"/>
        <v>1863370.8122877569</v>
      </c>
      <c r="BP287" s="2">
        <f t="shared" si="348"/>
        <v>95.864970307185047</v>
      </c>
      <c r="BQ287" s="2">
        <f t="shared" si="349"/>
        <v>0</v>
      </c>
      <c r="BR287" s="11">
        <f t="shared" si="353"/>
        <v>3.2822066848479298E-2</v>
      </c>
      <c r="BS287" s="11"/>
      <c r="BT287" s="11"/>
    </row>
    <row r="288" spans="1:72" x14ac:dyDescent="0.3">
      <c r="A288" s="2">
        <f t="shared" si="292"/>
        <v>2242</v>
      </c>
      <c r="B288" s="5">
        <f t="shared" si="293"/>
        <v>1165.4051825604201</v>
      </c>
      <c r="C288" s="5">
        <f t="shared" si="294"/>
        <v>2964.1674405510253</v>
      </c>
      <c r="D288" s="5">
        <f t="shared" si="295"/>
        <v>4369.9489182621483</v>
      </c>
      <c r="E288" s="15">
        <f t="shared" si="296"/>
        <v>2.7893589103836498E-8</v>
      </c>
      <c r="F288" s="15">
        <f t="shared" si="297"/>
        <v>5.4952240952582456E-8</v>
      </c>
      <c r="G288" s="15">
        <f t="shared" si="298"/>
        <v>1.1218304513598101E-7</v>
      </c>
      <c r="H288" s="5">
        <f t="shared" si="299"/>
        <v>410304.6244192528</v>
      </c>
      <c r="I288" s="5">
        <f t="shared" si="300"/>
        <v>181669.68515720763</v>
      </c>
      <c r="J288" s="5">
        <f t="shared" si="301"/>
        <v>62451.980958844404</v>
      </c>
      <c r="K288" s="5">
        <f t="shared" si="302"/>
        <v>352070.36193009262</v>
      </c>
      <c r="L288" s="5">
        <f t="shared" si="303"/>
        <v>61288.604237362531</v>
      </c>
      <c r="M288" s="5">
        <f t="shared" si="304"/>
        <v>14291.238210555663</v>
      </c>
      <c r="N288" s="15">
        <f t="shared" si="305"/>
        <v>2.5735938363344868E-3</v>
      </c>
      <c r="O288" s="15">
        <f t="shared" si="306"/>
        <v>3.2417556038470963E-3</v>
      </c>
      <c r="P288" s="15">
        <f t="shared" si="307"/>
        <v>2.9403856170306941E-3</v>
      </c>
      <c r="Q288" s="5">
        <f t="shared" si="308"/>
        <v>4719.2405769450224</v>
      </c>
      <c r="R288" s="5">
        <f t="shared" si="309"/>
        <v>6341.6873986255332</v>
      </c>
      <c r="S288" s="5">
        <f t="shared" si="310"/>
        <v>4234.4281797381946</v>
      </c>
      <c r="T288" s="5">
        <f t="shared" si="311"/>
        <v>11.501797191841694</v>
      </c>
      <c r="U288" s="5">
        <f t="shared" si="312"/>
        <v>34.907790989662153</v>
      </c>
      <c r="V288" s="5">
        <f t="shared" si="313"/>
        <v>67.802944193694429</v>
      </c>
      <c r="W288" s="15">
        <f t="shared" si="314"/>
        <v>-1.0734613539272964E-2</v>
      </c>
      <c r="X288" s="15">
        <f t="shared" si="315"/>
        <v>-1.217998157191269E-2</v>
      </c>
      <c r="Y288" s="15">
        <f t="shared" si="316"/>
        <v>-9.7425357312937999E-3</v>
      </c>
      <c r="Z288" s="5">
        <f t="shared" si="338"/>
        <v>42.956980026592888</v>
      </c>
      <c r="AA288" s="5">
        <f t="shared" si="339"/>
        <v>18725.928636121484</v>
      </c>
      <c r="AB288" s="5">
        <f t="shared" si="340"/>
        <v>96022.678940828773</v>
      </c>
      <c r="AC288" s="16">
        <f t="shared" si="317"/>
        <v>0.90279825763168375</v>
      </c>
      <c r="AD288" s="16">
        <f t="shared" si="318"/>
        <v>3.0803380075908353</v>
      </c>
      <c r="AE288" s="16">
        <f t="shared" si="319"/>
        <v>22.521760712707358</v>
      </c>
      <c r="AF288" s="15">
        <f t="shared" si="320"/>
        <v>-4.0504037456468023E-3</v>
      </c>
      <c r="AG288" s="15">
        <f t="shared" si="321"/>
        <v>2.9673830763510267E-4</v>
      </c>
      <c r="AH288" s="15">
        <f t="shared" si="322"/>
        <v>9.7937136394747881E-3</v>
      </c>
      <c r="AI288" s="1">
        <f t="shared" si="286"/>
        <v>798085.71303975757</v>
      </c>
      <c r="AJ288" s="1">
        <f t="shared" si="287"/>
        <v>350875.43795503513</v>
      </c>
      <c r="AK288" s="1">
        <f t="shared" si="288"/>
        <v>121003.8169135175</v>
      </c>
      <c r="AL288" s="14">
        <f t="shared" si="323"/>
        <v>95.392670941234542</v>
      </c>
      <c r="AM288" s="14">
        <f t="shared" si="324"/>
        <v>23.590256450267443</v>
      </c>
      <c r="AN288" s="14">
        <f t="shared" si="325"/>
        <v>7.3553072218108539</v>
      </c>
      <c r="AO288" s="11">
        <f t="shared" si="326"/>
        <v>2.0029837054458023E-3</v>
      </c>
      <c r="AP288" s="11">
        <f t="shared" si="327"/>
        <v>2.5232311888533899E-3</v>
      </c>
      <c r="AQ288" s="11">
        <f t="shared" si="328"/>
        <v>2.2888890551835974E-3</v>
      </c>
      <c r="AR288" s="1">
        <f t="shared" si="341"/>
        <v>410304.6244192528</v>
      </c>
      <c r="AS288" s="1">
        <f t="shared" si="329"/>
        <v>181669.68515720763</v>
      </c>
      <c r="AT288" s="1">
        <f t="shared" si="330"/>
        <v>62451.980958844404</v>
      </c>
      <c r="AU288" s="1">
        <f t="shared" si="289"/>
        <v>82060.924883850559</v>
      </c>
      <c r="AV288" s="1">
        <f t="shared" si="290"/>
        <v>36333.937031441528</v>
      </c>
      <c r="AW288" s="1">
        <f t="shared" si="291"/>
        <v>12490.396191768881</v>
      </c>
      <c r="AX288" s="17">
        <f t="shared" si="331"/>
        <v>0.99</v>
      </c>
      <c r="AY288" s="17">
        <v>0.05</v>
      </c>
      <c r="AZ288" s="17">
        <v>0</v>
      </c>
      <c r="BA288" s="2">
        <f t="shared" si="342"/>
        <v>5739.5782278488432</v>
      </c>
      <c r="BB288" s="17">
        <f t="shared" si="332"/>
        <v>6.8515580502731872E-7</v>
      </c>
      <c r="BC288" s="17">
        <f t="shared" si="333"/>
        <v>6.7456361463205184E-4</v>
      </c>
      <c r="BD288" s="17">
        <f t="shared" si="334"/>
        <v>1.0062122752141099E-2</v>
      </c>
      <c r="BE288" s="1">
        <f t="shared" si="335"/>
        <v>42.527380794102726</v>
      </c>
      <c r="BF288" s="1">
        <f t="shared" si="336"/>
        <v>923.66460169795027</v>
      </c>
      <c r="BG288" s="1">
        <f t="shared" si="337"/>
        <v>-966.19198249205317</v>
      </c>
      <c r="BH288" s="12">
        <f t="shared" si="350"/>
        <v>1.308856419033058</v>
      </c>
      <c r="BI288" s="2">
        <f t="shared" si="351"/>
        <v>1.3566080245156137E-7</v>
      </c>
      <c r="BJ288" s="2">
        <f t="shared" si="343"/>
        <v>6.7001325393019732E-6</v>
      </c>
      <c r="BK288" s="2">
        <f t="shared" si="344"/>
        <v>-1.0124631427915554E-5</v>
      </c>
      <c r="BL288" s="2">
        <f t="shared" si="352"/>
        <v>5.566225459830234E-2</v>
      </c>
      <c r="BM288" s="2">
        <f t="shared" si="345"/>
        <v>1.2172109689265516</v>
      </c>
      <c r="BN288" s="2">
        <f t="shared" si="346"/>
        <v>-0.6323032891514998</v>
      </c>
      <c r="BO288" s="2">
        <f t="shared" si="347"/>
        <v>1891201.7461357743</v>
      </c>
      <c r="BP288" s="2">
        <f t="shared" si="348"/>
        <v>97.015047257402713</v>
      </c>
      <c r="BQ288" s="2">
        <f t="shared" si="349"/>
        <v>0</v>
      </c>
      <c r="BR288" s="11">
        <f t="shared" si="353"/>
        <v>3.2793954274518561E-2</v>
      </c>
      <c r="BS288" s="11"/>
      <c r="BT288" s="11"/>
    </row>
    <row r="289" spans="1:72" x14ac:dyDescent="0.3">
      <c r="A289" s="2">
        <f t="shared" si="292"/>
        <v>2243</v>
      </c>
      <c r="B289" s="5">
        <f t="shared" si="293"/>
        <v>1165.4052134423869</v>
      </c>
      <c r="C289" s="5">
        <f t="shared" si="294"/>
        <v>2964.1675952942865</v>
      </c>
      <c r="D289" s="5">
        <f t="shared" si="295"/>
        <v>4369.9493839846164</v>
      </c>
      <c r="E289" s="15">
        <f t="shared" si="296"/>
        <v>2.6498909648644671E-8</v>
      </c>
      <c r="F289" s="15">
        <f t="shared" si="297"/>
        <v>5.2204628904953329E-8</v>
      </c>
      <c r="G289" s="15">
        <f t="shared" si="298"/>
        <v>1.0657389287918195E-7</v>
      </c>
      <c r="H289" s="5">
        <f t="shared" si="299"/>
        <v>411350.03942763928</v>
      </c>
      <c r="I289" s="5">
        <f t="shared" si="300"/>
        <v>182252.73787118457</v>
      </c>
      <c r="J289" s="5">
        <f t="shared" si="301"/>
        <v>62633.785631108534</v>
      </c>
      <c r="K289" s="5">
        <f t="shared" si="302"/>
        <v>352967.39252829406</v>
      </c>
      <c r="L289" s="5">
        <f t="shared" si="303"/>
        <v>61485.301357627948</v>
      </c>
      <c r="M289" s="5">
        <f t="shared" si="304"/>
        <v>14332.840069190383</v>
      </c>
      <c r="N289" s="15">
        <f t="shared" si="305"/>
        <v>2.547873082198171E-3</v>
      </c>
      <c r="O289" s="15">
        <f t="shared" si="306"/>
        <v>3.2093587823216474E-3</v>
      </c>
      <c r="P289" s="15">
        <f t="shared" si="307"/>
        <v>2.9110044925282352E-3</v>
      </c>
      <c r="Q289" s="5">
        <f t="shared" si="308"/>
        <v>4680.4764299419321</v>
      </c>
      <c r="R289" s="5">
        <f t="shared" si="309"/>
        <v>6284.5509450838572</v>
      </c>
      <c r="S289" s="5">
        <f t="shared" si="310"/>
        <v>4205.3809087569452</v>
      </c>
      <c r="T289" s="5">
        <f t="shared" si="311"/>
        <v>11.378329843980179</v>
      </c>
      <c r="U289" s="5">
        <f t="shared" si="312"/>
        <v>34.482614738691886</v>
      </c>
      <c r="V289" s="5">
        <f t="shared" si="313"/>
        <v>67.142371587200444</v>
      </c>
      <c r="W289" s="15">
        <f t="shared" si="314"/>
        <v>-1.0734613539272964E-2</v>
      </c>
      <c r="X289" s="15">
        <f t="shared" si="315"/>
        <v>-1.217998157191269E-2</v>
      </c>
      <c r="Y289" s="15">
        <f t="shared" si="316"/>
        <v>-9.7425357312937999E-3</v>
      </c>
      <c r="Z289" s="5">
        <f t="shared" si="338"/>
        <v>42.432653352540797</v>
      </c>
      <c r="AA289" s="5">
        <f t="shared" si="339"/>
        <v>18563.320504161537</v>
      </c>
      <c r="AB289" s="5">
        <f t="shared" si="340"/>
        <v>96300.773135806827</v>
      </c>
      <c r="AC289" s="16">
        <f t="shared" si="317"/>
        <v>0.89914156018740898</v>
      </c>
      <c r="AD289" s="16">
        <f t="shared" si="318"/>
        <v>3.081252061878152</v>
      </c>
      <c r="AE289" s="16">
        <f t="shared" si="319"/>
        <v>22.742332387784387</v>
      </c>
      <c r="AF289" s="15">
        <f t="shared" si="320"/>
        <v>-4.0504037456468023E-3</v>
      </c>
      <c r="AG289" s="15">
        <f t="shared" si="321"/>
        <v>2.9673830763510267E-4</v>
      </c>
      <c r="AH289" s="15">
        <f t="shared" si="322"/>
        <v>9.7937136394747881E-3</v>
      </c>
      <c r="AI289" s="1">
        <f t="shared" si="286"/>
        <v>800338.0666196323</v>
      </c>
      <c r="AJ289" s="1">
        <f t="shared" si="287"/>
        <v>352121.83119097317</v>
      </c>
      <c r="AK289" s="1">
        <f t="shared" si="288"/>
        <v>121393.83141393463</v>
      </c>
      <c r="AL289" s="14">
        <f t="shared" si="323"/>
        <v>95.581830207093645</v>
      </c>
      <c r="AM289" s="14">
        <f t="shared" si="324"/>
        <v>23.649184884387523</v>
      </c>
      <c r="AN289" s="14">
        <f t="shared" si="325"/>
        <v>7.3719743491863943</v>
      </c>
      <c r="AO289" s="11">
        <f t="shared" si="326"/>
        <v>1.9829538683913445E-3</v>
      </c>
      <c r="AP289" s="11">
        <f t="shared" si="327"/>
        <v>2.4979988769648557E-3</v>
      </c>
      <c r="AQ289" s="11">
        <f t="shared" si="328"/>
        <v>2.2660001646317616E-3</v>
      </c>
      <c r="AR289" s="1">
        <f t="shared" si="341"/>
        <v>411350.03942763928</v>
      </c>
      <c r="AS289" s="1">
        <f t="shared" si="329"/>
        <v>182252.73787118457</v>
      </c>
      <c r="AT289" s="1">
        <f t="shared" si="330"/>
        <v>62633.785631108534</v>
      </c>
      <c r="AU289" s="1">
        <f t="shared" si="289"/>
        <v>82270.007885527855</v>
      </c>
      <c r="AV289" s="1">
        <f t="shared" si="290"/>
        <v>36450.547574236916</v>
      </c>
      <c r="AW289" s="1">
        <f t="shared" si="291"/>
        <v>12526.757126221708</v>
      </c>
      <c r="AX289" s="17">
        <f t="shared" si="331"/>
        <v>0.99</v>
      </c>
      <c r="AY289" s="17">
        <v>0.05</v>
      </c>
      <c r="AZ289" s="17">
        <v>0</v>
      </c>
      <c r="BA289" s="2">
        <f t="shared" si="342"/>
        <v>5745.3263146660456</v>
      </c>
      <c r="BB289" s="17">
        <f t="shared" si="332"/>
        <v>6.6738549794681879E-7</v>
      </c>
      <c r="BC289" s="17">
        <f t="shared" si="333"/>
        <v>6.5897618695450431E-4</v>
      </c>
      <c r="BD289" s="17">
        <f t="shared" si="334"/>
        <v>9.9473919715492229E-3</v>
      </c>
      <c r="BE289" s="1">
        <f t="shared" si="335"/>
        <v>42.008298500077899</v>
      </c>
      <c r="BF289" s="1">
        <f t="shared" si="336"/>
        <v>915.93323904503006</v>
      </c>
      <c r="BG289" s="1">
        <f t="shared" si="337"/>
        <v>-957.94153754510796</v>
      </c>
      <c r="BH289" s="12">
        <f t="shared" si="350"/>
        <v>1.2939518470033187</v>
      </c>
      <c r="BI289" s="2">
        <f t="shared" si="351"/>
        <v>1.3214228405312984E-7</v>
      </c>
      <c r="BJ289" s="2">
        <f t="shared" si="343"/>
        <v>6.5463369080477328E-6</v>
      </c>
      <c r="BK289" s="2">
        <f t="shared" si="344"/>
        <v>-9.895060703564194E-6</v>
      </c>
      <c r="BL289" s="2">
        <f t="shared" si="352"/>
        <v>5.4356733755313268E-2</v>
      </c>
      <c r="BM289" s="2">
        <f t="shared" si="345"/>
        <v>1.1930878245188843</v>
      </c>
      <c r="BN289" s="2">
        <f t="shared" si="346"/>
        <v>-0.61976511091384567</v>
      </c>
      <c r="BO289" s="2">
        <f t="shared" si="347"/>
        <v>1919448.8529856608</v>
      </c>
      <c r="BP289" s="2">
        <f t="shared" si="348"/>
        <v>98.178953399165337</v>
      </c>
      <c r="BQ289" s="2">
        <f t="shared" si="349"/>
        <v>0</v>
      </c>
      <c r="BR289" s="11">
        <f t="shared" si="353"/>
        <v>3.2766120694014383E-2</v>
      </c>
      <c r="BS289" s="11"/>
      <c r="BT289" s="11"/>
    </row>
    <row r="290" spans="1:72" x14ac:dyDescent="0.3">
      <c r="A290" s="2">
        <f t="shared" si="292"/>
        <v>2244</v>
      </c>
      <c r="B290" s="5">
        <f t="shared" si="293"/>
        <v>1165.405242780256</v>
      </c>
      <c r="C290" s="5">
        <f t="shared" si="294"/>
        <v>2964.1677423003925</v>
      </c>
      <c r="D290" s="5">
        <f t="shared" si="295"/>
        <v>4369.9498264210079</v>
      </c>
      <c r="E290" s="15">
        <f t="shared" si="296"/>
        <v>2.5173964166212438E-8</v>
      </c>
      <c r="F290" s="15">
        <f t="shared" si="297"/>
        <v>4.9594397459705657E-8</v>
      </c>
      <c r="G290" s="15">
        <f t="shared" si="298"/>
        <v>1.0124519823522286E-7</v>
      </c>
      <c r="H290" s="5">
        <f t="shared" si="299"/>
        <v>412387.64296012785</v>
      </c>
      <c r="I290" s="5">
        <f t="shared" si="300"/>
        <v>182831.81593349934</v>
      </c>
      <c r="J290" s="5">
        <f t="shared" si="301"/>
        <v>62814.297348797583</v>
      </c>
      <c r="K290" s="5">
        <f t="shared" si="302"/>
        <v>353857.72074983362</v>
      </c>
      <c r="L290" s="5">
        <f t="shared" si="303"/>
        <v>61680.65771865179</v>
      </c>
      <c r="M290" s="5">
        <f t="shared" si="304"/>
        <v>14374.146121545413</v>
      </c>
      <c r="N290" s="15">
        <f t="shared" si="305"/>
        <v>2.5224092660858233E-3</v>
      </c>
      <c r="O290" s="15">
        <f t="shared" si="306"/>
        <v>3.1772855741172279E-3</v>
      </c>
      <c r="P290" s="15">
        <f t="shared" si="307"/>
        <v>2.8819167838076698E-3</v>
      </c>
      <c r="Q290" s="5">
        <f t="shared" si="308"/>
        <v>4641.9127845834919</v>
      </c>
      <c r="R290" s="5">
        <f t="shared" si="309"/>
        <v>6227.7301447080445</v>
      </c>
      <c r="S290" s="5">
        <f t="shared" si="310"/>
        <v>4176.411740429382</v>
      </c>
      <c r="T290" s="5">
        <f t="shared" si="311"/>
        <v>11.256187870382675</v>
      </c>
      <c r="U290" s="5">
        <f t="shared" si="312"/>
        <v>34.062617126623252</v>
      </c>
      <c r="V290" s="5">
        <f t="shared" si="313"/>
        <v>66.488234632928339</v>
      </c>
      <c r="W290" s="15">
        <f t="shared" si="314"/>
        <v>-1.0734613539272964E-2</v>
      </c>
      <c r="X290" s="15">
        <f t="shared" si="315"/>
        <v>-1.217998157191269E-2</v>
      </c>
      <c r="Y290" s="15">
        <f t="shared" si="316"/>
        <v>-9.7425357312937999E-3</v>
      </c>
      <c r="Z290" s="5">
        <f t="shared" si="338"/>
        <v>41.913651164482779</v>
      </c>
      <c r="AA290" s="5">
        <f t="shared" si="339"/>
        <v>18401.530098700685</v>
      </c>
      <c r="AB290" s="5">
        <f t="shared" si="340"/>
        <v>96576.842885954204</v>
      </c>
      <c r="AC290" s="16">
        <f t="shared" si="317"/>
        <v>0.89549967384415918</v>
      </c>
      <c r="AD290" s="16">
        <f t="shared" si="318"/>
        <v>3.0821663874003908</v>
      </c>
      <c r="AE290" s="16">
        <f t="shared" si="319"/>
        <v>22.9650642786841</v>
      </c>
      <c r="AF290" s="15">
        <f t="shared" si="320"/>
        <v>-4.0504037456468023E-3</v>
      </c>
      <c r="AG290" s="15">
        <f t="shared" si="321"/>
        <v>2.9673830763510267E-4</v>
      </c>
      <c r="AH290" s="15">
        <f t="shared" si="322"/>
        <v>9.7937136394747881E-3</v>
      </c>
      <c r="AI290" s="1">
        <f t="shared" si="286"/>
        <v>802574.26784319687</v>
      </c>
      <c r="AJ290" s="1">
        <f t="shared" si="287"/>
        <v>353360.19564611278</v>
      </c>
      <c r="AK290" s="1">
        <f t="shared" si="288"/>
        <v>121781.20539876288</v>
      </c>
      <c r="AL290" s="14">
        <f t="shared" si="323"/>
        <v>95.769469223451154</v>
      </c>
      <c r="AM290" s="14">
        <f t="shared" si="324"/>
        <v>23.707669765297034</v>
      </c>
      <c r="AN290" s="14">
        <f t="shared" si="325"/>
        <v>7.3885121953244237</v>
      </c>
      <c r="AO290" s="11">
        <f t="shared" si="326"/>
        <v>1.9631243297074312E-3</v>
      </c>
      <c r="AP290" s="11">
        <f t="shared" si="327"/>
        <v>2.4730188881952071E-3</v>
      </c>
      <c r="AQ290" s="11">
        <f t="shared" si="328"/>
        <v>2.2433401629854441E-3</v>
      </c>
      <c r="AR290" s="1">
        <f t="shared" si="341"/>
        <v>412387.64296012785</v>
      </c>
      <c r="AS290" s="1">
        <f t="shared" si="329"/>
        <v>182831.81593349934</v>
      </c>
      <c r="AT290" s="1">
        <f t="shared" si="330"/>
        <v>62814.297348797583</v>
      </c>
      <c r="AU290" s="1">
        <f t="shared" si="289"/>
        <v>82477.52859202557</v>
      </c>
      <c r="AV290" s="1">
        <f t="shared" si="290"/>
        <v>36566.363186699869</v>
      </c>
      <c r="AW290" s="1">
        <f t="shared" si="291"/>
        <v>12562.859469759518</v>
      </c>
      <c r="AX290" s="17">
        <f t="shared" si="331"/>
        <v>0.99</v>
      </c>
      <c r="AY290" s="17">
        <v>0.05</v>
      </c>
      <c r="AZ290" s="17">
        <v>0</v>
      </c>
      <c r="BA290" s="2">
        <f t="shared" si="342"/>
        <v>5751.0143317909688</v>
      </c>
      <c r="BB290" s="17">
        <f t="shared" si="332"/>
        <v>6.500702339794738E-7</v>
      </c>
      <c r="BC290" s="17">
        <f t="shared" si="333"/>
        <v>6.4374310872545497E-4</v>
      </c>
      <c r="BD290" s="17">
        <f t="shared" si="334"/>
        <v>9.8338805221819623E-3</v>
      </c>
      <c r="BE290" s="1">
        <f t="shared" si="335"/>
        <v>41.49448740602093</v>
      </c>
      <c r="BF290" s="1">
        <f t="shared" si="336"/>
        <v>908.23064674399166</v>
      </c>
      <c r="BG290" s="1">
        <f t="shared" si="337"/>
        <v>-949.72513415001265</v>
      </c>
      <c r="BH290" s="12">
        <f t="shared" si="350"/>
        <v>1.2792058152953434</v>
      </c>
      <c r="BI290" s="2">
        <f t="shared" si="351"/>
        <v>1.2871386406880489E-7</v>
      </c>
      <c r="BJ290" s="2">
        <f t="shared" si="343"/>
        <v>6.3959905682513985E-6</v>
      </c>
      <c r="BK290" s="2">
        <f t="shared" si="344"/>
        <v>-9.6705206124549785E-6</v>
      </c>
      <c r="BL290" s="2">
        <f t="shared" si="352"/>
        <v>5.3080007019624738E-2</v>
      </c>
      <c r="BM290" s="2">
        <f t="shared" si="345"/>
        <v>1.1693905702869376</v>
      </c>
      <c r="BN290" s="2">
        <f t="shared" si="346"/>
        <v>-0.60744695726842313</v>
      </c>
      <c r="BO290" s="2">
        <f t="shared" si="347"/>
        <v>1948118.3585193616</v>
      </c>
      <c r="BP290" s="2">
        <f t="shared" si="348"/>
        <v>99.356855083702499</v>
      </c>
      <c r="BQ290" s="2">
        <f t="shared" si="349"/>
        <v>0</v>
      </c>
      <c r="BR290" s="11">
        <f t="shared" si="353"/>
        <v>3.2738563359593326E-2</v>
      </c>
      <c r="BS290" s="11"/>
      <c r="BT290" s="11"/>
    </row>
    <row r="291" spans="1:72" x14ac:dyDescent="0.3">
      <c r="A291" s="2">
        <f t="shared" si="292"/>
        <v>2245</v>
      </c>
      <c r="B291" s="5">
        <f t="shared" si="293"/>
        <v>1165.4052706512323</v>
      </c>
      <c r="C291" s="5">
        <f t="shared" si="294"/>
        <v>2964.1678819561998</v>
      </c>
      <c r="D291" s="5">
        <f t="shared" si="295"/>
        <v>4369.9502467356224</v>
      </c>
      <c r="E291" s="15">
        <f t="shared" si="296"/>
        <v>2.3915265957901815E-8</v>
      </c>
      <c r="F291" s="15">
        <f t="shared" si="297"/>
        <v>4.7114677586720375E-8</v>
      </c>
      <c r="G291" s="15">
        <f t="shared" si="298"/>
        <v>9.6182938323461708E-8</v>
      </c>
      <c r="H291" s="5">
        <f t="shared" si="299"/>
        <v>413417.46719599218</v>
      </c>
      <c r="I291" s="5">
        <f t="shared" si="300"/>
        <v>183406.92803909947</v>
      </c>
      <c r="J291" s="5">
        <f t="shared" si="301"/>
        <v>62993.52010827839</v>
      </c>
      <c r="K291" s="5">
        <f t="shared" si="302"/>
        <v>354741.37418734445</v>
      </c>
      <c r="L291" s="5">
        <f t="shared" si="303"/>
        <v>61874.676247439886</v>
      </c>
      <c r="M291" s="5">
        <f t="shared" si="304"/>
        <v>14415.157279041085</v>
      </c>
      <c r="N291" s="15">
        <f t="shared" si="305"/>
        <v>2.4971998226810399E-3</v>
      </c>
      <c r="O291" s="15">
        <f t="shared" si="306"/>
        <v>3.1455327482576845E-3</v>
      </c>
      <c r="P291" s="15">
        <f t="shared" si="307"/>
        <v>2.8531195626431138E-3</v>
      </c>
      <c r="Q291" s="5">
        <f t="shared" si="308"/>
        <v>4603.5511053165501</v>
      </c>
      <c r="R291" s="5">
        <f t="shared" si="309"/>
        <v>6171.2277260798837</v>
      </c>
      <c r="S291" s="5">
        <f t="shared" si="310"/>
        <v>4147.523010651712</v>
      </c>
      <c r="T291" s="5">
        <f t="shared" si="311"/>
        <v>11.135357043668664</v>
      </c>
      <c r="U291" s="5">
        <f t="shared" si="312"/>
        <v>33.647735077729862</v>
      </c>
      <c r="V291" s="5">
        <f t="shared" si="313"/>
        <v>65.840470631306388</v>
      </c>
      <c r="W291" s="15">
        <f t="shared" si="314"/>
        <v>-1.0734613539272964E-2</v>
      </c>
      <c r="X291" s="15">
        <f t="shared" si="315"/>
        <v>-1.217998157191269E-2</v>
      </c>
      <c r="Y291" s="15">
        <f t="shared" si="316"/>
        <v>-9.7425357312937999E-3</v>
      </c>
      <c r="Z291" s="5">
        <f t="shared" si="338"/>
        <v>41.399945391973169</v>
      </c>
      <c r="AA291" s="5">
        <f t="shared" si="339"/>
        <v>18240.566564909604</v>
      </c>
      <c r="AB291" s="5">
        <f t="shared" si="340"/>
        <v>96850.894466458863</v>
      </c>
      <c r="AC291" s="16">
        <f t="shared" si="317"/>
        <v>0.89187253861099536</v>
      </c>
      <c r="AD291" s="16">
        <f t="shared" si="318"/>
        <v>3.083080984238038</v>
      </c>
      <c r="AE291" s="16">
        <f t="shared" si="319"/>
        <v>23.189977541941662</v>
      </c>
      <c r="AF291" s="15">
        <f t="shared" si="320"/>
        <v>-4.0504037456468023E-3</v>
      </c>
      <c r="AG291" s="15">
        <f t="shared" si="321"/>
        <v>2.9673830763510267E-4</v>
      </c>
      <c r="AH291" s="15">
        <f t="shared" si="322"/>
        <v>9.7937136394747881E-3</v>
      </c>
      <c r="AI291" s="1">
        <f t="shared" si="286"/>
        <v>804794.36965090269</v>
      </c>
      <c r="AJ291" s="1">
        <f t="shared" si="287"/>
        <v>354590.53926820139</v>
      </c>
      <c r="AK291" s="1">
        <f t="shared" si="288"/>
        <v>122165.94432864612</v>
      </c>
      <c r="AL291" s="14">
        <f t="shared" si="323"/>
        <v>95.955596524776126</v>
      </c>
      <c r="AM291" s="14">
        <f t="shared" si="324"/>
        <v>23.765712985270465</v>
      </c>
      <c r="AN291" s="14">
        <f t="shared" si="325"/>
        <v>7.4049213920153782</v>
      </c>
      <c r="AO291" s="11">
        <f t="shared" si="326"/>
        <v>1.9434930864103569E-3</v>
      </c>
      <c r="AP291" s="11">
        <f t="shared" si="327"/>
        <v>2.4482886993132552E-3</v>
      </c>
      <c r="AQ291" s="11">
        <f t="shared" si="328"/>
        <v>2.2209067613555896E-3</v>
      </c>
      <c r="AR291" s="1">
        <f t="shared" si="341"/>
        <v>413417.46719599218</v>
      </c>
      <c r="AS291" s="1">
        <f t="shared" si="329"/>
        <v>183406.92803909947</v>
      </c>
      <c r="AT291" s="1">
        <f t="shared" si="330"/>
        <v>62993.52010827839</v>
      </c>
      <c r="AU291" s="1">
        <f t="shared" si="289"/>
        <v>82683.493439198443</v>
      </c>
      <c r="AV291" s="1">
        <f t="shared" si="290"/>
        <v>36681.385607819895</v>
      </c>
      <c r="AW291" s="1">
        <f t="shared" si="291"/>
        <v>12598.704021655678</v>
      </c>
      <c r="AX291" s="17">
        <f t="shared" si="331"/>
        <v>0.99</v>
      </c>
      <c r="AY291" s="17">
        <v>0.05</v>
      </c>
      <c r="AZ291" s="17">
        <v>0</v>
      </c>
      <c r="BA291" s="2">
        <f t="shared" si="342"/>
        <v>5756.643048838022</v>
      </c>
      <c r="BB291" s="17">
        <f t="shared" si="332"/>
        <v>6.3319862560283633E-7</v>
      </c>
      <c r="BC291" s="17">
        <f t="shared" si="333"/>
        <v>6.28856572273284E-4</v>
      </c>
      <c r="BD291" s="17">
        <f t="shared" si="334"/>
        <v>9.7215782362122232E-3</v>
      </c>
      <c r="BE291" s="1">
        <f t="shared" si="335"/>
        <v>40.985919723664914</v>
      </c>
      <c r="BF291" s="1">
        <f t="shared" si="336"/>
        <v>900.55762807914857</v>
      </c>
      <c r="BG291" s="1">
        <f t="shared" si="337"/>
        <v>-941.54354780281335</v>
      </c>
      <c r="BH291" s="12">
        <f t="shared" si="350"/>
        <v>1.2646169918835799</v>
      </c>
      <c r="BI291" s="2">
        <f t="shared" si="351"/>
        <v>1.2537328777531165E-7</v>
      </c>
      <c r="BJ291" s="2">
        <f t="shared" si="343"/>
        <v>6.2490196638837091E-6</v>
      </c>
      <c r="BK291" s="2">
        <f t="shared" si="344"/>
        <v>-9.4509083402795181E-6</v>
      </c>
      <c r="BL291" s="2">
        <f t="shared" si="352"/>
        <v>5.1831507086103595E-2</v>
      </c>
      <c r="BM291" s="2">
        <f t="shared" si="345"/>
        <v>1.1461134998088369</v>
      </c>
      <c r="BN291" s="2">
        <f t="shared" si="346"/>
        <v>-0.59534598457489374</v>
      </c>
      <c r="BO291" s="2">
        <f t="shared" si="347"/>
        <v>1977216.5815628646</v>
      </c>
      <c r="BP291" s="2">
        <f t="shared" si="348"/>
        <v>100.54892066342371</v>
      </c>
      <c r="BQ291" s="2">
        <f t="shared" si="349"/>
        <v>0</v>
      </c>
      <c r="BR291" s="11">
        <f t="shared" si="353"/>
        <v>3.2711279550476674E-2</v>
      </c>
      <c r="BS291" s="11"/>
      <c r="BT291" s="11"/>
    </row>
    <row r="292" spans="1:72" x14ac:dyDescent="0.3">
      <c r="A292" s="2">
        <f t="shared" si="292"/>
        <v>2246</v>
      </c>
      <c r="B292" s="5">
        <f t="shared" si="293"/>
        <v>1165.4052971286605</v>
      </c>
      <c r="C292" s="5">
        <f t="shared" si="294"/>
        <v>2964.1680146292229</v>
      </c>
      <c r="D292" s="5">
        <f t="shared" si="295"/>
        <v>4369.9506460345447</v>
      </c>
      <c r="E292" s="15">
        <f t="shared" si="296"/>
        <v>2.2719502660006724E-8</v>
      </c>
      <c r="F292" s="15">
        <f t="shared" si="297"/>
        <v>4.4758943707384355E-8</v>
      </c>
      <c r="G292" s="15">
        <f t="shared" si="298"/>
        <v>9.1373791407288624E-8</v>
      </c>
      <c r="H292" s="5">
        <f t="shared" si="299"/>
        <v>414439.54472555668</v>
      </c>
      <c r="I292" s="5">
        <f t="shared" si="300"/>
        <v>183978.08325760093</v>
      </c>
      <c r="J292" s="5">
        <f t="shared" si="301"/>
        <v>63171.458002917519</v>
      </c>
      <c r="K292" s="5">
        <f t="shared" si="302"/>
        <v>355618.3807870599</v>
      </c>
      <c r="L292" s="5">
        <f t="shared" si="303"/>
        <v>62067.359997680185</v>
      </c>
      <c r="M292" s="5">
        <f t="shared" si="304"/>
        <v>14455.874475434097</v>
      </c>
      <c r="N292" s="15">
        <f t="shared" si="305"/>
        <v>2.4722422123004684E-3</v>
      </c>
      <c r="O292" s="15">
        <f t="shared" si="306"/>
        <v>3.1140971060559242E-3</v>
      </c>
      <c r="P292" s="15">
        <f t="shared" si="307"/>
        <v>2.8246099300084371E-3</v>
      </c>
      <c r="Q292" s="5">
        <f t="shared" si="308"/>
        <v>4565.3927887462114</v>
      </c>
      <c r="R292" s="5">
        <f t="shared" si="309"/>
        <v>6115.0462897266352</v>
      </c>
      <c r="S292" s="5">
        <f t="shared" si="310"/>
        <v>4118.7169954294277</v>
      </c>
      <c r="T292" s="5">
        <f t="shared" si="311"/>
        <v>11.015823289183061</v>
      </c>
      <c r="U292" s="5">
        <f t="shared" si="312"/>
        <v>33.237906284546511</v>
      </c>
      <c r="V292" s="5">
        <f t="shared" si="313"/>
        <v>65.199017493615685</v>
      </c>
      <c r="W292" s="15">
        <f t="shared" si="314"/>
        <v>-1.0734613539272964E-2</v>
      </c>
      <c r="X292" s="15">
        <f t="shared" si="315"/>
        <v>-1.217998157191269E-2</v>
      </c>
      <c r="Y292" s="15">
        <f t="shared" si="316"/>
        <v>-9.7425357312937999E-3</v>
      </c>
      <c r="Z292" s="5">
        <f t="shared" si="338"/>
        <v>40.891507409487566</v>
      </c>
      <c r="AA292" s="5">
        <f t="shared" si="339"/>
        <v>18080.438676293717</v>
      </c>
      <c r="AB292" s="5">
        <f t="shared" si="340"/>
        <v>97122.934305097515</v>
      </c>
      <c r="AC292" s="16">
        <f t="shared" si="317"/>
        <v>0.88826009473996581</v>
      </c>
      <c r="AD292" s="16">
        <f t="shared" si="318"/>
        <v>3.0839958524716029</v>
      </c>
      <c r="AE292" s="16">
        <f t="shared" si="319"/>
        <v>23.417093541293291</v>
      </c>
      <c r="AF292" s="15">
        <f t="shared" si="320"/>
        <v>-4.0504037456468023E-3</v>
      </c>
      <c r="AG292" s="15">
        <f t="shared" si="321"/>
        <v>2.9673830763510267E-4</v>
      </c>
      <c r="AH292" s="15">
        <f t="shared" si="322"/>
        <v>9.7937136394747881E-3</v>
      </c>
      <c r="AI292" s="1">
        <f t="shared" si="286"/>
        <v>806998.42612501094</v>
      </c>
      <c r="AJ292" s="1">
        <f t="shared" si="287"/>
        <v>355812.87094920117</v>
      </c>
      <c r="AK292" s="1">
        <f t="shared" si="288"/>
        <v>122548.05391743718</v>
      </c>
      <c r="AL292" s="14">
        <f t="shared" si="323"/>
        <v>96.140220672839916</v>
      </c>
      <c r="AM292" s="14">
        <f t="shared" si="324"/>
        <v>23.823316458538095</v>
      </c>
      <c r="AN292" s="14">
        <f t="shared" si="325"/>
        <v>7.4212025756023436</v>
      </c>
      <c r="AO292" s="11">
        <f t="shared" si="326"/>
        <v>1.9240581555462534E-3</v>
      </c>
      <c r="AP292" s="11">
        <f t="shared" si="327"/>
        <v>2.4238058123201224E-3</v>
      </c>
      <c r="AQ292" s="11">
        <f t="shared" si="328"/>
        <v>2.1986976937420338E-3</v>
      </c>
      <c r="AR292" s="1">
        <f t="shared" si="341"/>
        <v>414439.54472555668</v>
      </c>
      <c r="AS292" s="1">
        <f t="shared" si="329"/>
        <v>183978.08325760093</v>
      </c>
      <c r="AT292" s="1">
        <f t="shared" si="330"/>
        <v>63171.458002917519</v>
      </c>
      <c r="AU292" s="1">
        <f t="shared" si="289"/>
        <v>82887.90894511134</v>
      </c>
      <c r="AV292" s="1">
        <f t="shared" si="290"/>
        <v>36795.616651520184</v>
      </c>
      <c r="AW292" s="1">
        <f t="shared" si="291"/>
        <v>12634.291600583505</v>
      </c>
      <c r="AX292" s="17">
        <f t="shared" si="331"/>
        <v>0.99</v>
      </c>
      <c r="AY292" s="17">
        <v>0.05</v>
      </c>
      <c r="AZ292" s="17">
        <v>0</v>
      </c>
      <c r="BA292" s="2">
        <f t="shared" si="342"/>
        <v>5762.2132244400364</v>
      </c>
      <c r="BB292" s="17">
        <f t="shared" si="332"/>
        <v>6.1675955817971563E-7</v>
      </c>
      <c r="BC292" s="17">
        <f t="shared" si="333"/>
        <v>6.1430893130911982E-4</v>
      </c>
      <c r="BD292" s="17">
        <f t="shared" si="334"/>
        <v>9.6104749372263043E-3</v>
      </c>
      <c r="BE292" s="1">
        <f t="shared" si="335"/>
        <v>40.482567115164649</v>
      </c>
      <c r="BF292" s="1">
        <f t="shared" si="336"/>
        <v>892.91495885385189</v>
      </c>
      <c r="BG292" s="1">
        <f t="shared" si="337"/>
        <v>-933.39752596901656</v>
      </c>
      <c r="BH292" s="12">
        <f t="shared" si="350"/>
        <v>1.2501840440239227</v>
      </c>
      <c r="BI292" s="2">
        <f t="shared" si="351"/>
        <v>1.2211835448034844E-7</v>
      </c>
      <c r="BJ292" s="2">
        <f t="shared" si="343"/>
        <v>6.1053517667825837E-6</v>
      </c>
      <c r="BK292" s="2">
        <f t="shared" si="344"/>
        <v>-9.2361228519054972E-6</v>
      </c>
      <c r="BL292" s="2">
        <f t="shared" si="352"/>
        <v>5.0610675233469751E-2</v>
      </c>
      <c r="BM292" s="2">
        <f t="shared" si="345"/>
        <v>1.1232509156660671</v>
      </c>
      <c r="BN292" s="2">
        <f t="shared" si="346"/>
        <v>-0.58345934684893486</v>
      </c>
      <c r="BO292" s="2">
        <f t="shared" si="347"/>
        <v>2006749.9354797823</v>
      </c>
      <c r="BP292" s="2">
        <f t="shared" si="348"/>
        <v>101.75532051599222</v>
      </c>
      <c r="BQ292" s="2">
        <f t="shared" si="349"/>
        <v>0</v>
      </c>
      <c r="BR292" s="11">
        <f t="shared" si="353"/>
        <v>3.268426657223264E-2</v>
      </c>
      <c r="BS292" s="11"/>
      <c r="BT292" s="11"/>
    </row>
    <row r="293" spans="1:72" x14ac:dyDescent="0.3">
      <c r="A293" s="2">
        <f t="shared" si="292"/>
        <v>2247</v>
      </c>
      <c r="B293" s="5">
        <f t="shared" si="293"/>
        <v>1165.4053222822181</v>
      </c>
      <c r="C293" s="5">
        <f t="shared" si="294"/>
        <v>2964.1681406686007</v>
      </c>
      <c r="D293" s="5">
        <f t="shared" si="295"/>
        <v>4369.9510253685548</v>
      </c>
      <c r="E293" s="15">
        <f t="shared" si="296"/>
        <v>2.1583527527006385E-8</v>
      </c>
      <c r="F293" s="15">
        <f t="shared" si="297"/>
        <v>4.2520996522015135E-8</v>
      </c>
      <c r="G293" s="15">
        <f t="shared" si="298"/>
        <v>8.6805101836924189E-8</v>
      </c>
      <c r="H293" s="5">
        <f t="shared" si="299"/>
        <v>415453.90853628429</v>
      </c>
      <c r="I293" s="5">
        <f t="shared" si="300"/>
        <v>184545.29102433234</v>
      </c>
      <c r="J293" s="5">
        <f t="shared" si="301"/>
        <v>63348.115220442007</v>
      </c>
      <c r="K293" s="5">
        <f t="shared" si="302"/>
        <v>356488.76883683621</v>
      </c>
      <c r="L293" s="5">
        <f t="shared" si="303"/>
        <v>62258.712146709098</v>
      </c>
      <c r="M293" s="5">
        <f t="shared" si="304"/>
        <v>14496.298666207436</v>
      </c>
      <c r="N293" s="15">
        <f t="shared" si="305"/>
        <v>2.4475339206313507E-3</v>
      </c>
      <c r="O293" s="15">
        <f t="shared" si="306"/>
        <v>3.082975480769079E-3</v>
      </c>
      <c r="P293" s="15">
        <f t="shared" si="307"/>
        <v>2.7963850157965986E-3</v>
      </c>
      <c r="Q293" s="5">
        <f t="shared" si="308"/>
        <v>4527.4391648588089</v>
      </c>
      <c r="R293" s="5">
        <f t="shared" si="309"/>
        <v>6059.1883104613971</v>
      </c>
      <c r="S293" s="5">
        <f t="shared" si="310"/>
        <v>4089.9959116217474</v>
      </c>
      <c r="T293" s="5">
        <f t="shared" si="311"/>
        <v>10.897572683356758</v>
      </c>
      <c r="U293" s="5">
        <f t="shared" si="312"/>
        <v>32.833069198511772</v>
      </c>
      <c r="V293" s="5">
        <f t="shared" si="313"/>
        <v>64.563813736038881</v>
      </c>
      <c r="W293" s="15">
        <f t="shared" si="314"/>
        <v>-1.0734613539272964E-2</v>
      </c>
      <c r="X293" s="15">
        <f t="shared" si="315"/>
        <v>-1.217998157191269E-2</v>
      </c>
      <c r="Y293" s="15">
        <f t="shared" si="316"/>
        <v>-9.7425357312937999E-3</v>
      </c>
      <c r="Z293" s="5">
        <f t="shared" si="338"/>
        <v>40.388308060290399</v>
      </c>
      <c r="AA293" s="5">
        <f t="shared" si="339"/>
        <v>17921.154841033262</v>
      </c>
      <c r="AB293" s="5">
        <f t="shared" si="340"/>
        <v>97392.968978079807</v>
      </c>
      <c r="AC293" s="16">
        <f t="shared" si="317"/>
        <v>0.88466228272512248</v>
      </c>
      <c r="AD293" s="16">
        <f t="shared" si="318"/>
        <v>3.0849109921816189</v>
      </c>
      <c r="AE293" s="16">
        <f t="shared" si="319"/>
        <v>23.646433849705513</v>
      </c>
      <c r="AF293" s="15">
        <f t="shared" si="320"/>
        <v>-4.0504037456468023E-3</v>
      </c>
      <c r="AG293" s="15">
        <f t="shared" si="321"/>
        <v>2.9673830763510267E-4</v>
      </c>
      <c r="AH293" s="15">
        <f t="shared" si="322"/>
        <v>9.7937136394747881E-3</v>
      </c>
      <c r="AI293" s="1">
        <f t="shared" si="286"/>
        <v>809186.49245762115</v>
      </c>
      <c r="AJ293" s="1">
        <f t="shared" si="287"/>
        <v>357027.20050580124</v>
      </c>
      <c r="AK293" s="1">
        <f t="shared" si="288"/>
        <v>122927.54012627696</v>
      </c>
      <c r="AL293" s="14">
        <f t="shared" si="323"/>
        <v>96.323350254744895</v>
      </c>
      <c r="AM293" s="14">
        <f t="shared" si="324"/>
        <v>23.880482120510035</v>
      </c>
      <c r="AN293" s="14">
        <f t="shared" si="325"/>
        <v>7.4373563867802357</v>
      </c>
      <c r="AO293" s="11">
        <f t="shared" si="326"/>
        <v>1.9048175739907907E-3</v>
      </c>
      <c r="AP293" s="11">
        <f t="shared" si="327"/>
        <v>2.3995677541969211E-3</v>
      </c>
      <c r="AQ293" s="11">
        <f t="shared" si="328"/>
        <v>2.1767107168046136E-3</v>
      </c>
      <c r="AR293" s="1">
        <f t="shared" si="341"/>
        <v>415453.90853628429</v>
      </c>
      <c r="AS293" s="1">
        <f t="shared" si="329"/>
        <v>184545.29102433234</v>
      </c>
      <c r="AT293" s="1">
        <f t="shared" si="330"/>
        <v>63348.115220442007</v>
      </c>
      <c r="AU293" s="1">
        <f t="shared" si="289"/>
        <v>83090.781707256858</v>
      </c>
      <c r="AV293" s="1">
        <f t="shared" si="290"/>
        <v>36909.058204866473</v>
      </c>
      <c r="AW293" s="1">
        <f t="shared" si="291"/>
        <v>12669.623044088403</v>
      </c>
      <c r="AX293" s="17">
        <f t="shared" si="331"/>
        <v>0.99</v>
      </c>
      <c r="AY293" s="17">
        <v>0.05</v>
      </c>
      <c r="AZ293" s="17">
        <v>0</v>
      </c>
      <c r="BA293" s="2">
        <f t="shared" si="342"/>
        <v>5767.7256063586683</v>
      </c>
      <c r="BB293" s="17">
        <f t="shared" si="332"/>
        <v>6.0074218397750201E-7</v>
      </c>
      <c r="BC293" s="17">
        <f t="shared" si="333"/>
        <v>6.0009269805734694E-4</v>
      </c>
      <c r="BD293" s="17">
        <f t="shared" si="334"/>
        <v>9.5005604441095268E-3</v>
      </c>
      <c r="BE293" s="1">
        <f t="shared" si="335"/>
        <v>39.984400716727102</v>
      </c>
      <c r="BF293" s="1">
        <f t="shared" si="336"/>
        <v>885.30338789080406</v>
      </c>
      <c r="BG293" s="1">
        <f t="shared" si="337"/>
        <v>-925.2877886075313</v>
      </c>
      <c r="BH293" s="12">
        <f t="shared" si="350"/>
        <v>1.2359056387482763</v>
      </c>
      <c r="BI293" s="2">
        <f t="shared" si="351"/>
        <v>1.1894691633842823E-7</v>
      </c>
      <c r="BJ293" s="2">
        <f t="shared" si="343"/>
        <v>5.9649158559472953E-6</v>
      </c>
      <c r="BK293" s="2">
        <f t="shared" si="344"/>
        <v>-9.0260648752178582E-6</v>
      </c>
      <c r="BL293" s="2">
        <f t="shared" si="352"/>
        <v>4.9416961301138422E-2</v>
      </c>
      <c r="BM293" s="2">
        <f t="shared" si="345"/>
        <v>1.1007971325714481</v>
      </c>
      <c r="BN293" s="2">
        <f t="shared" si="346"/>
        <v>-0.57178419770248534</v>
      </c>
      <c r="BO293" s="2">
        <f t="shared" si="347"/>
        <v>2036724.9295857933</v>
      </c>
      <c r="BP293" s="2">
        <f t="shared" si="348"/>
        <v>102.97622706868606</v>
      </c>
      <c r="BQ293" s="2">
        <f t="shared" si="349"/>
        <v>0</v>
      </c>
      <c r="BR293" s="11">
        <f t="shared" si="353"/>
        <v>3.265752175652567E-2</v>
      </c>
      <c r="BS293" s="11"/>
      <c r="BT293" s="11"/>
    </row>
    <row r="294" spans="1:72" x14ac:dyDescent="0.3">
      <c r="A294" s="2">
        <f t="shared" si="292"/>
        <v>2248</v>
      </c>
      <c r="B294" s="5">
        <f t="shared" si="293"/>
        <v>1165.4053461780979</v>
      </c>
      <c r="C294" s="5">
        <f t="shared" si="294"/>
        <v>2964.1682604060147</v>
      </c>
      <c r="D294" s="5">
        <f t="shared" si="295"/>
        <v>4369.9513857358961</v>
      </c>
      <c r="E294" s="15">
        <f t="shared" si="296"/>
        <v>2.0504351150656065E-8</v>
      </c>
      <c r="F294" s="15">
        <f t="shared" si="297"/>
        <v>4.0394946695914376E-8</v>
      </c>
      <c r="G294" s="15">
        <f t="shared" si="298"/>
        <v>8.2464846745077975E-8</v>
      </c>
      <c r="H294" s="5">
        <f t="shared" si="299"/>
        <v>416460.59199908125</v>
      </c>
      <c r="I294" s="5">
        <f t="shared" si="300"/>
        <v>185108.56113148064</v>
      </c>
      <c r="J294" s="5">
        <f t="shared" si="301"/>
        <v>63523.49604033315</v>
      </c>
      <c r="K294" s="5">
        <f t="shared" si="302"/>
        <v>357352.56695436296</v>
      </c>
      <c r="L294" s="5">
        <f t="shared" si="303"/>
        <v>62448.735992512629</v>
      </c>
      <c r="M294" s="5">
        <f t="shared" si="304"/>
        <v>14536.430827968088</v>
      </c>
      <c r="N294" s="15">
        <f t="shared" si="305"/>
        <v>2.4230724584821672E-3</v>
      </c>
      <c r="O294" s="15">
        <f t="shared" si="306"/>
        <v>3.052164737294083E-3</v>
      </c>
      <c r="P294" s="15">
        <f t="shared" si="307"/>
        <v>2.7684419785172221E-3</v>
      </c>
      <c r="Q294" s="5">
        <f t="shared" si="308"/>
        <v>4489.6914982354647</v>
      </c>
      <c r="R294" s="5">
        <f t="shared" si="309"/>
        <v>6003.65613970907</v>
      </c>
      <c r="S294" s="5">
        <f t="shared" si="310"/>
        <v>4061.361917687831</v>
      </c>
      <c r="T294" s="5">
        <f t="shared" si="311"/>
        <v>10.780591452084785</v>
      </c>
      <c r="U294" s="5">
        <f t="shared" si="312"/>
        <v>32.433163020724564</v>
      </c>
      <c r="V294" s="5">
        <f t="shared" si="313"/>
        <v>63.934798473766925</v>
      </c>
      <c r="W294" s="15">
        <f t="shared" si="314"/>
        <v>-1.0734613539272964E-2</v>
      </c>
      <c r="X294" s="15">
        <f t="shared" si="315"/>
        <v>-1.217998157191269E-2</v>
      </c>
      <c r="Y294" s="15">
        <f t="shared" si="316"/>
        <v>-9.7425357312937999E-3</v>
      </c>
      <c r="Z294" s="5">
        <f t="shared" si="338"/>
        <v>39.890317679797271</v>
      </c>
      <c r="AA294" s="5">
        <f t="shared" si="339"/>
        <v>17762.7231082947</v>
      </c>
      <c r="AB294" s="5">
        <f t="shared" si="340"/>
        <v>97661.005205946727</v>
      </c>
      <c r="AC294" s="16">
        <f t="shared" si="317"/>
        <v>0.88107904330154019</v>
      </c>
      <c r="AD294" s="16">
        <f t="shared" si="318"/>
        <v>3.0858264034486438</v>
      </c>
      <c r="AE294" s="16">
        <f t="shared" si="319"/>
        <v>23.878020251424314</v>
      </c>
      <c r="AF294" s="15">
        <f t="shared" si="320"/>
        <v>-4.0504037456468023E-3</v>
      </c>
      <c r="AG294" s="15">
        <f t="shared" si="321"/>
        <v>2.9673830763510267E-4</v>
      </c>
      <c r="AH294" s="15">
        <f t="shared" si="322"/>
        <v>9.7937136394747881E-3</v>
      </c>
      <c r="AI294" s="1">
        <f t="shared" si="286"/>
        <v>811358.6249191158</v>
      </c>
      <c r="AJ294" s="1">
        <f t="shared" si="287"/>
        <v>358233.53866008762</v>
      </c>
      <c r="AK294" s="1">
        <f t="shared" si="288"/>
        <v>123304.40915773768</v>
      </c>
      <c r="AL294" s="14">
        <f t="shared" si="323"/>
        <v>96.504993880992288</v>
      </c>
      <c r="AM294" s="14">
        <f t="shared" si="324"/>
        <v>23.937211927012576</v>
      </c>
      <c r="AN294" s="14">
        <f t="shared" si="325"/>
        <v>7.453383470398518</v>
      </c>
      <c r="AO294" s="11">
        <f t="shared" si="326"/>
        <v>1.8857693982508828E-3</v>
      </c>
      <c r="AP294" s="11">
        <f t="shared" si="327"/>
        <v>2.3755720766549518E-3</v>
      </c>
      <c r="AQ294" s="11">
        <f t="shared" si="328"/>
        <v>2.1549436096365672E-3</v>
      </c>
      <c r="AR294" s="1">
        <f t="shared" si="341"/>
        <v>416460.59199908125</v>
      </c>
      <c r="AS294" s="1">
        <f t="shared" si="329"/>
        <v>185108.56113148064</v>
      </c>
      <c r="AT294" s="1">
        <f t="shared" si="330"/>
        <v>63523.49604033315</v>
      </c>
      <c r="AU294" s="1">
        <f t="shared" si="289"/>
        <v>83292.11839981626</v>
      </c>
      <c r="AV294" s="1">
        <f t="shared" si="290"/>
        <v>37021.712226296127</v>
      </c>
      <c r="AW294" s="1">
        <f t="shared" si="291"/>
        <v>12704.699208066631</v>
      </c>
      <c r="AX294" s="17">
        <f t="shared" si="331"/>
        <v>0.99</v>
      </c>
      <c r="AY294" s="17">
        <v>0.05</v>
      </c>
      <c r="AZ294" s="17">
        <v>0</v>
      </c>
      <c r="BA294" s="2">
        <f t="shared" si="342"/>
        <v>5773.1809315960618</v>
      </c>
      <c r="BB294" s="17">
        <f t="shared" si="332"/>
        <v>5.8513591629213549E-7</v>
      </c>
      <c r="BC294" s="17">
        <f t="shared" si="333"/>
        <v>5.8620054041585382E-4</v>
      </c>
      <c r="BD294" s="17">
        <f t="shared" si="334"/>
        <v>9.391824574782142E-3</v>
      </c>
      <c r="BE294" s="1">
        <f t="shared" si="335"/>
        <v>39.49139116174171</v>
      </c>
      <c r="BF294" s="1">
        <f t="shared" si="336"/>
        <v>877.72363752939555</v>
      </c>
      <c r="BG294" s="1">
        <f t="shared" si="337"/>
        <v>-917.21502869113715</v>
      </c>
      <c r="BH294" s="12">
        <f t="shared" si="350"/>
        <v>1.2217804433398338</v>
      </c>
      <c r="BI294" s="2">
        <f t="shared" si="351"/>
        <v>1.1585687718743876E-7</v>
      </c>
      <c r="BJ294" s="2">
        <f t="shared" si="343"/>
        <v>5.8276422968001539E-6</v>
      </c>
      <c r="BK294" s="2">
        <f t="shared" si="344"/>
        <v>-8.8206368843481757E-6</v>
      </c>
      <c r="BL294" s="2">
        <f t="shared" si="352"/>
        <v>4.8249823660645598E-2</v>
      </c>
      <c r="BM294" s="2">
        <f t="shared" si="345"/>
        <v>1.0787464803496336</v>
      </c>
      <c r="BN294" s="2">
        <f t="shared" si="346"/>
        <v>-0.56031769219610783</v>
      </c>
      <c r="BO294" s="2">
        <f t="shared" si="347"/>
        <v>2067148.1705842647</v>
      </c>
      <c r="BP294" s="2">
        <f t="shared" si="348"/>
        <v>104.21181482305497</v>
      </c>
      <c r="BQ294" s="2">
        <f t="shared" si="349"/>
        <v>0</v>
      </c>
      <c r="BR294" s="11">
        <f t="shared" si="353"/>
        <v>3.263104246088197E-2</v>
      </c>
      <c r="BS294" s="11"/>
      <c r="BT294" s="11"/>
    </row>
    <row r="295" spans="1:72" x14ac:dyDescent="0.3">
      <c r="A295" s="2">
        <f t="shared" si="292"/>
        <v>2249</v>
      </c>
      <c r="B295" s="5">
        <f t="shared" si="293"/>
        <v>1165.4053688791844</v>
      </c>
      <c r="C295" s="5">
        <f t="shared" si="294"/>
        <v>2964.168374156563</v>
      </c>
      <c r="D295" s="5">
        <f t="shared" si="295"/>
        <v>4369.9517280848986</v>
      </c>
      <c r="E295" s="15">
        <f t="shared" si="296"/>
        <v>1.9479133593123262E-8</v>
      </c>
      <c r="F295" s="15">
        <f t="shared" si="297"/>
        <v>3.8375199361118658E-8</v>
      </c>
      <c r="G295" s="15">
        <f t="shared" si="298"/>
        <v>7.834160440782407E-8</v>
      </c>
      <c r="H295" s="5">
        <f t="shared" si="299"/>
        <v>417459.62885481509</v>
      </c>
      <c r="I295" s="5">
        <f t="shared" si="300"/>
        <v>185667.90371933501</v>
      </c>
      <c r="J295" s="5">
        <f t="shared" si="301"/>
        <v>63697.604831255951</v>
      </c>
      <c r="K295" s="5">
        <f t="shared" si="302"/>
        <v>358209.80407555721</v>
      </c>
      <c r="L295" s="5">
        <f t="shared" si="303"/>
        <v>62637.434950761104</v>
      </c>
      <c r="M295" s="5">
        <f t="shared" si="304"/>
        <v>14576.27195785318</v>
      </c>
      <c r="N295" s="15">
        <f t="shared" si="305"/>
        <v>2.3988553615279518E-3</v>
      </c>
      <c r="O295" s="15">
        <f t="shared" si="306"/>
        <v>3.0216617718428207E-3</v>
      </c>
      <c r="P295" s="15">
        <f t="shared" si="307"/>
        <v>2.7407780050408004E-3</v>
      </c>
      <c r="Q295" s="5">
        <f t="shared" si="308"/>
        <v>4452.1509892559616</v>
      </c>
      <c r="R295" s="5">
        <f t="shared" si="309"/>
        <v>5948.4520078170199</v>
      </c>
      <c r="S295" s="5">
        <f t="shared" si="310"/>
        <v>4032.817114434547</v>
      </c>
      <c r="T295" s="5">
        <f t="shared" si="311"/>
        <v>10.664865969121866</v>
      </c>
      <c r="U295" s="5">
        <f t="shared" si="312"/>
        <v>32.038127692813298</v>
      </c>
      <c r="V295" s="5">
        <f t="shared" si="313"/>
        <v>63.311911415163181</v>
      </c>
      <c r="W295" s="15">
        <f t="shared" si="314"/>
        <v>-1.0734613539272964E-2</v>
      </c>
      <c r="X295" s="15">
        <f t="shared" si="315"/>
        <v>-1.217998157191269E-2</v>
      </c>
      <c r="Y295" s="15">
        <f t="shared" si="316"/>
        <v>-9.7425357312937999E-3</v>
      </c>
      <c r="Z295" s="5">
        <f t="shared" si="338"/>
        <v>39.39750611843764</v>
      </c>
      <c r="AA295" s="5">
        <f t="shared" si="339"/>
        <v>17605.151174511469</v>
      </c>
      <c r="AB295" s="5">
        <f t="shared" si="340"/>
        <v>97927.049849520714</v>
      </c>
      <c r="AC295" s="16">
        <f t="shared" si="317"/>
        <v>0.87751031744434072</v>
      </c>
      <c r="AD295" s="16">
        <f t="shared" si="318"/>
        <v>3.0867420863532589</v>
      </c>
      <c r="AE295" s="16">
        <f t="shared" si="319"/>
        <v>24.111874744044343</v>
      </c>
      <c r="AF295" s="15">
        <f t="shared" si="320"/>
        <v>-4.0504037456468023E-3</v>
      </c>
      <c r="AG295" s="15">
        <f t="shared" si="321"/>
        <v>2.9673830763510267E-4</v>
      </c>
      <c r="AH295" s="15">
        <f t="shared" si="322"/>
        <v>9.7937136394747881E-3</v>
      </c>
      <c r="AI295" s="1">
        <f t="shared" si="286"/>
        <v>813514.8808270205</v>
      </c>
      <c r="AJ295" s="1">
        <f t="shared" si="287"/>
        <v>359431.89702037501</v>
      </c>
      <c r="AK295" s="1">
        <f t="shared" si="288"/>
        <v>123678.66745003054</v>
      </c>
      <c r="AL295" s="14">
        <f t="shared" si="323"/>
        <v>96.685160183589062</v>
      </c>
      <c r="AM295" s="14">
        <f t="shared" si="324"/>
        <v>23.993507853536894</v>
      </c>
      <c r="AN295" s="14">
        <f t="shared" si="325"/>
        <v>7.4692844752674272</v>
      </c>
      <c r="AO295" s="11">
        <f t="shared" si="326"/>
        <v>1.866911704268374E-3</v>
      </c>
      <c r="AP295" s="11">
        <f t="shared" si="327"/>
        <v>2.3518163558884021E-3</v>
      </c>
      <c r="AQ295" s="11">
        <f t="shared" si="328"/>
        <v>2.1333941735402016E-3</v>
      </c>
      <c r="AR295" s="1">
        <f t="shared" si="341"/>
        <v>417459.62885481509</v>
      </c>
      <c r="AS295" s="1">
        <f t="shared" si="329"/>
        <v>185667.90371933501</v>
      </c>
      <c r="AT295" s="1">
        <f t="shared" si="330"/>
        <v>63697.604831255951</v>
      </c>
      <c r="AU295" s="1">
        <f t="shared" si="289"/>
        <v>83491.925770963018</v>
      </c>
      <c r="AV295" s="1">
        <f t="shared" si="290"/>
        <v>37133.580743867002</v>
      </c>
      <c r="AW295" s="1">
        <f t="shared" si="291"/>
        <v>12739.520966251192</v>
      </c>
      <c r="AX295" s="17">
        <f t="shared" si="331"/>
        <v>0.99</v>
      </c>
      <c r="AY295" s="17">
        <v>0.05</v>
      </c>
      <c r="AZ295" s="17">
        <v>0</v>
      </c>
      <c r="BA295" s="2">
        <f t="shared" si="342"/>
        <v>5778.579926507532</v>
      </c>
      <c r="BB295" s="17">
        <f t="shared" si="332"/>
        <v>5.6993042367628441E-7</v>
      </c>
      <c r="BC295" s="17">
        <f t="shared" si="333"/>
        <v>5.7262527914689353E-4</v>
      </c>
      <c r="BD295" s="17">
        <f t="shared" si="334"/>
        <v>9.2842571497900733E-3</v>
      </c>
      <c r="BE295" s="1">
        <f t="shared" si="335"/>
        <v>39.003508603415909</v>
      </c>
      <c r="BF295" s="1">
        <f t="shared" si="336"/>
        <v>870.17640411984564</v>
      </c>
      <c r="BG295" s="1">
        <f t="shared" si="337"/>
        <v>-909.17991272326162</v>
      </c>
      <c r="BH295" s="12">
        <f t="shared" si="350"/>
        <v>1.2078071257897396</v>
      </c>
      <c r="BI295" s="2">
        <f t="shared" si="351"/>
        <v>1.1284619140583554E-7</v>
      </c>
      <c r="BJ295" s="2">
        <f t="shared" si="343"/>
        <v>5.6934628204371317E-6</v>
      </c>
      <c r="BK295" s="2">
        <f t="shared" si="344"/>
        <v>-8.6197430823428129E-6</v>
      </c>
      <c r="BL295" s="2">
        <f t="shared" si="352"/>
        <v>4.7108729181959533E-2</v>
      </c>
      <c r="BM295" s="2">
        <f t="shared" si="345"/>
        <v>1.0570933067745349</v>
      </c>
      <c r="BN295" s="2">
        <f t="shared" si="346"/>
        <v>-0.54905698860602459</v>
      </c>
      <c r="BO295" s="2">
        <f t="shared" si="347"/>
        <v>2098026.3640233497</v>
      </c>
      <c r="BP295" s="2">
        <f t="shared" si="348"/>
        <v>105.46226037987272</v>
      </c>
      <c r="BQ295" s="2">
        <f t="shared" si="349"/>
        <v>0</v>
      </c>
      <c r="BR295" s="11">
        <f t="shared" si="353"/>
        <v>3.2604826068451914E-2</v>
      </c>
      <c r="BS295" s="11"/>
      <c r="BT295" s="11"/>
    </row>
    <row r="296" spans="1:72" x14ac:dyDescent="0.3">
      <c r="A296" s="2">
        <f t="shared" si="292"/>
        <v>2250</v>
      </c>
      <c r="B296" s="5">
        <f t="shared" si="293"/>
        <v>1165.4053904452169</v>
      </c>
      <c r="C296" s="5">
        <f t="shared" si="294"/>
        <v>2964.168482219588</v>
      </c>
      <c r="D296" s="5">
        <f t="shared" si="295"/>
        <v>4369.9520533164759</v>
      </c>
      <c r="E296" s="15">
        <f t="shared" si="296"/>
        <v>1.8505176913467097E-8</v>
      </c>
      <c r="F296" s="15">
        <f t="shared" si="297"/>
        <v>3.6456439393062724E-8</v>
      </c>
      <c r="G296" s="15">
        <f t="shared" si="298"/>
        <v>7.4424524187432867E-8</v>
      </c>
      <c r="H296" s="5">
        <f t="shared" si="299"/>
        <v>418451.05320104014</v>
      </c>
      <c r="I296" s="5">
        <f t="shared" si="300"/>
        <v>186223.32926762904</v>
      </c>
      <c r="J296" s="5">
        <f t="shared" si="301"/>
        <v>63870.44604852044</v>
      </c>
      <c r="K296" s="5">
        <f t="shared" si="302"/>
        <v>359060.50944313919</v>
      </c>
      <c r="L296" s="5">
        <f t="shared" si="303"/>
        <v>62824.812551877563</v>
      </c>
      <c r="M296" s="5">
        <f t="shared" si="304"/>
        <v>14615.823072943651</v>
      </c>
      <c r="N296" s="15">
        <f t="shared" si="305"/>
        <v>2.3748801900533856E-3</v>
      </c>
      <c r="O296" s="15">
        <f t="shared" si="306"/>
        <v>2.9914635116166099E-3</v>
      </c>
      <c r="P296" s="15">
        <f t="shared" si="307"/>
        <v>2.713390310281838E-3</v>
      </c>
      <c r="Q296" s="5">
        <f t="shared" si="308"/>
        <v>4414.8187752926069</v>
      </c>
      <c r="R296" s="5">
        <f t="shared" si="309"/>
        <v>5893.5780263497045</v>
      </c>
      <c r="S296" s="5">
        <f t="shared" si="310"/>
        <v>4004.3635457651339</v>
      </c>
      <c r="T296" s="5">
        <f t="shared" si="311"/>
        <v>10.5503827544952</v>
      </c>
      <c r="U296" s="5">
        <f t="shared" si="312"/>
        <v>31.647903887916247</v>
      </c>
      <c r="V296" s="5">
        <f t="shared" si="313"/>
        <v>62.695092855984448</v>
      </c>
      <c r="W296" s="15">
        <f t="shared" si="314"/>
        <v>-1.0734613539272964E-2</v>
      </c>
      <c r="X296" s="15">
        <f t="shared" si="315"/>
        <v>-1.217998157191269E-2</v>
      </c>
      <c r="Y296" s="15">
        <f t="shared" si="316"/>
        <v>-9.7425357312937999E-3</v>
      </c>
      <c r="Z296" s="5">
        <f t="shared" si="338"/>
        <v>38.909842764022791</v>
      </c>
      <c r="AA296" s="5">
        <f t="shared" si="339"/>
        <v>17448.446389631645</v>
      </c>
      <c r="AB296" s="5">
        <f t="shared" si="340"/>
        <v>98191.109905911988</v>
      </c>
      <c r="AC296" s="16">
        <f t="shared" si="317"/>
        <v>0.8739560463677204</v>
      </c>
      <c r="AD296" s="16">
        <f t="shared" si="318"/>
        <v>3.0876580409760694</v>
      </c>
      <c r="AE296" s="16">
        <f t="shared" si="319"/>
        <v>24.348019540598397</v>
      </c>
      <c r="AF296" s="15">
        <f t="shared" si="320"/>
        <v>-4.0504037456468023E-3</v>
      </c>
      <c r="AG296" s="15">
        <f t="shared" si="321"/>
        <v>2.9673830763510267E-4</v>
      </c>
      <c r="AH296" s="15">
        <f t="shared" si="322"/>
        <v>9.7937136394747881E-3</v>
      </c>
      <c r="AI296" s="1">
        <f t="shared" si="286"/>
        <v>815655.31851528143</v>
      </c>
      <c r="AJ296" s="1">
        <f t="shared" si="287"/>
        <v>360622.28806220449</v>
      </c>
      <c r="AK296" s="1">
        <f t="shared" si="288"/>
        <v>124050.32167127868</v>
      </c>
      <c r="AL296" s="14">
        <f t="shared" si="323"/>
        <v>96.863857814193111</v>
      </c>
      <c r="AM296" s="14">
        <f t="shared" si="324"/>
        <v>24.049371894499931</v>
      </c>
      <c r="AN296" s="14">
        <f t="shared" si="325"/>
        <v>7.4850600539676764</v>
      </c>
      <c r="AO296" s="11">
        <f t="shared" si="326"/>
        <v>1.8482425872256903E-3</v>
      </c>
      <c r="AP296" s="11">
        <f t="shared" si="327"/>
        <v>2.3282981923295181E-3</v>
      </c>
      <c r="AQ296" s="11">
        <f t="shared" si="328"/>
        <v>2.1120602318047996E-3</v>
      </c>
      <c r="AR296" s="1">
        <f t="shared" si="341"/>
        <v>418451.05320104014</v>
      </c>
      <c r="AS296" s="1">
        <f t="shared" si="329"/>
        <v>186223.32926762904</v>
      </c>
      <c r="AT296" s="1">
        <f t="shared" si="330"/>
        <v>63870.44604852044</v>
      </c>
      <c r="AU296" s="1">
        <f t="shared" si="289"/>
        <v>83690.210640208039</v>
      </c>
      <c r="AV296" s="1">
        <f t="shared" si="290"/>
        <v>37244.66585352581</v>
      </c>
      <c r="AW296" s="1">
        <f t="shared" si="291"/>
        <v>12774.089209704089</v>
      </c>
      <c r="AX296" s="17">
        <f t="shared" si="331"/>
        <v>0.99</v>
      </c>
      <c r="AY296" s="17">
        <v>0.05</v>
      </c>
      <c r="AZ296" s="17">
        <v>0</v>
      </c>
      <c r="BA296" s="2">
        <f t="shared" si="342"/>
        <v>5783.9233069153834</v>
      </c>
      <c r="BB296" s="17">
        <f t="shared" si="332"/>
        <v>5.5511562427105893E-7</v>
      </c>
      <c r="BC296" s="17">
        <f t="shared" si="333"/>
        <v>5.5935988509916805E-4</v>
      </c>
      <c r="BD296" s="17">
        <f t="shared" si="334"/>
        <v>9.1778479957540481E-3</v>
      </c>
      <c r="BE296" s="1">
        <f t="shared" si="335"/>
        <v>38.520722736920909</v>
      </c>
      <c r="BF296" s="1">
        <f t="shared" si="336"/>
        <v>862.66235851391889</v>
      </c>
      <c r="BG296" s="1">
        <f t="shared" si="337"/>
        <v>-901.18308125083979</v>
      </c>
      <c r="BH296" s="12">
        <f t="shared" si="350"/>
        <v>1.1939843552354759</v>
      </c>
      <c r="BI296" s="2">
        <f t="shared" si="351"/>
        <v>1.0991286279033405E-7</v>
      </c>
      <c r="BJ296" s="2">
        <f t="shared" si="343"/>
        <v>5.5623105028858655E-6</v>
      </c>
      <c r="BK296" s="2">
        <f t="shared" si="344"/>
        <v>-8.4232893833166603E-6</v>
      </c>
      <c r="BL296" s="2">
        <f t="shared" si="352"/>
        <v>4.5993153194956699E-2</v>
      </c>
      <c r="BM296" s="2">
        <f t="shared" si="345"/>
        <v>1.0358319802677058</v>
      </c>
      <c r="BN296" s="2">
        <f t="shared" si="346"/>
        <v>-0.53799925010820171</v>
      </c>
      <c r="BO296" s="2">
        <f t="shared" si="347"/>
        <v>2129366.3157748505</v>
      </c>
      <c r="BP296" s="2">
        <f t="shared" si="348"/>
        <v>106.72774246438824</v>
      </c>
      <c r="BQ296" s="2">
        <f t="shared" si="349"/>
        <v>0</v>
      </c>
      <c r="BR296" s="11">
        <f t="shared" si="353"/>
        <v>3.2578869987759135E-2</v>
      </c>
      <c r="BS296" s="11"/>
      <c r="BT296" s="11"/>
    </row>
    <row r="297" spans="1:72" x14ac:dyDescent="0.3">
      <c r="A297" s="2">
        <f t="shared" si="292"/>
        <v>2251</v>
      </c>
      <c r="B297" s="5">
        <f t="shared" si="293"/>
        <v>1165.4054109329481</v>
      </c>
      <c r="C297" s="5">
        <f t="shared" si="294"/>
        <v>2964.1685848794655</v>
      </c>
      <c r="D297" s="5">
        <f t="shared" si="295"/>
        <v>4369.9523622864981</v>
      </c>
      <c r="E297" s="15">
        <f t="shared" si="296"/>
        <v>1.7579918067793741E-8</v>
      </c>
      <c r="F297" s="15">
        <f t="shared" si="297"/>
        <v>3.4633617423409587E-8</v>
      </c>
      <c r="G297" s="15">
        <f t="shared" si="298"/>
        <v>7.0703297978061215E-8</v>
      </c>
      <c r="H297" s="5">
        <f t="shared" si="299"/>
        <v>419434.89947893732</v>
      </c>
      <c r="I297" s="5">
        <f t="shared" si="300"/>
        <v>186774.84858698765</v>
      </c>
      <c r="J297" s="5">
        <f t="shared" si="301"/>
        <v>64042.02423157946</v>
      </c>
      <c r="K297" s="5">
        <f t="shared" si="302"/>
        <v>359904.7125953919</v>
      </c>
      <c r="L297" s="5">
        <f t="shared" si="303"/>
        <v>63010.872438141916</v>
      </c>
      <c r="M297" s="5">
        <f t="shared" si="304"/>
        <v>14655.085209686504</v>
      </c>
      <c r="N297" s="15">
        <f t="shared" si="305"/>
        <v>2.3511445287089927E-3</v>
      </c>
      <c r="O297" s="15">
        <f t="shared" si="306"/>
        <v>2.9615669145166557E-3</v>
      </c>
      <c r="P297" s="15">
        <f t="shared" si="307"/>
        <v>2.6862761369583765E-3</v>
      </c>
      <c r="Q297" s="5">
        <f t="shared" si="308"/>
        <v>4377.6959318939453</v>
      </c>
      <c r="R297" s="5">
        <f t="shared" si="309"/>
        <v>5839.0361903667663</v>
      </c>
      <c r="S297" s="5">
        <f t="shared" si="310"/>
        <v>3976.0031994286737</v>
      </c>
      <c r="T297" s="5">
        <f t="shared" si="311"/>
        <v>10.437128472934283</v>
      </c>
      <c r="U297" s="5">
        <f t="shared" si="312"/>
        <v>31.262433001771761</v>
      </c>
      <c r="V297" s="5">
        <f t="shared" si="313"/>
        <v>62.084283673658234</v>
      </c>
      <c r="W297" s="15">
        <f t="shared" si="314"/>
        <v>-1.0734613539272964E-2</v>
      </c>
      <c r="X297" s="15">
        <f t="shared" si="315"/>
        <v>-1.217998157191269E-2</v>
      </c>
      <c r="Y297" s="15">
        <f t="shared" si="316"/>
        <v>-9.7425357312937999E-3</v>
      </c>
      <c r="Z297" s="5">
        <f t="shared" si="338"/>
        <v>38.427296563623891</v>
      </c>
      <c r="AA297" s="5">
        <f t="shared" si="339"/>
        <v>17292.615763330039</v>
      </c>
      <c r="AB297" s="5">
        <f t="shared" si="340"/>
        <v>98453.192504575054</v>
      </c>
      <c r="AC297" s="16">
        <f t="shared" si="317"/>
        <v>0.87041617152398187</v>
      </c>
      <c r="AD297" s="16">
        <f t="shared" si="318"/>
        <v>3.0885742673977048</v>
      </c>
      <c r="AE297" s="16">
        <f t="shared" si="319"/>
        <v>24.586477071667353</v>
      </c>
      <c r="AF297" s="15">
        <f t="shared" si="320"/>
        <v>-4.0504037456468023E-3</v>
      </c>
      <c r="AG297" s="15">
        <f t="shared" si="321"/>
        <v>2.9673830763510267E-4</v>
      </c>
      <c r="AH297" s="15">
        <f t="shared" si="322"/>
        <v>9.7937136394747881E-3</v>
      </c>
      <c r="AI297" s="1">
        <f t="shared" si="286"/>
        <v>817779.99730396131</v>
      </c>
      <c r="AJ297" s="1">
        <f t="shared" si="287"/>
        <v>361804.72510950983</v>
      </c>
      <c r="AK297" s="1">
        <f t="shared" si="288"/>
        <v>124419.37871385491</v>
      </c>
      <c r="AL297" s="14">
        <f t="shared" si="323"/>
        <v>97.041095442296537</v>
      </c>
      <c r="AM297" s="14">
        <f t="shared" si="324"/>
        <v>24.104806062517468</v>
      </c>
      <c r="AN297" s="14">
        <f t="shared" si="325"/>
        <v>7.5007108626636061</v>
      </c>
      <c r="AO297" s="11">
        <f t="shared" si="326"/>
        <v>1.8297601613534334E-3</v>
      </c>
      <c r="AP297" s="11">
        <f t="shared" si="327"/>
        <v>2.3050152104062229E-3</v>
      </c>
      <c r="AQ297" s="11">
        <f t="shared" si="328"/>
        <v>2.0909396294867513E-3</v>
      </c>
      <c r="AR297" s="1">
        <f t="shared" si="341"/>
        <v>419434.89947893732</v>
      </c>
      <c r="AS297" s="1">
        <f t="shared" si="329"/>
        <v>186774.84858698765</v>
      </c>
      <c r="AT297" s="1">
        <f t="shared" si="330"/>
        <v>64042.02423157946</v>
      </c>
      <c r="AU297" s="1">
        <f t="shared" si="289"/>
        <v>83886.979895787474</v>
      </c>
      <c r="AV297" s="1">
        <f t="shared" si="290"/>
        <v>37354.969717397529</v>
      </c>
      <c r="AW297" s="1">
        <f t="shared" si="291"/>
        <v>12808.404846315892</v>
      </c>
      <c r="AX297" s="17">
        <f t="shared" si="331"/>
        <v>0.99</v>
      </c>
      <c r="AY297" s="17">
        <v>0.05</v>
      </c>
      <c r="AZ297" s="17">
        <v>0</v>
      </c>
      <c r="BA297" s="2">
        <f t="shared" si="342"/>
        <v>5789.2117782234363</v>
      </c>
      <c r="BB297" s="17">
        <f t="shared" si="332"/>
        <v>5.406816802406841E-7</v>
      </c>
      <c r="BC297" s="17">
        <f t="shared" si="333"/>
        <v>5.46397476461846E-4</v>
      </c>
      <c r="BD297" s="17">
        <f t="shared" si="334"/>
        <v>9.0725869486816182E-3</v>
      </c>
      <c r="BE297" s="1">
        <f t="shared" si="335"/>
        <v>38.043002821052383</v>
      </c>
      <c r="BF297" s="1">
        <f t="shared" si="336"/>
        <v>855.18214655199415</v>
      </c>
      <c r="BG297" s="1">
        <f t="shared" si="337"/>
        <v>-893.22514937304652</v>
      </c>
      <c r="BH297" s="12">
        <f t="shared" si="350"/>
        <v>1.1803108023817102</v>
      </c>
      <c r="BI297" s="2">
        <f t="shared" si="351"/>
        <v>1.0705494345398752E-7</v>
      </c>
      <c r="BJ297" s="2">
        <f t="shared" si="343"/>
        <v>5.4341197443900737E-6</v>
      </c>
      <c r="BK297" s="2">
        <f t="shared" si="344"/>
        <v>-8.2311833941388014E-6</v>
      </c>
      <c r="BL297" s="2">
        <f t="shared" si="352"/>
        <v>4.4902579446346576E-2</v>
      </c>
      <c r="BM297" s="2">
        <f t="shared" si="345"/>
        <v>1.014956892462016</v>
      </c>
      <c r="BN297" s="2">
        <f t="shared" si="346"/>
        <v>-0.52714164638201155</v>
      </c>
      <c r="BO297" s="2">
        <f t="shared" si="347"/>
        <v>2161174.9335352601</v>
      </c>
      <c r="BP297" s="2">
        <f t="shared" si="348"/>
        <v>108.00844195188458</v>
      </c>
      <c r="BQ297" s="2">
        <f t="shared" si="349"/>
        <v>0</v>
      </c>
      <c r="BR297" s="11">
        <f t="shared" si="353"/>
        <v>3.2553171652476481E-2</v>
      </c>
      <c r="BS297" s="11"/>
      <c r="BT297" s="11"/>
    </row>
    <row r="298" spans="1:72" x14ac:dyDescent="0.3">
      <c r="A298" s="2">
        <f t="shared" si="292"/>
        <v>2252</v>
      </c>
      <c r="B298" s="5">
        <f t="shared" si="293"/>
        <v>1165.4054303962932</v>
      </c>
      <c r="C298" s="5">
        <f t="shared" si="294"/>
        <v>2964.1686824063522</v>
      </c>
      <c r="D298" s="5">
        <f t="shared" si="295"/>
        <v>4369.9526558080397</v>
      </c>
      <c r="E298" s="15">
        <f t="shared" si="296"/>
        <v>1.6700922164404053E-8</v>
      </c>
      <c r="F298" s="15">
        <f t="shared" si="297"/>
        <v>3.2901936552239103E-8</v>
      </c>
      <c r="G298" s="15">
        <f t="shared" si="298"/>
        <v>6.7168133079158156E-8</v>
      </c>
      <c r="H298" s="5">
        <f t="shared" si="299"/>
        <v>420411.20246046339</v>
      </c>
      <c r="I298" s="5">
        <f t="shared" si="300"/>
        <v>187322.47281047134</v>
      </c>
      <c r="J298" s="5">
        <f t="shared" si="301"/>
        <v>64212.344001558675</v>
      </c>
      <c r="K298" s="5">
        <f t="shared" si="302"/>
        <v>360742.44335510227</v>
      </c>
      <c r="L298" s="5">
        <f t="shared" si="303"/>
        <v>63195.618360828383</v>
      </c>
      <c r="M298" s="5">
        <f t="shared" si="304"/>
        <v>14694.059423324643</v>
      </c>
      <c r="N298" s="15">
        <f t="shared" si="305"/>
        <v>2.3276459862646703E-3</v>
      </c>
      <c r="O298" s="15">
        <f t="shared" si="306"/>
        <v>2.9319689688129813E-3</v>
      </c>
      <c r="P298" s="15">
        <f t="shared" si="307"/>
        <v>2.6594327552853514E-3</v>
      </c>
      <c r="Q298" s="5">
        <f t="shared" si="308"/>
        <v>4340.783473958064</v>
      </c>
      <c r="R298" s="5">
        <f t="shared" si="309"/>
        <v>5784.8283806836953</v>
      </c>
      <c r="S298" s="5">
        <f t="shared" si="310"/>
        <v>3947.738007769733</v>
      </c>
      <c r="T298" s="5">
        <f t="shared" si="311"/>
        <v>10.325089932317592</v>
      </c>
      <c r="U298" s="5">
        <f t="shared" si="312"/>
        <v>30.881657143917025</v>
      </c>
      <c r="V298" s="5">
        <f t="shared" si="313"/>
        <v>61.479425321615835</v>
      </c>
      <c r="W298" s="15">
        <f t="shared" si="314"/>
        <v>-1.0734613539272964E-2</v>
      </c>
      <c r="X298" s="15">
        <f t="shared" si="315"/>
        <v>-1.217998157191269E-2</v>
      </c>
      <c r="Y298" s="15">
        <f t="shared" si="316"/>
        <v>-9.7425357312937999E-3</v>
      </c>
      <c r="Z298" s="5">
        <f t="shared" si="338"/>
        <v>37.949836044966325</v>
      </c>
      <c r="AA298" s="5">
        <f t="shared" si="339"/>
        <v>17137.66597118336</v>
      </c>
      <c r="AB298" s="5">
        <f t="shared" si="340"/>
        <v>98713.304903422322</v>
      </c>
      <c r="AC298" s="16">
        <f t="shared" si="317"/>
        <v>0.86689063460256954</v>
      </c>
      <c r="AD298" s="16">
        <f t="shared" si="318"/>
        <v>3.0894907656988178</v>
      </c>
      <c r="AE298" s="16">
        <f t="shared" si="319"/>
        <v>24.827269987510775</v>
      </c>
      <c r="AF298" s="15">
        <f t="shared" si="320"/>
        <v>-4.0504037456468023E-3</v>
      </c>
      <c r="AG298" s="15">
        <f t="shared" si="321"/>
        <v>2.9673830763510267E-4</v>
      </c>
      <c r="AH298" s="15">
        <f t="shared" si="322"/>
        <v>9.7937136394747881E-3</v>
      </c>
      <c r="AI298" s="1">
        <f t="shared" si="286"/>
        <v>819888.97746935266</v>
      </c>
      <c r="AJ298" s="1">
        <f t="shared" si="287"/>
        <v>362979.22231595637</v>
      </c>
      <c r="AK298" s="1">
        <f t="shared" si="288"/>
        <v>124785.84568878532</v>
      </c>
      <c r="AL298" s="14">
        <f t="shared" si="323"/>
        <v>97.216881753446401</v>
      </c>
      <c r="AM298" s="14">
        <f t="shared" si="324"/>
        <v>24.159812387689282</v>
      </c>
      <c r="AN298" s="14">
        <f t="shared" si="325"/>
        <v>7.5162375609197509</v>
      </c>
      <c r="AO298" s="11">
        <f t="shared" si="326"/>
        <v>1.811462559739899E-3</v>
      </c>
      <c r="AP298" s="11">
        <f t="shared" si="327"/>
        <v>2.2819650583021608E-3</v>
      </c>
      <c r="AQ298" s="11">
        <f t="shared" si="328"/>
        <v>2.0700302331918838E-3</v>
      </c>
      <c r="AR298" s="1">
        <f t="shared" si="341"/>
        <v>420411.20246046339</v>
      </c>
      <c r="AS298" s="1">
        <f t="shared" si="329"/>
        <v>187322.47281047134</v>
      </c>
      <c r="AT298" s="1">
        <f t="shared" si="330"/>
        <v>64212.344001558675</v>
      </c>
      <c r="AU298" s="1">
        <f t="shared" si="289"/>
        <v>84082.240492092678</v>
      </c>
      <c r="AV298" s="1">
        <f t="shared" si="290"/>
        <v>37464.494562094267</v>
      </c>
      <c r="AW298" s="1">
        <f t="shared" si="291"/>
        <v>12842.468800311735</v>
      </c>
      <c r="AX298" s="17">
        <f t="shared" si="331"/>
        <v>0.99</v>
      </c>
      <c r="AY298" s="17">
        <v>0.05</v>
      </c>
      <c r="AZ298" s="17">
        <v>0</v>
      </c>
      <c r="BA298" s="2">
        <f t="shared" si="342"/>
        <v>5794.4460355325327</v>
      </c>
      <c r="BB298" s="17">
        <f t="shared" si="332"/>
        <v>5.2661899230932387E-7</v>
      </c>
      <c r="BC298" s="17">
        <f t="shared" si="333"/>
        <v>5.3373131605103654E-4</v>
      </c>
      <c r="BD298" s="17">
        <f t="shared" si="334"/>
        <v>8.9684638571456057E-3</v>
      </c>
      <c r="BE298" s="1">
        <f t="shared" si="335"/>
        <v>37.570317699412243</v>
      </c>
      <c r="BF298" s="1">
        <f t="shared" si="336"/>
        <v>847.73638954632531</v>
      </c>
      <c r="BG298" s="1">
        <f t="shared" si="337"/>
        <v>-885.30670724573724</v>
      </c>
      <c r="BH298" s="12">
        <f t="shared" si="350"/>
        <v>1.1667851399038995</v>
      </c>
      <c r="BI298" s="2">
        <f t="shared" si="351"/>
        <v>1.0427053274448983E-7</v>
      </c>
      <c r="BJ298" s="2">
        <f t="shared" si="343"/>
        <v>5.3088262487370087E-6</v>
      </c>
      <c r="BK298" s="2">
        <f t="shared" si="344"/>
        <v>-8.0433343956927045E-6</v>
      </c>
      <c r="BL298" s="2">
        <f t="shared" si="352"/>
        <v>4.3836500052304092E-2</v>
      </c>
      <c r="BM298" s="2">
        <f t="shared" si="345"/>
        <v>0.9944624606345549</v>
      </c>
      <c r="BN298" s="2">
        <f t="shared" si="346"/>
        <v>-0.51648135513578897</v>
      </c>
      <c r="BO298" s="2">
        <f t="shared" si="347"/>
        <v>2193459.2283492335</v>
      </c>
      <c r="BP298" s="2">
        <f t="shared" si="348"/>
        <v>109.30454189354045</v>
      </c>
      <c r="BQ298" s="2">
        <f t="shared" si="349"/>
        <v>0</v>
      </c>
      <c r="BR298" s="11">
        <f t="shared" si="353"/>
        <v>3.2527728521185101E-2</v>
      </c>
      <c r="BS298" s="11"/>
      <c r="BT298" s="11"/>
    </row>
    <row r="299" spans="1:72" x14ac:dyDescent="0.3">
      <c r="A299" s="2">
        <f t="shared" si="292"/>
        <v>2253</v>
      </c>
      <c r="B299" s="5">
        <f t="shared" si="293"/>
        <v>1165.4054488864713</v>
      </c>
      <c r="C299" s="5">
        <f t="shared" si="294"/>
        <v>2964.1687750568976</v>
      </c>
      <c r="D299" s="5">
        <f t="shared" si="295"/>
        <v>4369.9529346535228</v>
      </c>
      <c r="E299" s="15">
        <f t="shared" si="296"/>
        <v>1.5865876056183849E-8</v>
      </c>
      <c r="F299" s="15">
        <f t="shared" si="297"/>
        <v>3.1256839724627149E-8</v>
      </c>
      <c r="G299" s="15">
        <f t="shared" si="298"/>
        <v>6.3809726425200242E-8</v>
      </c>
      <c r="H299" s="5">
        <f t="shared" si="299"/>
        <v>421379.99723570951</v>
      </c>
      <c r="I299" s="5">
        <f t="shared" si="300"/>
        <v>187866.21338522443</v>
      </c>
      <c r="J299" s="5">
        <f t="shared" si="301"/>
        <v>64381.410058821821</v>
      </c>
      <c r="K299" s="5">
        <f t="shared" si="302"/>
        <v>361573.73181868362</v>
      </c>
      <c r="L299" s="5">
        <f t="shared" si="303"/>
        <v>63379.054177378377</v>
      </c>
      <c r="M299" s="5">
        <f t="shared" si="304"/>
        <v>14732.746787334994</v>
      </c>
      <c r="N299" s="15">
        <f t="shared" si="305"/>
        <v>2.3043821953687704E-3</v>
      </c>
      <c r="O299" s="15">
        <f t="shared" si="306"/>
        <v>2.9026666928493317E-3</v>
      </c>
      <c r="P299" s="15">
        <f t="shared" si="307"/>
        <v>2.6328574627199064E-3</v>
      </c>
      <c r="Q299" s="5">
        <f t="shared" si="308"/>
        <v>4304.082356895271</v>
      </c>
      <c r="R299" s="5">
        <f t="shared" si="309"/>
        <v>5730.9563661146303</v>
      </c>
      <c r="S299" s="5">
        <f t="shared" si="310"/>
        <v>3919.5698484780069</v>
      </c>
      <c r="T299" s="5">
        <f t="shared" si="311"/>
        <v>10.214254082135925</v>
      </c>
      <c r="U299" s="5">
        <f t="shared" si="312"/>
        <v>30.505519128993988</v>
      </c>
      <c r="V299" s="5">
        <f t="shared" si="313"/>
        <v>60.880459823680582</v>
      </c>
      <c r="W299" s="15">
        <f t="shared" si="314"/>
        <v>-1.0734613539272964E-2</v>
      </c>
      <c r="X299" s="15">
        <f t="shared" si="315"/>
        <v>-1.217998157191269E-2</v>
      </c>
      <c r="Y299" s="15">
        <f t="shared" si="316"/>
        <v>-9.7425357312937999E-3</v>
      </c>
      <c r="Z299" s="5">
        <f t="shared" si="338"/>
        <v>37.477429337345605</v>
      </c>
      <c r="AA299" s="5">
        <f t="shared" si="339"/>
        <v>16983.603360805635</v>
      </c>
      <c r="AB299" s="5">
        <f t="shared" si="340"/>
        <v>98971.454484988673</v>
      </c>
      <c r="AC299" s="16">
        <f t="shared" si="317"/>
        <v>0.8633793775291092</v>
      </c>
      <c r="AD299" s="16">
        <f t="shared" si="318"/>
        <v>3.0904075359600855</v>
      </c>
      <c r="AE299" s="16">
        <f t="shared" si="319"/>
        <v>25.07042116021838</v>
      </c>
      <c r="AF299" s="15">
        <f t="shared" si="320"/>
        <v>-4.0504037456468023E-3</v>
      </c>
      <c r="AG299" s="15">
        <f t="shared" si="321"/>
        <v>2.9673830763510267E-4</v>
      </c>
      <c r="AH299" s="15">
        <f t="shared" si="322"/>
        <v>9.7937136394747881E-3</v>
      </c>
      <c r="AI299" s="1">
        <f t="shared" si="286"/>
        <v>821982.32021451008</v>
      </c>
      <c r="AJ299" s="1">
        <f t="shared" si="287"/>
        <v>364145.79464645503</v>
      </c>
      <c r="AK299" s="1">
        <f t="shared" si="288"/>
        <v>125149.72992021852</v>
      </c>
      <c r="AL299" s="14">
        <f t="shared" si="323"/>
        <v>97.39122544750272</v>
      </c>
      <c r="AM299" s="14">
        <f t="shared" si="324"/>
        <v>24.214392916896287</v>
      </c>
      <c r="AN299" s="14">
        <f t="shared" si="325"/>
        <v>7.5316408115207976</v>
      </c>
      <c r="AO299" s="11">
        <f t="shared" si="326"/>
        <v>1.7933479341424999E-3</v>
      </c>
      <c r="AP299" s="11">
        <f t="shared" si="327"/>
        <v>2.259145407719139E-3</v>
      </c>
      <c r="AQ299" s="11">
        <f t="shared" si="328"/>
        <v>2.049329930859965E-3</v>
      </c>
      <c r="AR299" s="1">
        <f t="shared" si="341"/>
        <v>421379.99723570951</v>
      </c>
      <c r="AS299" s="1">
        <f t="shared" si="329"/>
        <v>187866.21338522443</v>
      </c>
      <c r="AT299" s="1">
        <f t="shared" si="330"/>
        <v>64381.410058821821</v>
      </c>
      <c r="AU299" s="1">
        <f t="shared" si="289"/>
        <v>84275.999447141905</v>
      </c>
      <c r="AV299" s="1">
        <f t="shared" si="290"/>
        <v>37573.242677044887</v>
      </c>
      <c r="AW299" s="1">
        <f t="shared" si="291"/>
        <v>12876.282011764364</v>
      </c>
      <c r="AX299" s="17">
        <f t="shared" si="331"/>
        <v>0.99</v>
      </c>
      <c r="AY299" s="17">
        <v>0.05</v>
      </c>
      <c r="AZ299" s="17">
        <v>0</v>
      </c>
      <c r="BA299" s="2">
        <f t="shared" si="342"/>
        <v>5799.6267637565834</v>
      </c>
      <c r="BB299" s="17">
        <f t="shared" si="332"/>
        <v>5.1291819439934271E-7</v>
      </c>
      <c r="BC299" s="17">
        <f t="shared" si="333"/>
        <v>5.2135480862925852E-4</v>
      </c>
      <c r="BD299" s="17">
        <f t="shared" si="334"/>
        <v>8.8654685853330889E-3</v>
      </c>
      <c r="BE299" s="1">
        <f t="shared" si="335"/>
        <v>37.102635821116763</v>
      </c>
      <c r="BF299" s="1">
        <f t="shared" si="336"/>
        <v>840.32568476027382</v>
      </c>
      <c r="BG299" s="1">
        <f t="shared" si="337"/>
        <v>-877.42832058139072</v>
      </c>
      <c r="BH299" s="12">
        <f t="shared" si="350"/>
        <v>1.1534060428353174</v>
      </c>
      <c r="BI299" s="2">
        <f t="shared" si="351"/>
        <v>1.0155777618256244E-7</v>
      </c>
      <c r="BJ299" s="2">
        <f t="shared" si="343"/>
        <v>5.1863670026445001E-6</v>
      </c>
      <c r="BK299" s="2">
        <f t="shared" si="344"/>
        <v>-7.8596533237527858E-6</v>
      </c>
      <c r="BL299" s="2">
        <f t="shared" si="352"/>
        <v>4.2794415447072964E-2</v>
      </c>
      <c r="BM299" s="2">
        <f t="shared" si="345"/>
        <v>0.97434313001289852</v>
      </c>
      <c r="BN299" s="2">
        <f t="shared" si="346"/>
        <v>-0.50601556355670996</v>
      </c>
      <c r="BO299" s="2">
        <f t="shared" si="347"/>
        <v>2226226.3161558607</v>
      </c>
      <c r="BP299" s="2">
        <f t="shared" si="348"/>
        <v>110.61622754260603</v>
      </c>
      <c r="BQ299" s="2">
        <f t="shared" si="349"/>
        <v>0</v>
      </c>
      <c r="BR299" s="11">
        <f t="shared" si="353"/>
        <v>3.250253807714551E-2</v>
      </c>
      <c r="BS299" s="11"/>
      <c r="BT299" s="11"/>
    </row>
    <row r="300" spans="1:72" x14ac:dyDescent="0.3">
      <c r="A300" s="2">
        <f t="shared" si="292"/>
        <v>2254</v>
      </c>
      <c r="B300" s="5">
        <f t="shared" si="293"/>
        <v>1165.4054664521409</v>
      </c>
      <c r="C300" s="5">
        <f t="shared" si="294"/>
        <v>2964.1688630749186</v>
      </c>
      <c r="D300" s="5">
        <f t="shared" si="295"/>
        <v>4369.9531995567486</v>
      </c>
      <c r="E300" s="15">
        <f t="shared" si="296"/>
        <v>1.5072582253374657E-8</v>
      </c>
      <c r="F300" s="15">
        <f t="shared" si="297"/>
        <v>2.969399773839579E-8</v>
      </c>
      <c r="G300" s="15">
        <f t="shared" si="298"/>
        <v>6.0619240103940226E-8</v>
      </c>
      <c r="H300" s="5">
        <f t="shared" si="299"/>
        <v>422341.3192004654</v>
      </c>
      <c r="I300" s="5">
        <f t="shared" si="300"/>
        <v>188406.08206422624</v>
      </c>
      <c r="J300" s="5">
        <f t="shared" si="301"/>
        <v>64549.227180569498</v>
      </c>
      <c r="K300" s="5">
        <f t="shared" si="302"/>
        <v>362398.60834547534</v>
      </c>
      <c r="L300" s="5">
        <f t="shared" si="303"/>
        <v>63561.183848608671</v>
      </c>
      <c r="M300" s="5">
        <f t="shared" si="304"/>
        <v>14771.148392874511</v>
      </c>
      <c r="N300" s="15">
        <f t="shared" si="305"/>
        <v>2.2813508123022963E-3</v>
      </c>
      <c r="O300" s="15">
        <f t="shared" si="306"/>
        <v>2.8736571347462991E-3</v>
      </c>
      <c r="P300" s="15">
        <f t="shared" si="307"/>
        <v>2.6065475836813956E-3</v>
      </c>
      <c r="Q300" s="5">
        <f t="shared" si="308"/>
        <v>4267.5934777799548</v>
      </c>
      <c r="R300" s="5">
        <f t="shared" si="309"/>
        <v>5677.4218056966947</v>
      </c>
      <c r="S300" s="5">
        <f t="shared" si="310"/>
        <v>3891.5005453375124</v>
      </c>
      <c r="T300" s="5">
        <f t="shared" si="311"/>
        <v>10.104608011972255</v>
      </c>
      <c r="U300" s="5">
        <f t="shared" si="312"/>
        <v>30.133962468161211</v>
      </c>
      <c r="V300" s="5">
        <f t="shared" si="313"/>
        <v>60.28732976851078</v>
      </c>
      <c r="W300" s="15">
        <f t="shared" si="314"/>
        <v>-1.0734613539272964E-2</v>
      </c>
      <c r="X300" s="15">
        <f t="shared" si="315"/>
        <v>-1.217998157191269E-2</v>
      </c>
      <c r="Y300" s="15">
        <f t="shared" si="316"/>
        <v>-9.7425357312937999E-3</v>
      </c>
      <c r="Z300" s="5">
        <f t="shared" si="338"/>
        <v>37.010044192070239</v>
      </c>
      <c r="AA300" s="5">
        <f t="shared" si="339"/>
        <v>16830.433957942507</v>
      </c>
      <c r="AB300" s="5">
        <f t="shared" si="340"/>
        <v>99227.648752651061</v>
      </c>
      <c r="AC300" s="16">
        <f t="shared" si="317"/>
        <v>0.85988234246445105</v>
      </c>
      <c r="AD300" s="16">
        <f t="shared" si="318"/>
        <v>3.091324578262209</v>
      </c>
      <c r="AE300" s="16">
        <f t="shared" si="319"/>
        <v>25.31595368588259</v>
      </c>
      <c r="AF300" s="15">
        <f t="shared" si="320"/>
        <v>-4.0504037456468023E-3</v>
      </c>
      <c r="AG300" s="15">
        <f t="shared" si="321"/>
        <v>2.9673830763510267E-4</v>
      </c>
      <c r="AH300" s="15">
        <f t="shared" si="322"/>
        <v>9.7937136394747881E-3</v>
      </c>
      <c r="AI300" s="1">
        <f t="shared" si="286"/>
        <v>824060.08764020097</v>
      </c>
      <c r="AJ300" s="1">
        <f t="shared" si="287"/>
        <v>365304.45785885444</v>
      </c>
      <c r="AK300" s="1">
        <f t="shared" si="288"/>
        <v>125511.03893996103</v>
      </c>
      <c r="AL300" s="14">
        <f t="shared" si="323"/>
        <v>97.564135236932998</v>
      </c>
      <c r="AM300" s="14">
        <f t="shared" si="324"/>
        <v>24.268549713109611</v>
      </c>
      <c r="AN300" s="14">
        <f t="shared" si="325"/>
        <v>7.5469212802948977</v>
      </c>
      <c r="AO300" s="11">
        <f t="shared" si="326"/>
        <v>1.775414454801075E-3</v>
      </c>
      <c r="AP300" s="11">
        <f t="shared" si="327"/>
        <v>2.2365539536419476E-3</v>
      </c>
      <c r="AQ300" s="11">
        <f t="shared" si="328"/>
        <v>2.0288366315513655E-3</v>
      </c>
      <c r="AR300" s="1">
        <f t="shared" si="341"/>
        <v>422341.3192004654</v>
      </c>
      <c r="AS300" s="1">
        <f t="shared" si="329"/>
        <v>188406.08206422624</v>
      </c>
      <c r="AT300" s="1">
        <f t="shared" si="330"/>
        <v>64549.227180569498</v>
      </c>
      <c r="AU300" s="1">
        <f t="shared" si="289"/>
        <v>84468.263840093088</v>
      </c>
      <c r="AV300" s="1">
        <f t="shared" si="290"/>
        <v>37681.21641284525</v>
      </c>
      <c r="AW300" s="1">
        <f t="shared" si="291"/>
        <v>12909.845436113901</v>
      </c>
      <c r="AX300" s="17">
        <f t="shared" si="331"/>
        <v>0.99</v>
      </c>
      <c r="AY300" s="17">
        <v>0.05</v>
      </c>
      <c r="AZ300" s="17">
        <v>0</v>
      </c>
      <c r="BA300" s="2">
        <f t="shared" si="342"/>
        <v>5804.7546377392828</v>
      </c>
      <c r="BB300" s="17">
        <f t="shared" si="332"/>
        <v>4.9957014837010107E-7</v>
      </c>
      <c r="BC300" s="17">
        <f t="shared" si="333"/>
        <v>5.0926149825832143E-4</v>
      </c>
      <c r="BD300" s="17">
        <f t="shared" si="334"/>
        <v>8.7635910159684118E-3</v>
      </c>
      <c r="BE300" s="1">
        <f t="shared" si="335"/>
        <v>36.639925261036268</v>
      </c>
      <c r="BF300" s="1">
        <f t="shared" si="336"/>
        <v>832.95060588336582</v>
      </c>
      <c r="BG300" s="1">
        <f t="shared" si="337"/>
        <v>-869.59053114440201</v>
      </c>
      <c r="BH300" s="12">
        <f t="shared" si="350"/>
        <v>1.1401721889378733</v>
      </c>
      <c r="BI300" s="2">
        <f t="shared" si="351"/>
        <v>9.8914864420246707E-8</v>
      </c>
      <c r="BJ300" s="2">
        <f t="shared" si="343"/>
        <v>5.0666802552223836E-6</v>
      </c>
      <c r="BK300" s="2">
        <f t="shared" si="344"/>
        <v>-7.6800527495162276E-6</v>
      </c>
      <c r="BL300" s="2">
        <f t="shared" si="352"/>
        <v>4.1775834327782174E-2</v>
      </c>
      <c r="BM300" s="2">
        <f t="shared" si="345"/>
        <v>0.95459337595862315</v>
      </c>
      <c r="BN300" s="2">
        <f t="shared" si="346"/>
        <v>-0.49574146968728039</v>
      </c>
      <c r="BO300" s="2">
        <f t="shared" si="347"/>
        <v>2259483.4193580705</v>
      </c>
      <c r="BP300" s="2">
        <f t="shared" si="348"/>
        <v>111.94368638089389</v>
      </c>
      <c r="BQ300" s="2">
        <f t="shared" si="349"/>
        <v>0</v>
      </c>
      <c r="BR300" s="11">
        <f t="shared" si="353"/>
        <v>3.2477597828064669E-2</v>
      </c>
      <c r="BS300" s="11"/>
      <c r="BT300" s="11"/>
    </row>
    <row r="301" spans="1:72" x14ac:dyDescent="0.3">
      <c r="A301" s="2">
        <f t="shared" si="292"/>
        <v>2255</v>
      </c>
      <c r="B301" s="5">
        <f t="shared" si="293"/>
        <v>1165.4054831395272</v>
      </c>
      <c r="C301" s="5">
        <f t="shared" si="294"/>
        <v>2964.1689466920407</v>
      </c>
      <c r="D301" s="5">
        <f t="shared" si="295"/>
        <v>4369.9534512148293</v>
      </c>
      <c r="E301" s="15">
        <f t="shared" si="296"/>
        <v>1.4318953140705924E-8</v>
      </c>
      <c r="F301" s="15">
        <f t="shared" si="297"/>
        <v>2.8209297851475999E-8</v>
      </c>
      <c r="G301" s="15">
        <f t="shared" si="298"/>
        <v>5.7588278098743212E-8</v>
      </c>
      <c r="H301" s="5">
        <f t="shared" si="299"/>
        <v>423295.20404399373</v>
      </c>
      <c r="I301" s="5">
        <f t="shared" si="300"/>
        <v>188942.09089814252</v>
      </c>
      <c r="J301" s="5">
        <f t="shared" si="301"/>
        <v>64715.800218472257</v>
      </c>
      <c r="K301" s="5">
        <f t="shared" si="302"/>
        <v>363217.10354722524</v>
      </c>
      <c r="L301" s="5">
        <f t="shared" si="303"/>
        <v>63742.011435953573</v>
      </c>
      <c r="M301" s="5">
        <f t="shared" si="304"/>
        <v>14809.265348234208</v>
      </c>
      <c r="N301" s="15">
        <f t="shared" si="305"/>
        <v>2.258549516751085E-3</v>
      </c>
      <c r="O301" s="15">
        <f t="shared" si="306"/>
        <v>2.8449373720855764E-3</v>
      </c>
      <c r="P301" s="15">
        <f t="shared" si="307"/>
        <v>2.5805004692853739E-3</v>
      </c>
      <c r="Q301" s="5">
        <f t="shared" si="308"/>
        <v>4231.3176764914706</v>
      </c>
      <c r="R301" s="5">
        <f t="shared" si="309"/>
        <v>5624.2262508951999</v>
      </c>
      <c r="S301" s="5">
        <f t="shared" si="310"/>
        <v>3863.5318689750547</v>
      </c>
      <c r="T301" s="5">
        <f t="shared" si="311"/>
        <v>9.9961389499978921</v>
      </c>
      <c r="U301" s="5">
        <f t="shared" si="312"/>
        <v>29.7669313606103</v>
      </c>
      <c r="V301" s="5">
        <f t="shared" si="313"/>
        <v>59.699978304096774</v>
      </c>
      <c r="W301" s="15">
        <f t="shared" si="314"/>
        <v>-1.0734613539272964E-2</v>
      </c>
      <c r="X301" s="15">
        <f t="shared" si="315"/>
        <v>-1.217998157191269E-2</v>
      </c>
      <c r="Y301" s="15">
        <f t="shared" si="316"/>
        <v>-9.7425357312937999E-3</v>
      </c>
      <c r="Z301" s="5">
        <f t="shared" si="338"/>
        <v>36.547648002437462</v>
      </c>
      <c r="AA301" s="5">
        <f t="shared" si="339"/>
        <v>16678.163472522629</v>
      </c>
      <c r="AB301" s="5">
        <f t="shared" si="340"/>
        <v>99481.895326901009</v>
      </c>
      <c r="AC301" s="16">
        <f t="shared" si="317"/>
        <v>0.85639947180371745</v>
      </c>
      <c r="AD301" s="16">
        <f t="shared" si="318"/>
        <v>3.0922418926859132</v>
      </c>
      <c r="AE301" s="16">
        <f t="shared" si="319"/>
        <v>25.563890886792329</v>
      </c>
      <c r="AF301" s="15">
        <f t="shared" si="320"/>
        <v>-4.0504037456468023E-3</v>
      </c>
      <c r="AG301" s="15">
        <f t="shared" si="321"/>
        <v>2.9673830763510267E-4</v>
      </c>
      <c r="AH301" s="15">
        <f t="shared" si="322"/>
        <v>9.7937136394747881E-3</v>
      </c>
      <c r="AI301" s="1">
        <f t="shared" si="286"/>
        <v>826122.34271627397</v>
      </c>
      <c r="AJ301" s="1">
        <f t="shared" si="287"/>
        <v>366455.22848581424</v>
      </c>
      <c r="AK301" s="1">
        <f t="shared" si="288"/>
        <v>125869.78048207883</v>
      </c>
      <c r="AL301" s="14">
        <f t="shared" si="323"/>
        <v>97.73561984514312</v>
      </c>
      <c r="AM301" s="14">
        <f t="shared" si="324"/>
        <v>24.322284854711523</v>
      </c>
      <c r="AN301" s="14">
        <f t="shared" si="325"/>
        <v>7.5620796359403055</v>
      </c>
      <c r="AO301" s="11">
        <f t="shared" si="326"/>
        <v>1.7576603102530642E-3</v>
      </c>
      <c r="AP301" s="11">
        <f t="shared" si="327"/>
        <v>2.2141884141055283E-3</v>
      </c>
      <c r="AQ301" s="11">
        <f t="shared" si="328"/>
        <v>2.0085482652358517E-3</v>
      </c>
      <c r="AR301" s="1">
        <f t="shared" si="341"/>
        <v>423295.20404399373</v>
      </c>
      <c r="AS301" s="1">
        <f t="shared" si="329"/>
        <v>188942.09089814252</v>
      </c>
      <c r="AT301" s="1">
        <f t="shared" si="330"/>
        <v>64715.800218472257</v>
      </c>
      <c r="AU301" s="1">
        <f t="shared" si="289"/>
        <v>84659.040808798745</v>
      </c>
      <c r="AV301" s="1">
        <f t="shared" si="290"/>
        <v>37788.418179628505</v>
      </c>
      <c r="AW301" s="1">
        <f t="shared" si="291"/>
        <v>12943.160043694452</v>
      </c>
      <c r="AX301" s="17">
        <f t="shared" si="331"/>
        <v>0.99</v>
      </c>
      <c r="AY301" s="17">
        <v>0.05</v>
      </c>
      <c r="AZ301" s="17">
        <v>0</v>
      </c>
      <c r="BA301" s="2">
        <f t="shared" si="342"/>
        <v>5809.8303223713046</v>
      </c>
      <c r="BB301" s="17">
        <f t="shared" si="332"/>
        <v>4.8656593885642753E-7</v>
      </c>
      <c r="BC301" s="17">
        <f t="shared" si="333"/>
        <v>4.9744506568605827E-4</v>
      </c>
      <c r="BD301" s="17">
        <f t="shared" si="334"/>
        <v>8.6628210531143092E-3</v>
      </c>
      <c r="BE301" s="1">
        <f t="shared" si="335"/>
        <v>36.182153739572421</v>
      </c>
      <c r="BF301" s="1">
        <f t="shared" si="336"/>
        <v>825.61170350201962</v>
      </c>
      <c r="BG301" s="1">
        <f t="shared" si="337"/>
        <v>-861.79385724159204</v>
      </c>
      <c r="BH301" s="12">
        <f t="shared" si="350"/>
        <v>1.1270822590572875</v>
      </c>
      <c r="BI301" s="2">
        <f t="shared" si="351"/>
        <v>9.634003221893136E-8</v>
      </c>
      <c r="BJ301" s="2">
        <f t="shared" si="343"/>
        <v>4.949705497523043E-6</v>
      </c>
      <c r="BK301" s="2">
        <f t="shared" si="344"/>
        <v>-7.5044468598280496E-6</v>
      </c>
      <c r="BL301" s="2">
        <f t="shared" si="352"/>
        <v>4.0780273595717481E-2</v>
      </c>
      <c r="BM301" s="2">
        <f t="shared" si="345"/>
        <v>0.93520770603203451</v>
      </c>
      <c r="BN301" s="2">
        <f t="shared" si="346"/>
        <v>-0.48565628373077352</v>
      </c>
      <c r="BO301" s="2">
        <f t="shared" si="347"/>
        <v>2293237.8684155294</v>
      </c>
      <c r="BP301" s="2">
        <f t="shared" si="348"/>
        <v>113.28710814558553</v>
      </c>
      <c r="BQ301" s="2">
        <f t="shared" si="349"/>
        <v>0</v>
      </c>
      <c r="BR301" s="11">
        <f t="shared" si="353"/>
        <v>3.2452905305867058E-2</v>
      </c>
      <c r="BS301" s="11"/>
      <c r="BT301" s="11"/>
    </row>
    <row r="302" spans="1:72" x14ac:dyDescent="0.3">
      <c r="A302" s="2">
        <f t="shared" si="292"/>
        <v>2256</v>
      </c>
      <c r="B302" s="5">
        <f t="shared" si="293"/>
        <v>1165.4054989925442</v>
      </c>
      <c r="C302" s="5">
        <f t="shared" si="294"/>
        <v>2964.1690261283093</v>
      </c>
      <c r="D302" s="5">
        <f t="shared" si="295"/>
        <v>4369.953690290019</v>
      </c>
      <c r="E302" s="15">
        <f t="shared" si="296"/>
        <v>1.3603005483670627E-8</v>
      </c>
      <c r="F302" s="15">
        <f t="shared" si="297"/>
        <v>2.6798832958902197E-8</v>
      </c>
      <c r="G302" s="15">
        <f t="shared" si="298"/>
        <v>5.4708864193806049E-8</v>
      </c>
      <c r="H302" s="5">
        <f t="shared" si="299"/>
        <v>424241.68773700588</v>
      </c>
      <c r="I302" s="5">
        <f t="shared" si="300"/>
        <v>189474.25222728355</v>
      </c>
      <c r="J302" s="5">
        <f t="shared" si="301"/>
        <v>64881.134096337752</v>
      </c>
      <c r="K302" s="5">
        <f t="shared" si="302"/>
        <v>364029.2482777448</v>
      </c>
      <c r="L302" s="5">
        <f t="shared" si="303"/>
        <v>63921.541098743612</v>
      </c>
      <c r="M302" s="5">
        <f t="shared" si="304"/>
        <v>14847.098778301197</v>
      </c>
      <c r="N302" s="15">
        <f t="shared" si="305"/>
        <v>2.2359760115591154E-3</v>
      </c>
      <c r="O302" s="15">
        <f t="shared" si="306"/>
        <v>2.8165045116348431E-3</v>
      </c>
      <c r="P302" s="15">
        <f t="shared" si="307"/>
        <v>2.5547134970811403E-3</v>
      </c>
      <c r="Q302" s="5">
        <f t="shared" si="308"/>
        <v>4195.2557368438356</v>
      </c>
      <c r="R302" s="5">
        <f t="shared" si="309"/>
        <v>5571.371147789413</v>
      </c>
      <c r="S302" s="5">
        <f t="shared" si="310"/>
        <v>3835.6655376076246</v>
      </c>
      <c r="T302" s="5">
        <f t="shared" si="311"/>
        <v>9.8888342614847904</v>
      </c>
      <c r="U302" s="5">
        <f t="shared" si="312"/>
        <v>29.404370685185675</v>
      </c>
      <c r="V302" s="5">
        <f t="shared" si="313"/>
        <v>59.11834913231165</v>
      </c>
      <c r="W302" s="15">
        <f t="shared" si="314"/>
        <v>-1.0734613539272964E-2</v>
      </c>
      <c r="X302" s="15">
        <f t="shared" si="315"/>
        <v>-1.217998157191269E-2</v>
      </c>
      <c r="Y302" s="15">
        <f t="shared" si="316"/>
        <v>-9.7425357312937999E-3</v>
      </c>
      <c r="Z302" s="5">
        <f t="shared" si="338"/>
        <v>36.09020782324766</v>
      </c>
      <c r="AA302" s="5">
        <f t="shared" si="339"/>
        <v>16526.797304664</v>
      </c>
      <c r="AB302" s="5">
        <f t="shared" si="340"/>
        <v>99734.201941670937</v>
      </c>
      <c r="AC302" s="16">
        <f t="shared" si="317"/>
        <v>0.85293070817535377</v>
      </c>
      <c r="AD302" s="16">
        <f t="shared" si="318"/>
        <v>3.093159479311947</v>
      </c>
      <c r="AE302" s="16">
        <f t="shared" si="319"/>
        <v>25.814256313648354</v>
      </c>
      <c r="AF302" s="15">
        <f t="shared" si="320"/>
        <v>-4.0504037456468023E-3</v>
      </c>
      <c r="AG302" s="15">
        <f t="shared" si="321"/>
        <v>2.9673830763510267E-4</v>
      </c>
      <c r="AH302" s="15">
        <f t="shared" si="322"/>
        <v>9.7937136394747881E-3</v>
      </c>
      <c r="AI302" s="1">
        <f t="shared" si="286"/>
        <v>828169.14925344533</v>
      </c>
      <c r="AJ302" s="1">
        <f t="shared" si="287"/>
        <v>367598.12381686131</v>
      </c>
      <c r="AK302" s="1">
        <f t="shared" si="288"/>
        <v>126225.96247756541</v>
      </c>
      <c r="AL302" s="14">
        <f t="shared" si="323"/>
        <v>97.905688004843924</v>
      </c>
      <c r="AM302" s="14">
        <f t="shared" si="324"/>
        <v>24.375600434828101</v>
      </c>
      <c r="AN302" s="14">
        <f t="shared" si="325"/>
        <v>7.5771165498553055</v>
      </c>
      <c r="AO302" s="11">
        <f t="shared" si="326"/>
        <v>1.7400837071505336E-3</v>
      </c>
      <c r="AP302" s="11">
        <f t="shared" si="327"/>
        <v>2.1920465299644729E-3</v>
      </c>
      <c r="AQ302" s="11">
        <f t="shared" si="328"/>
        <v>1.9884627825834931E-3</v>
      </c>
      <c r="AR302" s="1">
        <f t="shared" si="341"/>
        <v>424241.68773700588</v>
      </c>
      <c r="AS302" s="1">
        <f t="shared" si="329"/>
        <v>189474.25222728355</v>
      </c>
      <c r="AT302" s="1">
        <f t="shared" si="330"/>
        <v>64881.134096337752</v>
      </c>
      <c r="AU302" s="1">
        <f t="shared" si="289"/>
        <v>84848.337547401185</v>
      </c>
      <c r="AV302" s="1">
        <f t="shared" si="290"/>
        <v>37894.850445456708</v>
      </c>
      <c r="AW302" s="1">
        <f t="shared" si="291"/>
        <v>12976.226819267551</v>
      </c>
      <c r="AX302" s="17">
        <f t="shared" si="331"/>
        <v>0.99</v>
      </c>
      <c r="AY302" s="17">
        <v>0.05</v>
      </c>
      <c r="AZ302" s="17">
        <v>0</v>
      </c>
      <c r="BA302" s="2">
        <f t="shared" si="342"/>
        <v>5814.8544727079097</v>
      </c>
      <c r="BB302" s="17">
        <f t="shared" si="332"/>
        <v>4.7389686820579083E-7</v>
      </c>
      <c r="BC302" s="17">
        <f t="shared" si="333"/>
        <v>4.8589932576718545E-4</v>
      </c>
      <c r="BD302" s="17">
        <f t="shared" si="334"/>
        <v>8.5631486248542079E-3</v>
      </c>
      <c r="BE302" s="1">
        <f t="shared" si="335"/>
        <v>35.729288641978727</v>
      </c>
      <c r="BF302" s="1">
        <f t="shared" si="336"/>
        <v>818.30950556577295</v>
      </c>
      <c r="BG302" s="1">
        <f t="shared" si="337"/>
        <v>-854.03879420775138</v>
      </c>
      <c r="BH302" s="12">
        <f t="shared" si="350"/>
        <v>1.1141349374630147</v>
      </c>
      <c r="BI302" s="2">
        <f t="shared" si="351"/>
        <v>9.3831557446922426E-8</v>
      </c>
      <c r="BJ302" s="2">
        <f t="shared" si="343"/>
        <v>4.8353834421937556E-6</v>
      </c>
      <c r="BK302" s="2">
        <f t="shared" si="344"/>
        <v>-7.3327514371342533E-6</v>
      </c>
      <c r="BL302" s="2">
        <f t="shared" si="352"/>
        <v>3.9807258294274193E-2</v>
      </c>
      <c r="BM302" s="2">
        <f t="shared" si="345"/>
        <v>0.91618066194185022</v>
      </c>
      <c r="BN302" s="2">
        <f t="shared" si="346"/>
        <v>-0.47575722928782083</v>
      </c>
      <c r="BO302" s="2">
        <f t="shared" si="347"/>
        <v>2327497.1034613526</v>
      </c>
      <c r="BP302" s="2">
        <f t="shared" si="348"/>
        <v>114.64668485636498</v>
      </c>
      <c r="BQ302" s="2">
        <f t="shared" si="349"/>
        <v>0</v>
      </c>
      <c r="BR302" s="11">
        <f t="shared" si="353"/>
        <v>3.2428458066471516E-2</v>
      </c>
      <c r="BS302" s="11"/>
      <c r="BT302" s="11"/>
    </row>
    <row r="303" spans="1:72" x14ac:dyDescent="0.3">
      <c r="A303" s="2">
        <f t="shared" si="292"/>
        <v>2257</v>
      </c>
      <c r="B303" s="5">
        <f t="shared" si="293"/>
        <v>1165.4055140529108</v>
      </c>
      <c r="C303" s="5">
        <f t="shared" si="294"/>
        <v>2964.1691015927659</v>
      </c>
      <c r="D303" s="5">
        <f t="shared" si="295"/>
        <v>4369.9539174114616</v>
      </c>
      <c r="E303" s="15">
        <f t="shared" si="296"/>
        <v>1.2922855209487094E-8</v>
      </c>
      <c r="F303" s="15">
        <f t="shared" si="297"/>
        <v>2.5458891310957086E-8</v>
      </c>
      <c r="G303" s="15">
        <f t="shared" si="298"/>
        <v>5.1973420984115747E-8</v>
      </c>
      <c r="H303" s="5">
        <f t="shared" si="299"/>
        <v>425180.80651984306</v>
      </c>
      <c r="I303" s="5">
        <f t="shared" si="300"/>
        <v>190002.57867366198</v>
      </c>
      <c r="J303" s="5">
        <f t="shared" si="301"/>
        <v>65045.233807811273</v>
      </c>
      <c r="K303" s="5">
        <f t="shared" si="302"/>
        <v>364835.07362274191</v>
      </c>
      <c r="L303" s="5">
        <f t="shared" si="303"/>
        <v>64099.777091518175</v>
      </c>
      <c r="M303" s="5">
        <f t="shared" si="304"/>
        <v>14884.649824028525</v>
      </c>
      <c r="N303" s="15">
        <f t="shared" si="305"/>
        <v>2.2136280224995808E-3</v>
      </c>
      <c r="O303" s="15">
        <f t="shared" si="306"/>
        <v>2.7883556890349048E-3</v>
      </c>
      <c r="P303" s="15">
        <f t="shared" si="307"/>
        <v>2.5291840707768465E-3</v>
      </c>
      <c r="Q303" s="5">
        <f t="shared" si="308"/>
        <v>4159.408387704103</v>
      </c>
      <c r="R303" s="5">
        <f t="shared" si="309"/>
        <v>5518.8578392381669</v>
      </c>
      <c r="S303" s="5">
        <f t="shared" si="310"/>
        <v>3807.9032177883887</v>
      </c>
      <c r="T303" s="5">
        <f t="shared" si="311"/>
        <v>9.7826814473338288</v>
      </c>
      <c r="U303" s="5">
        <f t="shared" si="312"/>
        <v>29.046225992106425</v>
      </c>
      <c r="V303" s="5">
        <f t="shared" si="313"/>
        <v>58.542386503515004</v>
      </c>
      <c r="W303" s="15">
        <f t="shared" si="314"/>
        <v>-1.0734613539272964E-2</v>
      </c>
      <c r="X303" s="15">
        <f t="shared" si="315"/>
        <v>-1.217998157191269E-2</v>
      </c>
      <c r="Y303" s="15">
        <f t="shared" si="316"/>
        <v>-9.7425357312937999E-3</v>
      </c>
      <c r="Z303" s="5">
        <f t="shared" si="338"/>
        <v>35.637690389863039</v>
      </c>
      <c r="AA303" s="5">
        <f t="shared" si="339"/>
        <v>16376.340550634308</v>
      </c>
      <c r="AB303" s="5">
        <f t="shared" si="340"/>
        <v>99984.576440713761</v>
      </c>
      <c r="AC303" s="16">
        <f t="shared" si="317"/>
        <v>0.84947599444018318</v>
      </c>
      <c r="AD303" s="16">
        <f t="shared" si="318"/>
        <v>3.0940773382210836</v>
      </c>
      <c r="AE303" s="16">
        <f t="shared" si="319"/>
        <v>26.067073747800229</v>
      </c>
      <c r="AF303" s="15">
        <f t="shared" si="320"/>
        <v>-4.0504037456468023E-3</v>
      </c>
      <c r="AG303" s="15">
        <f t="shared" si="321"/>
        <v>2.9673830763510267E-4</v>
      </c>
      <c r="AH303" s="15">
        <f t="shared" si="322"/>
        <v>9.7937136394747881E-3</v>
      </c>
      <c r="AI303" s="1">
        <f t="shared" si="286"/>
        <v>830200.57187550201</v>
      </c>
      <c r="AJ303" s="1">
        <f t="shared" si="287"/>
        <v>368733.16188063187</v>
      </c>
      <c r="AK303" s="1">
        <f t="shared" si="288"/>
        <v>126579.59304907643</v>
      </c>
      <c r="AL303" s="14">
        <f t="shared" si="323"/>
        <v>98.074348456453166</v>
      </c>
      <c r="AM303" s="14">
        <f t="shared" si="324"/>
        <v>24.428498560673578</v>
      </c>
      <c r="AN303" s="14">
        <f t="shared" si="325"/>
        <v>7.5920326959714028</v>
      </c>
      <c r="AO303" s="11">
        <f t="shared" si="326"/>
        <v>1.7226828700790283E-3</v>
      </c>
      <c r="AP303" s="11">
        <f t="shared" si="327"/>
        <v>2.1701260646648283E-3</v>
      </c>
      <c r="AQ303" s="11">
        <f t="shared" si="328"/>
        <v>1.968578154757658E-3</v>
      </c>
      <c r="AR303" s="1">
        <f t="shared" si="341"/>
        <v>425180.80651984306</v>
      </c>
      <c r="AS303" s="1">
        <f t="shared" si="329"/>
        <v>190002.57867366198</v>
      </c>
      <c r="AT303" s="1">
        <f t="shared" si="330"/>
        <v>65045.233807811273</v>
      </c>
      <c r="AU303" s="1">
        <f t="shared" si="289"/>
        <v>85036.16130396862</v>
      </c>
      <c r="AV303" s="1">
        <f t="shared" si="290"/>
        <v>38000.515734732398</v>
      </c>
      <c r="AW303" s="1">
        <f t="shared" si="291"/>
        <v>13009.046761562255</v>
      </c>
      <c r="AX303" s="17">
        <f t="shared" si="331"/>
        <v>0.99</v>
      </c>
      <c r="AY303" s="17">
        <v>0.05</v>
      </c>
      <c r="AZ303" s="17">
        <v>0</v>
      </c>
      <c r="BA303" s="2">
        <f t="shared" si="342"/>
        <v>5819.8277340868972</v>
      </c>
      <c r="BB303" s="17">
        <f t="shared" si="332"/>
        <v>4.6155445151319974E-7</v>
      </c>
      <c r="BC303" s="17">
        <f t="shared" si="333"/>
        <v>4.7461822491864279E-4</v>
      </c>
      <c r="BD303" s="17">
        <f t="shared" si="334"/>
        <v>8.4645636858598113E-3</v>
      </c>
      <c r="BE303" s="1">
        <f t="shared" si="335"/>
        <v>35.281297037229763</v>
      </c>
      <c r="BF303" s="1">
        <f t="shared" si="336"/>
        <v>811.04451784891023</v>
      </c>
      <c r="BG303" s="1">
        <f t="shared" si="337"/>
        <v>-846.32581488614017</v>
      </c>
      <c r="BH303" s="12">
        <f t="shared" si="350"/>
        <v>1.101328912173426</v>
      </c>
      <c r="BI303" s="2">
        <f t="shared" si="351"/>
        <v>9.1387760096362386E-8</v>
      </c>
      <c r="BJ303" s="2">
        <f t="shared" si="343"/>
        <v>4.7236560032439361E-6</v>
      </c>
      <c r="BK303" s="2">
        <f t="shared" si="344"/>
        <v>-7.1648838391976646E-6</v>
      </c>
      <c r="BL303" s="2">
        <f t="shared" si="352"/>
        <v>3.8856321543813292E-2</v>
      </c>
      <c r="BM303" s="2">
        <f t="shared" si="345"/>
        <v>0.89750682138367166</v>
      </c>
      <c r="BN303" s="2">
        <f t="shared" si="346"/>
        <v>-0.46604154452642055</v>
      </c>
      <c r="BO303" s="2">
        <f t="shared" si="347"/>
        <v>2362268.6759430165</v>
      </c>
      <c r="BP303" s="2">
        <f t="shared" si="348"/>
        <v>116.02261084287393</v>
      </c>
      <c r="BQ303" s="2">
        <f t="shared" si="349"/>
        <v>0</v>
      </c>
      <c r="BR303" s="11">
        <f t="shared" si="353"/>
        <v>3.2404253689559209E-2</v>
      </c>
      <c r="BS303" s="11"/>
      <c r="BT303" s="11"/>
    </row>
    <row r="304" spans="1:72" x14ac:dyDescent="0.3">
      <c r="A304" s="2">
        <f t="shared" si="292"/>
        <v>2258</v>
      </c>
      <c r="B304" s="5">
        <f t="shared" si="293"/>
        <v>1165.4055283602593</v>
      </c>
      <c r="C304" s="5">
        <f t="shared" si="294"/>
        <v>2964.1691732840022</v>
      </c>
      <c r="D304" s="5">
        <f t="shared" si="295"/>
        <v>4369.9541331768432</v>
      </c>
      <c r="E304" s="15">
        <f t="shared" si="296"/>
        <v>1.227671244901274E-8</v>
      </c>
      <c r="F304" s="15">
        <f t="shared" si="297"/>
        <v>2.4185946745409231E-8</v>
      </c>
      <c r="G304" s="15">
        <f t="shared" si="298"/>
        <v>4.9374749934909955E-8</v>
      </c>
      <c r="H304" s="5">
        <f t="shared" si="299"/>
        <v>426112.59689086326</v>
      </c>
      <c r="I304" s="5">
        <f t="shared" si="300"/>
        <v>190527.08313315854</v>
      </c>
      <c r="J304" s="5">
        <f t="shared" si="301"/>
        <v>65208.104414111418</v>
      </c>
      <c r="K304" s="5">
        <f t="shared" si="302"/>
        <v>365634.61088983266</v>
      </c>
      <c r="L304" s="5">
        <f t="shared" si="303"/>
        <v>64276.723761374808</v>
      </c>
      <c r="M304" s="5">
        <f t="shared" si="304"/>
        <v>14921.919641913226</v>
      </c>
      <c r="N304" s="15">
        <f t="shared" si="305"/>
        <v>2.1915032980559523E-3</v>
      </c>
      <c r="O304" s="15">
        <f t="shared" si="306"/>
        <v>2.7604880685310196E-3</v>
      </c>
      <c r="P304" s="15">
        <f t="shared" si="307"/>
        <v>2.503909619999023E-3</v>
      </c>
      <c r="Q304" s="5">
        <f t="shared" si="308"/>
        <v>4123.7763040993104</v>
      </c>
      <c r="R304" s="5">
        <f t="shared" si="309"/>
        <v>5466.6875670251093</v>
      </c>
      <c r="S304" s="5">
        <f t="shared" si="310"/>
        <v>3780.2465251510794</v>
      </c>
      <c r="T304" s="5">
        <f t="shared" si="311"/>
        <v>9.6776681426188844</v>
      </c>
      <c r="U304" s="5">
        <f t="shared" si="312"/>
        <v>28.692443494788957</v>
      </c>
      <c r="V304" s="5">
        <f t="shared" si="313"/>
        <v>57.972035211209295</v>
      </c>
      <c r="W304" s="15">
        <f t="shared" si="314"/>
        <v>-1.0734613539272964E-2</v>
      </c>
      <c r="X304" s="15">
        <f t="shared" si="315"/>
        <v>-1.217998157191269E-2</v>
      </c>
      <c r="Y304" s="15">
        <f t="shared" si="316"/>
        <v>-9.7425357312937999E-3</v>
      </c>
      <c r="Z304" s="5">
        <f t="shared" si="338"/>
        <v>35.190062136816621</v>
      </c>
      <c r="AA304" s="5">
        <f t="shared" si="339"/>
        <v>16226.79800876302</v>
      </c>
      <c r="AB304" s="5">
        <f t="shared" si="340"/>
        <v>100233.02677403521</v>
      </c>
      <c r="AC304" s="16">
        <f t="shared" si="317"/>
        <v>0.84603527369046561</v>
      </c>
      <c r="AD304" s="16">
        <f t="shared" si="318"/>
        <v>3.0949954694941195</v>
      </c>
      <c r="AE304" s="16">
        <f t="shared" si="319"/>
        <v>26.322367203505255</v>
      </c>
      <c r="AF304" s="15">
        <f t="shared" si="320"/>
        <v>-4.0504037456468023E-3</v>
      </c>
      <c r="AG304" s="15">
        <f t="shared" si="321"/>
        <v>2.9673830763510267E-4</v>
      </c>
      <c r="AH304" s="15">
        <f t="shared" si="322"/>
        <v>9.7937136394747881E-3</v>
      </c>
      <c r="AI304" s="1">
        <f t="shared" si="286"/>
        <v>832216.67599192041</v>
      </c>
      <c r="AJ304" s="1">
        <f t="shared" si="287"/>
        <v>369860.36142730108</v>
      </c>
      <c r="AK304" s="1">
        <f t="shared" si="288"/>
        <v>126930.68050573106</v>
      </c>
      <c r="AL304" s="14">
        <f t="shared" si="323"/>
        <v>98.241609946532463</v>
      </c>
      <c r="AM304" s="14">
        <f t="shared" si="324"/>
        <v>24.480981352906252</v>
      </c>
      <c r="AN304" s="14">
        <f t="shared" si="325"/>
        <v>7.6068287505897425</v>
      </c>
      <c r="AO304" s="11">
        <f t="shared" si="326"/>
        <v>1.705456041378238E-3</v>
      </c>
      <c r="AP304" s="11">
        <f t="shared" si="327"/>
        <v>2.1484248040181801E-3</v>
      </c>
      <c r="AQ304" s="11">
        <f t="shared" si="328"/>
        <v>1.9488923732100814E-3</v>
      </c>
      <c r="AR304" s="1">
        <f t="shared" si="341"/>
        <v>426112.59689086326</v>
      </c>
      <c r="AS304" s="1">
        <f t="shared" si="329"/>
        <v>190527.08313315854</v>
      </c>
      <c r="AT304" s="1">
        <f t="shared" si="330"/>
        <v>65208.104414111418</v>
      </c>
      <c r="AU304" s="1">
        <f t="shared" si="289"/>
        <v>85222.519378172656</v>
      </c>
      <c r="AV304" s="1">
        <f t="shared" si="290"/>
        <v>38105.416626631712</v>
      </c>
      <c r="AW304" s="1">
        <f t="shared" si="291"/>
        <v>13041.620882822284</v>
      </c>
      <c r="AX304" s="17">
        <f t="shared" si="331"/>
        <v>0.99</v>
      </c>
      <c r="AY304" s="17">
        <v>0.05</v>
      </c>
      <c r="AZ304" s="17">
        <v>0</v>
      </c>
      <c r="BA304" s="2">
        <f t="shared" si="342"/>
        <v>5824.7507422467534</v>
      </c>
      <c r="BB304" s="17">
        <f t="shared" si="332"/>
        <v>4.4953041175279014E-7</v>
      </c>
      <c r="BC304" s="17">
        <f t="shared" si="333"/>
        <v>4.6359583860960387E-4</v>
      </c>
      <c r="BD304" s="17">
        <f t="shared" si="334"/>
        <v>8.36705621984693E-3</v>
      </c>
      <c r="BE304" s="1">
        <f t="shared" si="335"/>
        <v>34.838145696445331</v>
      </c>
      <c r="BF304" s="1">
        <f t="shared" si="336"/>
        <v>803.81722440732995</v>
      </c>
      <c r="BG304" s="1">
        <f t="shared" si="337"/>
        <v>-838.65537010377523</v>
      </c>
      <c r="BH304" s="12">
        <f t="shared" si="350"/>
        <v>1.0886628752666851</v>
      </c>
      <c r="BI304" s="2">
        <f t="shared" si="351"/>
        <v>8.9007001319293346E-8</v>
      </c>
      <c r="BJ304" s="2">
        <f t="shared" si="343"/>
        <v>4.6144662759384255E-6</v>
      </c>
      <c r="BK304" s="2">
        <f t="shared" si="344"/>
        <v>-7.0007629786079199E-6</v>
      </c>
      <c r="BL304" s="2">
        <f t="shared" si="352"/>
        <v>3.7927004473632578E-2</v>
      </c>
      <c r="BM304" s="2">
        <f t="shared" si="345"/>
        <v>0.87918079977087682</v>
      </c>
      <c r="BN304" s="2">
        <f t="shared" si="346"/>
        <v>-0.45650648328751092</v>
      </c>
      <c r="BO304" s="2">
        <f t="shared" si="347"/>
        <v>2397560.2502878467</v>
      </c>
      <c r="BP304" s="2">
        <f t="shared" si="348"/>
        <v>117.4150827725023</v>
      </c>
      <c r="BQ304" s="2">
        <f t="shared" si="349"/>
        <v>0</v>
      </c>
      <c r="BR304" s="11">
        <f t="shared" si="353"/>
        <v>3.2380289778362242E-2</v>
      </c>
      <c r="BS304" s="11"/>
      <c r="BT304" s="11"/>
    </row>
    <row r="305" spans="1:72" x14ac:dyDescent="0.3">
      <c r="A305" s="2">
        <f t="shared" si="292"/>
        <v>2259</v>
      </c>
      <c r="B305" s="5">
        <f t="shared" si="293"/>
        <v>1165.4055419522404</v>
      </c>
      <c r="C305" s="5">
        <f t="shared" si="294"/>
        <v>2964.1692413906785</v>
      </c>
      <c r="D305" s="5">
        <f t="shared" si="295"/>
        <v>4369.9543381539661</v>
      </c>
      <c r="E305" s="15">
        <f t="shared" si="296"/>
        <v>1.1662876826562102E-8</v>
      </c>
      <c r="F305" s="15">
        <f t="shared" si="297"/>
        <v>2.2976649408138768E-8</v>
      </c>
      <c r="G305" s="15">
        <f t="shared" si="298"/>
        <v>4.6906012438164453E-8</v>
      </c>
      <c r="H305" s="5">
        <f t="shared" si="299"/>
        <v>427037.0955950233</v>
      </c>
      <c r="I305" s="5">
        <f t="shared" si="300"/>
        <v>191047.77876778695</v>
      </c>
      <c r="J305" s="5">
        <f t="shared" si="301"/>
        <v>65369.751041797732</v>
      </c>
      <c r="K305" s="5">
        <f t="shared" si="302"/>
        <v>366427.89159872016</v>
      </c>
      <c r="L305" s="5">
        <f t="shared" si="303"/>
        <v>64452.385545352474</v>
      </c>
      <c r="M305" s="5">
        <f t="shared" si="304"/>
        <v>14958.909403481865</v>
      </c>
      <c r="N305" s="15">
        <f t="shared" si="305"/>
        <v>2.1695996091750658E-3</v>
      </c>
      <c r="O305" s="15">
        <f t="shared" si="306"/>
        <v>2.7328988426635892E-3</v>
      </c>
      <c r="P305" s="15">
        <f t="shared" si="307"/>
        <v>2.4788876000070292E-3</v>
      </c>
      <c r="Q305" s="5">
        <f t="shared" si="308"/>
        <v>4088.360108311756</v>
      </c>
      <c r="R305" s="5">
        <f t="shared" si="309"/>
        <v>5414.8614739829072</v>
      </c>
      <c r="S305" s="5">
        <f t="shared" si="310"/>
        <v>3752.6970251523203</v>
      </c>
      <c r="T305" s="5">
        <f t="shared" si="311"/>
        <v>9.5737821151465372</v>
      </c>
      <c r="U305" s="5">
        <f t="shared" si="312"/>
        <v>28.342970061769282</v>
      </c>
      <c r="V305" s="5">
        <f t="shared" si="313"/>
        <v>57.407240586748266</v>
      </c>
      <c r="W305" s="15">
        <f t="shared" si="314"/>
        <v>-1.0734613539272964E-2</v>
      </c>
      <c r="X305" s="15">
        <f t="shared" si="315"/>
        <v>-1.217998157191269E-2</v>
      </c>
      <c r="Y305" s="15">
        <f t="shared" si="316"/>
        <v>-9.7425357312937999E-3</v>
      </c>
      <c r="Z305" s="5">
        <f t="shared" si="338"/>
        <v>34.747289215977851</v>
      </c>
      <c r="AA305" s="5">
        <f t="shared" si="339"/>
        <v>16078.174185304515</v>
      </c>
      <c r="AB305" s="5">
        <f t="shared" si="340"/>
        <v>100479.5609943809</v>
      </c>
      <c r="AC305" s="16">
        <f t="shared" si="317"/>
        <v>0.84260848924896048</v>
      </c>
      <c r="AD305" s="16">
        <f t="shared" si="318"/>
        <v>3.0959138732118756</v>
      </c>
      <c r="AE305" s="16">
        <f t="shared" si="319"/>
        <v>26.580160930209487</v>
      </c>
      <c r="AF305" s="15">
        <f t="shared" si="320"/>
        <v>-4.0504037456468023E-3</v>
      </c>
      <c r="AG305" s="15">
        <f t="shared" si="321"/>
        <v>2.9673830763510267E-4</v>
      </c>
      <c r="AH305" s="15">
        <f t="shared" si="322"/>
        <v>9.7937136394747881E-3</v>
      </c>
      <c r="AI305" s="1">
        <f t="shared" si="286"/>
        <v>834217.5277709011</v>
      </c>
      <c r="AJ305" s="1">
        <f t="shared" si="287"/>
        <v>370979.74191120267</v>
      </c>
      <c r="AK305" s="1">
        <f t="shared" si="288"/>
        <v>127279.23333798024</v>
      </c>
      <c r="AL305" s="14">
        <f t="shared" si="323"/>
        <v>98.407481226258511</v>
      </c>
      <c r="AM305" s="14">
        <f t="shared" si="324"/>
        <v>24.533050944995889</v>
      </c>
      <c r="AN305" s="14">
        <f t="shared" si="325"/>
        <v>7.6215053922207181</v>
      </c>
      <c r="AO305" s="11">
        <f t="shared" si="326"/>
        <v>1.6884014809644557E-3</v>
      </c>
      <c r="AP305" s="11">
        <f t="shared" si="327"/>
        <v>2.1269405559779984E-3</v>
      </c>
      <c r="AQ305" s="11">
        <f t="shared" si="328"/>
        <v>1.9294034494779806E-3</v>
      </c>
      <c r="AR305" s="1">
        <f t="shared" si="341"/>
        <v>427037.0955950233</v>
      </c>
      <c r="AS305" s="1">
        <f t="shared" si="329"/>
        <v>191047.77876778695</v>
      </c>
      <c r="AT305" s="1">
        <f t="shared" si="330"/>
        <v>65369.751041797732</v>
      </c>
      <c r="AU305" s="1">
        <f t="shared" si="289"/>
        <v>85407.419119004669</v>
      </c>
      <c r="AV305" s="1">
        <f t="shared" si="290"/>
        <v>38209.55575355739</v>
      </c>
      <c r="AW305" s="1">
        <f t="shared" si="291"/>
        <v>13073.950208359547</v>
      </c>
      <c r="AX305" s="17">
        <f t="shared" si="331"/>
        <v>0.99</v>
      </c>
      <c r="AY305" s="17">
        <v>0.05</v>
      </c>
      <c r="AZ305" s="17">
        <v>0</v>
      </c>
      <c r="BA305" s="2">
        <f t="shared" si="342"/>
        <v>5829.6241234450699</v>
      </c>
      <c r="BB305" s="17">
        <f t="shared" si="332"/>
        <v>4.378166750050283E-7</v>
      </c>
      <c r="BC305" s="17">
        <f t="shared" si="333"/>
        <v>4.5282636888637829E-4</v>
      </c>
      <c r="BD305" s="17">
        <f t="shared" si="334"/>
        <v>8.2706162419232763E-3</v>
      </c>
      <c r="BE305" s="1">
        <f t="shared" si="335"/>
        <v>34.399801110875444</v>
      </c>
      <c r="BF305" s="1">
        <f t="shared" si="336"/>
        <v>796.62808803057169</v>
      </c>
      <c r="BG305" s="1">
        <f t="shared" si="337"/>
        <v>-831.02788914144719</v>
      </c>
      <c r="BH305" s="12">
        <f t="shared" si="350"/>
        <v>1.0761355231777097</v>
      </c>
      <c r="BI305" s="2">
        <f t="shared" si="351"/>
        <v>8.6687682482651536E-8</v>
      </c>
      <c r="BJ305" s="2">
        <f t="shared" si="343"/>
        <v>4.507758516827902E-6</v>
      </c>
      <c r="BK305" s="2">
        <f t="shared" si="344"/>
        <v>-6.8403093021165107E-6</v>
      </c>
      <c r="BL305" s="2">
        <f t="shared" si="352"/>
        <v>3.7018856151255088E-2</v>
      </c>
      <c r="BM305" s="2">
        <f t="shared" si="345"/>
        <v>0.8611972518615445</v>
      </c>
      <c r="BN305" s="2">
        <f t="shared" si="346"/>
        <v>-0.44714931612824949</v>
      </c>
      <c r="BO305" s="2">
        <f t="shared" si="347"/>
        <v>2433379.605593361</v>
      </c>
      <c r="BP305" s="2">
        <f t="shared" si="348"/>
        <v>118.82429967850769</v>
      </c>
      <c r="BQ305" s="2">
        <f t="shared" si="349"/>
        <v>0</v>
      </c>
      <c r="BR305" s="11">
        <f t="shared" si="353"/>
        <v>3.2356563959427848E-2</v>
      </c>
      <c r="BS305" s="11"/>
      <c r="BT305" s="11"/>
    </row>
    <row r="306" spans="1:72" x14ac:dyDescent="0.3">
      <c r="A306" s="2">
        <f t="shared" si="292"/>
        <v>2260</v>
      </c>
      <c r="B306" s="5">
        <f t="shared" si="293"/>
        <v>1165.4055548646224</v>
      </c>
      <c r="C306" s="5">
        <f t="shared" si="294"/>
        <v>2964.169306092022</v>
      </c>
      <c r="D306" s="5">
        <f t="shared" si="295"/>
        <v>4369.9545328822414</v>
      </c>
      <c r="E306" s="15">
        <f t="shared" si="296"/>
        <v>1.1079732985233995E-8</v>
      </c>
      <c r="F306" s="15">
        <f t="shared" si="297"/>
        <v>2.1827816937731829E-8</v>
      </c>
      <c r="G306" s="15">
        <f t="shared" si="298"/>
        <v>4.4560711816256225E-8</v>
      </c>
      <c r="H306" s="5">
        <f t="shared" si="299"/>
        <v>427954.33961266576</v>
      </c>
      <c r="I306" s="5">
        <f t="shared" si="300"/>
        <v>191564.67899806626</v>
      </c>
      <c r="J306" s="5">
        <f t="shared" si="301"/>
        <v>65530.178880573745</v>
      </c>
      <c r="K306" s="5">
        <f t="shared" si="302"/>
        <v>367214.94747155072</v>
      </c>
      <c r="L306" s="5">
        <f t="shared" si="303"/>
        <v>64626.766967851181</v>
      </c>
      <c r="M306" s="5">
        <f t="shared" si="304"/>
        <v>14995.620294784336</v>
      </c>
      <c r="N306" s="15">
        <f t="shared" si="305"/>
        <v>2.147914749056401E-3</v>
      </c>
      <c r="O306" s="15">
        <f t="shared" si="306"/>
        <v>2.7055852320005958E-3</v>
      </c>
      <c r="P306" s="15">
        <f t="shared" si="307"/>
        <v>2.4541154914625718E-3</v>
      </c>
      <c r="Q306" s="5">
        <f t="shared" si="308"/>
        <v>4053.1603709626065</v>
      </c>
      <c r="R306" s="5">
        <f t="shared" si="309"/>
        <v>5363.380606096227</v>
      </c>
      <c r="S306" s="5">
        <f t="shared" si="310"/>
        <v>3725.2562338118119</v>
      </c>
      <c r="T306" s="5">
        <f t="shared" si="311"/>
        <v>9.4710112640312367</v>
      </c>
      <c r="U306" s="5">
        <f t="shared" si="312"/>
        <v>27.997753208723658</v>
      </c>
      <c r="V306" s="5">
        <f t="shared" si="313"/>
        <v>56.84794849409689</v>
      </c>
      <c r="W306" s="15">
        <f t="shared" si="314"/>
        <v>-1.0734613539272964E-2</v>
      </c>
      <c r="X306" s="15">
        <f t="shared" si="315"/>
        <v>-1.217998157191269E-2</v>
      </c>
      <c r="Y306" s="15">
        <f t="shared" si="316"/>
        <v>-9.7425357312937999E-3</v>
      </c>
      <c r="Z306" s="5">
        <f t="shared" si="338"/>
        <v>34.309337514279846</v>
      </c>
      <c r="AA306" s="5">
        <f t="shared" si="339"/>
        <v>15930.473300250147</v>
      </c>
      <c r="AB306" s="5">
        <f t="shared" si="340"/>
        <v>100724.18725377387</v>
      </c>
      <c r="AC306" s="16">
        <f t="shared" si="317"/>
        <v>0.83919558466799271</v>
      </c>
      <c r="AD306" s="16">
        <f t="shared" si="318"/>
        <v>3.0968325494551965</v>
      </c>
      <c r="AE306" s="16">
        <f t="shared" si="319"/>
        <v>26.840479414851114</v>
      </c>
      <c r="AF306" s="15">
        <f t="shared" si="320"/>
        <v>-4.0504037456468023E-3</v>
      </c>
      <c r="AG306" s="15">
        <f t="shared" si="321"/>
        <v>2.9673830763510267E-4</v>
      </c>
      <c r="AH306" s="15">
        <f t="shared" si="322"/>
        <v>9.7937136394747881E-3</v>
      </c>
      <c r="AI306" s="1">
        <f t="shared" si="286"/>
        <v>836203.19411281566</v>
      </c>
      <c r="AJ306" s="1">
        <f t="shared" si="287"/>
        <v>372091.32347363979</v>
      </c>
      <c r="AK306" s="1">
        <f t="shared" si="288"/>
        <v>127625.26021254176</v>
      </c>
      <c r="AL306" s="14">
        <f t="shared" si="323"/>
        <v>98.571971049928507</v>
      </c>
      <c r="AM306" s="14">
        <f t="shared" si="324"/>
        <v>24.584709482602506</v>
      </c>
      <c r="AN306" s="14">
        <f t="shared" si="325"/>
        <v>7.6360633014267441</v>
      </c>
      <c r="AO306" s="11">
        <f t="shared" si="326"/>
        <v>1.6715174661548111E-3</v>
      </c>
      <c r="AP306" s="11">
        <f t="shared" si="327"/>
        <v>2.1056711504182182E-3</v>
      </c>
      <c r="AQ306" s="11">
        <f t="shared" si="328"/>
        <v>1.9101094149832007E-3</v>
      </c>
      <c r="AR306" s="1">
        <f t="shared" si="341"/>
        <v>427954.33961266576</v>
      </c>
      <c r="AS306" s="1">
        <f t="shared" si="329"/>
        <v>191564.67899806626</v>
      </c>
      <c r="AT306" s="1">
        <f t="shared" si="330"/>
        <v>65530.178880573745</v>
      </c>
      <c r="AU306" s="1">
        <f t="shared" si="289"/>
        <v>85590.867922533158</v>
      </c>
      <c r="AV306" s="1">
        <f t="shared" si="290"/>
        <v>38312.935799613253</v>
      </c>
      <c r="AW306" s="1">
        <f t="shared" si="291"/>
        <v>13106.03577611475</v>
      </c>
      <c r="AX306" s="17">
        <f t="shared" si="331"/>
        <v>0.99</v>
      </c>
      <c r="AY306" s="17">
        <v>0.05</v>
      </c>
      <c r="AZ306" s="17">
        <v>0</v>
      </c>
      <c r="BA306" s="2">
        <f t="shared" si="342"/>
        <v>5834.4484945769145</v>
      </c>
      <c r="BB306" s="17">
        <f t="shared" si="332"/>
        <v>4.2640536577843904E-7</v>
      </c>
      <c r="BC306" s="17">
        <f t="shared" si="333"/>
        <v>4.4230414193235088E-4</v>
      </c>
      <c r="BD306" s="17">
        <f t="shared" si="334"/>
        <v>8.1752338008313219E-3</v>
      </c>
      <c r="BE306" s="1">
        <f t="shared" si="335"/>
        <v>33.966229509451438</v>
      </c>
      <c r="BF306" s="1">
        <f t="shared" si="336"/>
        <v>789.47755068886397</v>
      </c>
      <c r="BG306" s="1">
        <f t="shared" si="337"/>
        <v>-823.44378019831549</v>
      </c>
      <c r="BH306" s="12">
        <f t="shared" si="350"/>
        <v>1.0637455569817311</v>
      </c>
      <c r="BI306" s="2">
        <f t="shared" si="351"/>
        <v>8.4428244241977347E-8</v>
      </c>
      <c r="BJ306" s="2">
        <f t="shared" si="343"/>
        <v>4.4034781239264573E-6</v>
      </c>
      <c r="BK306" s="2">
        <f t="shared" si="344"/>
        <v>-6.6834447698254941E-6</v>
      </c>
      <c r="BL306" s="2">
        <f t="shared" si="352"/>
        <v>3.6131433509232265E-2</v>
      </c>
      <c r="BM306" s="2">
        <f t="shared" si="345"/>
        <v>0.8435508732849788</v>
      </c>
      <c r="BN306" s="2">
        <f t="shared" si="346"/>
        <v>-0.43796733130509963</v>
      </c>
      <c r="BO306" s="2">
        <f t="shared" si="347"/>
        <v>2469734.6373429797</v>
      </c>
      <c r="BP306" s="2">
        <f t="shared" si="348"/>
        <v>120.25046298847774</v>
      </c>
      <c r="BQ306" s="2">
        <f t="shared" si="349"/>
        <v>0</v>
      </c>
      <c r="BR306" s="11">
        <f t="shared" si="353"/>
        <v>3.2333073882411884E-2</v>
      </c>
      <c r="BS306" s="11"/>
      <c r="BT306" s="11"/>
    </row>
    <row r="307" spans="1:72" x14ac:dyDescent="0.3">
      <c r="A307" s="2">
        <f t="shared" si="292"/>
        <v>2261</v>
      </c>
      <c r="B307" s="5">
        <f t="shared" si="293"/>
        <v>1165.4055671313856</v>
      </c>
      <c r="C307" s="5">
        <f t="shared" si="294"/>
        <v>2964.1693675582997</v>
      </c>
      <c r="D307" s="5">
        <f t="shared" si="295"/>
        <v>4369.9547178741122</v>
      </c>
      <c r="E307" s="15">
        <f t="shared" si="296"/>
        <v>1.0525746335972294E-8</v>
      </c>
      <c r="F307" s="15">
        <f t="shared" si="297"/>
        <v>2.0736426090845238E-8</v>
      </c>
      <c r="G307" s="15">
        <f t="shared" si="298"/>
        <v>4.2332676225443413E-8</v>
      </c>
      <c r="H307" s="5">
        <f t="shared" si="299"/>
        <v>428864.36614850099</v>
      </c>
      <c r="I307" s="5">
        <f t="shared" si="300"/>
        <v>192077.79749549631</v>
      </c>
      <c r="J307" s="5">
        <f t="shared" si="301"/>
        <v>65689.39318112265</v>
      </c>
      <c r="K307" s="5">
        <f t="shared" si="302"/>
        <v>367995.81042343826</v>
      </c>
      <c r="L307" s="5">
        <f t="shared" si="303"/>
        <v>64799.872638086868</v>
      </c>
      <c r="M307" s="5">
        <f t="shared" si="304"/>
        <v>15032.053515895266</v>
      </c>
      <c r="N307" s="15">
        <f t="shared" si="305"/>
        <v>2.1264465329207116E-3</v>
      </c>
      <c r="O307" s="15">
        <f t="shared" si="306"/>
        <v>2.6785444848540507E-3</v>
      </c>
      <c r="P307" s="15">
        <f t="shared" si="307"/>
        <v>2.4295908001619182E-3</v>
      </c>
      <c r="Q307" s="5">
        <f t="shared" si="308"/>
        <v>4018.1776120836257</v>
      </c>
      <c r="R307" s="5">
        <f t="shared" si="309"/>
        <v>5312.2459145830344</v>
      </c>
      <c r="S307" s="5">
        <f t="shared" si="310"/>
        <v>3697.925618449965</v>
      </c>
      <c r="T307" s="5">
        <f t="shared" si="311"/>
        <v>9.369343618285761</v>
      </c>
      <c r="U307" s="5">
        <f t="shared" si="312"/>
        <v>27.656741090586443</v>
      </c>
      <c r="V307" s="5">
        <f t="shared" si="313"/>
        <v>56.294105324642402</v>
      </c>
      <c r="W307" s="15">
        <f t="shared" si="314"/>
        <v>-1.0734613539272964E-2</v>
      </c>
      <c r="X307" s="15">
        <f t="shared" si="315"/>
        <v>-1.217998157191269E-2</v>
      </c>
      <c r="Y307" s="15">
        <f t="shared" si="316"/>
        <v>-9.7425357312937999E-3</v>
      </c>
      <c r="Z307" s="5">
        <f t="shared" si="338"/>
        <v>33.876172671015539</v>
      </c>
      <c r="AA307" s="5">
        <f t="shared" si="339"/>
        <v>15783.69929308859</v>
      </c>
      <c r="AB307" s="5">
        <f t="shared" si="340"/>
        <v>100966.91380010739</v>
      </c>
      <c r="AC307" s="16">
        <f t="shared" si="317"/>
        <v>0.83579650372852321</v>
      </c>
      <c r="AD307" s="16">
        <f t="shared" si="318"/>
        <v>3.0977514983049512</v>
      </c>
      <c r="AE307" s="16">
        <f t="shared" si="319"/>
        <v>27.103347384186382</v>
      </c>
      <c r="AF307" s="15">
        <f t="shared" si="320"/>
        <v>-4.0504037456468023E-3</v>
      </c>
      <c r="AG307" s="15">
        <f t="shared" si="321"/>
        <v>2.9673830763510267E-4</v>
      </c>
      <c r="AH307" s="15">
        <f t="shared" si="322"/>
        <v>9.7937136394747881E-3</v>
      </c>
      <c r="AI307" s="1">
        <f t="shared" si="286"/>
        <v>838173.74262406735</v>
      </c>
      <c r="AJ307" s="1">
        <f t="shared" si="287"/>
        <v>373195.12692588905</v>
      </c>
      <c r="AK307" s="1">
        <f t="shared" si="288"/>
        <v>127968.76996740233</v>
      </c>
      <c r="AL307" s="14">
        <f t="shared" si="323"/>
        <v>98.735088173498937</v>
      </c>
      <c r="AM307" s="14">
        <f t="shared" si="324"/>
        <v>24.635959122966444</v>
      </c>
      <c r="AN307" s="14">
        <f t="shared" si="325"/>
        <v>7.6505031606681531</v>
      </c>
      <c r="AO307" s="11">
        <f t="shared" si="326"/>
        <v>1.654802291493263E-3</v>
      </c>
      <c r="AP307" s="11">
        <f t="shared" si="327"/>
        <v>2.084614438914036E-3</v>
      </c>
      <c r="AQ307" s="11">
        <f t="shared" si="328"/>
        <v>1.8910083208333686E-3</v>
      </c>
      <c r="AR307" s="1">
        <f t="shared" si="341"/>
        <v>428864.36614850099</v>
      </c>
      <c r="AS307" s="1">
        <f t="shared" si="329"/>
        <v>192077.79749549631</v>
      </c>
      <c r="AT307" s="1">
        <f t="shared" si="330"/>
        <v>65689.39318112265</v>
      </c>
      <c r="AU307" s="1">
        <f t="shared" si="289"/>
        <v>85772.873229700199</v>
      </c>
      <c r="AV307" s="1">
        <f t="shared" si="290"/>
        <v>38415.559499099261</v>
      </c>
      <c r="AW307" s="1">
        <f t="shared" si="291"/>
        <v>13137.87863622453</v>
      </c>
      <c r="AX307" s="17">
        <f t="shared" si="331"/>
        <v>0.99</v>
      </c>
      <c r="AY307" s="17">
        <v>0.05</v>
      </c>
      <c r="AZ307" s="17">
        <v>0</v>
      </c>
      <c r="BA307" s="2">
        <f t="shared" si="342"/>
        <v>5839.2244632933507</v>
      </c>
      <c r="BB307" s="17">
        <f t="shared" si="332"/>
        <v>4.1528880242470905E-7</v>
      </c>
      <c r="BC307" s="17">
        <f t="shared" si="333"/>
        <v>4.3202360566305624E-4</v>
      </c>
      <c r="BD307" s="17">
        <f t="shared" si="334"/>
        <v>8.0808989810894887E-3</v>
      </c>
      <c r="BE307" s="1">
        <f t="shared" si="335"/>
        <v>33.537396875910204</v>
      </c>
      <c r="BF307" s="1">
        <f t="shared" si="336"/>
        <v>782.36603397512795</v>
      </c>
      <c r="BG307" s="1">
        <f t="shared" si="337"/>
        <v>-815.90343085103802</v>
      </c>
      <c r="BH307" s="12">
        <f t="shared" si="350"/>
        <v>1.0514916826647747</v>
      </c>
      <c r="BI307" s="2">
        <f t="shared" si="351"/>
        <v>8.2227165633613456E-8</v>
      </c>
      <c r="BJ307" s="2">
        <f t="shared" si="343"/>
        <v>4.3015716170455529E-6</v>
      </c>
      <c r="BK307" s="2">
        <f t="shared" si="344"/>
        <v>-6.5300928342573138E-6</v>
      </c>
      <c r="BL307" s="2">
        <f t="shared" si="352"/>
        <v>3.5264301269647441E-2</v>
      </c>
      <c r="BM307" s="2">
        <f t="shared" si="345"/>
        <v>0.82623640197125037</v>
      </c>
      <c r="BN307" s="2">
        <f t="shared" si="346"/>
        <v>-0.42895783569876028</v>
      </c>
      <c r="BO307" s="2">
        <f t="shared" si="347"/>
        <v>2506633.3591473461</v>
      </c>
      <c r="BP307" s="2">
        <f t="shared" si="348"/>
        <v>121.69377655313284</v>
      </c>
      <c r="BQ307" s="2">
        <f t="shared" si="349"/>
        <v>0</v>
      </c>
      <c r="BR307" s="11">
        <f t="shared" si="353"/>
        <v>3.2309817219852793E-2</v>
      </c>
      <c r="BS307" s="11"/>
      <c r="BT307" s="11"/>
    </row>
    <row r="308" spans="1:72" x14ac:dyDescent="0.3">
      <c r="A308" s="2">
        <f t="shared" si="292"/>
        <v>2262</v>
      </c>
      <c r="B308" s="5">
        <f t="shared" si="293"/>
        <v>1165.4055787848108</v>
      </c>
      <c r="C308" s="5">
        <f t="shared" si="294"/>
        <v>2964.1694259512647</v>
      </c>
      <c r="D308" s="5">
        <f t="shared" si="295"/>
        <v>4369.9548936163965</v>
      </c>
      <c r="E308" s="15">
        <f t="shared" si="296"/>
        <v>9.9994590191736791E-9</v>
      </c>
      <c r="F308" s="15">
        <f t="shared" si="297"/>
        <v>1.9699604786302975E-8</v>
      </c>
      <c r="G308" s="15">
        <f t="shared" si="298"/>
        <v>4.021604241417124E-8</v>
      </c>
      <c r="H308" s="5">
        <f t="shared" si="299"/>
        <v>429767.21262078645</v>
      </c>
      <c r="I308" s="5">
        <f t="shared" si="300"/>
        <v>192587.14817513642</v>
      </c>
      <c r="J308" s="5">
        <f t="shared" si="301"/>
        <v>65847.399252976436</v>
      </c>
      <c r="K308" s="5">
        <f t="shared" si="302"/>
        <v>368770.51255315973</v>
      </c>
      <c r="L308" s="5">
        <f t="shared" si="303"/>
        <v>64971.707247581209</v>
      </c>
      <c r="M308" s="5">
        <f t="shared" si="304"/>
        <v>15068.21028042324</v>
      </c>
      <c r="N308" s="15">
        <f t="shared" si="305"/>
        <v>2.1051927977930873E-3</v>
      </c>
      <c r="O308" s="15">
        <f t="shared" si="306"/>
        <v>2.6517738769959998E-3</v>
      </c>
      <c r="P308" s="15">
        <f t="shared" si="307"/>
        <v>2.4053110567854308E-3</v>
      </c>
      <c r="Q308" s="5">
        <f t="shared" si="308"/>
        <v>3983.4123021769742</v>
      </c>
      <c r="R308" s="5">
        <f t="shared" si="309"/>
        <v>5261.4582579538319</v>
      </c>
      <c r="S308" s="5">
        <f t="shared" si="310"/>
        <v>3670.7065984227788</v>
      </c>
      <c r="T308" s="5">
        <f t="shared" si="311"/>
        <v>9.2687673354268103</v>
      </c>
      <c r="U308" s="5">
        <f t="shared" si="312"/>
        <v>27.319882493763942</v>
      </c>
      <c r="V308" s="5">
        <f t="shared" si="313"/>
        <v>55.745657992055854</v>
      </c>
      <c r="W308" s="15">
        <f t="shared" si="314"/>
        <v>-1.0734613539272964E-2</v>
      </c>
      <c r="X308" s="15">
        <f t="shared" si="315"/>
        <v>-1.217998157191269E-2</v>
      </c>
      <c r="Y308" s="15">
        <f t="shared" si="316"/>
        <v>-9.7425357312937999E-3</v>
      </c>
      <c r="Z308" s="5">
        <f t="shared" si="338"/>
        <v>33.447760094707668</v>
      </c>
      <c r="AA308" s="5">
        <f t="shared" si="339"/>
        <v>15637.85582851296</v>
      </c>
      <c r="AB308" s="5">
        <f t="shared" si="340"/>
        <v>101207.74897378903</v>
      </c>
      <c r="AC308" s="16">
        <f t="shared" si="317"/>
        <v>0.83241119043922274</v>
      </c>
      <c r="AD308" s="16">
        <f t="shared" si="318"/>
        <v>3.0986707198420325</v>
      </c>
      <c r="AE308" s="16">
        <f t="shared" si="319"/>
        <v>27.36878980713831</v>
      </c>
      <c r="AF308" s="15">
        <f t="shared" si="320"/>
        <v>-4.0504037456468023E-3</v>
      </c>
      <c r="AG308" s="15">
        <f t="shared" si="321"/>
        <v>2.9673830763510267E-4</v>
      </c>
      <c r="AH308" s="15">
        <f t="shared" si="322"/>
        <v>9.7937136394747881E-3</v>
      </c>
      <c r="AI308" s="1">
        <f t="shared" si="286"/>
        <v>840129.24159136089</v>
      </c>
      <c r="AJ308" s="1">
        <f t="shared" si="287"/>
        <v>374291.17373239942</v>
      </c>
      <c r="AK308" s="1">
        <f t="shared" si="288"/>
        <v>128309.77160688663</v>
      </c>
      <c r="AL308" s="14">
        <f t="shared" si="323"/>
        <v>98.896841353157612</v>
      </c>
      <c r="AM308" s="14">
        <f t="shared" si="324"/>
        <v>24.686802034309633</v>
      </c>
      <c r="AN308" s="14">
        <f t="shared" si="325"/>
        <v>7.6648256541521844</v>
      </c>
      <c r="AO308" s="11">
        <f t="shared" si="326"/>
        <v>1.6382542685783304E-3</v>
      </c>
      <c r="AP308" s="11">
        <f t="shared" si="327"/>
        <v>2.0637682945248955E-3</v>
      </c>
      <c r="AQ308" s="11">
        <f t="shared" si="328"/>
        <v>1.8720982376250349E-3</v>
      </c>
      <c r="AR308" s="1">
        <f t="shared" si="341"/>
        <v>429767.21262078645</v>
      </c>
      <c r="AS308" s="1">
        <f t="shared" si="329"/>
        <v>192587.14817513642</v>
      </c>
      <c r="AT308" s="1">
        <f t="shared" si="330"/>
        <v>65847.399252976436</v>
      </c>
      <c r="AU308" s="1">
        <f t="shared" si="289"/>
        <v>85953.44252415729</v>
      </c>
      <c r="AV308" s="1">
        <f t="shared" si="290"/>
        <v>38517.429635027285</v>
      </c>
      <c r="AW308" s="1">
        <f t="shared" si="291"/>
        <v>13169.479850595288</v>
      </c>
      <c r="AX308" s="17">
        <f t="shared" si="331"/>
        <v>0.99</v>
      </c>
      <c r="AY308" s="17">
        <v>0.05</v>
      </c>
      <c r="AZ308" s="17">
        <v>0</v>
      </c>
      <c r="BA308" s="2">
        <f t="shared" si="342"/>
        <v>5843.952628119835</v>
      </c>
      <c r="BB308" s="17">
        <f t="shared" si="332"/>
        <v>4.044594926460177E-7</v>
      </c>
      <c r="BC308" s="17">
        <f t="shared" si="333"/>
        <v>4.2197932735648156E-4</v>
      </c>
      <c r="BD308" s="17">
        <f t="shared" si="334"/>
        <v>7.9876019050348999E-3</v>
      </c>
      <c r="BE308" s="1">
        <f t="shared" si="335"/>
        <v>33.113268965496509</v>
      </c>
      <c r="BF308" s="1">
        <f t="shared" si="336"/>
        <v>775.29393954183456</v>
      </c>
      <c r="BG308" s="1">
        <f t="shared" si="337"/>
        <v>-808.40720850733112</v>
      </c>
      <c r="BH308" s="12">
        <f t="shared" si="350"/>
        <v>1.0393726113815318</v>
      </c>
      <c r="BI308" s="2">
        <f t="shared" si="351"/>
        <v>8.0082963185163376E-8</v>
      </c>
      <c r="BJ308" s="2">
        <f t="shared" si="343"/>
        <v>4.201986618293193E-6</v>
      </c>
      <c r="BK308" s="2">
        <f t="shared" si="344"/>
        <v>-6.380178419331716E-6</v>
      </c>
      <c r="BL308" s="2">
        <f t="shared" si="352"/>
        <v>3.4417031866500719E-2</v>
      </c>
      <c r="BM308" s="2">
        <f t="shared" si="345"/>
        <v>0.80924861948717153</v>
      </c>
      <c r="BN308" s="2">
        <f t="shared" si="346"/>
        <v>-0.42011815568295963</v>
      </c>
      <c r="BO308" s="2">
        <f t="shared" si="347"/>
        <v>2544083.9045117362</v>
      </c>
      <c r="BP308" s="2">
        <f t="shared" si="348"/>
        <v>123.15444667547496</v>
      </c>
      <c r="BQ308" s="2">
        <f t="shared" si="349"/>
        <v>0</v>
      </c>
      <c r="BR308" s="11">
        <f t="shared" si="353"/>
        <v>3.2286791666960662E-2</v>
      </c>
      <c r="BS308" s="11"/>
      <c r="BT308" s="11"/>
    </row>
    <row r="309" spans="1:72" x14ac:dyDescent="0.3">
      <c r="A309" s="2">
        <f t="shared" si="292"/>
        <v>2263</v>
      </c>
      <c r="B309" s="5">
        <f t="shared" si="293"/>
        <v>1165.4055898555648</v>
      </c>
      <c r="C309" s="5">
        <f t="shared" si="294"/>
        <v>2964.1694814245825</v>
      </c>
      <c r="D309" s="5">
        <f t="shared" si="295"/>
        <v>4369.9550605715731</v>
      </c>
      <c r="E309" s="15">
        <f t="shared" si="296"/>
        <v>9.499486068214995E-9</v>
      </c>
      <c r="F309" s="15">
        <f t="shared" si="297"/>
        <v>1.8714624546987826E-8</v>
      </c>
      <c r="G309" s="15">
        <f t="shared" si="298"/>
        <v>3.8205240293462678E-8</v>
      </c>
      <c r="H309" s="5">
        <f t="shared" si="299"/>
        <v>430662.91665070417</v>
      </c>
      <c r="I309" s="5">
        <f t="shared" si="300"/>
        <v>193092.74518828886</v>
      </c>
      <c r="J309" s="5">
        <f t="shared" si="301"/>
        <v>66004.202462418587</v>
      </c>
      <c r="K309" s="5">
        <f t="shared" si="302"/>
        <v>369539.08613402018</v>
      </c>
      <c r="L309" s="5">
        <f t="shared" si="303"/>
        <v>65142.275567687277</v>
      </c>
      <c r="M309" s="5">
        <f t="shared" si="304"/>
        <v>15104.091815027839</v>
      </c>
      <c r="N309" s="15">
        <f t="shared" si="305"/>
        <v>2.0841514022889029E-3</v>
      </c>
      <c r="O309" s="15">
        <f t="shared" si="306"/>
        <v>2.6252707113898488E-3</v>
      </c>
      <c r="P309" s="15">
        <f t="shared" si="307"/>
        <v>2.3812738166533176E-3</v>
      </c>
      <c r="Q309" s="5">
        <f t="shared" si="308"/>
        <v>3948.8648632630006</v>
      </c>
      <c r="R309" s="5">
        <f t="shared" si="309"/>
        <v>5211.0184040485929</v>
      </c>
      <c r="S309" s="5">
        <f t="shared" si="310"/>
        <v>3643.6005458537379</v>
      </c>
      <c r="T309" s="5">
        <f t="shared" si="311"/>
        <v>9.1692707000955664</v>
      </c>
      <c r="U309" s="5">
        <f t="shared" si="312"/>
        <v>26.987126828443078</v>
      </c>
      <c r="V309" s="5">
        <f t="shared" si="313"/>
        <v>55.202553927203766</v>
      </c>
      <c r="W309" s="15">
        <f t="shared" si="314"/>
        <v>-1.0734613539272964E-2</v>
      </c>
      <c r="X309" s="15">
        <f t="shared" si="315"/>
        <v>-1.217998157191269E-2</v>
      </c>
      <c r="Y309" s="15">
        <f t="shared" si="316"/>
        <v>-9.7425357312937999E-3</v>
      </c>
      <c r="Z309" s="5">
        <f t="shared" si="338"/>
        <v>33.024064979559533</v>
      </c>
      <c r="AA309" s="5">
        <f t="shared" si="339"/>
        <v>15492.946302073571</v>
      </c>
      <c r="AB309" s="5">
        <f t="shared" si="340"/>
        <v>101446.70120443717</v>
      </c>
      <c r="AC309" s="16">
        <f t="shared" si="317"/>
        <v>0.82903958903554942</v>
      </c>
      <c r="AD309" s="16">
        <f t="shared" si="318"/>
        <v>3.0995902141473568</v>
      </c>
      <c r="AE309" s="16">
        <f t="shared" si="319"/>
        <v>27.636831897168399</v>
      </c>
      <c r="AF309" s="15">
        <f t="shared" si="320"/>
        <v>-4.0504037456468023E-3</v>
      </c>
      <c r="AG309" s="15">
        <f t="shared" si="321"/>
        <v>2.9673830763510267E-4</v>
      </c>
      <c r="AH309" s="15">
        <f t="shared" si="322"/>
        <v>9.7937136394747881E-3</v>
      </c>
      <c r="AI309" s="1">
        <f t="shared" si="286"/>
        <v>842069.75995638222</v>
      </c>
      <c r="AJ309" s="1">
        <f t="shared" si="287"/>
        <v>375379.48599418678</v>
      </c>
      <c r="AK309" s="1">
        <f t="shared" si="288"/>
        <v>128648.27429679326</v>
      </c>
      <c r="AL309" s="14">
        <f t="shared" si="323"/>
        <v>99.057239343928373</v>
      </c>
      <c r="AM309" s="14">
        <f t="shared" si="324"/>
        <v>24.737240395247934</v>
      </c>
      <c r="AN309" s="14">
        <f t="shared" si="325"/>
        <v>7.6790314676850366</v>
      </c>
      <c r="AO309" s="11">
        <f t="shared" si="326"/>
        <v>1.621871725892547E-3</v>
      </c>
      <c r="AP309" s="11">
        <f t="shared" si="327"/>
        <v>2.0431306115796465E-3</v>
      </c>
      <c r="AQ309" s="11">
        <f t="shared" si="328"/>
        <v>1.8533772552487846E-3</v>
      </c>
      <c r="AR309" s="1">
        <f t="shared" si="341"/>
        <v>430662.91665070417</v>
      </c>
      <c r="AS309" s="1">
        <f t="shared" si="329"/>
        <v>193092.74518828886</v>
      </c>
      <c r="AT309" s="1">
        <f t="shared" si="330"/>
        <v>66004.202462418587</v>
      </c>
      <c r="AU309" s="1">
        <f t="shared" si="289"/>
        <v>86132.583330140842</v>
      </c>
      <c r="AV309" s="1">
        <f t="shared" si="290"/>
        <v>38618.549037657773</v>
      </c>
      <c r="AW309" s="1">
        <f t="shared" si="291"/>
        <v>13200.840492483718</v>
      </c>
      <c r="AX309" s="17">
        <f t="shared" si="331"/>
        <v>0.99</v>
      </c>
      <c r="AY309" s="17">
        <v>0.05</v>
      </c>
      <c r="AZ309" s="17">
        <v>0</v>
      </c>
      <c r="BA309" s="2">
        <f t="shared" si="342"/>
        <v>5848.633578574515</v>
      </c>
      <c r="BB309" s="17">
        <f t="shared" si="332"/>
        <v>3.9391012909340656E-7</v>
      </c>
      <c r="BC309" s="17">
        <f t="shared" si="333"/>
        <v>4.1216599131861659E-4</v>
      </c>
      <c r="BD309" s="17">
        <f t="shared" si="334"/>
        <v>7.8953327347706364E-3</v>
      </c>
      <c r="BE309" s="1">
        <f t="shared" si="335"/>
        <v>32.693811321250237</v>
      </c>
      <c r="BF309" s="1">
        <f t="shared" si="336"/>
        <v>768.26164953263833</v>
      </c>
      <c r="BG309" s="1">
        <f t="shared" si="337"/>
        <v>-800.95546085388855</v>
      </c>
      <c r="BH309" s="12">
        <f t="shared" si="350"/>
        <v>1.0273870597009984</v>
      </c>
      <c r="BI309" s="2">
        <f t="shared" si="351"/>
        <v>7.7994190043975546E-8</v>
      </c>
      <c r="BJ309" s="2">
        <f t="shared" si="343"/>
        <v>4.1046718327462006E-6</v>
      </c>
      <c r="BK309" s="2">
        <f t="shared" si="344"/>
        <v>-6.23362789927408E-6</v>
      </c>
      <c r="BL309" s="2">
        <f t="shared" si="352"/>
        <v>3.3589205366147824E-2</v>
      </c>
      <c r="BM309" s="2">
        <f t="shared" si="345"/>
        <v>0.79258235228200868</v>
      </c>
      <c r="BN309" s="2">
        <f t="shared" si="346"/>
        <v>-0.41144563793906741</v>
      </c>
      <c r="BO309" s="2">
        <f t="shared" si="347"/>
        <v>2582094.5286299144</v>
      </c>
      <c r="BP309" s="2">
        <f t="shared" si="348"/>
        <v>124.63268214028821</v>
      </c>
      <c r="BQ309" s="2">
        <f t="shared" si="349"/>
        <v>0</v>
      </c>
      <c r="BR309" s="11">
        <f t="shared" si="353"/>
        <v>3.2263994941405166E-2</v>
      </c>
      <c r="BS309" s="11"/>
      <c r="BT309" s="11"/>
    </row>
    <row r="310" spans="1:72" x14ac:dyDescent="0.3">
      <c r="A310" s="2">
        <f t="shared" si="292"/>
        <v>2264</v>
      </c>
      <c r="B310" s="5">
        <f t="shared" si="293"/>
        <v>1165.4056003727812</v>
      </c>
      <c r="C310" s="5">
        <f t="shared" si="294"/>
        <v>2964.1695341242353</v>
      </c>
      <c r="D310" s="5">
        <f t="shared" si="295"/>
        <v>4369.9552191789971</v>
      </c>
      <c r="E310" s="15">
        <f t="shared" si="296"/>
        <v>9.0245117648042454E-9</v>
      </c>
      <c r="F310" s="15">
        <f t="shared" si="297"/>
        <v>1.7778893319638433E-8</v>
      </c>
      <c r="G310" s="15">
        <f t="shared" si="298"/>
        <v>3.629497827878954E-8</v>
      </c>
      <c r="H310" s="5">
        <f t="shared" si="299"/>
        <v>431551.51605192531</v>
      </c>
      <c r="I310" s="5">
        <f t="shared" si="300"/>
        <v>193594.60291528588</v>
      </c>
      <c r="J310" s="5">
        <f t="shared" si="301"/>
        <v>66159.808230419818</v>
      </c>
      <c r="K310" s="5">
        <f t="shared" si="302"/>
        <v>370301.56360488042</v>
      </c>
      <c r="L310" s="5">
        <f t="shared" si="303"/>
        <v>65311.582447150227</v>
      </c>
      <c r="M310" s="5">
        <f t="shared" si="304"/>
        <v>15139.699358944359</v>
      </c>
      <c r="N310" s="15">
        <f t="shared" si="305"/>
        <v>2.0633202263851125E-3</v>
      </c>
      <c r="O310" s="15">
        <f t="shared" si="306"/>
        <v>2.5990323179150288E-3</v>
      </c>
      <c r="P310" s="15">
        <f t="shared" si="307"/>
        <v>2.3574766594764984E-3</v>
      </c>
      <c r="Q310" s="5">
        <f t="shared" si="308"/>
        <v>3914.5356699158551</v>
      </c>
      <c r="R310" s="5">
        <f t="shared" si="309"/>
        <v>5160.9270320510686</v>
      </c>
      <c r="S310" s="5">
        <f t="shared" si="310"/>
        <v>3616.6087863624662</v>
      </c>
      <c r="T310" s="5">
        <f t="shared" si="311"/>
        <v>9.0708421226930618</v>
      </c>
      <c r="U310" s="5">
        <f t="shared" si="312"/>
        <v>26.658424120993772</v>
      </c>
      <c r="V310" s="5">
        <f t="shared" si="313"/>
        <v>54.664741073109312</v>
      </c>
      <c r="W310" s="15">
        <f t="shared" si="314"/>
        <v>-1.0734613539272964E-2</v>
      </c>
      <c r="X310" s="15">
        <f t="shared" si="315"/>
        <v>-1.217998157191269E-2</v>
      </c>
      <c r="Y310" s="15">
        <f t="shared" si="316"/>
        <v>-9.7425357312937999E-3</v>
      </c>
      <c r="Z310" s="5">
        <f t="shared" si="338"/>
        <v>32.605052321492366</v>
      </c>
      <c r="AA310" s="5">
        <f t="shared" si="339"/>
        <v>15348.973845775359</v>
      </c>
      <c r="AB310" s="5">
        <f t="shared" si="340"/>
        <v>101683.77900763004</v>
      </c>
      <c r="AC310" s="16">
        <f t="shared" si="317"/>
        <v>0.82568164397883037</v>
      </c>
      <c r="AD310" s="16">
        <f t="shared" si="318"/>
        <v>3.1005099813018653</v>
      </c>
      <c r="AE310" s="16">
        <f t="shared" si="319"/>
        <v>27.90749911467157</v>
      </c>
      <c r="AF310" s="15">
        <f t="shared" si="320"/>
        <v>-4.0504037456468023E-3</v>
      </c>
      <c r="AG310" s="15">
        <f t="shared" si="321"/>
        <v>2.9673830763510267E-4</v>
      </c>
      <c r="AH310" s="15">
        <f t="shared" si="322"/>
        <v>9.7937136394747881E-3</v>
      </c>
      <c r="AI310" s="1">
        <f t="shared" si="286"/>
        <v>843995.36729088484</v>
      </c>
      <c r="AJ310" s="1">
        <f t="shared" si="287"/>
        <v>376460.08643242589</v>
      </c>
      <c r="AK310" s="1">
        <f t="shared" si="288"/>
        <v>128984.28735959766</v>
      </c>
      <c r="AL310" s="14">
        <f t="shared" si="323"/>
        <v>99.216290898307903</v>
      </c>
      <c r="AM310" s="14">
        <f t="shared" si="324"/>
        <v>24.787276394214498</v>
      </c>
      <c r="AN310" s="14">
        <f t="shared" si="325"/>
        <v>7.693121288526938</v>
      </c>
      <c r="AO310" s="11">
        <f t="shared" si="326"/>
        <v>1.6056530086336215E-3</v>
      </c>
      <c r="AP310" s="11">
        <f t="shared" si="327"/>
        <v>2.0226993054638502E-3</v>
      </c>
      <c r="AQ310" s="11">
        <f t="shared" si="328"/>
        <v>1.8348434826962966E-3</v>
      </c>
      <c r="AR310" s="1">
        <f t="shared" si="341"/>
        <v>431551.51605192531</v>
      </c>
      <c r="AS310" s="1">
        <f t="shared" si="329"/>
        <v>193594.60291528588</v>
      </c>
      <c r="AT310" s="1">
        <f t="shared" si="330"/>
        <v>66159.808230419818</v>
      </c>
      <c r="AU310" s="1">
        <f t="shared" si="289"/>
        <v>86310.303210385071</v>
      </c>
      <c r="AV310" s="1">
        <f t="shared" si="290"/>
        <v>38718.920583057181</v>
      </c>
      <c r="AW310" s="1">
        <f t="shared" si="291"/>
        <v>13231.961646083964</v>
      </c>
      <c r="AX310" s="17">
        <f t="shared" si="331"/>
        <v>0.99</v>
      </c>
      <c r="AY310" s="17">
        <v>0.05</v>
      </c>
      <c r="AZ310" s="17">
        <v>0</v>
      </c>
      <c r="BA310" s="2">
        <f t="shared" si="342"/>
        <v>5853.2678952863453</v>
      </c>
      <c r="BB310" s="17">
        <f t="shared" si="332"/>
        <v>3.8363358505498931E-7</v>
      </c>
      <c r="BC310" s="17">
        <f t="shared" si="333"/>
        <v>4.0257839658425844E-4</v>
      </c>
      <c r="BD310" s="17">
        <f t="shared" si="334"/>
        <v>7.8040816740206024E-3</v>
      </c>
      <c r="BE310" s="1">
        <f t="shared" si="335"/>
        <v>32.278989289884329</v>
      </c>
      <c r="BF310" s="1">
        <f t="shared" si="336"/>
        <v>761.26952700872198</v>
      </c>
      <c r="BG310" s="1">
        <f t="shared" si="337"/>
        <v>-793.5485162986065</v>
      </c>
      <c r="BH310" s="12">
        <f t="shared" si="350"/>
        <v>1.0155337498402648</v>
      </c>
      <c r="BI310" s="2">
        <f t="shared" si="351"/>
        <v>7.5959435123415124E-8</v>
      </c>
      <c r="BJ310" s="2">
        <f t="shared" si="343"/>
        <v>4.0095770293029491E-6</v>
      </c>
      <c r="BK310" s="2">
        <f t="shared" si="344"/>
        <v>-6.0903690774784192E-6</v>
      </c>
      <c r="BL310" s="2">
        <f t="shared" si="352"/>
        <v>3.2780409385957658E-2</v>
      </c>
      <c r="BM310" s="2">
        <f t="shared" si="345"/>
        <v>0.77623247284615604</v>
      </c>
      <c r="BN310" s="2">
        <f t="shared" si="346"/>
        <v>-0.40293765021845107</v>
      </c>
      <c r="BO310" s="2">
        <f t="shared" si="347"/>
        <v>2620673.6102047823</v>
      </c>
      <c r="BP310" s="2">
        <f t="shared" si="348"/>
        <v>126.12869424399389</v>
      </c>
      <c r="BQ310" s="2">
        <f t="shared" si="349"/>
        <v>0</v>
      </c>
      <c r="BR310" s="11">
        <f t="shared" si="353"/>
        <v>3.2241424783093747E-2</v>
      </c>
      <c r="BS310" s="11"/>
      <c r="BT310" s="11"/>
    </row>
    <row r="311" spans="1:72" x14ac:dyDescent="0.3">
      <c r="A311" s="2">
        <f t="shared" si="292"/>
        <v>2265</v>
      </c>
      <c r="B311" s="5">
        <f t="shared" si="293"/>
        <v>1165.4056103641369</v>
      </c>
      <c r="C311" s="5">
        <f t="shared" si="294"/>
        <v>2964.1695841889064</v>
      </c>
      <c r="D311" s="5">
        <f t="shared" si="295"/>
        <v>4369.9553698560549</v>
      </c>
      <c r="E311" s="15">
        <f t="shared" si="296"/>
        <v>8.573286176564033E-9</v>
      </c>
      <c r="F311" s="15">
        <f t="shared" si="297"/>
        <v>1.6889948653656511E-8</v>
      </c>
      <c r="G311" s="15">
        <f t="shared" si="298"/>
        <v>3.4480229364850064E-8</v>
      </c>
      <c r="H311" s="5">
        <f t="shared" si="299"/>
        <v>432433.04882037302</v>
      </c>
      <c r="I311" s="5">
        <f t="shared" si="300"/>
        <v>194092.73595838048</v>
      </c>
      <c r="J311" s="5">
        <f t="shared" si="301"/>
        <v>66314.222030607052</v>
      </c>
      <c r="K311" s="5">
        <f t="shared" si="302"/>
        <v>371057.97756135493</v>
      </c>
      <c r="L311" s="5">
        <f t="shared" si="303"/>
        <v>65479.632809703289</v>
      </c>
      <c r="M311" s="5">
        <f t="shared" si="304"/>
        <v>15175.03416351628</v>
      </c>
      <c r="N311" s="15">
        <f t="shared" si="305"/>
        <v>2.0426971712212971E-3</v>
      </c>
      <c r="O311" s="15">
        <f t="shared" si="306"/>
        <v>2.5730560530980995E-3</v>
      </c>
      <c r="P311" s="15">
        <f t="shared" si="307"/>
        <v>2.3339171891181287E-3</v>
      </c>
      <c r="Q311" s="5">
        <f t="shared" si="308"/>
        <v>3880.4250502869704</v>
      </c>
      <c r="R311" s="5">
        <f t="shared" si="309"/>
        <v>5111.1847344801863</v>
      </c>
      <c r="S311" s="5">
        <f t="shared" si="310"/>
        <v>3589.732599789937</v>
      </c>
      <c r="T311" s="5">
        <f t="shared" si="311"/>
        <v>8.9734701380301942</v>
      </c>
      <c r="U311" s="5">
        <f t="shared" si="312"/>
        <v>26.333725006463833</v>
      </c>
      <c r="V311" s="5">
        <f t="shared" si="313"/>
        <v>54.132167879962623</v>
      </c>
      <c r="W311" s="15">
        <f t="shared" si="314"/>
        <v>-1.0734613539272964E-2</v>
      </c>
      <c r="X311" s="15">
        <f t="shared" si="315"/>
        <v>-1.217998157191269E-2</v>
      </c>
      <c r="Y311" s="15">
        <f t="shared" si="316"/>
        <v>-9.7425357312937999E-3</v>
      </c>
      <c r="Z311" s="5">
        <f t="shared" si="338"/>
        <v>32.190686933775012</v>
      </c>
      <c r="AA311" s="5">
        <f t="shared" si="339"/>
        <v>15205.941333619005</v>
      </c>
      <c r="AB311" s="5">
        <f t="shared" si="340"/>
        <v>101918.99098170661</v>
      </c>
      <c r="AC311" s="16">
        <f t="shared" si="317"/>
        <v>0.82233729995534666</v>
      </c>
      <c r="AD311" s="16">
        <f t="shared" si="318"/>
        <v>3.1014300213865225</v>
      </c>
      <c r="AE311" s="16">
        <f t="shared" si="319"/>
        <v>28.180817169394558</v>
      </c>
      <c r="AF311" s="15">
        <f t="shared" si="320"/>
        <v>-4.0504037456468023E-3</v>
      </c>
      <c r="AG311" s="15">
        <f t="shared" si="321"/>
        <v>2.9673830763510267E-4</v>
      </c>
      <c r="AH311" s="15">
        <f t="shared" si="322"/>
        <v>9.7937136394747881E-3</v>
      </c>
      <c r="AI311" s="1">
        <f t="shared" si="286"/>
        <v>845906.13377218135</v>
      </c>
      <c r="AJ311" s="1">
        <f t="shared" si="287"/>
        <v>377532.99837224046</v>
      </c>
      <c r="AK311" s="1">
        <f t="shared" si="288"/>
        <v>129317.82026972185</v>
      </c>
      <c r="AL311" s="14">
        <f t="shared" si="323"/>
        <v>99.374004764934384</v>
      </c>
      <c r="AM311" s="14">
        <f t="shared" si="324"/>
        <v>24.836912228893947</v>
      </c>
      <c r="AN311" s="14">
        <f t="shared" si="325"/>
        <v>7.7070958052502059</v>
      </c>
      <c r="AO311" s="11">
        <f t="shared" si="326"/>
        <v>1.5895964785472853E-3</v>
      </c>
      <c r="AP311" s="11">
        <f t="shared" si="327"/>
        <v>2.0024723124092117E-3</v>
      </c>
      <c r="AQ311" s="11">
        <f t="shared" si="328"/>
        <v>1.8164950478693337E-3</v>
      </c>
      <c r="AR311" s="1">
        <f t="shared" si="341"/>
        <v>432433.04882037302</v>
      </c>
      <c r="AS311" s="1">
        <f t="shared" si="329"/>
        <v>194092.73595838048</v>
      </c>
      <c r="AT311" s="1">
        <f t="shared" si="330"/>
        <v>66314.222030607052</v>
      </c>
      <c r="AU311" s="1">
        <f t="shared" si="289"/>
        <v>86486.609764074616</v>
      </c>
      <c r="AV311" s="1">
        <f t="shared" si="290"/>
        <v>38818.547191676094</v>
      </c>
      <c r="AW311" s="1">
        <f t="shared" si="291"/>
        <v>13262.84440612141</v>
      </c>
      <c r="AX311" s="17">
        <f t="shared" si="331"/>
        <v>0.99</v>
      </c>
      <c r="AY311" s="17">
        <v>0.05</v>
      </c>
      <c r="AZ311" s="17">
        <v>0</v>
      </c>
      <c r="BA311" s="2">
        <f t="shared" si="342"/>
        <v>5857.8561501129698</v>
      </c>
      <c r="BB311" s="17">
        <f t="shared" si="332"/>
        <v>3.7362291023275973E-7</v>
      </c>
      <c r="BC311" s="17">
        <f t="shared" si="333"/>
        <v>3.9321145465304067E-4</v>
      </c>
      <c r="BD311" s="17">
        <f t="shared" si="334"/>
        <v>7.7138389698948318E-3</v>
      </c>
      <c r="BE311" s="1">
        <f t="shared" si="335"/>
        <v>31.868768037259127</v>
      </c>
      <c r="BF311" s="1">
        <f t="shared" si="336"/>
        <v>754.31791636978915</v>
      </c>
      <c r="BG311" s="1">
        <f t="shared" si="337"/>
        <v>-786.18668440704835</v>
      </c>
      <c r="BH311" s="12">
        <f t="shared" si="350"/>
        <v>1.0038114098868398</v>
      </c>
      <c r="BI311" s="2">
        <f t="shared" si="351"/>
        <v>7.3977322266678521E-8</v>
      </c>
      <c r="BJ311" s="2">
        <f t="shared" si="343"/>
        <v>3.9166530217233711E-6</v>
      </c>
      <c r="BK311" s="2">
        <f t="shared" si="344"/>
        <v>-5.9503311653468175E-6</v>
      </c>
      <c r="BL311" s="2">
        <f t="shared" si="352"/>
        <v>3.1990239011347059E-2</v>
      </c>
      <c r="BM311" s="2">
        <f t="shared" si="345"/>
        <v>0.76019390078594729</v>
      </c>
      <c r="BN311" s="2">
        <f t="shared" si="346"/>
        <v>-0.39459158205444966</v>
      </c>
      <c r="BO311" s="2">
        <f t="shared" si="347"/>
        <v>2659829.6532963412</v>
      </c>
      <c r="BP311" s="2">
        <f t="shared" si="348"/>
        <v>127.64269682486443</v>
      </c>
      <c r="BQ311" s="2">
        <f t="shared" si="349"/>
        <v>0</v>
      </c>
      <c r="BR311" s="11">
        <f t="shared" si="353"/>
        <v>3.2219078953975994E-2</v>
      </c>
      <c r="BS311" s="11"/>
      <c r="BT311" s="11"/>
    </row>
    <row r="312" spans="1:72" x14ac:dyDescent="0.3">
      <c r="A312" s="2">
        <f t="shared" si="292"/>
        <v>2266</v>
      </c>
      <c r="B312" s="5">
        <f t="shared" si="293"/>
        <v>1165.4056198559249</v>
      </c>
      <c r="C312" s="5">
        <f t="shared" si="294"/>
        <v>2964.1696317503447</v>
      </c>
      <c r="D312" s="5">
        <f t="shared" si="295"/>
        <v>4369.955512999265</v>
      </c>
      <c r="E312" s="15">
        <f t="shared" si="296"/>
        <v>8.1446218677358315E-9</v>
      </c>
      <c r="F312" s="15">
        <f t="shared" si="297"/>
        <v>1.6045451220973685E-8</v>
      </c>
      <c r="G312" s="15">
        <f t="shared" si="298"/>
        <v>3.2756217896607561E-8</v>
      </c>
      <c r="H312" s="5">
        <f t="shared" si="299"/>
        <v>433307.55312416947</v>
      </c>
      <c r="I312" s="5">
        <f t="shared" si="300"/>
        <v>194587.15913474018</v>
      </c>
      <c r="J312" s="5">
        <f t="shared" si="301"/>
        <v>66467.449387264671</v>
      </c>
      <c r="K312" s="5">
        <f t="shared" si="302"/>
        <v>371808.36074716871</v>
      </c>
      <c r="L312" s="5">
        <f t="shared" si="303"/>
        <v>65646.431651698789</v>
      </c>
      <c r="M312" s="5">
        <f t="shared" si="304"/>
        <v>15210.097491735231</v>
      </c>
      <c r="N312" s="15">
        <f t="shared" si="305"/>
        <v>2.0222801588727357E-3</v>
      </c>
      <c r="O312" s="15">
        <f t="shared" si="306"/>
        <v>2.5473392998438538E-3</v>
      </c>
      <c r="P312" s="15">
        <f t="shared" si="307"/>
        <v>2.3105930333422453E-3</v>
      </c>
      <c r="Q312" s="5">
        <f t="shared" si="308"/>
        <v>3846.5332871162354</v>
      </c>
      <c r="R312" s="5">
        <f t="shared" si="309"/>
        <v>5061.7920191583189</v>
      </c>
      <c r="S312" s="5">
        <f t="shared" si="310"/>
        <v>3562.9732209199838</v>
      </c>
      <c r="T312" s="5">
        <f t="shared" si="311"/>
        <v>8.8771434039922337</v>
      </c>
      <c r="U312" s="5">
        <f t="shared" si="312"/>
        <v>26.012980721165288</v>
      </c>
      <c r="V312" s="5">
        <f t="shared" si="313"/>
        <v>53.60478330017969</v>
      </c>
      <c r="W312" s="15">
        <f t="shared" si="314"/>
        <v>-1.0734613539272964E-2</v>
      </c>
      <c r="X312" s="15">
        <f t="shared" si="315"/>
        <v>-1.217998157191269E-2</v>
      </c>
      <c r="Y312" s="15">
        <f t="shared" si="316"/>
        <v>-9.7425357312937999E-3</v>
      </c>
      <c r="Z312" s="5">
        <f t="shared" si="338"/>
        <v>31.780933462252946</v>
      </c>
      <c r="AA312" s="5">
        <f t="shared" si="339"/>
        <v>15063.851387084744</v>
      </c>
      <c r="AB312" s="5">
        <f t="shared" si="340"/>
        <v>102152.3458046194</v>
      </c>
      <c r="AC312" s="16">
        <f t="shared" si="317"/>
        <v>0.81900650187542245</v>
      </c>
      <c r="AD312" s="16">
        <f t="shared" si="318"/>
        <v>3.1023503344823173</v>
      </c>
      <c r="AE312" s="16">
        <f t="shared" si="319"/>
        <v>28.456812022878005</v>
      </c>
      <c r="AF312" s="15">
        <f t="shared" si="320"/>
        <v>-4.0504037456468023E-3</v>
      </c>
      <c r="AG312" s="15">
        <f t="shared" si="321"/>
        <v>2.9673830763510267E-4</v>
      </c>
      <c r="AH312" s="15">
        <f t="shared" si="322"/>
        <v>9.7937136394747881E-3</v>
      </c>
      <c r="AI312" s="1">
        <f t="shared" si="286"/>
        <v>847802.13015903789</v>
      </c>
      <c r="AJ312" s="1">
        <f t="shared" si="287"/>
        <v>378598.24572669255</v>
      </c>
      <c r="AK312" s="1">
        <f t="shared" si="288"/>
        <v>129648.88264887108</v>
      </c>
      <c r="AL312" s="14">
        <f t="shared" si="323"/>
        <v>99.530389687287524</v>
      </c>
      <c r="AM312" s="14">
        <f t="shared" si="324"/>
        <v>24.886150105667404</v>
      </c>
      <c r="AN312" s="14">
        <f t="shared" si="325"/>
        <v>7.7209557076002611</v>
      </c>
      <c r="AO312" s="11">
        <f t="shared" si="326"/>
        <v>1.5737005137618125E-3</v>
      </c>
      <c r="AP312" s="11">
        <f t="shared" si="327"/>
        <v>1.9824475892851194E-3</v>
      </c>
      <c r="AQ312" s="11">
        <f t="shared" si="328"/>
        <v>1.7983300973906404E-3</v>
      </c>
      <c r="AR312" s="1">
        <f t="shared" si="341"/>
        <v>433307.55312416947</v>
      </c>
      <c r="AS312" s="1">
        <f t="shared" si="329"/>
        <v>194587.15913474018</v>
      </c>
      <c r="AT312" s="1">
        <f t="shared" si="330"/>
        <v>66467.449387264671</v>
      </c>
      <c r="AU312" s="1">
        <f t="shared" si="289"/>
        <v>86661.5106248339</v>
      </c>
      <c r="AV312" s="1">
        <f t="shared" si="290"/>
        <v>38917.431826948035</v>
      </c>
      <c r="AW312" s="1">
        <f t="shared" si="291"/>
        <v>13293.489877452936</v>
      </c>
      <c r="AX312" s="17">
        <f t="shared" si="331"/>
        <v>0.99</v>
      </c>
      <c r="AY312" s="17">
        <v>0.05</v>
      </c>
      <c r="AZ312" s="17">
        <v>0</v>
      </c>
      <c r="BA312" s="2">
        <f t="shared" si="342"/>
        <v>5862.3989062583205</v>
      </c>
      <c r="BB312" s="17">
        <f t="shared" si="332"/>
        <v>3.6387132660677627E-7</v>
      </c>
      <c r="BC312" s="17">
        <f t="shared" si="333"/>
        <v>3.8406018726061677E-4</v>
      </c>
      <c r="BD312" s="17">
        <f t="shared" si="334"/>
        <v>7.6245949145681401E-3</v>
      </c>
      <c r="BE312" s="1">
        <f t="shared" si="335"/>
        <v>31.463112563459998</v>
      </c>
      <c r="BF312" s="1">
        <f t="shared" si="336"/>
        <v>747.4071437696474</v>
      </c>
      <c r="BG312" s="1">
        <f t="shared" si="337"/>
        <v>-778.87025633310714</v>
      </c>
      <c r="BH312" s="12">
        <f t="shared" si="350"/>
        <v>0.99221877400985981</v>
      </c>
      <c r="BI312" s="2">
        <f t="shared" si="351"/>
        <v>7.2046509427907481E-8</v>
      </c>
      <c r="BJ312" s="2">
        <f t="shared" si="343"/>
        <v>3.8258516498623019E-6</v>
      </c>
      <c r="BK312" s="2">
        <f t="shared" si="344"/>
        <v>-5.8134447611258362E-6</v>
      </c>
      <c r="BL312" s="2">
        <f t="shared" si="352"/>
        <v>3.1218296711343997E-2</v>
      </c>
      <c r="BM312" s="2">
        <f t="shared" si="345"/>
        <v>0.74446160381766402</v>
      </c>
      <c r="BN312" s="2">
        <f t="shared" si="346"/>
        <v>-0.38640484542579046</v>
      </c>
      <c r="BO312" s="2">
        <f t="shared" si="347"/>
        <v>2699571.2891972293</v>
      </c>
      <c r="BP312" s="2">
        <f t="shared" si="348"/>
        <v>129.17490629360094</v>
      </c>
      <c r="BQ312" s="2">
        <f t="shared" si="349"/>
        <v>0</v>
      </c>
      <c r="BR312" s="11">
        <f t="shared" si="353"/>
        <v>3.2196955237819597E-2</v>
      </c>
      <c r="BS312" s="11"/>
      <c r="BT312" s="11"/>
    </row>
    <row r="313" spans="1:72" x14ac:dyDescent="0.3">
      <c r="A313" s="2">
        <f t="shared" si="292"/>
        <v>2267</v>
      </c>
      <c r="B313" s="5">
        <f t="shared" si="293"/>
        <v>1165.4056288731235</v>
      </c>
      <c r="C313" s="5">
        <f t="shared" si="294"/>
        <v>2964.1696769337123</v>
      </c>
      <c r="D313" s="5">
        <f t="shared" si="295"/>
        <v>4369.9556489853194</v>
      </c>
      <c r="E313" s="15">
        <f t="shared" si="296"/>
        <v>7.7373907743490388E-9</v>
      </c>
      <c r="F313" s="15">
        <f t="shared" si="297"/>
        <v>1.5243178659925E-8</v>
      </c>
      <c r="G313" s="15">
        <f t="shared" si="298"/>
        <v>3.1118407001777183E-8</v>
      </c>
      <c r="H313" s="5">
        <f t="shared" si="299"/>
        <v>434175.06729377731</v>
      </c>
      <c r="I313" s="5">
        <f t="shared" si="300"/>
        <v>195077.88746954597</v>
      </c>
      <c r="J313" s="5">
        <f t="shared" si="301"/>
        <v>66619.495873368782</v>
      </c>
      <c r="K313" s="5">
        <f t="shared" si="302"/>
        <v>372552.74604568217</v>
      </c>
      <c r="L313" s="5">
        <f t="shared" si="303"/>
        <v>65811.984039774834</v>
      </c>
      <c r="M313" s="5">
        <f t="shared" si="304"/>
        <v>15244.890617788646</v>
      </c>
      <c r="N313" s="15">
        <f t="shared" si="305"/>
        <v>2.002067132158114E-3</v>
      </c>
      <c r="O313" s="15">
        <f t="shared" si="306"/>
        <v>2.521879467179744E-3</v>
      </c>
      <c r="P313" s="15">
        <f t="shared" si="307"/>
        <v>2.2875018435826178E-3</v>
      </c>
      <c r="Q313" s="5">
        <f t="shared" si="308"/>
        <v>3812.8606187309124</v>
      </c>
      <c r="R313" s="5">
        <f t="shared" si="309"/>
        <v>5012.749311156228</v>
      </c>
      <c r="S313" s="5">
        <f t="shared" si="310"/>
        <v>3536.3318401969527</v>
      </c>
      <c r="T313" s="5">
        <f t="shared" si="311"/>
        <v>8.7818507002176709</v>
      </c>
      <c r="U313" s="5">
        <f t="shared" si="312"/>
        <v>25.696143095350976</v>
      </c>
      <c r="V313" s="5">
        <f t="shared" si="313"/>
        <v>53.082536783509426</v>
      </c>
      <c r="W313" s="15">
        <f t="shared" si="314"/>
        <v>-1.0734613539272964E-2</v>
      </c>
      <c r="X313" s="15">
        <f t="shared" si="315"/>
        <v>-1.217998157191269E-2</v>
      </c>
      <c r="Y313" s="15">
        <f t="shared" si="316"/>
        <v>-9.7425357312937999E-3</v>
      </c>
      <c r="Z313" s="5">
        <f t="shared" si="338"/>
        <v>31.375756400181817</v>
      </c>
      <c r="AA313" s="5">
        <f t="shared" si="339"/>
        <v>14922.706380558084</v>
      </c>
      <c r="AB313" s="5">
        <f t="shared" si="340"/>
        <v>102383.85223083796</v>
      </c>
      <c r="AC313" s="16">
        <f t="shared" si="317"/>
        <v>0.81568919487251712</v>
      </c>
      <c r="AD313" s="16">
        <f t="shared" si="318"/>
        <v>3.1032709206702629</v>
      </c>
      <c r="AE313" s="16">
        <f t="shared" si="319"/>
        <v>28.735509890922437</v>
      </c>
      <c r="AF313" s="15">
        <f t="shared" si="320"/>
        <v>-4.0504037456468023E-3</v>
      </c>
      <c r="AG313" s="15">
        <f t="shared" si="321"/>
        <v>2.9673830763510267E-4</v>
      </c>
      <c r="AH313" s="15">
        <f t="shared" si="322"/>
        <v>9.7937136394747881E-3</v>
      </c>
      <c r="AI313" s="1">
        <f t="shared" ref="AI313:AI346" si="354">(1-$AI$5)*AI312+AU312</f>
        <v>849683.42776796804</v>
      </c>
      <c r="AJ313" s="1">
        <f t="shared" ref="AJ313:AJ346" si="355">(1-$AI$5)*AJ312+AV312</f>
        <v>379655.85298097134</v>
      </c>
      <c r="AK313" s="1">
        <f t="shared" ref="AK313:AK346" si="356">(1-$AI$5)*AK312+AW312</f>
        <v>129977.48426143691</v>
      </c>
      <c r="AL313" s="14">
        <f t="shared" si="323"/>
        <v>99.685454402419467</v>
      </c>
      <c r="AM313" s="14">
        <f t="shared" si="324"/>
        <v>24.934992239068137</v>
      </c>
      <c r="AN313" s="14">
        <f t="shared" si="325"/>
        <v>7.7347016863595632</v>
      </c>
      <c r="AO313" s="11">
        <f t="shared" si="326"/>
        <v>1.5579635086241943E-3</v>
      </c>
      <c r="AP313" s="11">
        <f t="shared" si="327"/>
        <v>1.9626231133922684E-3</v>
      </c>
      <c r="AQ313" s="11">
        <f t="shared" si="328"/>
        <v>1.7803467964167339E-3</v>
      </c>
      <c r="AR313" s="1">
        <f t="shared" si="341"/>
        <v>434175.06729377731</v>
      </c>
      <c r="AS313" s="1">
        <f t="shared" si="329"/>
        <v>195077.88746954597</v>
      </c>
      <c r="AT313" s="1">
        <f t="shared" si="330"/>
        <v>66619.495873368782</v>
      </c>
      <c r="AU313" s="1">
        <f t="shared" ref="AU313:AU346" si="357">$AU$5*AR313</f>
        <v>86835.013458755464</v>
      </c>
      <c r="AV313" s="1">
        <f t="shared" ref="AV313:AV346" si="358">$AU$5*AS313</f>
        <v>39015.577493909193</v>
      </c>
      <c r="AW313" s="1">
        <f t="shared" ref="AW313:AW346" si="359">$AU$5*AT313</f>
        <v>13323.899174673757</v>
      </c>
      <c r="AX313" s="17">
        <f t="shared" si="331"/>
        <v>0.99</v>
      </c>
      <c r="AY313" s="17">
        <v>0.05</v>
      </c>
      <c r="AZ313" s="17">
        <v>0</v>
      </c>
      <c r="BA313" s="2">
        <f t="shared" si="342"/>
        <v>5866.8967183898121</v>
      </c>
      <c r="BB313" s="17">
        <f t="shared" si="332"/>
        <v>3.5437222438545773E-7</v>
      </c>
      <c r="BC313" s="17">
        <f t="shared" si="333"/>
        <v>3.7511972418492067E-4</v>
      </c>
      <c r="BD313" s="17">
        <f t="shared" si="334"/>
        <v>7.5363398468749404E-3</v>
      </c>
      <c r="BE313" s="1">
        <f t="shared" si="335"/>
        <v>31.061987717483412</v>
      </c>
      <c r="BF313" s="1">
        <f t="shared" si="336"/>
        <v>740.53751752633673</v>
      </c>
      <c r="BG313" s="1">
        <f t="shared" si="337"/>
        <v>-771.59950524381986</v>
      </c>
      <c r="BH313" s="12">
        <f t="shared" si="350"/>
        <v>0.98075458266057991</v>
      </c>
      <c r="BI313" s="2">
        <f t="shared" si="351"/>
        <v>7.0165687870353297E-8</v>
      </c>
      <c r="BJ313" s="2">
        <f t="shared" si="343"/>
        <v>3.7371257611019501E-6</v>
      </c>
      <c r="BK313" s="2">
        <f t="shared" si="344"/>
        <v>-5.6796418287595E-6</v>
      </c>
      <c r="BL313" s="2">
        <f t="shared" si="352"/>
        <v>3.0464192252824818E-2</v>
      </c>
      <c r="BM313" s="2">
        <f t="shared" si="345"/>
        <v>0.7290305986837875</v>
      </c>
      <c r="BN313" s="2">
        <f t="shared" si="346"/>
        <v>-0.37837487537325626</v>
      </c>
      <c r="BO313" s="2">
        <f t="shared" si="347"/>
        <v>2739907.2783363955</v>
      </c>
      <c r="BP313" s="2">
        <f t="shared" si="348"/>
        <v>130.72554166427983</v>
      </c>
      <c r="BQ313" s="2">
        <f t="shared" si="349"/>
        <v>0</v>
      </c>
      <c r="BR313" s="11">
        <f t="shared" si="353"/>
        <v>3.2175051440020724E-2</v>
      </c>
      <c r="BS313" s="11"/>
      <c r="BT313" s="11"/>
    </row>
    <row r="314" spans="1:72" x14ac:dyDescent="0.3">
      <c r="A314" s="2">
        <f t="shared" ref="A314:A346" si="360">1+A313</f>
        <v>2268</v>
      </c>
      <c r="B314" s="5">
        <f t="shared" ref="B314:B346" si="361">B313*(1+E314)</f>
        <v>1165.4056374394625</v>
      </c>
      <c r="C314" s="5">
        <f t="shared" ref="C314:C346" si="362">C313*(1+F314)</f>
        <v>2964.1697198579118</v>
      </c>
      <c r="D314" s="5">
        <f t="shared" ref="D314:D346" si="363">D313*(1+G314)</f>
        <v>4369.955778172075</v>
      </c>
      <c r="E314" s="15">
        <f t="shared" ref="E314:E346" si="364">E313*$E$5</f>
        <v>7.3505212356315861E-9</v>
      </c>
      <c r="F314" s="15">
        <f t="shared" ref="F314:F346" si="365">F313*$E$5</f>
        <v>1.4481019726928749E-8</v>
      </c>
      <c r="G314" s="15">
        <f t="shared" ref="G314:G346" si="366">G313*$E$5</f>
        <v>2.9562486651688323E-8</v>
      </c>
      <c r="H314" s="5">
        <f t="shared" ref="H314:H346" si="367">AR314</f>
        <v>435035.62981231994</v>
      </c>
      <c r="I314" s="5">
        <f t="shared" ref="I314:I346" si="368">AS314</f>
        <v>195564.93618919171</v>
      </c>
      <c r="J314" s="5">
        <f t="shared" ref="J314:J346" si="369">AT314</f>
        <v>66770.367108654231</v>
      </c>
      <c r="K314" s="5">
        <f t="shared" ref="K314:K346" si="370">H314/B314*1000</f>
        <v>373291.16647156951</v>
      </c>
      <c r="L314" s="5">
        <f t="shared" ref="L314:L346" si="371">I314/C314*1000</f>
        <v>65976.295108556122</v>
      </c>
      <c r="M314" s="5">
        <f t="shared" ref="M314:M346" si="372">J314/D314*1000</f>
        <v>15279.414826614986</v>
      </c>
      <c r="N314" s="15">
        <f t="shared" ref="N314:N346" si="373">K314/K313-1</f>
        <v>1.982056054411041E-3</v>
      </c>
      <c r="O314" s="15">
        <f t="shared" ref="O314:O346" si="374">L314/L313-1</f>
        <v>2.4966739899829893E-3</v>
      </c>
      <c r="P314" s="15">
        <f t="shared" ref="P314:P346" si="375">M314/M313-1</f>
        <v>2.2646412947073813E-3</v>
      </c>
      <c r="Q314" s="5">
        <f t="shared" ref="Q314:Q346" si="376">T314*H314/1000</f>
        <v>3779.4072400321252</v>
      </c>
      <c r="R314" s="5">
        <f t="shared" ref="R314:R346" si="377">U314*I314/1000</f>
        <v>4964.0569547144041</v>
      </c>
      <c r="S314" s="5">
        <f t="shared" ref="S314:S346" si="378">V314*J314/1000</f>
        <v>3509.8096044392942</v>
      </c>
      <c r="T314" s="5">
        <f t="shared" ref="T314:T346" si="379">T313*(1+W314)</f>
        <v>8.6875809267912398</v>
      </c>
      <c r="U314" s="5">
        <f t="shared" ref="U314:U346" si="380">U313*(1+X314)</f>
        <v>25.383164545980371</v>
      </c>
      <c r="V314" s="5">
        <f t="shared" ref="V314:V346" si="381">V313*(1+Y314)</f>
        <v>52.565378272188369</v>
      </c>
      <c r="W314" s="15">
        <f t="shared" ref="W314:W346" si="382">T$5-1</f>
        <v>-1.0734613539272964E-2</v>
      </c>
      <c r="X314" s="15">
        <f t="shared" ref="X314:X346" si="383">U$5-1</f>
        <v>-1.217998157191269E-2</v>
      </c>
      <c r="Y314" s="15">
        <f t="shared" ref="Y314:Y346" si="384">V$5-1</f>
        <v>-9.7425357312937999E-3</v>
      </c>
      <c r="Z314" s="5">
        <f t="shared" si="338"/>
        <v>30.975120102672662</v>
      </c>
      <c r="AA314" s="5">
        <f t="shared" si="339"/>
        <v>14782.508446696744</v>
      </c>
      <c r="AB314" s="5">
        <f t="shared" si="340"/>
        <v>102613.51908830402</v>
      </c>
      <c r="AC314" s="16">
        <f t="shared" ref="AC314:AC346" si="385">AC313*(1+AF314)</f>
        <v>0.8123853243023218</v>
      </c>
      <c r="AD314" s="16">
        <f t="shared" ref="AD314:AD346" si="386">AD313*(1+AG314)</f>
        <v>3.1041917800313956</v>
      </c>
      <c r="AE314" s="16">
        <f t="shared" ref="AE314:AE346" si="387">AE313*(1+AH314)</f>
        <v>29.016937246078427</v>
      </c>
      <c r="AF314" s="15">
        <f t="shared" ref="AF314:AF346" si="388">AC$5-1</f>
        <v>-4.0504037456468023E-3</v>
      </c>
      <c r="AG314" s="15">
        <f t="shared" ref="AG314:AG346" si="389">AD$5-1</f>
        <v>2.9673830763510267E-4</v>
      </c>
      <c r="AH314" s="15">
        <f t="shared" ref="AH314:AH346" si="390">AE$5-1</f>
        <v>9.7937136394747881E-3</v>
      </c>
      <c r="AI314" s="1">
        <f t="shared" si="354"/>
        <v>851550.09844992671</v>
      </c>
      <c r="AJ314" s="1">
        <f t="shared" si="355"/>
        <v>380705.84517678339</v>
      </c>
      <c r="AK314" s="1">
        <f t="shared" si="356"/>
        <v>130303.63500996698</v>
      </c>
      <c r="AL314" s="14">
        <f t="shared" ref="AL314:AL346" si="391">AL313*(1+AO314)</f>
        <v>99.839207639716065</v>
      </c>
      <c r="AM314" s="14">
        <f t="shared" ref="AM314:AM346" si="392">AM313*(1+AP314)</f>
        <v>24.983440851247785</v>
      </c>
      <c r="AN314" s="14">
        <f t="shared" ref="AN314:AN346" si="393">AN313*(1+AQ314)</f>
        <v>7.7483344332144268</v>
      </c>
      <c r="AO314" s="11">
        <f t="shared" ref="AO314:AO346" si="394">AO$5*AO313</f>
        <v>1.5423838735379523E-3</v>
      </c>
      <c r="AP314" s="11">
        <f t="shared" ref="AP314:AP346" si="395">AP$5*AP313</f>
        <v>1.9429968822583456E-3</v>
      </c>
      <c r="AQ314" s="11">
        <f t="shared" ref="AQ314:AQ346" si="396">AQ$5*AQ313</f>
        <v>1.7625433284525665E-3</v>
      </c>
      <c r="AR314" s="1">
        <f t="shared" si="341"/>
        <v>435035.62981231994</v>
      </c>
      <c r="AS314" s="1">
        <f t="shared" si="329"/>
        <v>195564.93618919171</v>
      </c>
      <c r="AT314" s="1">
        <f t="shared" si="330"/>
        <v>66770.367108654231</v>
      </c>
      <c r="AU314" s="1">
        <f t="shared" si="357"/>
        <v>87007.125962463993</v>
      </c>
      <c r="AV314" s="1">
        <f t="shared" si="358"/>
        <v>39112.987237838344</v>
      </c>
      <c r="AW314" s="1">
        <f t="shared" si="359"/>
        <v>13354.073421730847</v>
      </c>
      <c r="AX314" s="17">
        <f t="shared" si="331"/>
        <v>0.99</v>
      </c>
      <c r="AY314" s="17">
        <v>0.05</v>
      </c>
      <c r="AZ314" s="17">
        <v>0</v>
      </c>
      <c r="BA314" s="2">
        <f t="shared" si="342"/>
        <v>5871.3501327551721</v>
      </c>
      <c r="BB314" s="17">
        <f t="shared" si="332"/>
        <v>3.4511915804073903E-7</v>
      </c>
      <c r="BC314" s="17">
        <f t="shared" si="333"/>
        <v>3.6638530108738739E-4</v>
      </c>
      <c r="BD314" s="17">
        <f t="shared" si="334"/>
        <v>7.449064153822885E-3</v>
      </c>
      <c r="BE314" s="1">
        <f t="shared" si="335"/>
        <v>30.665358211538564</v>
      </c>
      <c r="BF314" s="1">
        <f t="shared" si="336"/>
        <v>733.70932852676742</v>
      </c>
      <c r="BG314" s="1">
        <f t="shared" si="337"/>
        <v>-764.37468673830585</v>
      </c>
      <c r="BH314" s="12">
        <f t="shared" si="350"/>
        <v>0.96941758276246925</v>
      </c>
      <c r="BI314" s="2">
        <f t="shared" si="351"/>
        <v>6.8333581381343005E-8</v>
      </c>
      <c r="BJ314" s="2">
        <f t="shared" si="343"/>
        <v>3.6504291919885848E-6</v>
      </c>
      <c r="BK314" s="2">
        <f t="shared" si="344"/>
        <v>-5.5488556767769063E-6</v>
      </c>
      <c r="BL314" s="2">
        <f t="shared" si="352"/>
        <v>2.9727542613563973E-2</v>
      </c>
      <c r="BM314" s="2">
        <f t="shared" si="345"/>
        <v>0.71389595199441025</v>
      </c>
      <c r="BN314" s="2">
        <f t="shared" si="346"/>
        <v>-0.37049913057133405</v>
      </c>
      <c r="BO314" s="2">
        <f t="shared" si="347"/>
        <v>2780846.5122111691</v>
      </c>
      <c r="BP314" s="2">
        <f t="shared" si="348"/>
        <v>132.29482458566909</v>
      </c>
      <c r="BQ314" s="2">
        <f t="shared" si="349"/>
        <v>0</v>
      </c>
      <c r="BR314" s="11">
        <f t="shared" si="353"/>
        <v>3.2153365387381533E-2</v>
      </c>
      <c r="BS314" s="11"/>
      <c r="BT314" s="11"/>
    </row>
    <row r="315" spans="1:72" x14ac:dyDescent="0.3">
      <c r="A315" s="2">
        <f t="shared" si="360"/>
        <v>2269</v>
      </c>
      <c r="B315" s="5">
        <f t="shared" si="361"/>
        <v>1165.4056455774842</v>
      </c>
      <c r="C315" s="5">
        <f t="shared" si="362"/>
        <v>2964.1697606359016</v>
      </c>
      <c r="D315" s="5">
        <f t="shared" si="363"/>
        <v>4369.9559008994966</v>
      </c>
      <c r="E315" s="15">
        <f t="shared" si="364"/>
        <v>6.9829951738500065E-9</v>
      </c>
      <c r="F315" s="15">
        <f t="shared" si="365"/>
        <v>1.3756968740582312E-8</v>
      </c>
      <c r="G315" s="15">
        <f t="shared" si="366"/>
        <v>2.8084362319103905E-8</v>
      </c>
      <c r="H315" s="5">
        <f t="shared" si="367"/>
        <v>435889.27930609655</v>
      </c>
      <c r="I315" s="5">
        <f t="shared" si="368"/>
        <v>196048.32071458825</v>
      </c>
      <c r="J315" s="5">
        <f t="shared" si="369"/>
        <v>66920.068757713016</v>
      </c>
      <c r="K315" s="5">
        <f t="shared" si="370"/>
        <v>374023.65516266553</v>
      </c>
      <c r="L315" s="5">
        <f t="shared" si="371"/>
        <v>66139.370058390356</v>
      </c>
      <c r="M315" s="5">
        <f t="shared" si="372"/>
        <v>15313.671413466305</v>
      </c>
      <c r="N315" s="15">
        <f t="shared" si="373"/>
        <v>1.9622449093013028E-3</v>
      </c>
      <c r="O315" s="15">
        <f t="shared" si="374"/>
        <v>2.4717203287318856E-3</v>
      </c>
      <c r="P315" s="15">
        <f t="shared" si="375"/>
        <v>2.2420090847752316E-3</v>
      </c>
      <c r="Q315" s="5">
        <f t="shared" si="376"/>
        <v>3746.1733034690369</v>
      </c>
      <c r="R315" s="5">
        <f t="shared" si="377"/>
        <v>4915.7152151407126</v>
      </c>
      <c r="S315" s="5">
        <f t="shared" si="378"/>
        <v>3483.4076175488512</v>
      </c>
      <c r="T315" s="5">
        <f t="shared" si="379"/>
        <v>8.5943231029509768</v>
      </c>
      <c r="U315" s="5">
        <f t="shared" si="380"/>
        <v>25.073998069573502</v>
      </c>
      <c r="V315" s="5">
        <f t="shared" si="381"/>
        <v>52.0532581961426</v>
      </c>
      <c r="W315" s="15">
        <f t="shared" si="382"/>
        <v>-1.0734613539272964E-2</v>
      </c>
      <c r="X315" s="15">
        <f t="shared" si="383"/>
        <v>-1.217998157191269E-2</v>
      </c>
      <c r="Y315" s="15">
        <f t="shared" si="384"/>
        <v>-9.7425357312937999E-3</v>
      </c>
      <c r="Z315" s="5">
        <f t="shared" si="338"/>
        <v>30.578988800753883</v>
      </c>
      <c r="AA315" s="5">
        <f t="shared" si="339"/>
        <v>14643.259481737847</v>
      </c>
      <c r="AB315" s="5">
        <f t="shared" si="340"/>
        <v>102841.3552754377</v>
      </c>
      <c r="AC315" s="16">
        <f t="shared" si="385"/>
        <v>0.80909483574185914</v>
      </c>
      <c r="AD315" s="16">
        <f t="shared" si="386"/>
        <v>3.1051129126467769</v>
      </c>
      <c r="AE315" s="16">
        <f t="shared" si="387"/>
        <v>29.301120820161131</v>
      </c>
      <c r="AF315" s="15">
        <f t="shared" si="388"/>
        <v>-4.0504037456468023E-3</v>
      </c>
      <c r="AG315" s="15">
        <f t="shared" si="389"/>
        <v>2.9673830763510267E-4</v>
      </c>
      <c r="AH315" s="15">
        <f t="shared" si="390"/>
        <v>9.7937136394747881E-3</v>
      </c>
      <c r="AI315" s="1">
        <f t="shared" si="354"/>
        <v>853402.21456739807</v>
      </c>
      <c r="AJ315" s="1">
        <f t="shared" si="355"/>
        <v>381748.24789694342</v>
      </c>
      <c r="AK315" s="1">
        <f t="shared" si="356"/>
        <v>130627.34493070113</v>
      </c>
      <c r="AL315" s="14">
        <f t="shared" si="391"/>
        <v>99.991658119688282</v>
      </c>
      <c r="AM315" s="14">
        <f t="shared" si="392"/>
        <v>25.031498171453027</v>
      </c>
      <c r="AN315" s="14">
        <f t="shared" si="393"/>
        <v>7.7618546406246898</v>
      </c>
      <c r="AO315" s="11">
        <f t="shared" si="394"/>
        <v>1.5269600348025727E-3</v>
      </c>
      <c r="AP315" s="11">
        <f t="shared" si="395"/>
        <v>1.9235669134357622E-3</v>
      </c>
      <c r="AQ315" s="11">
        <f t="shared" si="396"/>
        <v>1.7449178951680407E-3</v>
      </c>
      <c r="AR315" s="1">
        <f t="shared" si="341"/>
        <v>435889.27930609655</v>
      </c>
      <c r="AS315" s="1">
        <f t="shared" si="329"/>
        <v>196048.32071458825</v>
      </c>
      <c r="AT315" s="1">
        <f t="shared" si="330"/>
        <v>66920.068757713016</v>
      </c>
      <c r="AU315" s="1">
        <f t="shared" si="357"/>
        <v>87177.855861219316</v>
      </c>
      <c r="AV315" s="1">
        <f t="shared" si="358"/>
        <v>39209.664142917652</v>
      </c>
      <c r="AW315" s="1">
        <f t="shared" si="359"/>
        <v>13384.013751542603</v>
      </c>
      <c r="AX315" s="17">
        <f t="shared" si="331"/>
        <v>0.99</v>
      </c>
      <c r="AY315" s="17">
        <v>0.05</v>
      </c>
      <c r="AZ315" s="17">
        <v>0</v>
      </c>
      <c r="BA315" s="2">
        <f t="shared" si="342"/>
        <v>5875.7596872988152</v>
      </c>
      <c r="BB315" s="17">
        <f t="shared" si="332"/>
        <v>3.3610584242677603E-7</v>
      </c>
      <c r="BC315" s="17">
        <f t="shared" si="333"/>
        <v>3.5785225738896781E-4</v>
      </c>
      <c r="BD315" s="17">
        <f t="shared" si="334"/>
        <v>7.362758272027905E-3</v>
      </c>
      <c r="BE315" s="1">
        <f t="shared" si="335"/>
        <v>30.273188634969554</v>
      </c>
      <c r="BF315" s="1">
        <f t="shared" si="336"/>
        <v>726.92285062582005</v>
      </c>
      <c r="BG315" s="1">
        <f t="shared" si="337"/>
        <v>-757.19603926078958</v>
      </c>
      <c r="BH315" s="12">
        <f t="shared" si="350"/>
        <v>0.95820652789122962</v>
      </c>
      <c r="BI315" s="2">
        <f t="shared" si="351"/>
        <v>6.6548945503787941E-8</v>
      </c>
      <c r="BJ315" s="2">
        <f t="shared" si="343"/>
        <v>3.5657167500778402E-6</v>
      </c>
      <c r="BK315" s="2">
        <f t="shared" si="344"/>
        <v>-5.4210209372315359E-6</v>
      </c>
      <c r="BL315" s="2">
        <f t="shared" si="352"/>
        <v>2.9007971894226822E-2</v>
      </c>
      <c r="BM315" s="2">
        <f t="shared" si="345"/>
        <v>0.6990527809966397</v>
      </c>
      <c r="BN315" s="2">
        <f t="shared" si="346"/>
        <v>-0.36277509385653622</v>
      </c>
      <c r="BO315" s="2">
        <f t="shared" si="347"/>
        <v>2822398.0153483478</v>
      </c>
      <c r="BP315" s="2">
        <f t="shared" si="348"/>
        <v>133.88297937292407</v>
      </c>
      <c r="BQ315" s="2">
        <f t="shared" si="349"/>
        <v>0</v>
      </c>
      <c r="BR315" s="11">
        <f t="shared" si="353"/>
        <v>3.2131894927924981E-2</v>
      </c>
      <c r="BS315" s="11"/>
      <c r="BT315" s="11"/>
    </row>
    <row r="316" spans="1:72" x14ac:dyDescent="0.3">
      <c r="A316" s="2">
        <f t="shared" si="360"/>
        <v>2270</v>
      </c>
      <c r="B316" s="5">
        <f t="shared" si="361"/>
        <v>1165.4056533086052</v>
      </c>
      <c r="C316" s="5">
        <f t="shared" si="362"/>
        <v>2964.1697993749926</v>
      </c>
      <c r="D316" s="5">
        <f t="shared" si="363"/>
        <v>4369.95601749055</v>
      </c>
      <c r="E316" s="15">
        <f t="shared" si="364"/>
        <v>6.6338454151575061E-9</v>
      </c>
      <c r="F316" s="15">
        <f t="shared" si="365"/>
        <v>1.3069120303553195E-8</v>
      </c>
      <c r="G316" s="15">
        <f t="shared" si="366"/>
        <v>2.6680144203148707E-8</v>
      </c>
      <c r="H316" s="5">
        <f t="shared" si="367"/>
        <v>436736.05453526916</v>
      </c>
      <c r="I316" s="5">
        <f t="shared" si="368"/>
        <v>196528.05665456873</v>
      </c>
      <c r="J316" s="5">
        <f t="shared" si="369"/>
        <v>67068.606528125674</v>
      </c>
      <c r="K316" s="5">
        <f t="shared" si="370"/>
        <v>374750.24537195999</v>
      </c>
      <c r="L316" s="5">
        <f t="shared" si="371"/>
        <v>66301.214153118854</v>
      </c>
      <c r="M316" s="5">
        <f t="shared" si="372"/>
        <v>15347.661683478422</v>
      </c>
      <c r="N316" s="15">
        <f t="shared" si="373"/>
        <v>1.9426317006032701E-3</v>
      </c>
      <c r="O316" s="15">
        <f t="shared" si="374"/>
        <v>2.4470159692422389E-3</v>
      </c>
      <c r="P316" s="15">
        <f t="shared" si="375"/>
        <v>2.2196029348147128E-3</v>
      </c>
      <c r="Q316" s="5">
        <f t="shared" si="376"/>
        <v>3713.1589200005037</v>
      </c>
      <c r="R316" s="5">
        <f t="shared" si="377"/>
        <v>4867.7242806841314</v>
      </c>
      <c r="S316" s="5">
        <f t="shared" si="378"/>
        <v>3457.126941215759</v>
      </c>
      <c r="T316" s="5">
        <f t="shared" si="379"/>
        <v>8.5020663658091529</v>
      </c>
      <c r="U316" s="5">
        <f t="shared" si="380"/>
        <v>24.768597235151923</v>
      </c>
      <c r="V316" s="5">
        <f t="shared" si="381"/>
        <v>51.546127468236421</v>
      </c>
      <c r="W316" s="15">
        <f t="shared" si="382"/>
        <v>-1.0734613539272964E-2</v>
      </c>
      <c r="X316" s="15">
        <f t="shared" si="383"/>
        <v>-1.217998157191269E-2</v>
      </c>
      <c r="Y316" s="15">
        <f t="shared" si="384"/>
        <v>-9.7425357312937999E-3</v>
      </c>
      <c r="Z316" s="5">
        <f t="shared" si="338"/>
        <v>30.187326615057358</v>
      </c>
      <c r="AA316" s="5">
        <f t="shared" si="339"/>
        <v>14504.961150744959</v>
      </c>
      <c r="AB316" s="5">
        <f t="shared" si="340"/>
        <v>103067.3697581931</v>
      </c>
      <c r="AC316" s="16">
        <f t="shared" si="385"/>
        <v>0.80581767498858681</v>
      </c>
      <c r="AD316" s="16">
        <f t="shared" si="386"/>
        <v>3.1060343185974917</v>
      </c>
      <c r="AE316" s="16">
        <f t="shared" si="387"/>
        <v>29.588087606789443</v>
      </c>
      <c r="AF316" s="15">
        <f t="shared" si="388"/>
        <v>-4.0504037456468023E-3</v>
      </c>
      <c r="AG316" s="15">
        <f t="shared" si="389"/>
        <v>2.9673830763510267E-4</v>
      </c>
      <c r="AH316" s="15">
        <f t="shared" si="390"/>
        <v>9.7937136394747881E-3</v>
      </c>
      <c r="AI316" s="1">
        <f t="shared" si="354"/>
        <v>855239.8489718776</v>
      </c>
      <c r="AJ316" s="1">
        <f t="shared" si="355"/>
        <v>382783.08725016675</v>
      </c>
      <c r="AK316" s="1">
        <f t="shared" si="356"/>
        <v>130948.62418917363</v>
      </c>
      <c r="AL316" s="14">
        <f t="shared" si="391"/>
        <v>100.14281455279307</v>
      </c>
      <c r="AM316" s="14">
        <f t="shared" si="392"/>
        <v>25.079166435512601</v>
      </c>
      <c r="AN316" s="14">
        <f t="shared" si="393"/>
        <v>7.775263001696187</v>
      </c>
      <c r="AO316" s="11">
        <f t="shared" si="394"/>
        <v>1.511690434454547E-3</v>
      </c>
      <c r="AP316" s="11">
        <f t="shared" si="395"/>
        <v>1.9043312443014046E-3</v>
      </c>
      <c r="AQ316" s="11">
        <f t="shared" si="396"/>
        <v>1.7274687162163603E-3</v>
      </c>
      <c r="AR316" s="1">
        <f t="shared" si="341"/>
        <v>436736.05453526916</v>
      </c>
      <c r="AS316" s="1">
        <f t="shared" si="329"/>
        <v>196528.05665456873</v>
      </c>
      <c r="AT316" s="1">
        <f t="shared" si="330"/>
        <v>67068.606528125674</v>
      </c>
      <c r="AU316" s="1">
        <f t="shared" si="357"/>
        <v>87347.210907053843</v>
      </c>
      <c r="AV316" s="1">
        <f t="shared" si="358"/>
        <v>39305.611330913751</v>
      </c>
      <c r="AW316" s="1">
        <f t="shared" si="359"/>
        <v>13413.721305625135</v>
      </c>
      <c r="AX316" s="17">
        <f t="shared" si="331"/>
        <v>0.99</v>
      </c>
      <c r="AY316" s="17">
        <v>0.05</v>
      </c>
      <c r="AZ316" s="17">
        <v>0</v>
      </c>
      <c r="BA316" s="2">
        <f t="shared" si="342"/>
        <v>5880.1259117776563</v>
      </c>
      <c r="BB316" s="17">
        <f t="shared" si="332"/>
        <v>3.2732614898097385E-7</v>
      </c>
      <c r="BC316" s="17">
        <f t="shared" si="333"/>
        <v>3.4951603418081266E-4</v>
      </c>
      <c r="BD316" s="17">
        <f t="shared" si="334"/>
        <v>7.2774126890734377E-3</v>
      </c>
      <c r="BE316" s="1">
        <f t="shared" si="335"/>
        <v>29.885443467805416</v>
      </c>
      <c r="BF316" s="1">
        <f t="shared" si="336"/>
        <v>720.17834103989287</v>
      </c>
      <c r="BG316" s="1">
        <f t="shared" si="337"/>
        <v>-750.06378450769841</v>
      </c>
      <c r="BH316" s="12">
        <f t="shared" si="350"/>
        <v>0.94712017844513996</v>
      </c>
      <c r="BI316" s="2">
        <f t="shared" si="351"/>
        <v>6.4810566783992041E-8</v>
      </c>
      <c r="BJ316" s="2">
        <f t="shared" si="343"/>
        <v>3.4829441959931788E-6</v>
      </c>
      <c r="BK316" s="2">
        <f t="shared" si="344"/>
        <v>-5.2960735447087088E-6</v>
      </c>
      <c r="BL316" s="2">
        <f t="shared" si="352"/>
        <v>2.8305111229435253E-2</v>
      </c>
      <c r="BM316" s="2">
        <f t="shared" si="345"/>
        <v>0.68449625427484884</v>
      </c>
      <c r="BN316" s="2">
        <f t="shared" si="346"/>
        <v>-0.35520027271408416</v>
      </c>
      <c r="BO316" s="2">
        <f t="shared" si="347"/>
        <v>2864570.9472944993</v>
      </c>
      <c r="BP316" s="2">
        <f t="shared" si="348"/>
        <v>135.49023303966266</v>
      </c>
      <c r="BQ316" s="2">
        <f t="shared" si="349"/>
        <v>0</v>
      </c>
      <c r="BR316" s="11">
        <f t="shared" si="353"/>
        <v>3.2110637930676117E-2</v>
      </c>
      <c r="BS316" s="11"/>
      <c r="BT316" s="11"/>
    </row>
    <row r="317" spans="1:72" x14ac:dyDescent="0.3">
      <c r="A317" s="2">
        <f t="shared" si="360"/>
        <v>2271</v>
      </c>
      <c r="B317" s="5">
        <f t="shared" si="361"/>
        <v>1165.4056606531703</v>
      </c>
      <c r="C317" s="5">
        <f t="shared" si="362"/>
        <v>2964.1698361771296</v>
      </c>
      <c r="D317" s="5">
        <f t="shared" si="363"/>
        <v>4369.9561282520535</v>
      </c>
      <c r="E317" s="15">
        <f t="shared" si="364"/>
        <v>6.3021531443996307E-9</v>
      </c>
      <c r="F317" s="15">
        <f t="shared" si="365"/>
        <v>1.2415664288375536E-8</v>
      </c>
      <c r="G317" s="15">
        <f t="shared" si="366"/>
        <v>2.534613699299127E-8</v>
      </c>
      <c r="H317" s="5">
        <f t="shared" si="367"/>
        <v>437575.99438473908</v>
      </c>
      <c r="I317" s="5">
        <f t="shared" si="368"/>
        <v>197004.15979939673</v>
      </c>
      <c r="J317" s="5">
        <f t="shared" si="369"/>
        <v>67215.986168624207</v>
      </c>
      <c r="K317" s="5">
        <f t="shared" si="370"/>
        <v>375470.97045975615</v>
      </c>
      <c r="L317" s="5">
        <f t="shared" si="371"/>
        <v>66461.832717882222</v>
      </c>
      <c r="M317" s="5">
        <f t="shared" si="372"/>
        <v>15381.386951248422</v>
      </c>
      <c r="N317" s="15">
        <f t="shared" si="373"/>
        <v>1.9232144520167083E-3</v>
      </c>
      <c r="O317" s="15">
        <f t="shared" si="374"/>
        <v>2.4225584224208951E-3</v>
      </c>
      <c r="P317" s="15">
        <f t="shared" si="375"/>
        <v>2.1974205885906262E-3</v>
      </c>
      <c r="Q317" s="5">
        <f t="shared" si="376"/>
        <v>3680.3641600443511</v>
      </c>
      <c r="R317" s="5">
        <f t="shared" si="377"/>
        <v>4820.0842643844862</v>
      </c>
      <c r="S317" s="5">
        <f t="shared" si="378"/>
        <v>3430.9685956187145</v>
      </c>
      <c r="T317" s="5">
        <f t="shared" si="379"/>
        <v>8.4107999690869413</v>
      </c>
      <c r="U317" s="5">
        <f t="shared" si="380"/>
        <v>24.466916177265645</v>
      </c>
      <c r="V317" s="5">
        <f t="shared" si="381"/>
        <v>51.043937479567305</v>
      </c>
      <c r="W317" s="15">
        <f t="shared" si="382"/>
        <v>-1.0734613539272964E-2</v>
      </c>
      <c r="X317" s="15">
        <f t="shared" si="383"/>
        <v>-1.217998157191269E-2</v>
      </c>
      <c r="Y317" s="15">
        <f t="shared" si="384"/>
        <v>-9.7425357312937999E-3</v>
      </c>
      <c r="Z317" s="5">
        <f t="shared" si="338"/>
        <v>29.80009756913346</v>
      </c>
      <c r="AA317" s="5">
        <f t="shared" si="339"/>
        <v>14367.61489279423</v>
      </c>
      <c r="AB317" s="5">
        <f t="shared" si="340"/>
        <v>103291.57156716536</v>
      </c>
      <c r="AC317" s="16">
        <f t="shared" si="385"/>
        <v>0.80255378805950461</v>
      </c>
      <c r="AD317" s="16">
        <f t="shared" si="386"/>
        <v>3.1069559979646488</v>
      </c>
      <c r="AE317" s="16">
        <f t="shared" si="387"/>
        <v>29.87786486395003</v>
      </c>
      <c r="AF317" s="15">
        <f t="shared" si="388"/>
        <v>-4.0504037456468023E-3</v>
      </c>
      <c r="AG317" s="15">
        <f t="shared" si="389"/>
        <v>2.9673830763510267E-4</v>
      </c>
      <c r="AH317" s="15">
        <f t="shared" si="390"/>
        <v>9.7937136394747881E-3</v>
      </c>
      <c r="AI317" s="1">
        <f t="shared" si="354"/>
        <v>857063.0749817437</v>
      </c>
      <c r="AJ317" s="1">
        <f t="shared" si="355"/>
        <v>383810.38985606382</v>
      </c>
      <c r="AK317" s="1">
        <f t="shared" si="356"/>
        <v>131267.48307588141</v>
      </c>
      <c r="AL317" s="14">
        <f t="shared" si="391"/>
        <v>100.2926856382835</v>
      </c>
      <c r="AM317" s="14">
        <f t="shared" si="392"/>
        <v>25.126447885334542</v>
      </c>
      <c r="AN317" s="14">
        <f t="shared" si="393"/>
        <v>7.7885602100560147</v>
      </c>
      <c r="AO317" s="11">
        <f t="shared" si="394"/>
        <v>1.4965735301100014E-3</v>
      </c>
      <c r="AP317" s="11">
        <f t="shared" si="395"/>
        <v>1.8852879318583906E-3</v>
      </c>
      <c r="AQ317" s="11">
        <f t="shared" si="396"/>
        <v>1.7101940290541967E-3</v>
      </c>
      <c r="AR317" s="1">
        <f t="shared" si="341"/>
        <v>437575.99438473908</v>
      </c>
      <c r="AS317" s="1">
        <f t="shared" si="329"/>
        <v>197004.15979939673</v>
      </c>
      <c r="AT317" s="1">
        <f t="shared" si="330"/>
        <v>67215.986168624207</v>
      </c>
      <c r="AU317" s="1">
        <f t="shared" si="357"/>
        <v>87515.198876947819</v>
      </c>
      <c r="AV317" s="1">
        <f t="shared" si="358"/>
        <v>39400.831959879346</v>
      </c>
      <c r="AW317" s="1">
        <f t="shared" si="359"/>
        <v>13443.197233724843</v>
      </c>
      <c r="AX317" s="17">
        <f t="shared" si="331"/>
        <v>0.99</v>
      </c>
      <c r="AY317" s="17">
        <v>0.05</v>
      </c>
      <c r="AZ317" s="17">
        <v>0</v>
      </c>
      <c r="BA317" s="2">
        <f t="shared" si="342"/>
        <v>5884.4493278764367</v>
      </c>
      <c r="BB317" s="17">
        <f t="shared" si="332"/>
        <v>3.1877410200598915E-7</v>
      </c>
      <c r="BC317" s="17">
        <f t="shared" si="333"/>
        <v>3.4137217216939918E-4</v>
      </c>
      <c r="BD317" s="17">
        <f t="shared" si="334"/>
        <v>7.1930179447960681E-3</v>
      </c>
      <c r="BE317" s="1">
        <f t="shared" si="335"/>
        <v>29.502087093942784</v>
      </c>
      <c r="BF317" s="1">
        <f t="shared" si="336"/>
        <v>713.47604073486502</v>
      </c>
      <c r="BG317" s="1">
        <f t="shared" si="337"/>
        <v>-742.97812782880771</v>
      </c>
      <c r="BH317" s="12">
        <f t="shared" si="350"/>
        <v>0.93615730180596879</v>
      </c>
      <c r="BI317" s="2">
        <f t="shared" si="351"/>
        <v>6.3117262035493042E-8</v>
      </c>
      <c r="BJ317" s="2">
        <f t="shared" si="343"/>
        <v>3.4020682257008277E-6</v>
      </c>
      <c r="BK317" s="2">
        <f t="shared" si="344"/>
        <v>-5.1739507154158237E-6</v>
      </c>
      <c r="BL317" s="2">
        <f t="shared" si="352"/>
        <v>2.7618598698023009E-2</v>
      </c>
      <c r="BM317" s="2">
        <f t="shared" si="345"/>
        <v>0.67022159238441592</v>
      </c>
      <c r="BN317" s="2">
        <f t="shared" si="346"/>
        <v>-0.34777219972453333</v>
      </c>
      <c r="BO317" s="2">
        <f t="shared" si="347"/>
        <v>2907374.6046361588</v>
      </c>
      <c r="BP317" s="2">
        <f t="shared" si="348"/>
        <v>137.11681533042758</v>
      </c>
      <c r="BQ317" s="2">
        <f t="shared" si="349"/>
        <v>0</v>
      </c>
      <c r="BR317" s="11">
        <f t="shared" si="353"/>
        <v>3.2089592285478669E-2</v>
      </c>
      <c r="BS317" s="11"/>
      <c r="BT317" s="11"/>
    </row>
    <row r="318" spans="1:72" x14ac:dyDescent="0.3">
      <c r="A318" s="2">
        <f t="shared" si="360"/>
        <v>2272</v>
      </c>
      <c r="B318" s="5">
        <f t="shared" si="361"/>
        <v>1165.4056676305072</v>
      </c>
      <c r="C318" s="5">
        <f t="shared" si="362"/>
        <v>2964.1698711391605</v>
      </c>
      <c r="D318" s="5">
        <f t="shared" si="363"/>
        <v>4369.9562334754846</v>
      </c>
      <c r="E318" s="15">
        <f t="shared" si="364"/>
        <v>5.987045487179649E-9</v>
      </c>
      <c r="F318" s="15">
        <f t="shared" si="365"/>
        <v>1.1794881073956759E-8</v>
      </c>
      <c r="G318" s="15">
        <f t="shared" si="366"/>
        <v>2.4078830143341707E-8</v>
      </c>
      <c r="H318" s="5">
        <f t="shared" si="367"/>
        <v>438409.13785519754</v>
      </c>
      <c r="I318" s="5">
        <f t="shared" si="368"/>
        <v>197476.64611437509</v>
      </c>
      <c r="J318" s="5">
        <f t="shared" si="369"/>
        <v>67362.21346728607</v>
      </c>
      <c r="K318" s="5">
        <f t="shared" si="370"/>
        <v>376185.86388597824</v>
      </c>
      <c r="L318" s="5">
        <f t="shared" si="371"/>
        <v>66621.23113696005</v>
      </c>
      <c r="M318" s="5">
        <f t="shared" si="372"/>
        <v>15414.848540419363</v>
      </c>
      <c r="N318" s="15">
        <f t="shared" si="373"/>
        <v>1.9039912069545029E-3</v>
      </c>
      <c r="O318" s="15">
        <f t="shared" si="374"/>
        <v>2.3983452240090575E-3</v>
      </c>
      <c r="P318" s="15">
        <f t="shared" si="375"/>
        <v>2.1754598123693292E-3</v>
      </c>
      <c r="Q318" s="5">
        <f t="shared" si="376"/>
        <v>3647.789054414131</v>
      </c>
      <c r="R318" s="5">
        <f t="shared" si="377"/>
        <v>4772.7952058980172</v>
      </c>
      <c r="S318" s="5">
        <f t="shared" si="378"/>
        <v>3404.9335601204493</v>
      </c>
      <c r="T318" s="5">
        <f t="shared" si="379"/>
        <v>8.3205132818626648</v>
      </c>
      <c r="U318" s="5">
        <f t="shared" si="380"/>
        <v>24.168909589105017</v>
      </c>
      <c r="V318" s="5">
        <f t="shared" si="381"/>
        <v>50.546640094806691</v>
      </c>
      <c r="W318" s="15">
        <f t="shared" si="382"/>
        <v>-1.0734613539272964E-2</v>
      </c>
      <c r="X318" s="15">
        <f t="shared" si="383"/>
        <v>-1.217998157191269E-2</v>
      </c>
      <c r="Y318" s="15">
        <f t="shared" si="384"/>
        <v>-9.7425357312937999E-3</v>
      </c>
      <c r="Z318" s="5">
        <f t="shared" si="338"/>
        <v>29.417265602402416</v>
      </c>
      <c r="AA318" s="5">
        <f t="shared" si="339"/>
        <v>14231.221926099193</v>
      </c>
      <c r="AB318" s="5">
        <f t="shared" si="340"/>
        <v>103513.96979474707</v>
      </c>
      <c r="AC318" s="16">
        <f t="shared" si="385"/>
        <v>0.79930312119026536</v>
      </c>
      <c r="AD318" s="16">
        <f t="shared" si="386"/>
        <v>3.1078779508293817</v>
      </c>
      <c r="AE318" s="16">
        <f t="shared" si="387"/>
        <v>30.170480116586482</v>
      </c>
      <c r="AF318" s="15">
        <f t="shared" si="388"/>
        <v>-4.0504037456468023E-3</v>
      </c>
      <c r="AG318" s="15">
        <f t="shared" si="389"/>
        <v>2.9673830763510267E-4</v>
      </c>
      <c r="AH318" s="15">
        <f t="shared" si="390"/>
        <v>9.7937136394747881E-3</v>
      </c>
      <c r="AI318" s="1">
        <f t="shared" si="354"/>
        <v>858871.9663605172</v>
      </c>
      <c r="AJ318" s="1">
        <f t="shared" si="355"/>
        <v>384830.18283033674</v>
      </c>
      <c r="AK318" s="1">
        <f t="shared" si="356"/>
        <v>131583.93200201812</v>
      </c>
      <c r="AL318" s="14">
        <f t="shared" si="391"/>
        <v>100.4412800630875</v>
      </c>
      <c r="AM318" s="14">
        <f t="shared" si="392"/>
        <v>25.17334476841355</v>
      </c>
      <c r="AN318" s="14">
        <f t="shared" si="393"/>
        <v>7.8017469597305205</v>
      </c>
      <c r="AO318" s="11">
        <f t="shared" si="394"/>
        <v>1.4816077948089014E-3</v>
      </c>
      <c r="AP318" s="11">
        <f t="shared" si="395"/>
        <v>1.8664350525398068E-3</v>
      </c>
      <c r="AQ318" s="11">
        <f t="shared" si="396"/>
        <v>1.6930920887636548E-3</v>
      </c>
      <c r="AR318" s="1">
        <f t="shared" si="341"/>
        <v>438409.13785519754</v>
      </c>
      <c r="AS318" s="1">
        <f t="shared" ref="AS318:AS346" si="397">AM318*AJ318^$AR$5*C318^(1-$AR$5)*(1-BJ317)</f>
        <v>197476.64611437509</v>
      </c>
      <c r="AT318" s="1">
        <f t="shared" ref="AT318:AT346" si="398">AN318*AK318^$AR$5*D318^(1-$AR$5)*(1-BK317)</f>
        <v>67362.21346728607</v>
      </c>
      <c r="AU318" s="1">
        <f t="shared" si="357"/>
        <v>87681.82757103951</v>
      </c>
      <c r="AV318" s="1">
        <f t="shared" si="358"/>
        <v>39495.329222875022</v>
      </c>
      <c r="AW318" s="1">
        <f t="shared" si="359"/>
        <v>13472.442693457215</v>
      </c>
      <c r="AX318" s="17">
        <f t="shared" ref="AX318:AX346" si="399">MIN(0.99,(BA318-AY318*AA318)/Z318)</f>
        <v>0.99</v>
      </c>
      <c r="AY318" s="17">
        <v>0.05</v>
      </c>
      <c r="AZ318" s="17">
        <v>0</v>
      </c>
      <c r="BA318" s="2">
        <f t="shared" si="342"/>
        <v>5888.7304493224337</v>
      </c>
      <c r="BB318" s="17">
        <f t="shared" ref="BB318:BB346" si="400">$BH318*Z318/2/BI$5/AR318/1000</f>
        <v>3.1044387503145615E-7</v>
      </c>
      <c r="BC318" s="17">
        <f t="shared" ref="BC318:BC346" si="401">$BH318*AA318/2/BJ$5/AS318/1000</f>
        <v>3.3341630965591517E-4</v>
      </c>
      <c r="BD318" s="17">
        <f t="shared" ref="BD318:BD346" si="402">$BH318*AB318/2/BK$5/AT318/1000</f>
        <v>7.1095646325002601E-3</v>
      </c>
      <c r="BE318" s="1">
        <f t="shared" ref="BE318:BE346" si="403">(AX318-BB318)*Z318</f>
        <v>29.123083813968464</v>
      </c>
      <c r="BF318" s="1">
        <f t="shared" ref="BF318:BF346" si="404">(AY318-BC318)*AA318</f>
        <v>706.81617480846535</v>
      </c>
      <c r="BG318" s="1">
        <f t="shared" ref="BG318:BG346" si="405">(AZ318-BD318)*AB318</f>
        <v>-735.93925862243395</v>
      </c>
      <c r="BH318" s="12">
        <f t="shared" si="350"/>
        <v>0.92531667249081362</v>
      </c>
      <c r="BI318" s="2">
        <f t="shared" si="351"/>
        <v>6.1467877618688358E-8</v>
      </c>
      <c r="BJ318" s="2">
        <f t="shared" si="343"/>
        <v>3.3230464530046947E-6</v>
      </c>
      <c r="BK318" s="2">
        <f t="shared" si="344"/>
        <v>-5.0545909263698546E-6</v>
      </c>
      <c r="BL318" s="2">
        <f t="shared" si="352"/>
        <v>2.6948079232597955E-2</v>
      </c>
      <c r="BM318" s="2">
        <f t="shared" si="345"/>
        <v>0.6562240684216375</v>
      </c>
      <c r="BN318" s="2">
        <f t="shared" si="346"/>
        <v>-0.34048843297193337</v>
      </c>
      <c r="BO318" s="2">
        <f t="shared" si="347"/>
        <v>2950818.4230501703</v>
      </c>
      <c r="BP318" s="2">
        <f t="shared" si="348"/>
        <v>138.76295875353821</v>
      </c>
      <c r="BQ318" s="2">
        <f t="shared" si="349"/>
        <v>0</v>
      </c>
      <c r="BR318" s="11">
        <f t="shared" si="353"/>
        <v>3.206875590278277E-2</v>
      </c>
      <c r="BS318" s="11"/>
      <c r="BT318" s="11"/>
    </row>
    <row r="319" spans="1:72" x14ac:dyDescent="0.3">
      <c r="A319" s="2">
        <f t="shared" si="360"/>
        <v>2273</v>
      </c>
      <c r="B319" s="5">
        <f t="shared" si="361"/>
        <v>1165.4056742589771</v>
      </c>
      <c r="C319" s="5">
        <f t="shared" si="362"/>
        <v>2964.1699043530903</v>
      </c>
      <c r="D319" s="5">
        <f t="shared" si="363"/>
        <v>4369.9563334377472</v>
      </c>
      <c r="E319" s="15">
        <f t="shared" si="364"/>
        <v>5.6876932128206659E-9</v>
      </c>
      <c r="F319" s="15">
        <f t="shared" si="365"/>
        <v>1.120513702025892E-8</v>
      </c>
      <c r="G319" s="15">
        <f t="shared" si="366"/>
        <v>2.2874888636174622E-8</v>
      </c>
      <c r="H319" s="5">
        <f t="shared" si="367"/>
        <v>439235.52405435784</v>
      </c>
      <c r="I319" s="5">
        <f t="shared" si="368"/>
        <v>197945.5317335561</v>
      </c>
      <c r="J319" s="5">
        <f t="shared" si="369"/>
        <v>67507.294249760394</v>
      </c>
      <c r="K319" s="5">
        <f t="shared" si="370"/>
        <v>376894.95920263615</v>
      </c>
      <c r="L319" s="5">
        <f t="shared" si="371"/>
        <v>66779.414851645066</v>
      </c>
      <c r="M319" s="5">
        <f t="shared" si="372"/>
        <v>15448.04778327245</v>
      </c>
      <c r="N319" s="15">
        <f t="shared" si="373"/>
        <v>1.884960028356808E-3</v>
      </c>
      <c r="O319" s="15">
        <f t="shared" si="374"/>
        <v>2.3743739343367043E-3</v>
      </c>
      <c r="P319" s="15">
        <f t="shared" si="375"/>
        <v>2.1537183947046845E-3</v>
      </c>
      <c r="Q319" s="5">
        <f t="shared" si="376"/>
        <v>3615.4335952434444</v>
      </c>
      <c r="R319" s="5">
        <f t="shared" si="377"/>
        <v>4725.8570732987237</v>
      </c>
      <c r="S319" s="5">
        <f t="shared" si="378"/>
        <v>3379.0227739583229</v>
      </c>
      <c r="T319" s="5">
        <f t="shared" si="379"/>
        <v>8.2311957873334816</v>
      </c>
      <c r="U319" s="5">
        <f t="shared" si="380"/>
        <v>23.874532715696493</v>
      </c>
      <c r="V319" s="5">
        <f t="shared" si="381"/>
        <v>50.05418764758619</v>
      </c>
      <c r="W319" s="15">
        <f t="shared" si="382"/>
        <v>-1.0734613539272964E-2</v>
      </c>
      <c r="X319" s="15">
        <f t="shared" si="383"/>
        <v>-1.217998157191269E-2</v>
      </c>
      <c r="Y319" s="15">
        <f t="shared" si="384"/>
        <v>-9.7425357312937999E-3</v>
      </c>
      <c r="Z319" s="5">
        <f t="shared" ref="Z319:Z346" si="406">Q318*AC319*(1-AX318)</f>
        <v>29.038794582747123</v>
      </c>
      <c r="AA319" s="5">
        <f t="shared" ref="AA319:AA346" si="407">R318*AD319*(1-AY318)</f>
        <v>14095.783253073612</v>
      </c>
      <c r="AB319" s="5">
        <f t="shared" ref="AB319:AB346" si="408">S318*AE319*(1-AZ318)</f>
        <v>103734.57359233317</v>
      </c>
      <c r="AC319" s="16">
        <f t="shared" si="385"/>
        <v>0.79606562083428911</v>
      </c>
      <c r="AD319" s="16">
        <f t="shared" si="386"/>
        <v>3.1088001772728471</v>
      </c>
      <c r="AE319" s="16">
        <f t="shared" si="387"/>
        <v>30.465961159213798</v>
      </c>
      <c r="AF319" s="15">
        <f t="shared" si="388"/>
        <v>-4.0504037456468023E-3</v>
      </c>
      <c r="AG319" s="15">
        <f t="shared" si="389"/>
        <v>2.9673830763510267E-4</v>
      </c>
      <c r="AH319" s="15">
        <f t="shared" si="390"/>
        <v>9.7937136394747881E-3</v>
      </c>
      <c r="AI319" s="1">
        <f t="shared" si="354"/>
        <v>860666.59729550499</v>
      </c>
      <c r="AJ319" s="1">
        <f t="shared" si="355"/>
        <v>385842.49377017806</v>
      </c>
      <c r="AK319" s="1">
        <f t="shared" si="356"/>
        <v>131897.98149527353</v>
      </c>
      <c r="AL319" s="14">
        <f t="shared" si="391"/>
        <v>100.58860650071493</v>
      </c>
      <c r="AM319" s="14">
        <f t="shared" si="392"/>
        <v>25.219859337348332</v>
      </c>
      <c r="AN319" s="14">
        <f t="shared" si="393"/>
        <v>7.8148239450260153</v>
      </c>
      <c r="AO319" s="11">
        <f t="shared" si="394"/>
        <v>1.4667917168608123E-3</v>
      </c>
      <c r="AP319" s="11">
        <f t="shared" si="395"/>
        <v>1.8477707020144087E-3</v>
      </c>
      <c r="AQ319" s="11">
        <f t="shared" si="396"/>
        <v>1.6761611678760182E-3</v>
      </c>
      <c r="AR319" s="1">
        <f t="shared" ref="AR319:AR346" si="409">AL319*AI319^$AR$5*B319^(1-$AR$5)*(1-BI318)</f>
        <v>439235.52405435784</v>
      </c>
      <c r="AS319" s="1">
        <f t="shared" si="397"/>
        <v>197945.5317335561</v>
      </c>
      <c r="AT319" s="1">
        <f t="shared" si="398"/>
        <v>67507.294249760394</v>
      </c>
      <c r="AU319" s="1">
        <f t="shared" si="357"/>
        <v>87847.104810871577</v>
      </c>
      <c r="AV319" s="1">
        <f t="shared" si="358"/>
        <v>39589.106346711225</v>
      </c>
      <c r="AW319" s="1">
        <f t="shared" si="359"/>
        <v>13501.45884995208</v>
      </c>
      <c r="AX319" s="17">
        <f t="shared" si="399"/>
        <v>0.99</v>
      </c>
      <c r="AY319" s="17">
        <v>0.05</v>
      </c>
      <c r="AZ319" s="17">
        <v>0</v>
      </c>
      <c r="BA319" s="2">
        <f t="shared" ref="BA319:BA346" si="410">BA$5*(Z319+AA319+AB319)</f>
        <v>5892.9697819994763</v>
      </c>
      <c r="BB319" s="17">
        <f t="shared" si="400"/>
        <v>3.0232978725412799E-7</v>
      </c>
      <c r="BC319" s="17">
        <f t="shared" si="401"/>
        <v>3.2564418054967383E-4</v>
      </c>
      <c r="BD319" s="17">
        <f t="shared" si="402"/>
        <v>7.027043400104455E-3</v>
      </c>
      <c r="BE319" s="1">
        <f t="shared" si="403"/>
        <v>28.748397857627065</v>
      </c>
      <c r="BF319" s="1">
        <f t="shared" si="404"/>
        <v>700.19895286702774</v>
      </c>
      <c r="BG319" s="1">
        <f t="shared" si="405"/>
        <v>-728.94735072465471</v>
      </c>
      <c r="BH319" s="12">
        <f t="shared" si="350"/>
        <v>0.91459707229518805</v>
      </c>
      <c r="BI319" s="2">
        <f t="shared" si="351"/>
        <v>5.986128873598732E-8</v>
      </c>
      <c r="BJ319" s="2">
        <f t="shared" si="343"/>
        <v>3.2458373922641523E-6</v>
      </c>
      <c r="BK319" s="2">
        <f t="shared" si="344"/>
        <v>-4.9379338946951584E-6</v>
      </c>
      <c r="BL319" s="2">
        <f t="shared" si="352"/>
        <v>2.629320452852062E-2</v>
      </c>
      <c r="BM319" s="2">
        <f t="shared" si="345"/>
        <v>0.64249900853238673</v>
      </c>
      <c r="BN319" s="2">
        <f t="shared" si="346"/>
        <v>-0.3333465564150514</v>
      </c>
      <c r="BO319" s="2">
        <f t="shared" si="347"/>
        <v>2994911.9793847678</v>
      </c>
      <c r="BP319" s="2">
        <f t="shared" si="348"/>
        <v>140.42889861433824</v>
      </c>
      <c r="BQ319" s="2">
        <f t="shared" si="349"/>
        <v>0</v>
      </c>
      <c r="BR319" s="11">
        <f t="shared" si="353"/>
        <v>3.204812671346377E-2</v>
      </c>
      <c r="BS319" s="11"/>
      <c r="BT319" s="11"/>
    </row>
    <row r="320" spans="1:72" x14ac:dyDescent="0.3">
      <c r="A320" s="2">
        <f t="shared" si="360"/>
        <v>2274</v>
      </c>
      <c r="B320" s="5">
        <f t="shared" si="361"/>
        <v>1165.4056805560235</v>
      </c>
      <c r="C320" s="5">
        <f t="shared" si="362"/>
        <v>2964.1699359063236</v>
      </c>
      <c r="D320" s="5">
        <f t="shared" si="363"/>
        <v>4369.9564284018988</v>
      </c>
      <c r="E320" s="15">
        <f t="shared" si="364"/>
        <v>5.4033085521796321E-9</v>
      </c>
      <c r="F320" s="15">
        <f t="shared" si="365"/>
        <v>1.0644880169245973E-8</v>
      </c>
      <c r="G320" s="15">
        <f t="shared" si="366"/>
        <v>2.173114420436589E-8</v>
      </c>
      <c r="H320" s="5">
        <f t="shared" si="367"/>
        <v>440055.19218835828</v>
      </c>
      <c r="I320" s="5">
        <f t="shared" si="368"/>
        <v>198410.83295355336</v>
      </c>
      <c r="J320" s="5">
        <f t="shared" si="369"/>
        <v>67651.234377525194</v>
      </c>
      <c r="K320" s="5">
        <f t="shared" si="370"/>
        <v>377598.29004643665</v>
      </c>
      <c r="L320" s="5">
        <f t="shared" si="371"/>
        <v>66936.389358151748</v>
      </c>
      <c r="M320" s="5">
        <f t="shared" si="372"/>
        <v>15480.98602032638</v>
      </c>
      <c r="N320" s="15">
        <f t="shared" si="373"/>
        <v>1.8661189984829907E-3</v>
      </c>
      <c r="O320" s="15">
        <f t="shared" si="374"/>
        <v>2.350642138081227E-3</v>
      </c>
      <c r="P320" s="15">
        <f t="shared" si="375"/>
        <v>2.1321941462142391E-3</v>
      </c>
      <c r="Q320" s="5">
        <f t="shared" si="376"/>
        <v>3583.2977368977386</v>
      </c>
      <c r="R320" s="5">
        <f t="shared" si="377"/>
        <v>4679.2697648553949</v>
      </c>
      <c r="S320" s="5">
        <f t="shared" si="378"/>
        <v>3353.2371369298344</v>
      </c>
      <c r="T320" s="5">
        <f t="shared" si="379"/>
        <v>8.1428370815903648</v>
      </c>
      <c r="U320" s="5">
        <f t="shared" si="380"/>
        <v>23.583741347181284</v>
      </c>
      <c r="V320" s="5">
        <f t="shared" si="381"/>
        <v>49.566532935928699</v>
      </c>
      <c r="W320" s="15">
        <f t="shared" si="382"/>
        <v>-1.0734613539272964E-2</v>
      </c>
      <c r="X320" s="15">
        <f t="shared" si="383"/>
        <v>-1.217998157191269E-2</v>
      </c>
      <c r="Y320" s="15">
        <f t="shared" si="384"/>
        <v>-9.7425357312937999E-3</v>
      </c>
      <c r="Z320" s="5">
        <f t="shared" si="406"/>
        <v>28.66464831875426</v>
      </c>
      <c r="AA320" s="5">
        <f t="shared" si="407"/>
        <v>13961.29966533209</v>
      </c>
      <c r="AB320" s="5">
        <f t="shared" si="408"/>
        <v>103953.3921675764</v>
      </c>
      <c r="AC320" s="16">
        <f t="shared" si="385"/>
        <v>0.79284123366188131</v>
      </c>
      <c r="AD320" s="16">
        <f t="shared" si="386"/>
        <v>3.1097226773762268</v>
      </c>
      <c r="AE320" s="16">
        <f t="shared" si="387"/>
        <v>30.764336058558499</v>
      </c>
      <c r="AF320" s="15">
        <f t="shared" si="388"/>
        <v>-4.0504037456468023E-3</v>
      </c>
      <c r="AG320" s="15">
        <f t="shared" si="389"/>
        <v>2.9673830763510267E-4</v>
      </c>
      <c r="AH320" s="15">
        <f t="shared" si="390"/>
        <v>9.7937136394747881E-3</v>
      </c>
      <c r="AI320" s="1">
        <f t="shared" si="354"/>
        <v>862447.04237682605</v>
      </c>
      <c r="AJ320" s="1">
        <f t="shared" si="355"/>
        <v>386847.3507398715</v>
      </c>
      <c r="AK320" s="1">
        <f t="shared" si="356"/>
        <v>132209.64219569825</v>
      </c>
      <c r="AL320" s="14">
        <f t="shared" si="391"/>
        <v>100.7346736101925</v>
      </c>
      <c r="AM320" s="14">
        <f t="shared" si="392"/>
        <v>25.265993849368886</v>
      </c>
      <c r="AN320" s="14">
        <f t="shared" si="393"/>
        <v>7.8277918604121517</v>
      </c>
      <c r="AO320" s="11">
        <f t="shared" si="394"/>
        <v>1.4521237996922042E-3</v>
      </c>
      <c r="AP320" s="11">
        <f t="shared" si="395"/>
        <v>1.8292929949942647E-3</v>
      </c>
      <c r="AQ320" s="11">
        <f t="shared" si="396"/>
        <v>1.6593995561972579E-3</v>
      </c>
      <c r="AR320" s="1">
        <f t="shared" si="409"/>
        <v>440055.19218835828</v>
      </c>
      <c r="AS320" s="1">
        <f t="shared" si="397"/>
        <v>198410.83295355336</v>
      </c>
      <c r="AT320" s="1">
        <f t="shared" si="398"/>
        <v>67651.234377525194</v>
      </c>
      <c r="AU320" s="1">
        <f t="shared" si="357"/>
        <v>88011.038437671668</v>
      </c>
      <c r="AV320" s="1">
        <f t="shared" si="358"/>
        <v>39682.166590710673</v>
      </c>
      <c r="AW320" s="1">
        <f t="shared" si="359"/>
        <v>13530.246875505039</v>
      </c>
      <c r="AX320" s="17">
        <f t="shared" si="399"/>
        <v>0.99</v>
      </c>
      <c r="AY320" s="17">
        <v>0.05</v>
      </c>
      <c r="AZ320" s="17">
        <v>0</v>
      </c>
      <c r="BA320" s="2">
        <f t="shared" si="410"/>
        <v>5897.1678240613619</v>
      </c>
      <c r="BB320" s="17">
        <f t="shared" si="400"/>
        <v>2.9442630005513829E-7</v>
      </c>
      <c r="BC320" s="17">
        <f t="shared" si="401"/>
        <v>3.1805161241530116E-4</v>
      </c>
      <c r="BD320" s="17">
        <f t="shared" si="402"/>
        <v>6.9454449512208315E-3</v>
      </c>
      <c r="BE320" s="1">
        <f t="shared" si="403"/>
        <v>28.377993395940372</v>
      </c>
      <c r="BF320" s="1">
        <f t="shared" si="404"/>
        <v>693.62456939663252</v>
      </c>
      <c r="BG320" s="1">
        <f t="shared" si="405"/>
        <v>-722.00256279257269</v>
      </c>
      <c r="BH320" s="12">
        <f t="shared" si="350"/>
        <v>0.90399729042761101</v>
      </c>
      <c r="BI320" s="2">
        <f t="shared" si="351"/>
        <v>5.8296398742232779E-8</v>
      </c>
      <c r="BJ320" s="2">
        <f t="shared" si="343"/>
        <v>3.1704004413370145E-6</v>
      </c>
      <c r="BK320" s="2">
        <f t="shared" si="344"/>
        <v>-4.8239205570438954E-6</v>
      </c>
      <c r="BL320" s="2">
        <f t="shared" si="352"/>
        <v>2.5653632952402413E-2</v>
      </c>
      <c r="BM320" s="2">
        <f t="shared" si="345"/>
        <v>0.6290417923619902</v>
      </c>
      <c r="BN320" s="2">
        <f t="shared" si="346"/>
        <v>-0.32634418022313844</v>
      </c>
      <c r="BO320" s="2">
        <f t="shared" si="347"/>
        <v>3039664.9937717286</v>
      </c>
      <c r="BP320" s="2">
        <f t="shared" si="348"/>
        <v>142.11487304884372</v>
      </c>
      <c r="BQ320" s="2">
        <f t="shared" si="349"/>
        <v>0</v>
      </c>
      <c r="BR320" s="11">
        <f t="shared" si="353"/>
        <v>3.2027702668613517E-2</v>
      </c>
      <c r="BS320" s="11"/>
      <c r="BT320" s="11"/>
    </row>
    <row r="321" spans="1:72" x14ac:dyDescent="0.3">
      <c r="A321" s="2">
        <f t="shared" si="360"/>
        <v>2275</v>
      </c>
      <c r="B321" s="5">
        <f t="shared" si="361"/>
        <v>1165.4056865382177</v>
      </c>
      <c r="C321" s="5">
        <f t="shared" si="362"/>
        <v>2964.1699658818952</v>
      </c>
      <c r="D321" s="5">
        <f t="shared" si="363"/>
        <v>4369.9565186178443</v>
      </c>
      <c r="E321" s="15">
        <f t="shared" si="364"/>
        <v>5.1331431245706503E-9</v>
      </c>
      <c r="F321" s="15">
        <f t="shared" si="365"/>
        <v>1.0112636160783674E-8</v>
      </c>
      <c r="G321" s="15">
        <f t="shared" si="366"/>
        <v>2.0644586994147596E-8</v>
      </c>
      <c r="H321" s="5">
        <f t="shared" si="367"/>
        <v>440868.18155334343</v>
      </c>
      <c r="I321" s="5">
        <f t="shared" si="368"/>
        <v>198872.56622745178</v>
      </c>
      <c r="J321" s="5">
        <f t="shared" si="369"/>
        <v>67794.039746174778</v>
      </c>
      <c r="K321" s="5">
        <f t="shared" si="370"/>
        <v>378295.89013154851</v>
      </c>
      <c r="L321" s="5">
        <f t="shared" si="371"/>
        <v>67092.160205558088</v>
      </c>
      <c r="M321" s="5">
        <f t="shared" si="372"/>
        <v>15513.664599943681</v>
      </c>
      <c r="N321" s="15">
        <f t="shared" si="373"/>
        <v>1.8474662187322188E-3</v>
      </c>
      <c r="O321" s="15">
        <f t="shared" si="374"/>
        <v>2.3271474440138551E-3</v>
      </c>
      <c r="P321" s="15">
        <f t="shared" si="375"/>
        <v>2.1108848993465212E-3</v>
      </c>
      <c r="Q321" s="5">
        <f t="shared" si="376"/>
        <v>3551.3813968736722</v>
      </c>
      <c r="R321" s="5">
        <f t="shared" si="377"/>
        <v>4633.033110784233</v>
      </c>
      <c r="S321" s="5">
        <f t="shared" si="378"/>
        <v>3327.5775100728906</v>
      </c>
      <c r="T321" s="5">
        <f t="shared" si="379"/>
        <v>8.0554268724062315</v>
      </c>
      <c r="U321" s="5">
        <f t="shared" si="380"/>
        <v>23.296491812175862</v>
      </c>
      <c r="V321" s="5">
        <f t="shared" si="381"/>
        <v>49.083629217724059</v>
      </c>
      <c r="W321" s="15">
        <f t="shared" si="382"/>
        <v>-1.0734613539272964E-2</v>
      </c>
      <c r="X321" s="15">
        <f t="shared" si="383"/>
        <v>-1.217998157191269E-2</v>
      </c>
      <c r="Y321" s="15">
        <f t="shared" si="384"/>
        <v>-9.7425357312937999E-3</v>
      </c>
      <c r="Z321" s="5">
        <f t="shared" si="406"/>
        <v>28.294790571609081</v>
      </c>
      <c r="AA321" s="5">
        <f t="shared" si="407"/>
        <v>13827.771748628003</v>
      </c>
      <c r="AB321" s="5">
        <f t="shared" si="408"/>
        <v>104170.43478169107</v>
      </c>
      <c r="AC321" s="16">
        <f t="shared" si="385"/>
        <v>0.78962990655935394</v>
      </c>
      <c r="AD321" s="16">
        <f t="shared" si="386"/>
        <v>3.110645451220726</v>
      </c>
      <c r="AE321" s="16">
        <f t="shared" si="387"/>
        <v>31.065633156224589</v>
      </c>
      <c r="AF321" s="15">
        <f t="shared" si="388"/>
        <v>-4.0504037456468023E-3</v>
      </c>
      <c r="AG321" s="15">
        <f t="shared" si="389"/>
        <v>2.9673830763510267E-4</v>
      </c>
      <c r="AH321" s="15">
        <f t="shared" si="390"/>
        <v>9.7937136394747881E-3</v>
      </c>
      <c r="AI321" s="1">
        <f t="shared" si="354"/>
        <v>864213.37657681503</v>
      </c>
      <c r="AJ321" s="1">
        <f t="shared" si="355"/>
        <v>387844.78225659503</v>
      </c>
      <c r="AK321" s="1">
        <f t="shared" si="356"/>
        <v>132518.92485163346</v>
      </c>
      <c r="AL321" s="14">
        <f t="shared" si="391"/>
        <v>100.87949003502605</v>
      </c>
      <c r="AM321" s="14">
        <f t="shared" si="392"/>
        <v>25.311750565873506</v>
      </c>
      <c r="AN321" s="14">
        <f t="shared" si="393"/>
        <v>7.840651400407932</v>
      </c>
      <c r="AO321" s="11">
        <f t="shared" si="394"/>
        <v>1.4376025616952821E-3</v>
      </c>
      <c r="AP321" s="11">
        <f t="shared" si="395"/>
        <v>1.811000065044322E-3</v>
      </c>
      <c r="AQ321" s="11">
        <f t="shared" si="396"/>
        <v>1.6428055606352854E-3</v>
      </c>
      <c r="AR321" s="1">
        <f t="shared" si="409"/>
        <v>440868.18155334343</v>
      </c>
      <c r="AS321" s="1">
        <f t="shared" si="397"/>
        <v>198872.56622745178</v>
      </c>
      <c r="AT321" s="1">
        <f t="shared" si="398"/>
        <v>67794.039746174778</v>
      </c>
      <c r="AU321" s="1">
        <f t="shared" si="357"/>
        <v>88173.636310668691</v>
      </c>
      <c r="AV321" s="1">
        <f t="shared" si="358"/>
        <v>39774.513245490358</v>
      </c>
      <c r="AW321" s="1">
        <f t="shared" si="359"/>
        <v>13558.807949234957</v>
      </c>
      <c r="AX321" s="17">
        <f t="shared" si="399"/>
        <v>0.99</v>
      </c>
      <c r="AY321" s="17">
        <v>0.05</v>
      </c>
      <c r="AZ321" s="17">
        <v>0</v>
      </c>
      <c r="BA321" s="2">
        <f t="shared" si="410"/>
        <v>5901.3250660445347</v>
      </c>
      <c r="BB321" s="17">
        <f t="shared" si="400"/>
        <v>2.8672801359308052E-7</v>
      </c>
      <c r="BC321" s="17">
        <f t="shared" si="401"/>
        <v>3.1063452455344425E-4</v>
      </c>
      <c r="BD321" s="17">
        <f t="shared" si="402"/>
        <v>6.8647600461710073E-3</v>
      </c>
      <c r="BE321" s="1">
        <f t="shared" si="403"/>
        <v>28.011834552983895</v>
      </c>
      <c r="BF321" s="1">
        <f t="shared" si="404"/>
        <v>687.09320412863156</v>
      </c>
      <c r="BG321" s="1">
        <f t="shared" si="405"/>
        <v>-715.1050386816155</v>
      </c>
      <c r="BH321" s="12">
        <f t="shared" si="350"/>
        <v>0.89351612363600585</v>
      </c>
      <c r="BI321" s="2">
        <f t="shared" si="351"/>
        <v>5.6772138470134571E-8</v>
      </c>
      <c r="BJ321" s="2">
        <f t="shared" si="343"/>
        <v>3.0966958647499877E-6</v>
      </c>
      <c r="BK321" s="2">
        <f t="shared" si="344"/>
        <v>-4.7124930491505761E-6</v>
      </c>
      <c r="BL321" s="2">
        <f t="shared" si="352"/>
        <v>2.5029029450222839E-2</v>
      </c>
      <c r="BM321" s="2">
        <f t="shared" si="345"/>
        <v>0.61584785344876802</v>
      </c>
      <c r="BN321" s="2">
        <f t="shared" si="346"/>
        <v>-0.31947894107768654</v>
      </c>
      <c r="BO321" s="2">
        <f t="shared" si="347"/>
        <v>3085087.3317701975</v>
      </c>
      <c r="BP321" s="2">
        <f t="shared" si="348"/>
        <v>143.82112305779421</v>
      </c>
      <c r="BQ321" s="2">
        <f t="shared" si="349"/>
        <v>0</v>
      </c>
      <c r="BR321" s="11">
        <f t="shared" si="353"/>
        <v>3.2007481739360938E-2</v>
      </c>
      <c r="BS321" s="11"/>
      <c r="BT321" s="11"/>
    </row>
    <row r="322" spans="1:72" x14ac:dyDescent="0.3">
      <c r="A322" s="2">
        <f t="shared" si="360"/>
        <v>2276</v>
      </c>
      <c r="B322" s="5">
        <f t="shared" si="361"/>
        <v>1165.4056922213019</v>
      </c>
      <c r="C322" s="5">
        <f t="shared" si="362"/>
        <v>2964.1699943586887</v>
      </c>
      <c r="D322" s="5">
        <f t="shared" si="363"/>
        <v>4369.9566043229952</v>
      </c>
      <c r="E322" s="15">
        <f t="shared" si="364"/>
        <v>4.8764859683421175E-9</v>
      </c>
      <c r="F322" s="15">
        <f t="shared" si="365"/>
        <v>9.6070043527444895E-9</v>
      </c>
      <c r="G322" s="15">
        <f t="shared" si="366"/>
        <v>1.9612357644440214E-8</v>
      </c>
      <c r="H322" s="5">
        <f t="shared" si="367"/>
        <v>441674.53152721201</v>
      </c>
      <c r="I322" s="5">
        <f t="shared" si="368"/>
        <v>199330.74815881849</v>
      </c>
      <c r="J322" s="5">
        <f t="shared" si="369"/>
        <v>67935.71628373889</v>
      </c>
      <c r="K322" s="5">
        <f t="shared" si="370"/>
        <v>378987.79324251087</v>
      </c>
      <c r="L322" s="5">
        <f t="shared" si="371"/>
        <v>67246.732993781814</v>
      </c>
      <c r="M322" s="5">
        <f t="shared" si="372"/>
        <v>15546.08487794438</v>
      </c>
      <c r="N322" s="15">
        <f t="shared" si="373"/>
        <v>1.8289998094396243E-3</v>
      </c>
      <c r="O322" s="15">
        <f t="shared" si="374"/>
        <v>2.3038874847693958E-3</v>
      </c>
      <c r="P322" s="15">
        <f t="shared" si="375"/>
        <v>2.0897885081785361E-3</v>
      </c>
      <c r="Q322" s="5">
        <f t="shared" si="376"/>
        <v>3519.6844566859695</v>
      </c>
      <c r="R322" s="5">
        <f t="shared" si="377"/>
        <v>4587.1468749770511</v>
      </c>
      <c r="S322" s="5">
        <f t="shared" si="378"/>
        <v>3302.0447163407912</v>
      </c>
      <c r="T322" s="5">
        <f t="shared" si="379"/>
        <v>7.9689549780370763</v>
      </c>
      <c r="U322" s="5">
        <f t="shared" si="380"/>
        <v>23.012740971213347</v>
      </c>
      <c r="V322" s="5">
        <f t="shared" si="381"/>
        <v>48.605430206248805</v>
      </c>
      <c r="W322" s="15">
        <f t="shared" si="382"/>
        <v>-1.0734613539272964E-2</v>
      </c>
      <c r="X322" s="15">
        <f t="shared" si="383"/>
        <v>-1.217998157191269E-2</v>
      </c>
      <c r="Y322" s="15">
        <f t="shared" si="384"/>
        <v>-9.7425357312937999E-3</v>
      </c>
      <c r="Z322" s="5">
        <f t="shared" si="406"/>
        <v>27.929185066650643</v>
      </c>
      <c r="AA322" s="5">
        <f t="shared" si="407"/>
        <v>13695.199887728357</v>
      </c>
      <c r="AB322" s="5">
        <f t="shared" si="408"/>
        <v>104385.71074680409</v>
      </c>
      <c r="AC322" s="16">
        <f t="shared" si="385"/>
        <v>0.78643158662815116</v>
      </c>
      <c r="AD322" s="16">
        <f t="shared" si="386"/>
        <v>3.111568498887574</v>
      </c>
      <c r="AE322" s="16">
        <f t="shared" si="387"/>
        <v>31.369881071385628</v>
      </c>
      <c r="AF322" s="15">
        <f t="shared" si="388"/>
        <v>-4.0504037456468023E-3</v>
      </c>
      <c r="AG322" s="15">
        <f t="shared" si="389"/>
        <v>2.9673830763510267E-4</v>
      </c>
      <c r="AH322" s="15">
        <f t="shared" si="390"/>
        <v>9.7937136394747881E-3</v>
      </c>
      <c r="AI322" s="1">
        <f t="shared" si="354"/>
        <v>865965.67522980226</v>
      </c>
      <c r="AJ322" s="1">
        <f t="shared" si="355"/>
        <v>388834.81727642589</v>
      </c>
      <c r="AK322" s="1">
        <f t="shared" si="356"/>
        <v>132825.84031570508</v>
      </c>
      <c r="AL322" s="14">
        <f t="shared" si="391"/>
        <v>101.02306440218995</v>
      </c>
      <c r="AM322" s="14">
        <f t="shared" si="392"/>
        <v>25.35713175197548</v>
      </c>
      <c r="AN322" s="14">
        <f t="shared" si="393"/>
        <v>7.8534032594703289</v>
      </c>
      <c r="AO322" s="11">
        <f t="shared" si="394"/>
        <v>1.4232265360783294E-3</v>
      </c>
      <c r="AP322" s="11">
        <f t="shared" si="395"/>
        <v>1.7928900643938788E-3</v>
      </c>
      <c r="AQ322" s="11">
        <f t="shared" si="396"/>
        <v>1.6263775050289326E-3</v>
      </c>
      <c r="AR322" s="1">
        <f t="shared" si="409"/>
        <v>441674.53152721201</v>
      </c>
      <c r="AS322" s="1">
        <f t="shared" si="397"/>
        <v>199330.74815881849</v>
      </c>
      <c r="AT322" s="1">
        <f t="shared" si="398"/>
        <v>67935.71628373889</v>
      </c>
      <c r="AU322" s="1">
        <f t="shared" si="357"/>
        <v>88334.906305442404</v>
      </c>
      <c r="AV322" s="1">
        <f t="shared" si="358"/>
        <v>39866.149631763699</v>
      </c>
      <c r="AW322" s="1">
        <f t="shared" si="359"/>
        <v>13587.143256747779</v>
      </c>
      <c r="AX322" s="17">
        <f t="shared" si="399"/>
        <v>0.99</v>
      </c>
      <c r="AY322" s="17">
        <v>0.05</v>
      </c>
      <c r="AZ322" s="17">
        <v>0</v>
      </c>
      <c r="BA322" s="2">
        <f t="shared" si="410"/>
        <v>5905.4419909799553</v>
      </c>
      <c r="BB322" s="17">
        <f t="shared" si="400"/>
        <v>2.7922966347163873E-7</v>
      </c>
      <c r="BC322" s="17">
        <f t="shared" si="401"/>
        <v>3.0338892611473045E-4</v>
      </c>
      <c r="BD322" s="17">
        <f t="shared" si="402"/>
        <v>6.7849795029399154E-3</v>
      </c>
      <c r="BE322" s="1">
        <f t="shared" si="403"/>
        <v>27.649885417327187</v>
      </c>
      <c r="BF322" s="1">
        <f t="shared" si="404"/>
        <v>680.60502239955338</v>
      </c>
      <c r="BG322" s="1">
        <f t="shared" si="405"/>
        <v>-708.25490781688063</v>
      </c>
      <c r="BH322" s="12">
        <f t="shared" si="350"/>
        <v>0.88315237632622468</v>
      </c>
      <c r="BI322" s="2">
        <f t="shared" si="351"/>
        <v>5.5287465570463981E-8</v>
      </c>
      <c r="BJ322" s="2">
        <f t="shared" si="343"/>
        <v>3.0246847770983991E-6</v>
      </c>
      <c r="BK322" s="2">
        <f t="shared" si="344"/>
        <v>-4.6035946855314788E-6</v>
      </c>
      <c r="BL322" s="2">
        <f t="shared" si="352"/>
        <v>2.4419065455161541E-2</v>
      </c>
      <c r="BM322" s="2">
        <f t="shared" si="345"/>
        <v>0.60291267956361305</v>
      </c>
      <c r="BN322" s="2">
        <f t="shared" si="346"/>
        <v>-0.31274850244159469</v>
      </c>
      <c r="BO322" s="2">
        <f t="shared" si="347"/>
        <v>3131189.0065425187</v>
      </c>
      <c r="BP322" s="2">
        <f t="shared" si="348"/>
        <v>145.5478925411156</v>
      </c>
      <c r="BQ322" s="2">
        <f t="shared" si="349"/>
        <v>0</v>
      </c>
      <c r="BR322" s="11">
        <f t="shared" si="353"/>
        <v>3.1987461916668208E-2</v>
      </c>
      <c r="BS322" s="11"/>
      <c r="BT322" s="11"/>
    </row>
    <row r="323" spans="1:72" x14ac:dyDescent="0.3">
      <c r="A323" s="2">
        <f t="shared" si="360"/>
        <v>2277</v>
      </c>
      <c r="B323" s="5">
        <f t="shared" si="361"/>
        <v>1165.4056976202321</v>
      </c>
      <c r="C323" s="5">
        <f t="shared" si="362"/>
        <v>2964.1700214116427</v>
      </c>
      <c r="D323" s="5">
        <f t="shared" si="363"/>
        <v>4369.956685742889</v>
      </c>
      <c r="E323" s="15">
        <f t="shared" si="364"/>
        <v>4.6326616699250113E-9</v>
      </c>
      <c r="F323" s="15">
        <f t="shared" si="365"/>
        <v>9.1266541351072643E-9</v>
      </c>
      <c r="G323" s="15">
        <f t="shared" si="366"/>
        <v>1.8631739762218202E-8</v>
      </c>
      <c r="H323" s="5">
        <f t="shared" si="367"/>
        <v>442474.28156154003</v>
      </c>
      <c r="I323" s="5">
        <f t="shared" si="368"/>
        <v>199785.39549581285</v>
      </c>
      <c r="J323" s="5">
        <f t="shared" si="369"/>
        <v>68076.269949031645</v>
      </c>
      <c r="K323" s="5">
        <f t="shared" si="370"/>
        <v>379674.03322729253</v>
      </c>
      <c r="L323" s="5">
        <f t="shared" si="371"/>
        <v>67400.11337158992</v>
      </c>
      <c r="M323" s="5">
        <f t="shared" si="372"/>
        <v>15578.248217226605</v>
      </c>
      <c r="N323" s="15">
        <f t="shared" si="373"/>
        <v>1.8107179096993331E-3</v>
      </c>
      <c r="O323" s="15">
        <f t="shared" si="374"/>
        <v>2.2808599166042054E-3</v>
      </c>
      <c r="P323" s="15">
        <f t="shared" si="375"/>
        <v>2.0689028481926108E-3</v>
      </c>
      <c r="Q323" s="5">
        <f t="shared" si="376"/>
        <v>3488.2067627418792</v>
      </c>
      <c r="R323" s="5">
        <f t="shared" si="377"/>
        <v>4541.6107567050385</v>
      </c>
      <c r="S323" s="5">
        <f t="shared" si="378"/>
        <v>3276.6395412717175</v>
      </c>
      <c r="T323" s="5">
        <f t="shared" si="379"/>
        <v>7.8834113260359828</v>
      </c>
      <c r="U323" s="5">
        <f t="shared" si="380"/>
        <v>22.732446210264769</v>
      </c>
      <c r="V323" s="5">
        <f t="shared" si="381"/>
        <v>48.131890065729522</v>
      </c>
      <c r="W323" s="15">
        <f t="shared" si="382"/>
        <v>-1.0734613539272964E-2</v>
      </c>
      <c r="X323" s="15">
        <f t="shared" si="383"/>
        <v>-1.217998157191269E-2</v>
      </c>
      <c r="Y323" s="15">
        <f t="shared" si="384"/>
        <v>-9.7425357312937999E-3</v>
      </c>
      <c r="Z323" s="5">
        <f t="shared" si="406"/>
        <v>27.567795504592691</v>
      </c>
      <c r="AA323" s="5">
        <f t="shared" si="407"/>
        <v>13563.584271225376</v>
      </c>
      <c r="AB323" s="5">
        <f t="shared" si="408"/>
        <v>104599.2294233555</v>
      </c>
      <c r="AC323" s="16">
        <f t="shared" si="385"/>
        <v>0.78324622118397758</v>
      </c>
      <c r="AD323" s="16">
        <f t="shared" si="386"/>
        <v>3.1124918204580245</v>
      </c>
      <c r="AE323" s="16">
        <f t="shared" si="387"/>
        <v>31.677108703503158</v>
      </c>
      <c r="AF323" s="15">
        <f t="shared" si="388"/>
        <v>-4.0504037456468023E-3</v>
      </c>
      <c r="AG323" s="15">
        <f t="shared" si="389"/>
        <v>2.9673830763510267E-4</v>
      </c>
      <c r="AH323" s="15">
        <f t="shared" si="390"/>
        <v>9.7937136394747881E-3</v>
      </c>
      <c r="AI323" s="1">
        <f t="shared" si="354"/>
        <v>867704.01401226455</v>
      </c>
      <c r="AJ323" s="1">
        <f t="shared" si="355"/>
        <v>389817.485180547</v>
      </c>
      <c r="AK323" s="1">
        <f t="shared" si="356"/>
        <v>133130.39954088235</v>
      </c>
      <c r="AL323" s="14">
        <f t="shared" si="391"/>
        <v>101.16540532114297</v>
      </c>
      <c r="AM323" s="14">
        <f t="shared" si="392"/>
        <v>25.402139676059324</v>
      </c>
      <c r="AN323" s="14">
        <f t="shared" si="393"/>
        <v>7.8660481318854609</v>
      </c>
      <c r="AO323" s="11">
        <f t="shared" si="394"/>
        <v>1.408994270717546E-3</v>
      </c>
      <c r="AP323" s="11">
        <f t="shared" si="395"/>
        <v>1.7749611637499401E-3</v>
      </c>
      <c r="AQ323" s="11">
        <f t="shared" si="396"/>
        <v>1.6101137299786431E-3</v>
      </c>
      <c r="AR323" s="1">
        <f t="shared" si="409"/>
        <v>442474.28156154003</v>
      </c>
      <c r="AS323" s="1">
        <f t="shared" si="397"/>
        <v>199785.39549581285</v>
      </c>
      <c r="AT323" s="1">
        <f t="shared" si="398"/>
        <v>68076.269949031645</v>
      </c>
      <c r="AU323" s="1">
        <f t="shared" si="357"/>
        <v>88494.856312308009</v>
      </c>
      <c r="AV323" s="1">
        <f t="shared" si="358"/>
        <v>39957.079099162569</v>
      </c>
      <c r="AW323" s="1">
        <f t="shared" si="359"/>
        <v>13615.25398980633</v>
      </c>
      <c r="AX323" s="17">
        <f t="shared" si="399"/>
        <v>0.99</v>
      </c>
      <c r="AY323" s="17">
        <v>0.05</v>
      </c>
      <c r="AZ323" s="17">
        <v>0</v>
      </c>
      <c r="BA323" s="2">
        <f t="shared" si="410"/>
        <v>5909.5190745042737</v>
      </c>
      <c r="BB323" s="17">
        <f t="shared" si="400"/>
        <v>2.7192611748044489E-7</v>
      </c>
      <c r="BC323" s="17">
        <f t="shared" si="401"/>
        <v>2.9631091424666729E-4</v>
      </c>
      <c r="BD323" s="17">
        <f t="shared" si="402"/>
        <v>6.7060941980698705E-3</v>
      </c>
      <c r="BE323" s="1">
        <f t="shared" si="403"/>
        <v>27.292110053143166</v>
      </c>
      <c r="BF323" s="1">
        <f t="shared" si="404"/>
        <v>674.16017550540039</v>
      </c>
      <c r="BG323" s="1">
        <f t="shared" si="405"/>
        <v>-701.45228555854362</v>
      </c>
      <c r="BH323" s="12">
        <f t="shared" si="350"/>
        <v>0.87290486067291007</v>
      </c>
      <c r="BI323" s="2">
        <f t="shared" si="351"/>
        <v>5.3841363866746758E-8</v>
      </c>
      <c r="BJ323" s="2">
        <f t="shared" si="343"/>
        <v>2.9543291266765038E-6</v>
      </c>
      <c r="BK323" s="2">
        <f t="shared" si="344"/>
        <v>-4.4971699393386398E-6</v>
      </c>
      <c r="BL323" s="2">
        <f t="shared" si="352"/>
        <v>2.3823418795232233E-2</v>
      </c>
      <c r="BM323" s="2">
        <f t="shared" si="345"/>
        <v>0.59023181299786465</v>
      </c>
      <c r="BN323" s="2">
        <f t="shared" si="346"/>
        <v>-0.30615055479708753</v>
      </c>
      <c r="BO323" s="2">
        <f t="shared" si="347"/>
        <v>3177980.1810626988</v>
      </c>
      <c r="BP323" s="2">
        <f t="shared" si="348"/>
        <v>147.29542833279694</v>
      </c>
      <c r="BQ323" s="2">
        <f t="shared" si="349"/>
        <v>0</v>
      </c>
      <c r="BR323" s="11">
        <f t="shared" si="353"/>
        <v>3.1967641211156445E-2</v>
      </c>
      <c r="BS323" s="11"/>
      <c r="BT323" s="11"/>
    </row>
    <row r="324" spans="1:72" x14ac:dyDescent="0.3">
      <c r="A324" s="2">
        <f t="shared" si="360"/>
        <v>2278</v>
      </c>
      <c r="B324" s="5">
        <f t="shared" si="361"/>
        <v>1165.4057027492161</v>
      </c>
      <c r="C324" s="5">
        <f t="shared" si="362"/>
        <v>2964.1700471119493</v>
      </c>
      <c r="D324" s="5">
        <f t="shared" si="363"/>
        <v>4369.95676309179</v>
      </c>
      <c r="E324" s="15">
        <f t="shared" si="364"/>
        <v>4.4010285864287604E-9</v>
      </c>
      <c r="F324" s="15">
        <f t="shared" si="365"/>
        <v>8.6703214283519008E-9</v>
      </c>
      <c r="G324" s="15">
        <f t="shared" si="366"/>
        <v>1.770015277410729E-8</v>
      </c>
      <c r="H324" s="5">
        <f t="shared" si="367"/>
        <v>443267.4711736638</v>
      </c>
      <c r="I324" s="5">
        <f t="shared" si="368"/>
        <v>200236.52512539254</v>
      </c>
      <c r="J324" s="5">
        <f t="shared" si="369"/>
        <v>68215.706730030404</v>
      </c>
      <c r="K324" s="5">
        <f t="shared" si="370"/>
        <v>380354.64399048907</v>
      </c>
      <c r="L324" s="5">
        <f t="shared" si="371"/>
        <v>67552.307034640951</v>
      </c>
      <c r="M324" s="5">
        <f t="shared" si="372"/>
        <v>15610.155987394044</v>
      </c>
      <c r="N324" s="15">
        <f t="shared" si="373"/>
        <v>1.7926186771617392E-3</v>
      </c>
      <c r="O324" s="15">
        <f t="shared" si="374"/>
        <v>2.2580624191528287E-3</v>
      </c>
      <c r="P324" s="15">
        <f t="shared" si="375"/>
        <v>2.048225816055238E-3</v>
      </c>
      <c r="Q324" s="5">
        <f t="shared" si="376"/>
        <v>3456.948127203133</v>
      </c>
      <c r="R324" s="5">
        <f t="shared" si="377"/>
        <v>4496.4243922979676</v>
      </c>
      <c r="S324" s="5">
        <f t="shared" si="378"/>
        <v>3251.3627336526342</v>
      </c>
      <c r="T324" s="5">
        <f t="shared" si="379"/>
        <v>7.798785952079859</v>
      </c>
      <c r="U324" s="5">
        <f t="shared" si="380"/>
        <v>22.455565434339249</v>
      </c>
      <c r="V324" s="5">
        <f t="shared" si="381"/>
        <v>47.662963406949444</v>
      </c>
      <c r="W324" s="15">
        <f t="shared" si="382"/>
        <v>-1.0734613539272964E-2</v>
      </c>
      <c r="X324" s="15">
        <f t="shared" si="383"/>
        <v>-1.217998157191269E-2</v>
      </c>
      <c r="Y324" s="15">
        <f t="shared" si="384"/>
        <v>-9.7425357312937999E-3</v>
      </c>
      <c r="Z324" s="5">
        <f t="shared" si="406"/>
        <v>27.210585572417088</v>
      </c>
      <c r="AA324" s="5">
        <f t="shared" si="407"/>
        <v>13432.924896284669</v>
      </c>
      <c r="AB324" s="5">
        <f t="shared" si="408"/>
        <v>104811.00021754566</v>
      </c>
      <c r="AC324" s="16">
        <f t="shared" si="385"/>
        <v>0.78007375775593024</v>
      </c>
      <c r="AD324" s="16">
        <f t="shared" si="386"/>
        <v>3.1134154160133551</v>
      </c>
      <c r="AE324" s="16">
        <f t="shared" si="387"/>
        <v>31.987345235071782</v>
      </c>
      <c r="AF324" s="15">
        <f t="shared" si="388"/>
        <v>-4.0504037456468023E-3</v>
      </c>
      <c r="AG324" s="15">
        <f t="shared" si="389"/>
        <v>2.9673830763510267E-4</v>
      </c>
      <c r="AH324" s="15">
        <f t="shared" si="390"/>
        <v>9.7937136394747881E-3</v>
      </c>
      <c r="AI324" s="1">
        <f t="shared" si="354"/>
        <v>869428.46892334614</v>
      </c>
      <c r="AJ324" s="1">
        <f t="shared" si="355"/>
        <v>390792.81576165487</v>
      </c>
      <c r="AK324" s="1">
        <f t="shared" si="356"/>
        <v>133432.61357660044</v>
      </c>
      <c r="AL324" s="14">
        <f t="shared" si="391"/>
        <v>101.30652138287036</v>
      </c>
      <c r="AM324" s="14">
        <f t="shared" si="392"/>
        <v>25.446776609346472</v>
      </c>
      <c r="AN324" s="14">
        <f t="shared" si="393"/>
        <v>7.8785867116623036</v>
      </c>
      <c r="AO324" s="11">
        <f t="shared" si="394"/>
        <v>1.3949043280103706E-3</v>
      </c>
      <c r="AP324" s="11">
        <f t="shared" si="395"/>
        <v>1.7572115521124407E-3</v>
      </c>
      <c r="AQ324" s="11">
        <f t="shared" si="396"/>
        <v>1.5940125926788566E-3</v>
      </c>
      <c r="AR324" s="1">
        <f t="shared" si="409"/>
        <v>443267.4711736638</v>
      </c>
      <c r="AS324" s="1">
        <f t="shared" si="397"/>
        <v>200236.52512539254</v>
      </c>
      <c r="AT324" s="1">
        <f t="shared" si="398"/>
        <v>68215.706730030404</v>
      </c>
      <c r="AU324" s="1">
        <f t="shared" si="357"/>
        <v>88653.49423473276</v>
      </c>
      <c r="AV324" s="1">
        <f t="shared" si="358"/>
        <v>40047.305025078509</v>
      </c>
      <c r="AW324" s="1">
        <f t="shared" si="359"/>
        <v>13643.141346006081</v>
      </c>
      <c r="AX324" s="17">
        <f t="shared" si="399"/>
        <v>0.99</v>
      </c>
      <c r="AY324" s="17">
        <v>0.05</v>
      </c>
      <c r="AZ324" s="17">
        <v>0</v>
      </c>
      <c r="BA324" s="2">
        <f t="shared" si="410"/>
        <v>5913.5567849701374</v>
      </c>
      <c r="BB324" s="17">
        <f t="shared" si="400"/>
        <v>2.6481237240791363E-7</v>
      </c>
      <c r="BC324" s="17">
        <f t="shared" si="401"/>
        <v>2.8939667227320507E-4</v>
      </c>
      <c r="BD324" s="17">
        <f t="shared" si="402"/>
        <v>6.6280950674970432E-3</v>
      </c>
      <c r="BE324" s="1">
        <f t="shared" si="403"/>
        <v>26.938472510993197</v>
      </c>
      <c r="BF324" s="1">
        <f t="shared" si="404"/>
        <v>667.75880105035276</v>
      </c>
      <c r="BG324" s="1">
        <f t="shared" si="405"/>
        <v>-694.69727356134592</v>
      </c>
      <c r="BH324" s="12">
        <f t="shared" si="350"/>
        <v>0.86277239672301087</v>
      </c>
      <c r="BI324" s="2">
        <f t="shared" si="351"/>
        <v>5.2432842724207631E-8</v>
      </c>
      <c r="BJ324" s="2">
        <f t="shared" si="343"/>
        <v>2.8855916793397707E-6</v>
      </c>
      <c r="BK324" s="2">
        <f t="shared" si="344"/>
        <v>-4.3931644223778636E-6</v>
      </c>
      <c r="BL324" s="2">
        <f t="shared" si="352"/>
        <v>2.3241773600805954E-2</v>
      </c>
      <c r="BM324" s="2">
        <f t="shared" si="345"/>
        <v>0.57780085080174159</v>
      </c>
      <c r="BN324" s="2">
        <f t="shared" si="346"/>
        <v>-0.29968281585373174</v>
      </c>
      <c r="BO324" s="2">
        <f t="shared" si="347"/>
        <v>3225471.170357808</v>
      </c>
      <c r="BP324" s="2">
        <f t="shared" si="348"/>
        <v>149.06398023618431</v>
      </c>
      <c r="BQ324" s="2">
        <f t="shared" si="349"/>
        <v>0</v>
      </c>
      <c r="BR324" s="11">
        <f t="shared" si="353"/>
        <v>3.1948017652898536E-2</v>
      </c>
      <c r="BS324" s="11"/>
      <c r="BT324" s="11"/>
    </row>
    <row r="325" spans="1:72" x14ac:dyDescent="0.3">
      <c r="A325" s="2">
        <f t="shared" si="360"/>
        <v>2279</v>
      </c>
      <c r="B325" s="5">
        <f t="shared" si="361"/>
        <v>1165.4057076217507</v>
      </c>
      <c r="C325" s="5">
        <f t="shared" si="362"/>
        <v>2964.1700715272414</v>
      </c>
      <c r="D325" s="5">
        <f t="shared" si="363"/>
        <v>4369.9568365732466</v>
      </c>
      <c r="E325" s="15">
        <f t="shared" si="364"/>
        <v>4.1809771571073224E-9</v>
      </c>
      <c r="F325" s="15">
        <f t="shared" si="365"/>
        <v>8.2368053569343059E-9</v>
      </c>
      <c r="G325" s="15">
        <f t="shared" si="366"/>
        <v>1.6815145135401924E-8</v>
      </c>
      <c r="H325" s="5">
        <f t="shared" si="367"/>
        <v>444054.13993894093</v>
      </c>
      <c r="I325" s="5">
        <f t="shared" si="368"/>
        <v>200684.15406762096</v>
      </c>
      <c r="J325" s="5">
        <f t="shared" si="369"/>
        <v>68354.032642285543</v>
      </c>
      <c r="K325" s="5">
        <f t="shared" si="370"/>
        <v>381029.65948667302</v>
      </c>
      <c r="L325" s="5">
        <f t="shared" si="371"/>
        <v>67703.319723561493</v>
      </c>
      <c r="M325" s="5">
        <f t="shared" si="372"/>
        <v>15641.809564390611</v>
      </c>
      <c r="N325" s="15">
        <f t="shared" si="373"/>
        <v>1.7747002878734097E-3</v>
      </c>
      <c r="O325" s="15">
        <f t="shared" si="374"/>
        <v>2.2354926952103948E-3</v>
      </c>
      <c r="P325" s="15">
        <f t="shared" si="375"/>
        <v>2.0277553294232309E-3</v>
      </c>
      <c r="Q325" s="5">
        <f t="shared" si="376"/>
        <v>3425.9083288356146</v>
      </c>
      <c r="R325" s="5">
        <f t="shared" si="377"/>
        <v>4451.5873567990175</v>
      </c>
      <c r="S325" s="5">
        <f t="shared" si="378"/>
        <v>3226.2150061775528</v>
      </c>
      <c r="T325" s="5">
        <f t="shared" si="379"/>
        <v>7.7150689988087704</v>
      </c>
      <c r="U325" s="5">
        <f t="shared" si="380"/>
        <v>22.182057061162116</v>
      </c>
      <c r="V325" s="5">
        <f t="shared" si="381"/>
        <v>47.198605282897887</v>
      </c>
      <c r="W325" s="15">
        <f t="shared" si="382"/>
        <v>-1.0734613539272964E-2</v>
      </c>
      <c r="X325" s="15">
        <f t="shared" si="383"/>
        <v>-1.217998157191269E-2</v>
      </c>
      <c r="Y325" s="15">
        <f t="shared" si="384"/>
        <v>-9.7425357312937999E-3</v>
      </c>
      <c r="Z325" s="5">
        <f t="shared" si="406"/>
        <v>26.857518953944627</v>
      </c>
      <c r="AA325" s="5">
        <f t="shared" si="407"/>
        <v>13303.221573329425</v>
      </c>
      <c r="AB325" s="5">
        <f t="shared" si="408"/>
        <v>105021.03257882915</v>
      </c>
      <c r="AC325" s="16">
        <f t="shared" si="385"/>
        <v>0.77691414408563486</v>
      </c>
      <c r="AD325" s="16">
        <f t="shared" si="386"/>
        <v>3.1143392856348679</v>
      </c>
      <c r="AE325" s="16">
        <f t="shared" si="387"/>
        <v>32.300620134391096</v>
      </c>
      <c r="AF325" s="15">
        <f t="shared" si="388"/>
        <v>-4.0504037456468023E-3</v>
      </c>
      <c r="AG325" s="15">
        <f t="shared" si="389"/>
        <v>2.9673830763510267E-4</v>
      </c>
      <c r="AH325" s="15">
        <f t="shared" si="390"/>
        <v>9.7937136394747881E-3</v>
      </c>
      <c r="AI325" s="1">
        <f t="shared" si="354"/>
        <v>871139.1162657442</v>
      </c>
      <c r="AJ325" s="1">
        <f t="shared" si="355"/>
        <v>391760.83921056794</v>
      </c>
      <c r="AK325" s="1">
        <f t="shared" si="356"/>
        <v>133732.49356494649</v>
      </c>
      <c r="AL325" s="14">
        <f t="shared" si="391"/>
        <v>101.44642115895168</v>
      </c>
      <c r="AM325" s="14">
        <f t="shared" si="392"/>
        <v>25.491044825470222</v>
      </c>
      <c r="AN325" s="14">
        <f t="shared" si="393"/>
        <v>7.8910196924288964</v>
      </c>
      <c r="AO325" s="11">
        <f t="shared" si="394"/>
        <v>1.3809552847302668E-3</v>
      </c>
      <c r="AP325" s="11">
        <f t="shared" si="395"/>
        <v>1.7396394365913163E-3</v>
      </c>
      <c r="AQ325" s="11">
        <f t="shared" si="396"/>
        <v>1.578072466752068E-3</v>
      </c>
      <c r="AR325" s="1">
        <f t="shared" si="409"/>
        <v>444054.13993894093</v>
      </c>
      <c r="AS325" s="1">
        <f t="shared" si="397"/>
        <v>200684.15406762096</v>
      </c>
      <c r="AT325" s="1">
        <f t="shared" si="398"/>
        <v>68354.032642285543</v>
      </c>
      <c r="AU325" s="1">
        <f t="shared" si="357"/>
        <v>88810.827987788187</v>
      </c>
      <c r="AV325" s="1">
        <f t="shared" si="358"/>
        <v>40136.830813524197</v>
      </c>
      <c r="AW325" s="1">
        <f t="shared" si="359"/>
        <v>13670.806528457109</v>
      </c>
      <c r="AX325" s="17">
        <f t="shared" si="399"/>
        <v>0.99</v>
      </c>
      <c r="AY325" s="17">
        <v>0.05</v>
      </c>
      <c r="AZ325" s="17">
        <v>0</v>
      </c>
      <c r="BA325" s="2">
        <f t="shared" si="410"/>
        <v>5917.5555835556261</v>
      </c>
      <c r="BB325" s="17">
        <f t="shared" si="400"/>
        <v>2.5788355092474795E-7</v>
      </c>
      <c r="BC325" s="17">
        <f t="shared" si="401"/>
        <v>2.8264246790662512E-4</v>
      </c>
      <c r="BD325" s="17">
        <f t="shared" si="402"/>
        <v>6.5509731073322098E-3</v>
      </c>
      <c r="BE325" s="1">
        <f t="shared" si="403"/>
        <v>26.588936838292824</v>
      </c>
      <c r="BF325" s="1">
        <f t="shared" si="404"/>
        <v>661.40102328987689</v>
      </c>
      <c r="BG325" s="1">
        <f t="shared" si="405"/>
        <v>-687.98996012816963</v>
      </c>
      <c r="BH325" s="12">
        <f t="shared" si="350"/>
        <v>0.85275381249220028</v>
      </c>
      <c r="BI325" s="2">
        <f t="shared" si="351"/>
        <v>5.1060936432707518E-8</v>
      </c>
      <c r="BJ325" s="2">
        <f t="shared" si="343"/>
        <v>2.818436002599817E-6</v>
      </c>
      <c r="BK325" s="2">
        <f t="shared" si="344"/>
        <v>-4.2915248652989834E-6</v>
      </c>
      <c r="BL325" s="2">
        <f t="shared" si="352"/>
        <v>2.2673820212102871E-2</v>
      </c>
      <c r="BM325" s="2">
        <f t="shared" si="345"/>
        <v>0.56561544497547145</v>
      </c>
      <c r="BN325" s="2">
        <f t="shared" si="346"/>
        <v>-0.2933430307278268</v>
      </c>
      <c r="BO325" s="2">
        <f t="shared" si="347"/>
        <v>3273672.4437830802</v>
      </c>
      <c r="BP325" s="2">
        <f t="shared" si="348"/>
        <v>150.85380105970478</v>
      </c>
      <c r="BQ325" s="2">
        <f t="shared" si="349"/>
        <v>0</v>
      </c>
      <c r="BR325" s="11">
        <f t="shared" si="353"/>
        <v>3.1928589291260606E-2</v>
      </c>
      <c r="BS325" s="11"/>
      <c r="BT325" s="11"/>
    </row>
    <row r="326" spans="1:72" x14ac:dyDescent="0.3">
      <c r="A326" s="2">
        <f t="shared" si="360"/>
        <v>2280</v>
      </c>
      <c r="B326" s="5">
        <f t="shared" si="361"/>
        <v>1165.4057122506588</v>
      </c>
      <c r="C326" s="5">
        <f t="shared" si="362"/>
        <v>2964.1700947217687</v>
      </c>
      <c r="D326" s="5">
        <f t="shared" si="363"/>
        <v>4369.9569063806321</v>
      </c>
      <c r="E326" s="15">
        <f t="shared" si="364"/>
        <v>3.971928299251956E-9</v>
      </c>
      <c r="F326" s="15">
        <f t="shared" si="365"/>
        <v>7.8249650890875896E-9</v>
      </c>
      <c r="G326" s="15">
        <f t="shared" si="366"/>
        <v>1.5974387878631828E-8</v>
      </c>
      <c r="H326" s="5">
        <f t="shared" si="367"/>
        <v>444834.32748315972</v>
      </c>
      <c r="I326" s="5">
        <f t="shared" si="368"/>
        <v>201128.29947006906</v>
      </c>
      <c r="J326" s="5">
        <f t="shared" si="369"/>
        <v>68491.253727358635</v>
      </c>
      <c r="K326" s="5">
        <f t="shared" si="370"/>
        <v>381699.11371387163</v>
      </c>
      <c r="L326" s="5">
        <f t="shared" si="371"/>
        <v>67853.157222054739</v>
      </c>
      <c r="M326" s="5">
        <f t="shared" si="372"/>
        <v>15673.210330141619</v>
      </c>
      <c r="N326" s="15">
        <f t="shared" si="373"/>
        <v>1.756960936060814E-3</v>
      </c>
      <c r="O326" s="15">
        <f t="shared" si="374"/>
        <v>2.2131484704892568E-3</v>
      </c>
      <c r="P326" s="15">
        <f t="shared" si="375"/>
        <v>2.0074893267141292E-3</v>
      </c>
      <c r="Q326" s="5">
        <f t="shared" si="376"/>
        <v>3395.0871138465345</v>
      </c>
      <c r="R326" s="5">
        <f t="shared" si="377"/>
        <v>4407.0991655950711</v>
      </c>
      <c r="S326" s="5">
        <f t="shared" si="378"/>
        <v>3201.1970360999471</v>
      </c>
      <c r="T326" s="5">
        <f t="shared" si="379"/>
        <v>7.632250714677733</v>
      </c>
      <c r="U326" s="5">
        <f t="shared" si="380"/>
        <v>21.911880014930045</v>
      </c>
      <c r="V326" s="5">
        <f t="shared" si="381"/>
        <v>46.738771184462024</v>
      </c>
      <c r="W326" s="15">
        <f t="shared" si="382"/>
        <v>-1.0734613539272964E-2</v>
      </c>
      <c r="X326" s="15">
        <f t="shared" si="383"/>
        <v>-1.217998157191269E-2</v>
      </c>
      <c r="Y326" s="15">
        <f t="shared" si="384"/>
        <v>-9.7425357312937999E-3</v>
      </c>
      <c r="Z326" s="5">
        <f t="shared" si="406"/>
        <v>26.508559340090624</v>
      </c>
      <c r="AA326" s="5">
        <f t="shared" si="407"/>
        <v>13174.473930661065</v>
      </c>
      <c r="AB326" s="5">
        <f t="shared" si="408"/>
        <v>105229.33599745683</v>
      </c>
      <c r="AC326" s="16">
        <f t="shared" si="385"/>
        <v>0.77376732812638438</v>
      </c>
      <c r="AD326" s="16">
        <f t="shared" si="386"/>
        <v>3.1152634294038886</v>
      </c>
      <c r="AE326" s="16">
        <f t="shared" si="387"/>
        <v>32.616963158364776</v>
      </c>
      <c r="AF326" s="15">
        <f t="shared" si="388"/>
        <v>-4.0504037456468023E-3</v>
      </c>
      <c r="AG326" s="15">
        <f t="shared" si="389"/>
        <v>2.9673830763510267E-4</v>
      </c>
      <c r="AH326" s="15">
        <f t="shared" si="390"/>
        <v>9.7937136394747881E-3</v>
      </c>
      <c r="AI326" s="1">
        <f t="shared" si="354"/>
        <v>872836.0326269581</v>
      </c>
      <c r="AJ326" s="1">
        <f t="shared" si="355"/>
        <v>392721.58610303537</v>
      </c>
      <c r="AK326" s="1">
        <f t="shared" si="356"/>
        <v>134030.05073690895</v>
      </c>
      <c r="AL326" s="14">
        <f t="shared" si="391"/>
        <v>101.58511320065394</v>
      </c>
      <c r="AM326" s="14">
        <f t="shared" si="392"/>
        <v>25.534946600059946</v>
      </c>
      <c r="AN326" s="14">
        <f t="shared" si="393"/>
        <v>7.9033477673310051</v>
      </c>
      <c r="AO326" s="11">
        <f t="shared" si="394"/>
        <v>1.3671457318829641E-3</v>
      </c>
      <c r="AP326" s="11">
        <f t="shared" si="395"/>
        <v>1.7222430422254031E-3</v>
      </c>
      <c r="AQ326" s="11">
        <f t="shared" si="396"/>
        <v>1.5622917420845474E-3</v>
      </c>
      <c r="AR326" s="1">
        <f t="shared" si="409"/>
        <v>444834.32748315972</v>
      </c>
      <c r="AS326" s="1">
        <f t="shared" si="397"/>
        <v>201128.29947006906</v>
      </c>
      <c r="AT326" s="1">
        <f t="shared" si="398"/>
        <v>68491.253727358635</v>
      </c>
      <c r="AU326" s="1">
        <f t="shared" si="357"/>
        <v>88966.865496631945</v>
      </c>
      <c r="AV326" s="1">
        <f t="shared" si="358"/>
        <v>40225.659894013814</v>
      </c>
      <c r="AW326" s="1">
        <f t="shared" si="359"/>
        <v>13698.250745471727</v>
      </c>
      <c r="AX326" s="17">
        <f t="shared" si="399"/>
        <v>0.99</v>
      </c>
      <c r="AY326" s="17">
        <v>0.05</v>
      </c>
      <c r="AZ326" s="17">
        <v>0</v>
      </c>
      <c r="BA326" s="2">
        <f t="shared" si="410"/>
        <v>5921.5159243728995</v>
      </c>
      <c r="BB326" s="17">
        <f t="shared" si="400"/>
        <v>2.5113489853686857E-7</v>
      </c>
      <c r="BC326" s="17">
        <f t="shared" si="401"/>
        <v>2.760446514914389E-4</v>
      </c>
      <c r="BD326" s="17">
        <f t="shared" si="402"/>
        <v>6.4747193745878281E-3</v>
      </c>
      <c r="BE326" s="1">
        <f t="shared" si="403"/>
        <v>26.243467089465359</v>
      </c>
      <c r="BF326" s="1">
        <f t="shared" si="404"/>
        <v>655.08695346828085</v>
      </c>
      <c r="BG326" s="1">
        <f t="shared" si="405"/>
        <v>-681.33042055774615</v>
      </c>
      <c r="BH326" s="12">
        <f t="shared" si="350"/>
        <v>0.8428479440544171</v>
      </c>
      <c r="BI326" s="2">
        <f t="shared" si="351"/>
        <v>4.972470360342625E-8</v>
      </c>
      <c r="BJ326" s="2">
        <f t="shared" ref="BJ326:BJ346" si="411">BJ$5*BC326^2+BF326*$BH326/AS326/1000</f>
        <v>2.7528264499526862E-6</v>
      </c>
      <c r="BK326" s="2">
        <f t="shared" ref="BK326:BK346" si="412">BK$5*BD326^2+BG326*$BH326/AT326/1000</f>
        <v>-4.192199097966301E-6</v>
      </c>
      <c r="BL326" s="2">
        <f t="shared" si="352"/>
        <v>2.2119255086729565E-2</v>
      </c>
      <c r="BM326" s="2">
        <f t="shared" ref="BM326:BM346" si="413">BJ326*AS326</f>
        <v>0.55367130261521091</v>
      </c>
      <c r="BN326" s="2">
        <f t="shared" ref="BN326:BN346" si="414">BK326*AT326</f>
        <v>-0.2871289720944139</v>
      </c>
      <c r="BO326" s="2">
        <f t="shared" ref="BO326:BO346" si="415">2*BI$5*AX326*AR326/Z326*1000</f>
        <v>3322594.6273308313</v>
      </c>
      <c r="BP326" s="2">
        <f t="shared" ref="BP326:BP346" si="416">2*BJ$5*AY326*AS326/AA326*1000</f>
        <v>152.66514665301474</v>
      </c>
      <c r="BQ326" s="2">
        <f t="shared" ref="BQ326:BQ346" si="417">2*BK$5*AZ326*AT326/AB326*1000</f>
        <v>0</v>
      </c>
      <c r="BR326" s="11">
        <f t="shared" si="353"/>
        <v>3.1909354194687961E-2</v>
      </c>
      <c r="BS326" s="11"/>
      <c r="BT326" s="11"/>
    </row>
    <row r="327" spans="1:72" x14ac:dyDescent="0.3">
      <c r="A327" s="2">
        <f t="shared" si="360"/>
        <v>2281</v>
      </c>
      <c r="B327" s="5">
        <f t="shared" si="361"/>
        <v>1165.4057166481214</v>
      </c>
      <c r="C327" s="5">
        <f t="shared" si="362"/>
        <v>2964.1701167565698</v>
      </c>
      <c r="D327" s="5">
        <f t="shared" si="363"/>
        <v>4369.9569726976497</v>
      </c>
      <c r="E327" s="15">
        <f t="shared" si="364"/>
        <v>3.7733318842893578E-9</v>
      </c>
      <c r="F327" s="15">
        <f t="shared" si="365"/>
        <v>7.4337168346332098E-9</v>
      </c>
      <c r="G327" s="15">
        <f t="shared" si="366"/>
        <v>1.5175668484700237E-8</v>
      </c>
      <c r="H327" s="5">
        <f t="shared" si="367"/>
        <v>445608.07347512431</v>
      </c>
      <c r="I327" s="5">
        <f t="shared" si="368"/>
        <v>201568.978602313</v>
      </c>
      <c r="J327" s="5">
        <f t="shared" si="369"/>
        <v>68627.376051290936</v>
      </c>
      <c r="K327" s="5">
        <f t="shared" si="370"/>
        <v>382363.04070719582</v>
      </c>
      <c r="L327" s="5">
        <f t="shared" si="371"/>
        <v>68001.825355041423</v>
      </c>
      <c r="M327" s="5">
        <f t="shared" si="372"/>
        <v>15704.359672202007</v>
      </c>
      <c r="N327" s="15">
        <f t="shared" si="373"/>
        <v>1.7393988339775568E-3</v>
      </c>
      <c r="O327" s="15">
        <f t="shared" si="374"/>
        <v>2.1910274933878426E-3</v>
      </c>
      <c r="P327" s="15">
        <f t="shared" si="375"/>
        <v>1.9874257669141304E-3</v>
      </c>
      <c r="Q327" s="5">
        <f t="shared" si="376"/>
        <v>3364.4841967093907</v>
      </c>
      <c r="R327" s="5">
        <f t="shared" si="377"/>
        <v>4362.9592760225496</v>
      </c>
      <c r="S327" s="5">
        <f t="shared" si="378"/>
        <v>3176.3094658793211</v>
      </c>
      <c r="T327" s="5">
        <f t="shared" si="379"/>
        <v>7.5503214528208273</v>
      </c>
      <c r="U327" s="5">
        <f t="shared" si="380"/>
        <v>21.644993720142235</v>
      </c>
      <c r="V327" s="5">
        <f t="shared" si="381"/>
        <v>46.283417036160635</v>
      </c>
      <c r="W327" s="15">
        <f t="shared" si="382"/>
        <v>-1.0734613539272964E-2</v>
      </c>
      <c r="X327" s="15">
        <f t="shared" si="383"/>
        <v>-1.217998157191269E-2</v>
      </c>
      <c r="Y327" s="15">
        <f t="shared" si="384"/>
        <v>-9.7425357312937999E-3</v>
      </c>
      <c r="Z327" s="5">
        <f t="shared" si="406"/>
        <v>26.163670438809255</v>
      </c>
      <c r="AA327" s="5">
        <f t="shared" si="407"/>
        <v>13046.681419015737</v>
      </c>
      <c r="AB327" s="5">
        <f t="shared" si="408"/>
        <v>105435.9200020625</v>
      </c>
      <c r="AC327" s="16">
        <f t="shared" si="385"/>
        <v>0.77063325804228211</v>
      </c>
      <c r="AD327" s="16">
        <f t="shared" si="386"/>
        <v>3.1161878474017675</v>
      </c>
      <c r="AE327" s="16">
        <f t="shared" si="387"/>
        <v>32.936404355327099</v>
      </c>
      <c r="AF327" s="15">
        <f t="shared" si="388"/>
        <v>-4.0504037456468023E-3</v>
      </c>
      <c r="AG327" s="15">
        <f t="shared" si="389"/>
        <v>2.9673830763510267E-4</v>
      </c>
      <c r="AH327" s="15">
        <f t="shared" si="390"/>
        <v>9.7937136394747881E-3</v>
      </c>
      <c r="AI327" s="1">
        <f t="shared" si="354"/>
        <v>874519.29486089421</v>
      </c>
      <c r="AJ327" s="1">
        <f t="shared" si="355"/>
        <v>393675.08738674567</v>
      </c>
      <c r="AK327" s="1">
        <f t="shared" si="356"/>
        <v>134325.29640868978</v>
      </c>
      <c r="AL327" s="14">
        <f t="shared" si="391"/>
        <v>101.72260603804972</v>
      </c>
      <c r="AM327" s="14">
        <f t="shared" si="392"/>
        <v>25.578484210334341</v>
      </c>
      <c r="AN327" s="14">
        <f t="shared" si="393"/>
        <v>7.9155716289332112</v>
      </c>
      <c r="AO327" s="11">
        <f t="shared" si="394"/>
        <v>1.3534742745641346E-3</v>
      </c>
      <c r="AP327" s="11">
        <f t="shared" si="395"/>
        <v>1.7050206118031492E-3</v>
      </c>
      <c r="AQ327" s="11">
        <f t="shared" si="396"/>
        <v>1.5466688246637019E-3</v>
      </c>
      <c r="AR327" s="1">
        <f t="shared" si="409"/>
        <v>445608.07347512431</v>
      </c>
      <c r="AS327" s="1">
        <f t="shared" si="397"/>
        <v>201568.978602313</v>
      </c>
      <c r="AT327" s="1">
        <f t="shared" si="398"/>
        <v>68627.376051290936</v>
      </c>
      <c r="AU327" s="1">
        <f t="shared" si="357"/>
        <v>89121.614695024866</v>
      </c>
      <c r="AV327" s="1">
        <f t="shared" si="358"/>
        <v>40313.7957204626</v>
      </c>
      <c r="AW327" s="1">
        <f t="shared" si="359"/>
        <v>13725.475210258188</v>
      </c>
      <c r="AX327" s="17">
        <f t="shared" si="399"/>
        <v>0.99</v>
      </c>
      <c r="AY327" s="17">
        <v>0.05</v>
      </c>
      <c r="AZ327" s="17">
        <v>0</v>
      </c>
      <c r="BA327" s="2">
        <f t="shared" si="410"/>
        <v>5925.4382545758526</v>
      </c>
      <c r="BB327" s="17">
        <f t="shared" si="400"/>
        <v>2.4456178060648084E-7</v>
      </c>
      <c r="BC327" s="17">
        <f t="shared" si="401"/>
        <v>2.6959965427996872E-4</v>
      </c>
      <c r="BD327" s="17">
        <f t="shared" si="402"/>
        <v>6.399324987853363E-3</v>
      </c>
      <c r="BE327" s="1">
        <f t="shared" si="403"/>
        <v>25.902027335787334</v>
      </c>
      <c r="BF327" s="1">
        <f t="shared" si="404"/>
        <v>648.81669015071941</v>
      </c>
      <c r="BG327" s="1">
        <f t="shared" si="405"/>
        <v>-674.71871748650676</v>
      </c>
      <c r="BH327" s="12">
        <f t="shared" ref="BH327:BH346" si="418">1000*SUMPRODUCT(AX327:AZ327,Z327:AB327)/(Z327*Z327/2/BI$5/AR327+AA327*AA327/2/BJ$5/AS327+AB327*AB327/2/BK$5/AT327)</f>
        <v>0.83305363562483203</v>
      </c>
      <c r="BI327" s="2">
        <f t="shared" ref="BI327:BI346" si="419">BI$5*BB327^2+BE327*$BH327/AR327/1000</f>
        <v>4.8423226579036767E-8</v>
      </c>
      <c r="BJ327" s="2">
        <f t="shared" si="411"/>
        <v>2.6887281454409002E-6</v>
      </c>
      <c r="BK327" s="2">
        <f t="shared" si="412"/>
        <v>-4.095136030016443E-6</v>
      </c>
      <c r="BL327" s="2">
        <f t="shared" ref="BL327:BL346" si="420">BI327*AR327</f>
        <v>2.1577780707334009E-2</v>
      </c>
      <c r="BM327" s="2">
        <f t="shared" si="413"/>
        <v>0.54196418601581353</v>
      </c>
      <c r="BN327" s="2">
        <f t="shared" si="414"/>
        <v>-0.28103844031312908</v>
      </c>
      <c r="BO327" s="2">
        <f t="shared" si="415"/>
        <v>3372248.5059741531</v>
      </c>
      <c r="BP327" s="2">
        <f t="shared" si="416"/>
        <v>154.49827594358453</v>
      </c>
      <c r="BQ327" s="2">
        <f t="shared" si="417"/>
        <v>0</v>
      </c>
      <c r="BR327" s="11">
        <f t="shared" si="353"/>
        <v>3.1890310450544107E-2</v>
      </c>
      <c r="BS327" s="11"/>
      <c r="BT327" s="11"/>
    </row>
    <row r="328" spans="1:72" x14ac:dyDescent="0.3">
      <c r="A328" s="2">
        <f t="shared" si="360"/>
        <v>2282</v>
      </c>
      <c r="B328" s="5">
        <f t="shared" si="361"/>
        <v>1165.4057208257107</v>
      </c>
      <c r="C328" s="5">
        <f t="shared" si="362"/>
        <v>2964.1701376896308</v>
      </c>
      <c r="D328" s="5">
        <f t="shared" si="363"/>
        <v>4369.957035698817</v>
      </c>
      <c r="E328" s="15">
        <f t="shared" si="364"/>
        <v>3.5846652900748897E-9</v>
      </c>
      <c r="F328" s="15">
        <f t="shared" si="365"/>
        <v>7.0620309929015493E-9</v>
      </c>
      <c r="G328" s="15">
        <f t="shared" si="366"/>
        <v>1.4416885060465224E-8</v>
      </c>
      <c r="H328" s="5">
        <f t="shared" si="367"/>
        <v>446375.4176193907</v>
      </c>
      <c r="I328" s="5">
        <f t="shared" si="368"/>
        <v>202006.20885053082</v>
      </c>
      <c r="J328" s="5">
        <f t="shared" si="369"/>
        <v>68762.405703100376</v>
      </c>
      <c r="K328" s="5">
        <f t="shared" si="370"/>
        <v>383021.4745325995</v>
      </c>
      <c r="L328" s="5">
        <f t="shared" si="371"/>
        <v>68149.329986834331</v>
      </c>
      <c r="M328" s="5">
        <f t="shared" si="372"/>
        <v>15735.258983411106</v>
      </c>
      <c r="N328" s="15">
        <f t="shared" si="373"/>
        <v>1.7220122117083125E-3</v>
      </c>
      <c r="O328" s="15">
        <f t="shared" si="374"/>
        <v>2.1691275347797134E-3</v>
      </c>
      <c r="P328" s="15">
        <f t="shared" si="375"/>
        <v>1.9675626293629289E-3</v>
      </c>
      <c r="Q328" s="5">
        <f t="shared" si="376"/>
        <v>3334.0992609765776</v>
      </c>
      <c r="R328" s="5">
        <f t="shared" si="377"/>
        <v>4319.1670889489224</v>
      </c>
      <c r="S328" s="5">
        <f t="shared" si="378"/>
        <v>3151.5529038217865</v>
      </c>
      <c r="T328" s="5">
        <f t="shared" si="379"/>
        <v>7.4692716699275135</v>
      </c>
      <c r="U328" s="5">
        <f t="shared" si="380"/>
        <v>21.381358095506737</v>
      </c>
      <c r="V328" s="5">
        <f t="shared" si="381"/>
        <v>45.832499191919467</v>
      </c>
      <c r="W328" s="15">
        <f t="shared" si="382"/>
        <v>-1.0734613539272964E-2</v>
      </c>
      <c r="X328" s="15">
        <f t="shared" si="383"/>
        <v>-1.217998157191269E-2</v>
      </c>
      <c r="Y328" s="15">
        <f t="shared" si="384"/>
        <v>-9.7425357312937999E-3</v>
      </c>
      <c r="Z328" s="5">
        <f t="shared" si="406"/>
        <v>25.822815984734376</v>
      </c>
      <c r="AA328" s="5">
        <f t="shared" si="407"/>
        <v>12919.843316056751</v>
      </c>
      <c r="AB328" s="5">
        <f t="shared" si="408"/>
        <v>105640.79415729649</v>
      </c>
      <c r="AC328" s="16">
        <f t="shared" si="385"/>
        <v>0.76751188220738764</v>
      </c>
      <c r="AD328" s="16">
        <f t="shared" si="386"/>
        <v>3.1171125397098787</v>
      </c>
      <c r="AE328" s="16">
        <f t="shared" si="387"/>
        <v>33.258974067897121</v>
      </c>
      <c r="AF328" s="15">
        <f t="shared" si="388"/>
        <v>-4.0504037456468023E-3</v>
      </c>
      <c r="AG328" s="15">
        <f t="shared" si="389"/>
        <v>2.9673830763510267E-4</v>
      </c>
      <c r="AH328" s="15">
        <f t="shared" si="390"/>
        <v>9.7937136394747881E-3</v>
      </c>
      <c r="AI328" s="1">
        <f t="shared" si="354"/>
        <v>876188.98006982973</v>
      </c>
      <c r="AJ328" s="1">
        <f t="shared" si="355"/>
        <v>394621.37436853372</v>
      </c>
      <c r="AK328" s="1">
        <f t="shared" si="356"/>
        <v>134618.24197807899</v>
      </c>
      <c r="AL328" s="14">
        <f t="shared" si="391"/>
        <v>101.85890817915971</v>
      </c>
      <c r="AM328" s="14">
        <f t="shared" si="392"/>
        <v>25.621659934703672</v>
      </c>
      <c r="AN328" s="14">
        <f t="shared" si="393"/>
        <v>7.9276919691223968</v>
      </c>
      <c r="AO328" s="11">
        <f t="shared" si="394"/>
        <v>1.3399395318184932E-3</v>
      </c>
      <c r="AP328" s="11">
        <f t="shared" si="395"/>
        <v>1.6879704056851177E-3</v>
      </c>
      <c r="AQ328" s="11">
        <f t="shared" si="396"/>
        <v>1.5312021364170649E-3</v>
      </c>
      <c r="AR328" s="1">
        <f t="shared" si="409"/>
        <v>446375.4176193907</v>
      </c>
      <c r="AS328" s="1">
        <f t="shared" si="397"/>
        <v>202006.20885053082</v>
      </c>
      <c r="AT328" s="1">
        <f t="shared" si="398"/>
        <v>68762.405703100376</v>
      </c>
      <c r="AU328" s="1">
        <f t="shared" si="357"/>
        <v>89275.083523878144</v>
      </c>
      <c r="AV328" s="1">
        <f t="shared" si="358"/>
        <v>40401.241770106164</v>
      </c>
      <c r="AW328" s="1">
        <f t="shared" si="359"/>
        <v>13752.481140620075</v>
      </c>
      <c r="AX328" s="17">
        <f t="shared" si="399"/>
        <v>0.99</v>
      </c>
      <c r="AY328" s="17">
        <v>0.05</v>
      </c>
      <c r="AZ328" s="17">
        <v>0</v>
      </c>
      <c r="BA328" s="2">
        <f t="shared" si="410"/>
        <v>5929.3230144668996</v>
      </c>
      <c r="BB328" s="17">
        <f t="shared" si="400"/>
        <v>2.3815967944004106E-7</v>
      </c>
      <c r="BC328" s="17">
        <f t="shared" si="401"/>
        <v>2.6330398673924039E-4</v>
      </c>
      <c r="BD328" s="17">
        <f t="shared" si="402"/>
        <v>6.3247811279205368E-3</v>
      </c>
      <c r="BE328" s="1">
        <f t="shared" si="403"/>
        <v>25.564581674933457</v>
      </c>
      <c r="BF328" s="1">
        <f t="shared" si="404"/>
        <v>642.5903195496735</v>
      </c>
      <c r="BG328" s="1">
        <f t="shared" si="405"/>
        <v>-668.15490122460699</v>
      </c>
      <c r="BH328" s="12">
        <f t="shared" si="418"/>
        <v>0.82336973963641158</v>
      </c>
      <c r="BI328" s="2">
        <f t="shared" si="419"/>
        <v>4.7155610857124845E-8</v>
      </c>
      <c r="BJ328" s="2">
        <f t="shared" si="411"/>
        <v>2.6261069684491261E-6</v>
      </c>
      <c r="BK328" s="2">
        <f t="shared" si="412"/>
        <v>-4.0002856316099795E-6</v>
      </c>
      <c r="BL328" s="2">
        <f t="shared" si="420"/>
        <v>2.1049105489446579E-2</v>
      </c>
      <c r="BM328" s="2">
        <f t="shared" si="413"/>
        <v>0.53048991273236856</v>
      </c>
      <c r="BN328" s="2">
        <f t="shared" si="414"/>
        <v>-0.27506926352904854</v>
      </c>
      <c r="BO328" s="2">
        <f t="shared" si="415"/>
        <v>3422645.0260455008</v>
      </c>
      <c r="BP328" s="2">
        <f t="shared" si="416"/>
        <v>156.35345097372661</v>
      </c>
      <c r="BQ328" s="2">
        <f t="shared" si="417"/>
        <v>0</v>
      </c>
      <c r="BR328" s="11">
        <f t="shared" ref="BR328:BR346" si="421">SUM(H328:J328)*SUM(B327:D327)/SUM(H327:J327)/SUM(B328:D328)-1+BR$5</f>
        <v>3.1871456164923567E-2</v>
      </c>
      <c r="BS328" s="11"/>
      <c r="BT328" s="11"/>
    </row>
    <row r="329" spans="1:72" x14ac:dyDescent="0.3">
      <c r="A329" s="2">
        <f t="shared" si="360"/>
        <v>2283</v>
      </c>
      <c r="B329" s="5">
        <f t="shared" si="361"/>
        <v>1165.4057247944206</v>
      </c>
      <c r="C329" s="5">
        <f t="shared" si="362"/>
        <v>2964.1701575760389</v>
      </c>
      <c r="D329" s="5">
        <f t="shared" si="363"/>
        <v>4369.9570955499266</v>
      </c>
      <c r="E329" s="15">
        <f t="shared" si="364"/>
        <v>3.4054320255711452E-9</v>
      </c>
      <c r="F329" s="15">
        <f t="shared" si="365"/>
        <v>6.7089294432564718E-9</v>
      </c>
      <c r="G329" s="15">
        <f t="shared" si="366"/>
        <v>1.3696040807441962E-8</v>
      </c>
      <c r="H329" s="5">
        <f t="shared" si="367"/>
        <v>447136.39964916429</v>
      </c>
      <c r="I329" s="5">
        <f t="shared" si="368"/>
        <v>202440.00771219013</v>
      </c>
      <c r="J329" s="5">
        <f t="shared" si="369"/>
        <v>68896.348793307814</v>
      </c>
      <c r="K329" s="5">
        <f t="shared" si="370"/>
        <v>383674.44928077719</v>
      </c>
      <c r="L329" s="5">
        <f t="shared" si="371"/>
        <v>68295.677019343639</v>
      </c>
      <c r="M329" s="5">
        <f t="shared" si="372"/>
        <v>15765.909661554175</v>
      </c>
      <c r="N329" s="15">
        <f t="shared" si="373"/>
        <v>1.7047993169951869E-3</v>
      </c>
      <c r="O329" s="15">
        <f t="shared" si="374"/>
        <v>2.1474463877719785E-3</v>
      </c>
      <c r="P329" s="15">
        <f t="shared" si="375"/>
        <v>1.9478979135572061E-3</v>
      </c>
      <c r="Q329" s="5">
        <f t="shared" si="376"/>
        <v>3303.931960079788</v>
      </c>
      <c r="R329" s="5">
        <f t="shared" si="377"/>
        <v>4275.7219503297829</v>
      </c>
      <c r="S329" s="5">
        <f t="shared" si="378"/>
        <v>3126.9279247145892</v>
      </c>
      <c r="T329" s="5">
        <f t="shared" si="379"/>
        <v>7.3890919251310017</v>
      </c>
      <c r="U329" s="5">
        <f t="shared" si="380"/>
        <v>21.120933547920998</v>
      </c>
      <c r="V329" s="5">
        <f t="shared" si="381"/>
        <v>45.3859744308877</v>
      </c>
      <c r="W329" s="15">
        <f t="shared" si="382"/>
        <v>-1.0734613539272964E-2</v>
      </c>
      <c r="X329" s="15">
        <f t="shared" si="383"/>
        <v>-1.217998157191269E-2</v>
      </c>
      <c r="Y329" s="15">
        <f t="shared" si="384"/>
        <v>-9.7425357312937999E-3</v>
      </c>
      <c r="Z329" s="5">
        <f t="shared" si="406"/>
        <v>25.485959748521157</v>
      </c>
      <c r="AA329" s="5">
        <f t="shared" si="407"/>
        <v>12793.958730803157</v>
      </c>
      <c r="AB329" s="5">
        <f t="shared" si="408"/>
        <v>105843.96806150426</v>
      </c>
      <c r="AC329" s="16">
        <f t="shared" si="385"/>
        <v>0.76440314920486641</v>
      </c>
      <c r="AD329" s="16">
        <f t="shared" si="386"/>
        <v>3.1180375064096202</v>
      </c>
      <c r="AE329" s="16">
        <f t="shared" si="387"/>
        <v>33.584702935860825</v>
      </c>
      <c r="AF329" s="15">
        <f t="shared" si="388"/>
        <v>-4.0504037456468023E-3</v>
      </c>
      <c r="AG329" s="15">
        <f t="shared" si="389"/>
        <v>2.9673830763510267E-4</v>
      </c>
      <c r="AH329" s="15">
        <f t="shared" si="390"/>
        <v>9.7937136394747881E-3</v>
      </c>
      <c r="AI329" s="1">
        <f t="shared" si="354"/>
        <v>877845.16558672488</v>
      </c>
      <c r="AJ329" s="1">
        <f t="shared" si="355"/>
        <v>395560.47870178649</v>
      </c>
      <c r="AK329" s="1">
        <f t="shared" si="356"/>
        <v>134908.89892089117</v>
      </c>
      <c r="AL329" s="14">
        <f t="shared" si="391"/>
        <v>101.99402810911947</v>
      </c>
      <c r="AM329" s="14">
        <f t="shared" si="392"/>
        <v>25.664476052380834</v>
      </c>
      <c r="AN329" s="14">
        <f t="shared" si="393"/>
        <v>7.9397094790135743</v>
      </c>
      <c r="AO329" s="11">
        <f t="shared" si="394"/>
        <v>1.3265401365003082E-3</v>
      </c>
      <c r="AP329" s="11">
        <f t="shared" si="395"/>
        <v>1.6710907016282664E-3</v>
      </c>
      <c r="AQ329" s="11">
        <f t="shared" si="396"/>
        <v>1.5158901150528943E-3</v>
      </c>
      <c r="AR329" s="1">
        <f t="shared" si="409"/>
        <v>447136.39964916429</v>
      </c>
      <c r="AS329" s="1">
        <f t="shared" si="397"/>
        <v>202440.00771219013</v>
      </c>
      <c r="AT329" s="1">
        <f t="shared" si="398"/>
        <v>68896.348793307814</v>
      </c>
      <c r="AU329" s="1">
        <f t="shared" si="357"/>
        <v>89427.279929832861</v>
      </c>
      <c r="AV329" s="1">
        <f t="shared" si="358"/>
        <v>40488.001542438025</v>
      </c>
      <c r="AW329" s="1">
        <f t="shared" si="359"/>
        <v>13779.269758661563</v>
      </c>
      <c r="AX329" s="17">
        <f t="shared" si="399"/>
        <v>0.99</v>
      </c>
      <c r="AY329" s="17">
        <v>0.05</v>
      </c>
      <c r="AZ329" s="17">
        <v>0</v>
      </c>
      <c r="BA329" s="2">
        <f t="shared" si="410"/>
        <v>5933.1706376027978</v>
      </c>
      <c r="BB329" s="17">
        <f t="shared" si="400"/>
        <v>2.3192419144186954E-7</v>
      </c>
      <c r="BC329" s="17">
        <f t="shared" si="401"/>
        <v>2.5715423688886979E-4</v>
      </c>
      <c r="BD329" s="17">
        <f t="shared" si="402"/>
        <v>6.2510790383605791E-3</v>
      </c>
      <c r="BE329" s="1">
        <f t="shared" si="403"/>
        <v>25.231094240225339</v>
      </c>
      <c r="BF329" s="1">
        <f t="shared" si="404"/>
        <v>636.40791584595047</v>
      </c>
      <c r="BG329" s="1">
        <f t="shared" si="405"/>
        <v>-661.63901008617586</v>
      </c>
      <c r="BH329" s="12">
        <f t="shared" si="418"/>
        <v>0.81379511681037198</v>
      </c>
      <c r="BI329" s="2">
        <f t="shared" si="419"/>
        <v>4.5920984526607113E-8</v>
      </c>
      <c r="BJ329" s="2">
        <f t="shared" si="411"/>
        <v>2.5649295387337088E-6</v>
      </c>
      <c r="BK329" s="2">
        <f t="shared" si="412"/>
        <v>-3.9075989143831026E-6</v>
      </c>
      <c r="BL329" s="2">
        <f t="shared" si="420"/>
        <v>2.0532943689572088E-2</v>
      </c>
      <c r="BM329" s="2">
        <f t="shared" si="413"/>
        <v>0.51924435560247628</v>
      </c>
      <c r="BN329" s="2">
        <f t="shared" si="414"/>
        <v>-0.26921929774968917</v>
      </c>
      <c r="BO329" s="2">
        <f t="shared" si="415"/>
        <v>3473795.2976509635</v>
      </c>
      <c r="BP329" s="2">
        <f t="shared" si="416"/>
        <v>158.23093693806354</v>
      </c>
      <c r="BQ329" s="2">
        <f t="shared" si="417"/>
        <v>0</v>
      </c>
      <c r="BR329" s="11">
        <f t="shared" si="421"/>
        <v>3.1852789462467584E-2</v>
      </c>
      <c r="BS329" s="11"/>
      <c r="BT329" s="11"/>
    </row>
    <row r="330" spans="1:72" x14ac:dyDescent="0.3">
      <c r="A330" s="2">
        <f t="shared" si="360"/>
        <v>2284</v>
      </c>
      <c r="B330" s="5">
        <f t="shared" si="361"/>
        <v>1165.405728564695</v>
      </c>
      <c r="C330" s="5">
        <f t="shared" si="362"/>
        <v>2964.1701764681275</v>
      </c>
      <c r="D330" s="5">
        <f t="shared" si="363"/>
        <v>4369.9571524084813</v>
      </c>
      <c r="E330" s="15">
        <f t="shared" si="364"/>
        <v>3.2351604242925876E-9</v>
      </c>
      <c r="F330" s="15">
        <f t="shared" si="365"/>
        <v>6.3734829710936477E-9</v>
      </c>
      <c r="G330" s="15">
        <f t="shared" si="366"/>
        <v>1.3011238767069864E-8</v>
      </c>
      <c r="H330" s="5">
        <f t="shared" si="367"/>
        <v>447891.05931935308</v>
      </c>
      <c r="I330" s="5">
        <f t="shared" si="368"/>
        <v>202870.39279083218</v>
      </c>
      <c r="J330" s="5">
        <f t="shared" si="369"/>
        <v>69029.211452491232</v>
      </c>
      <c r="K330" s="5">
        <f t="shared" si="370"/>
        <v>384321.99906119594</v>
      </c>
      <c r="L330" s="5">
        <f t="shared" si="371"/>
        <v>68440.872390314849</v>
      </c>
      <c r="M330" s="5">
        <f t="shared" si="372"/>
        <v>15796.313109030394</v>
      </c>
      <c r="N330" s="15">
        <f t="shared" si="373"/>
        <v>1.6877584150640779E-3</v>
      </c>
      <c r="O330" s="15">
        <f t="shared" si="374"/>
        <v>2.1259818674919106E-3</v>
      </c>
      <c r="P330" s="15">
        <f t="shared" si="375"/>
        <v>1.9284296389416866E-3</v>
      </c>
      <c r="Q330" s="5">
        <f t="shared" si="376"/>
        <v>3273.9819181182315</v>
      </c>
      <c r="R330" s="5">
        <f t="shared" si="377"/>
        <v>4232.623152741684</v>
      </c>
      <c r="S330" s="5">
        <f t="shared" si="378"/>
        <v>3102.435070454479</v>
      </c>
      <c r="T330" s="5">
        <f t="shared" si="379"/>
        <v>7.3097728789085581</v>
      </c>
      <c r="U330" s="5">
        <f t="shared" si="380"/>
        <v>20.863680966525727</v>
      </c>
      <c r="V330" s="5">
        <f t="shared" si="381"/>
        <v>44.943799953295191</v>
      </c>
      <c r="W330" s="15">
        <f t="shared" si="382"/>
        <v>-1.0734613539272964E-2</v>
      </c>
      <c r="X330" s="15">
        <f t="shared" si="383"/>
        <v>-1.217998157191269E-2</v>
      </c>
      <c r="Y330" s="15">
        <f t="shared" si="384"/>
        <v>-9.7425357312937999E-3</v>
      </c>
      <c r="Z330" s="5">
        <f t="shared" si="406"/>
        <v>25.153065545895089</v>
      </c>
      <c r="AA330" s="5">
        <f t="shared" si="407"/>
        <v>12669.026607994068</v>
      </c>
      <c r="AB330" s="5">
        <f t="shared" si="408"/>
        <v>106045.45134445009</v>
      </c>
      <c r="AC330" s="16">
        <f t="shared" si="385"/>
        <v>0.7613070078261428</v>
      </c>
      <c r="AD330" s="16">
        <f t="shared" si="386"/>
        <v>3.1189627475824149</v>
      </c>
      <c r="AE330" s="16">
        <f t="shared" si="387"/>
        <v>33.913621899081477</v>
      </c>
      <c r="AF330" s="15">
        <f t="shared" si="388"/>
        <v>-4.0504037456468023E-3</v>
      </c>
      <c r="AG330" s="15">
        <f t="shared" si="389"/>
        <v>2.9673830763510267E-4</v>
      </c>
      <c r="AH330" s="15">
        <f t="shared" si="390"/>
        <v>9.7937136394747881E-3</v>
      </c>
      <c r="AI330" s="1">
        <f t="shared" si="354"/>
        <v>879487.92895788536</v>
      </c>
      <c r="AJ330" s="1">
        <f t="shared" si="355"/>
        <v>396492.43237404583</v>
      </c>
      <c r="AK330" s="1">
        <f t="shared" si="356"/>
        <v>135197.27878746361</v>
      </c>
      <c r="AL330" s="14">
        <f t="shared" si="391"/>
        <v>102.12797428936985</v>
      </c>
      <c r="AM330" s="14">
        <f t="shared" si="392"/>
        <v>25.706934843001196</v>
      </c>
      <c r="AN330" s="14">
        <f t="shared" si="393"/>
        <v>7.9516248488580468</v>
      </c>
      <c r="AO330" s="11">
        <f t="shared" si="394"/>
        <v>1.3132747351353052E-3</v>
      </c>
      <c r="AP330" s="11">
        <f t="shared" si="395"/>
        <v>1.6543797946119837E-3</v>
      </c>
      <c r="AQ330" s="11">
        <f t="shared" si="396"/>
        <v>1.5007312139023654E-3</v>
      </c>
      <c r="AR330" s="1">
        <f t="shared" si="409"/>
        <v>447891.05931935308</v>
      </c>
      <c r="AS330" s="1">
        <f t="shared" si="397"/>
        <v>202870.39279083218</v>
      </c>
      <c r="AT330" s="1">
        <f t="shared" si="398"/>
        <v>69029.211452491232</v>
      </c>
      <c r="AU330" s="1">
        <f t="shared" si="357"/>
        <v>89578.211863870616</v>
      </c>
      <c r="AV330" s="1">
        <f t="shared" si="358"/>
        <v>40574.078558166439</v>
      </c>
      <c r="AW330" s="1">
        <f t="shared" si="359"/>
        <v>13805.842290498247</v>
      </c>
      <c r="AX330" s="17">
        <f t="shared" si="399"/>
        <v>0.99</v>
      </c>
      <c r="AY330" s="17">
        <v>0.05</v>
      </c>
      <c r="AZ330" s="17">
        <v>0</v>
      </c>
      <c r="BA330" s="2">
        <f t="shared" si="410"/>
        <v>5936.9815508995034</v>
      </c>
      <c r="BB330" s="17">
        <f t="shared" si="400"/>
        <v>2.2585102433217134E-7</v>
      </c>
      <c r="BC330" s="17">
        <f t="shared" si="401"/>
        <v>2.5114706866954934E-4</v>
      </c>
      <c r="BD330" s="17">
        <f t="shared" si="402"/>
        <v>6.1782100260549108E-3</v>
      </c>
      <c r="BE330" s="1">
        <f t="shared" si="403"/>
        <v>24.901529209590521</v>
      </c>
      <c r="BF330" s="1">
        <f t="shared" si="404"/>
        <v>630.2695415042092</v>
      </c>
      <c r="BG330" s="1">
        <f t="shared" si="405"/>
        <v>-655.17107071379974</v>
      </c>
      <c r="BH330" s="12">
        <f t="shared" si="418"/>
        <v>0.80432863622069084</v>
      </c>
      <c r="BI330" s="2">
        <f t="shared" si="419"/>
        <v>4.4718497716901416E-8</v>
      </c>
      <c r="BJ330" s="2">
        <f t="shared" si="411"/>
        <v>2.5051632016853623E-6</v>
      </c>
      <c r="BK330" s="2">
        <f t="shared" si="412"/>
        <v>-3.8170279126045423E-6</v>
      </c>
      <c r="BL330" s="2">
        <f t="shared" si="420"/>
        <v>2.0029015313593048E-2</v>
      </c>
      <c r="BM330" s="2">
        <f t="shared" si="413"/>
        <v>0.50822344273104814</v>
      </c>
      <c r="BN330" s="2">
        <f t="shared" si="414"/>
        <v>-0.26348642689924018</v>
      </c>
      <c r="BO330" s="2">
        <f t="shared" si="415"/>
        <v>3525710.5971206222</v>
      </c>
      <c r="BP330" s="2">
        <f t="shared" si="416"/>
        <v>160.13100222145115</v>
      </c>
      <c r="BQ330" s="2">
        <f t="shared" si="417"/>
        <v>0</v>
      </c>
      <c r="BR330" s="11">
        <f t="shared" si="421"/>
        <v>3.1834308486193369E-2</v>
      </c>
      <c r="BS330" s="11"/>
      <c r="BT330" s="11"/>
    </row>
    <row r="331" spans="1:72" x14ac:dyDescent="0.3">
      <c r="A331" s="2">
        <f t="shared" si="360"/>
        <v>2285</v>
      </c>
      <c r="B331" s="5">
        <f t="shared" si="361"/>
        <v>1165.4057321464559</v>
      </c>
      <c r="C331" s="5">
        <f t="shared" si="362"/>
        <v>2964.1701944156111</v>
      </c>
      <c r="D331" s="5">
        <f t="shared" si="363"/>
        <v>4369.9572064241102</v>
      </c>
      <c r="E331" s="15">
        <f t="shared" si="364"/>
        <v>3.0734024030779582E-9</v>
      </c>
      <c r="F331" s="15">
        <f t="shared" si="365"/>
        <v>6.0548088225389649E-9</v>
      </c>
      <c r="G331" s="15">
        <f t="shared" si="366"/>
        <v>1.2360676828716369E-8</v>
      </c>
      <c r="H331" s="5">
        <f t="shared" si="367"/>
        <v>448639.436399773</v>
      </c>
      <c r="I331" s="5">
        <f t="shared" si="368"/>
        <v>203297.38179094926</v>
      </c>
      <c r="J331" s="5">
        <f t="shared" si="369"/>
        <v>69160.999829868771</v>
      </c>
      <c r="K331" s="5">
        <f t="shared" si="370"/>
        <v>384964.157996258</v>
      </c>
      <c r="L331" s="5">
        <f t="shared" si="371"/>
        <v>68584.922071598368</v>
      </c>
      <c r="M331" s="5">
        <f t="shared" si="372"/>
        <v>15826.47073252749</v>
      </c>
      <c r="N331" s="15">
        <f t="shared" si="373"/>
        <v>1.6708877884448192E-3</v>
      </c>
      <c r="O331" s="15">
        <f t="shared" si="374"/>
        <v>2.1047318108688984E-3</v>
      </c>
      <c r="P331" s="15">
        <f t="shared" si="375"/>
        <v>1.9091558447177359E-3</v>
      </c>
      <c r="Q331" s="5">
        <f t="shared" si="376"/>
        <v>3244.2487306347116</v>
      </c>
      <c r="R331" s="5">
        <f t="shared" si="377"/>
        <v>4189.8699368907592</v>
      </c>
      <c r="S331" s="5">
        <f t="shared" si="378"/>
        <v>3078.0748506698997</v>
      </c>
      <c r="T331" s="5">
        <f t="shared" si="379"/>
        <v>7.2313052919936158</v>
      </c>
      <c r="U331" s="5">
        <f t="shared" si="380"/>
        <v>20.609561716831177</v>
      </c>
      <c r="V331" s="5">
        <f t="shared" si="381"/>
        <v>44.505933376350093</v>
      </c>
      <c r="W331" s="15">
        <f t="shared" si="382"/>
        <v>-1.0734613539272964E-2</v>
      </c>
      <c r="X331" s="15">
        <f t="shared" si="383"/>
        <v>-1.217998157191269E-2</v>
      </c>
      <c r="Y331" s="15">
        <f t="shared" si="384"/>
        <v>-9.7425357312937999E-3</v>
      </c>
      <c r="Z331" s="5">
        <f t="shared" si="406"/>
        <v>24.824097246413672</v>
      </c>
      <c r="AA331" s="5">
        <f t="shared" si="407"/>
        <v>12545.045732389133</v>
      </c>
      <c r="AB331" s="5">
        <f t="shared" si="408"/>
        <v>106245.25366508475</v>
      </c>
      <c r="AC331" s="16">
        <f t="shared" si="385"/>
        <v>0.75822340707005664</v>
      </c>
      <c r="AD331" s="16">
        <f t="shared" si="386"/>
        <v>3.1198882633097096</v>
      </c>
      <c r="AE331" s="16">
        <f t="shared" si="387"/>
        <v>34.245762200438499</v>
      </c>
      <c r="AF331" s="15">
        <f t="shared" si="388"/>
        <v>-4.0504037456468023E-3</v>
      </c>
      <c r="AG331" s="15">
        <f t="shared" si="389"/>
        <v>2.9673830763510267E-4</v>
      </c>
      <c r="AH331" s="15">
        <f t="shared" si="390"/>
        <v>9.7937136394747881E-3</v>
      </c>
      <c r="AI331" s="1">
        <f t="shared" si="354"/>
        <v>881117.34792596742</v>
      </c>
      <c r="AJ331" s="1">
        <f t="shared" si="355"/>
        <v>397417.26769480773</v>
      </c>
      <c r="AK331" s="1">
        <f t="shared" si="356"/>
        <v>135483.3931992155</v>
      </c>
      <c r="AL331" s="14">
        <f t="shared" si="391"/>
        <v>102.26075515687079</v>
      </c>
      <c r="AM331" s="14">
        <f t="shared" si="392"/>
        <v>25.749038586251004</v>
      </c>
      <c r="AN331" s="14">
        <f t="shared" si="393"/>
        <v>7.9634387679538507</v>
      </c>
      <c r="AO331" s="11">
        <f t="shared" si="394"/>
        <v>1.3001419877839522E-3</v>
      </c>
      <c r="AP331" s="11">
        <f t="shared" si="395"/>
        <v>1.6378359966658638E-3</v>
      </c>
      <c r="AQ331" s="11">
        <f t="shared" si="396"/>
        <v>1.4857239017633417E-3</v>
      </c>
      <c r="AR331" s="1">
        <f t="shared" si="409"/>
        <v>448639.436399773</v>
      </c>
      <c r="AS331" s="1">
        <f t="shared" si="397"/>
        <v>203297.38179094926</v>
      </c>
      <c r="AT331" s="1">
        <f t="shared" si="398"/>
        <v>69160.999829868771</v>
      </c>
      <c r="AU331" s="1">
        <f t="shared" si="357"/>
        <v>89727.887279954608</v>
      </c>
      <c r="AV331" s="1">
        <f t="shared" si="358"/>
        <v>40659.476358189859</v>
      </c>
      <c r="AW331" s="1">
        <f t="shared" si="359"/>
        <v>13832.199965973756</v>
      </c>
      <c r="AX331" s="17">
        <f t="shared" si="399"/>
        <v>0.99</v>
      </c>
      <c r="AY331" s="17">
        <v>0.05</v>
      </c>
      <c r="AZ331" s="17">
        <v>0</v>
      </c>
      <c r="BA331" s="2">
        <f t="shared" si="410"/>
        <v>5940.7561747360151</v>
      </c>
      <c r="BB331" s="17">
        <f t="shared" si="400"/>
        <v>2.199359944282513E-7</v>
      </c>
      <c r="BC331" s="17">
        <f t="shared" si="401"/>
        <v>2.4527922034179385E-4</v>
      </c>
      <c r="BD331" s="17">
        <f t="shared" si="402"/>
        <v>6.1061654616812264E-3</v>
      </c>
      <c r="BE331" s="1">
        <f t="shared" si="403"/>
        <v>24.575850814237022</v>
      </c>
      <c r="BF331" s="1">
        <f t="shared" si="404"/>
        <v>624.17524758306411</v>
      </c>
      <c r="BG331" s="1">
        <f t="shared" si="405"/>
        <v>-648.75109839730123</v>
      </c>
      <c r="BH331" s="12">
        <f t="shared" si="418"/>
        <v>0.79496917535294775</v>
      </c>
      <c r="BI331" s="2">
        <f t="shared" si="419"/>
        <v>4.3547322059609602E-8</v>
      </c>
      <c r="BJ331" s="2">
        <f t="shared" si="411"/>
        <v>2.4467760138247904E-6</v>
      </c>
      <c r="BK331" s="2">
        <f t="shared" si="412"/>
        <v>-3.7285256645428713E-6</v>
      </c>
      <c r="BL331" s="2">
        <f t="shared" si="420"/>
        <v>1.9537046025542654E-2</v>
      </c>
      <c r="BM331" s="2">
        <f t="shared" si="413"/>
        <v>0.49742315743947535</v>
      </c>
      <c r="BN331" s="2">
        <f t="shared" si="414"/>
        <v>-0.25786856285111087</v>
      </c>
      <c r="BO331" s="2">
        <f t="shared" si="415"/>
        <v>3578402.3694955669</v>
      </c>
      <c r="BP331" s="2">
        <f t="shared" si="416"/>
        <v>162.05391843735629</v>
      </c>
      <c r="BQ331" s="2">
        <f t="shared" si="417"/>
        <v>0</v>
      </c>
      <c r="BR331" s="11">
        <f t="shared" si="421"/>
        <v>3.1816011397314464E-2</v>
      </c>
      <c r="BS331" s="11"/>
      <c r="BT331" s="11"/>
    </row>
    <row r="332" spans="1:72" x14ac:dyDescent="0.3">
      <c r="A332" s="2">
        <f t="shared" si="360"/>
        <v>2286</v>
      </c>
      <c r="B332" s="5">
        <f t="shared" si="361"/>
        <v>1165.4057355491286</v>
      </c>
      <c r="C332" s="5">
        <f t="shared" si="362"/>
        <v>2964.170211465721</v>
      </c>
      <c r="D332" s="5">
        <f t="shared" si="363"/>
        <v>4369.9572577389581</v>
      </c>
      <c r="E332" s="15">
        <f t="shared" si="364"/>
        <v>2.9197322829240603E-9</v>
      </c>
      <c r="F332" s="15">
        <f t="shared" si="365"/>
        <v>5.7520683814120161E-9</v>
      </c>
      <c r="G332" s="15">
        <f t="shared" si="366"/>
        <v>1.174264298728055E-8</v>
      </c>
      <c r="H332" s="5">
        <f t="shared" si="367"/>
        <v>449381.57066850859</v>
      </c>
      <c r="I332" s="5">
        <f t="shared" si="368"/>
        <v>203720.99251295469</v>
      </c>
      <c r="J332" s="5">
        <f t="shared" si="369"/>
        <v>69291.720091909519</v>
      </c>
      <c r="K332" s="5">
        <f t="shared" si="370"/>
        <v>385600.96021559741</v>
      </c>
      <c r="L332" s="5">
        <f t="shared" si="371"/>
        <v>68727.83206745029</v>
      </c>
      <c r="M332" s="5">
        <f t="shared" si="372"/>
        <v>15856.383942702787</v>
      </c>
      <c r="N332" s="15">
        <f t="shared" si="373"/>
        <v>1.6541857368073121E-3</v>
      </c>
      <c r="O332" s="15">
        <f t="shared" si="374"/>
        <v>2.0836940764141776E-3</v>
      </c>
      <c r="P332" s="15">
        <f t="shared" si="375"/>
        <v>1.8900745896441862E-3</v>
      </c>
      <c r="Q332" s="5">
        <f t="shared" si="376"/>
        <v>3214.7319653796731</v>
      </c>
      <c r="R332" s="5">
        <f t="shared" si="377"/>
        <v>4147.4614930972202</v>
      </c>
      <c r="S332" s="5">
        <f t="shared" si="378"/>
        <v>3053.8477433368871</v>
      </c>
      <c r="T332" s="5">
        <f t="shared" si="379"/>
        <v>7.1536800242995646</v>
      </c>
      <c r="U332" s="5">
        <f t="shared" si="380"/>
        <v>20.358537634914978</v>
      </c>
      <c r="V332" s="5">
        <f t="shared" si="381"/>
        <v>44.07233273017642</v>
      </c>
      <c r="W332" s="15">
        <f t="shared" si="382"/>
        <v>-1.0734613539272964E-2</v>
      </c>
      <c r="X332" s="15">
        <f t="shared" si="383"/>
        <v>-1.217998157191269E-2</v>
      </c>
      <c r="Y332" s="15">
        <f t="shared" si="384"/>
        <v>-9.7425357312937999E-3</v>
      </c>
      <c r="Z332" s="5">
        <f t="shared" si="406"/>
        <v>24.499018781946482</v>
      </c>
      <c r="AA332" s="5">
        <f t="shared" si="407"/>
        <v>12422.014733005051</v>
      </c>
      <c r="AB332" s="5">
        <f t="shared" si="408"/>
        <v>106443.38470935822</v>
      </c>
      <c r="AC332" s="16">
        <f t="shared" si="385"/>
        <v>0.75515229614202306</v>
      </c>
      <c r="AD332" s="16">
        <f t="shared" si="386"/>
        <v>3.1208140536729747</v>
      </c>
      <c r="AE332" s="16">
        <f t="shared" si="387"/>
        <v>34.581155388795146</v>
      </c>
      <c r="AF332" s="15">
        <f t="shared" si="388"/>
        <v>-4.0504037456468023E-3</v>
      </c>
      <c r="AG332" s="15">
        <f t="shared" si="389"/>
        <v>2.9673830763510267E-4</v>
      </c>
      <c r="AH332" s="15">
        <f t="shared" si="390"/>
        <v>9.7937136394747881E-3</v>
      </c>
      <c r="AI332" s="1">
        <f t="shared" si="354"/>
        <v>882733.50041332527</v>
      </c>
      <c r="AJ332" s="1">
        <f t="shared" si="355"/>
        <v>398335.01728351682</v>
      </c>
      <c r="AK332" s="1">
        <f t="shared" si="356"/>
        <v>135767.2538452677</v>
      </c>
      <c r="AL332" s="14">
        <f t="shared" si="391"/>
        <v>102.3923791233379</v>
      </c>
      <c r="AM332" s="14">
        <f t="shared" si="392"/>
        <v>25.790789561504344</v>
      </c>
      <c r="AN332" s="14">
        <f t="shared" si="393"/>
        <v>7.9751519245584506</v>
      </c>
      <c r="AO332" s="11">
        <f t="shared" si="394"/>
        <v>1.2871405679061127E-3</v>
      </c>
      <c r="AP332" s="11">
        <f t="shared" si="395"/>
        <v>1.6214576366992051E-3</v>
      </c>
      <c r="AQ332" s="11">
        <f t="shared" si="396"/>
        <v>1.4708666627457083E-3</v>
      </c>
      <c r="AR332" s="1">
        <f t="shared" si="409"/>
        <v>449381.57066850859</v>
      </c>
      <c r="AS332" s="1">
        <f t="shared" si="397"/>
        <v>203720.99251295469</v>
      </c>
      <c r="AT332" s="1">
        <f t="shared" si="398"/>
        <v>69291.720091909519</v>
      </c>
      <c r="AU332" s="1">
        <f t="shared" si="357"/>
        <v>89876.31413370173</v>
      </c>
      <c r="AV332" s="1">
        <f t="shared" si="358"/>
        <v>40744.198502590938</v>
      </c>
      <c r="AW332" s="1">
        <f t="shared" si="359"/>
        <v>13858.344018381904</v>
      </c>
      <c r="AX332" s="17">
        <f t="shared" si="399"/>
        <v>0.99</v>
      </c>
      <c r="AY332" s="17">
        <v>0.05</v>
      </c>
      <c r="AZ332" s="17">
        <v>0</v>
      </c>
      <c r="BA332" s="2">
        <f t="shared" si="410"/>
        <v>5944.4949230572611</v>
      </c>
      <c r="BB332" s="17">
        <f t="shared" si="400"/>
        <v>2.141750239876945E-7</v>
      </c>
      <c r="BC332" s="17">
        <f t="shared" si="401"/>
        <v>2.395475029145547E-4</v>
      </c>
      <c r="BD332" s="17">
        <f t="shared" si="402"/>
        <v>6.0349367801563929E-3</v>
      </c>
      <c r="BE332" s="1">
        <f t="shared" si="403"/>
        <v>24.254023347049085</v>
      </c>
      <c r="BF332" s="1">
        <f t="shared" si="404"/>
        <v>618.12507403979339</v>
      </c>
      <c r="BG332" s="1">
        <f t="shared" si="405"/>
        <v>-642.37909738684255</v>
      </c>
      <c r="BH332" s="12">
        <f t="shared" si="418"/>
        <v>0.78571562015765561</v>
      </c>
      <c r="BI332" s="2">
        <f t="shared" si="419"/>
        <v>4.2406650162469427E-8</v>
      </c>
      <c r="BJ332" s="2">
        <f t="shared" si="411"/>
        <v>2.3897367285302875E-6</v>
      </c>
      <c r="BK332" s="2">
        <f t="shared" si="412"/>
        <v>-3.6420461940484432E-6</v>
      </c>
      <c r="BL332" s="2">
        <f t="shared" si="420"/>
        <v>1.9056767056800476E-2</v>
      </c>
      <c r="BM332" s="2">
        <f t="shared" si="413"/>
        <v>0.48683953818085152</v>
      </c>
      <c r="BN332" s="2">
        <f t="shared" si="414"/>
        <v>-0.2523636454398091</v>
      </c>
      <c r="BO332" s="2">
        <f t="shared" si="415"/>
        <v>3631882.2310521659</v>
      </c>
      <c r="BP332" s="2">
        <f t="shared" si="416"/>
        <v>163.99996046669628</v>
      </c>
      <c r="BQ332" s="2">
        <f t="shared" si="417"/>
        <v>0</v>
      </c>
      <c r="BR332" s="11">
        <f t="shared" si="421"/>
        <v>3.1797896375071105E-2</v>
      </c>
      <c r="BS332" s="11"/>
      <c r="BT332" s="11"/>
    </row>
    <row r="333" spans="1:72" x14ac:dyDescent="0.3">
      <c r="A333" s="2">
        <f t="shared" si="360"/>
        <v>2287</v>
      </c>
      <c r="B333" s="5">
        <f t="shared" si="361"/>
        <v>1165.4057387816677</v>
      </c>
      <c r="C333" s="5">
        <f t="shared" si="362"/>
        <v>2964.170227663325</v>
      </c>
      <c r="D333" s="5">
        <f t="shared" si="363"/>
        <v>4369.9573064880633</v>
      </c>
      <c r="E333" s="15">
        <f t="shared" si="364"/>
        <v>2.773745668777857E-9</v>
      </c>
      <c r="F333" s="15">
        <f t="shared" si="365"/>
        <v>5.4644649623414151E-9</v>
      </c>
      <c r="G333" s="15">
        <f t="shared" si="366"/>
        <v>1.1155510837916522E-8</v>
      </c>
      <c r="H333" s="5">
        <f t="shared" si="367"/>
        <v>450117.50190541882</v>
      </c>
      <c r="I333" s="5">
        <f t="shared" si="368"/>
        <v>204141.24284824223</v>
      </c>
      <c r="J333" s="5">
        <f t="shared" si="369"/>
        <v>69421.378420971392</v>
      </c>
      <c r="K333" s="5">
        <f t="shared" si="370"/>
        <v>386232.43985050073</v>
      </c>
      <c r="L333" s="5">
        <f t="shared" si="371"/>
        <v>68869.608412863701</v>
      </c>
      <c r="M333" s="5">
        <f t="shared" si="372"/>
        <v>15886.054153870489</v>
      </c>
      <c r="N333" s="15">
        <f t="shared" si="373"/>
        <v>1.6376505767783378E-3</v>
      </c>
      <c r="O333" s="15">
        <f t="shared" si="374"/>
        <v>2.0628665439974547E-3</v>
      </c>
      <c r="P333" s="15">
        <f t="shared" si="375"/>
        <v>1.8711839518339435E-3</v>
      </c>
      <c r="Q333" s="5">
        <f t="shared" si="376"/>
        <v>3185.4311630632055</v>
      </c>
      <c r="R333" s="5">
        <f t="shared" si="377"/>
        <v>4105.3969627557681</v>
      </c>
      <c r="S333" s="5">
        <f t="shared" si="378"/>
        <v>3029.7541953886152</v>
      </c>
      <c r="T333" s="5">
        <f t="shared" si="379"/>
        <v>7.0768880338550924</v>
      </c>
      <c r="U333" s="5">
        <f t="shared" si="380"/>
        <v>20.110571021690621</v>
      </c>
      <c r="V333" s="5">
        <f t="shared" si="381"/>
        <v>43.642956453791207</v>
      </c>
      <c r="W333" s="15">
        <f t="shared" si="382"/>
        <v>-1.0734613539272964E-2</v>
      </c>
      <c r="X333" s="15">
        <f t="shared" si="383"/>
        <v>-1.217998157191269E-2</v>
      </c>
      <c r="Y333" s="15">
        <f t="shared" si="384"/>
        <v>-9.7425357312937999E-3</v>
      </c>
      <c r="Z333" s="5">
        <f t="shared" si="406"/>
        <v>24.177794154879457</v>
      </c>
      <c r="AA333" s="5">
        <f t="shared" si="407"/>
        <v>12299.932087288349</v>
      </c>
      <c r="AB333" s="5">
        <f t="shared" si="408"/>
        <v>106639.85418807523</v>
      </c>
      <c r="AC333" s="16">
        <f t="shared" si="385"/>
        <v>0.75209362445319561</v>
      </c>
      <c r="AD333" s="16">
        <f t="shared" si="386"/>
        <v>3.1217401187537055</v>
      </c>
      <c r="AE333" s="16">
        <f t="shared" si="387"/>
        <v>34.919833321995185</v>
      </c>
      <c r="AF333" s="15">
        <f t="shared" si="388"/>
        <v>-4.0504037456468023E-3</v>
      </c>
      <c r="AG333" s="15">
        <f t="shared" si="389"/>
        <v>2.9673830763510267E-4</v>
      </c>
      <c r="AH333" s="15">
        <f t="shared" si="390"/>
        <v>9.7937136394747881E-3</v>
      </c>
      <c r="AI333" s="1">
        <f t="shared" si="354"/>
        <v>884336.46450569446</v>
      </c>
      <c r="AJ333" s="1">
        <f t="shared" si="355"/>
        <v>399245.71405775606</v>
      </c>
      <c r="AK333" s="1">
        <f t="shared" si="356"/>
        <v>136048.87247912283</v>
      </c>
      <c r="AL333" s="14">
        <f t="shared" si="391"/>
        <v>102.52285457450182</v>
      </c>
      <c r="AM333" s="14">
        <f t="shared" si="392"/>
        <v>25.832190047468437</v>
      </c>
      <c r="AN333" s="14">
        <f t="shared" si="393"/>
        <v>7.9867650058036546</v>
      </c>
      <c r="AO333" s="11">
        <f t="shared" si="394"/>
        <v>1.2742691622270516E-3</v>
      </c>
      <c r="AP333" s="11">
        <f t="shared" si="395"/>
        <v>1.6052430603322131E-3</v>
      </c>
      <c r="AQ333" s="11">
        <f t="shared" si="396"/>
        <v>1.4561579961182513E-3</v>
      </c>
      <c r="AR333" s="1">
        <f t="shared" si="409"/>
        <v>450117.50190541882</v>
      </c>
      <c r="AS333" s="1">
        <f t="shared" si="397"/>
        <v>204141.24284824223</v>
      </c>
      <c r="AT333" s="1">
        <f t="shared" si="398"/>
        <v>69421.378420971392</v>
      </c>
      <c r="AU333" s="1">
        <f t="shared" si="357"/>
        <v>90023.500381083766</v>
      </c>
      <c r="AV333" s="1">
        <f t="shared" si="358"/>
        <v>40828.248569648451</v>
      </c>
      <c r="AW333" s="1">
        <f t="shared" si="359"/>
        <v>13884.275684194279</v>
      </c>
      <c r="AX333" s="17">
        <f t="shared" si="399"/>
        <v>0.99</v>
      </c>
      <c r="AY333" s="17">
        <v>0.05</v>
      </c>
      <c r="AZ333" s="17">
        <v>0</v>
      </c>
      <c r="BA333" s="2">
        <f t="shared" si="410"/>
        <v>5948.1982034759239</v>
      </c>
      <c r="BB333" s="17">
        <f t="shared" si="400"/>
        <v>2.0856413861232675E-7</v>
      </c>
      <c r="BC333" s="17">
        <f t="shared" si="401"/>
        <v>2.3394879860333878E-4</v>
      </c>
      <c r="BD333" s="17">
        <f t="shared" si="402"/>
        <v>5.9645154810379422E-3</v>
      </c>
      <c r="BE333" s="1">
        <f t="shared" si="403"/>
        <v>23.93601117070985</v>
      </c>
      <c r="BF333" s="1">
        <f t="shared" si="404"/>
        <v>612.11905002969365</v>
      </c>
      <c r="BG333" s="1">
        <f t="shared" si="405"/>
        <v>-636.05506120040354</v>
      </c>
      <c r="BH333" s="12">
        <f t="shared" si="418"/>
        <v>0.77656686509831918</v>
      </c>
      <c r="BI333" s="2">
        <f t="shared" si="419"/>
        <v>4.1295695095340712E-8</v>
      </c>
      <c r="BJ333" s="2">
        <f t="shared" si="411"/>
        <v>2.3340147819965937E-6</v>
      </c>
      <c r="BK333" s="2">
        <f t="shared" si="412"/>
        <v>-3.5575444923541278E-6</v>
      </c>
      <c r="BL333" s="2">
        <f t="shared" si="420"/>
        <v>1.8587915115762618E-2</v>
      </c>
      <c r="BM333" s="2">
        <f t="shared" si="413"/>
        <v>0.47646867842295376</v>
      </c>
      <c r="BN333" s="2">
        <f t="shared" si="414"/>
        <v>-0.24696964245315847</v>
      </c>
      <c r="BO333" s="2">
        <f t="shared" si="415"/>
        <v>3686161.9718640237</v>
      </c>
      <c r="BP333" s="2">
        <f t="shared" si="416"/>
        <v>165.96940649714381</v>
      </c>
      <c r="BQ333" s="2">
        <f t="shared" si="417"/>
        <v>0</v>
      </c>
      <c r="BR333" s="11">
        <f t="shared" si="421"/>
        <v>3.1779961616546143E-2</v>
      </c>
      <c r="BS333" s="11"/>
      <c r="BT333" s="11"/>
    </row>
    <row r="334" spans="1:72" x14ac:dyDescent="0.3">
      <c r="A334" s="2">
        <f t="shared" si="360"/>
        <v>2288</v>
      </c>
      <c r="B334" s="5">
        <f t="shared" si="361"/>
        <v>1165.4057418525799</v>
      </c>
      <c r="C334" s="5">
        <f t="shared" si="362"/>
        <v>2964.1702430510491</v>
      </c>
      <c r="D334" s="5">
        <f t="shared" si="363"/>
        <v>4369.9573527997145</v>
      </c>
      <c r="E334" s="15">
        <f t="shared" si="364"/>
        <v>2.6350583853389641E-9</v>
      </c>
      <c r="F334" s="15">
        <f t="shared" si="365"/>
        <v>5.1912417142243443E-9</v>
      </c>
      <c r="G334" s="15">
        <f t="shared" si="366"/>
        <v>1.0597735296020695E-8</v>
      </c>
      <c r="H334" s="5">
        <f t="shared" si="367"/>
        <v>450847.26988579519</v>
      </c>
      <c r="I334" s="5">
        <f t="shared" si="368"/>
        <v>204558.15077434163</v>
      </c>
      <c r="J334" s="5">
        <f t="shared" si="369"/>
        <v>69549.981013967481</v>
      </c>
      <c r="K334" s="5">
        <f t="shared" si="370"/>
        <v>386858.63102845941</v>
      </c>
      <c r="L334" s="5">
        <f t="shared" si="371"/>
        <v>69010.257171932186</v>
      </c>
      <c r="M334" s="5">
        <f t="shared" si="372"/>
        <v>15915.482783695514</v>
      </c>
      <c r="N334" s="15">
        <f t="shared" si="373"/>
        <v>1.6212806417841286E-3</v>
      </c>
      <c r="O334" s="15">
        <f t="shared" si="374"/>
        <v>2.0422471146535059E-3</v>
      </c>
      <c r="P334" s="15">
        <f t="shared" si="375"/>
        <v>1.852482028575686E-3</v>
      </c>
      <c r="Q334" s="5">
        <f t="shared" si="376"/>
        <v>3156.3458380951524</v>
      </c>
      <c r="R334" s="5">
        <f t="shared" si="377"/>
        <v>4063.6754397721993</v>
      </c>
      <c r="S334" s="5">
        <f t="shared" si="378"/>
        <v>3005.7946233185939</v>
      </c>
      <c r="T334" s="5">
        <f t="shared" si="379"/>
        <v>7.0009203757509528</v>
      </c>
      <c r="U334" s="5">
        <f t="shared" si="380"/>
        <v>19.865624637245787</v>
      </c>
      <c r="V334" s="5">
        <f t="shared" si="381"/>
        <v>43.217763391120847</v>
      </c>
      <c r="W334" s="15">
        <f t="shared" si="382"/>
        <v>-1.0734613539272964E-2</v>
      </c>
      <c r="X334" s="15">
        <f t="shared" si="383"/>
        <v>-1.217998157191269E-2</v>
      </c>
      <c r="Y334" s="15">
        <f t="shared" si="384"/>
        <v>-9.7425357312937999E-3</v>
      </c>
      <c r="Z334" s="5">
        <f t="shared" si="406"/>
        <v>23.860387446048328</v>
      </c>
      <c r="AA334" s="5">
        <f t="shared" si="407"/>
        <v>12178.796125224309</v>
      </c>
      <c r="AB334" s="5">
        <f t="shared" si="408"/>
        <v>106834.67183479364</v>
      </c>
      <c r="AC334" s="16">
        <f t="shared" si="385"/>
        <v>0.74904734161963327</v>
      </c>
      <c r="AD334" s="16">
        <f t="shared" si="386"/>
        <v>3.1226664586334212</v>
      </c>
      <c r="AE334" s="16">
        <f t="shared" si="387"/>
        <v>35.261828169888993</v>
      </c>
      <c r="AF334" s="15">
        <f t="shared" si="388"/>
        <v>-4.0504037456468023E-3</v>
      </c>
      <c r="AG334" s="15">
        <f t="shared" si="389"/>
        <v>2.9673830763510267E-4</v>
      </c>
      <c r="AH334" s="15">
        <f t="shared" si="390"/>
        <v>9.7937136394747881E-3</v>
      </c>
      <c r="AI334" s="1">
        <f t="shared" si="354"/>
        <v>885926.31843620888</v>
      </c>
      <c r="AJ334" s="1">
        <f t="shared" si="355"/>
        <v>400149.39122162887</v>
      </c>
      <c r="AK334" s="1">
        <f t="shared" si="356"/>
        <v>136328.26091540483</v>
      </c>
      <c r="AL334" s="14">
        <f t="shared" si="391"/>
        <v>102.65218986938953</v>
      </c>
      <c r="AM334" s="14">
        <f t="shared" si="392"/>
        <v>25.87324232183725</v>
      </c>
      <c r="AN334" s="14">
        <f t="shared" si="393"/>
        <v>7.9982786976127107</v>
      </c>
      <c r="AO334" s="11">
        <f t="shared" si="394"/>
        <v>1.2615264706047811E-3</v>
      </c>
      <c r="AP334" s="11">
        <f t="shared" si="395"/>
        <v>1.5891906297288909E-3</v>
      </c>
      <c r="AQ334" s="11">
        <f t="shared" si="396"/>
        <v>1.4415964161570687E-3</v>
      </c>
      <c r="AR334" s="1">
        <f t="shared" si="409"/>
        <v>450847.26988579519</v>
      </c>
      <c r="AS334" s="1">
        <f t="shared" si="397"/>
        <v>204558.15077434163</v>
      </c>
      <c r="AT334" s="1">
        <f t="shared" si="398"/>
        <v>69549.981013967481</v>
      </c>
      <c r="AU334" s="1">
        <f t="shared" si="357"/>
        <v>90169.45397715905</v>
      </c>
      <c r="AV334" s="1">
        <f t="shared" si="358"/>
        <v>40911.630154868326</v>
      </c>
      <c r="AW334" s="1">
        <f t="shared" si="359"/>
        <v>13909.996202793496</v>
      </c>
      <c r="AX334" s="17">
        <f t="shared" si="399"/>
        <v>0.99</v>
      </c>
      <c r="AY334" s="17">
        <v>0.05</v>
      </c>
      <c r="AZ334" s="17">
        <v>0</v>
      </c>
      <c r="BA334" s="2">
        <f t="shared" si="410"/>
        <v>5951.8664173732004</v>
      </c>
      <c r="BB334" s="17">
        <f t="shared" si="400"/>
        <v>2.0309946471175557E-7</v>
      </c>
      <c r="BC334" s="17">
        <f t="shared" si="401"/>
        <v>2.2848005931743506E-4</v>
      </c>
      <c r="BD334" s="17">
        <f t="shared" si="402"/>
        <v>5.8948931288855264E-3</v>
      </c>
      <c r="BE334" s="1">
        <f t="shared" si="403"/>
        <v>23.621778725555927</v>
      </c>
      <c r="BF334" s="1">
        <f t="shared" si="404"/>
        <v>606.1571942001093</v>
      </c>
      <c r="BG334" s="1">
        <f t="shared" si="405"/>
        <v>-629.77897292566513</v>
      </c>
      <c r="BH334" s="12">
        <f t="shared" si="418"/>
        <v>0.76752181319441526</v>
      </c>
      <c r="BI334" s="2">
        <f t="shared" si="419"/>
        <v>4.0213689887988329E-8</v>
      </c>
      <c r="BJ334" s="2">
        <f t="shared" si="411"/>
        <v>2.2795802794237811E-6</v>
      </c>
      <c r="BK334" s="2">
        <f t="shared" si="412"/>
        <v>-3.4749765000981788E-6</v>
      </c>
      <c r="BL334" s="2">
        <f t="shared" si="420"/>
        <v>1.8130232298033549E-2</v>
      </c>
      <c r="BM334" s="2">
        <f t="shared" si="413"/>
        <v>0.46630672650058563</v>
      </c>
      <c r="BN334" s="2">
        <f t="shared" si="414"/>
        <v>-0.24168454960581151</v>
      </c>
      <c r="BO334" s="2">
        <f t="shared" si="415"/>
        <v>3741253.558402366</v>
      </c>
      <c r="BP334" s="2">
        <f t="shared" si="416"/>
        <v>167.96253806291065</v>
      </c>
      <c r="BQ334" s="2">
        <f t="shared" si="417"/>
        <v>0</v>
      </c>
      <c r="BR334" s="11">
        <f t="shared" si="421"/>
        <v>3.1762205336508947E-2</v>
      </c>
      <c r="BS334" s="11"/>
      <c r="BT334" s="11"/>
    </row>
    <row r="335" spans="1:72" x14ac:dyDescent="0.3">
      <c r="A335" s="2">
        <f t="shared" si="360"/>
        <v>2289</v>
      </c>
      <c r="B335" s="5">
        <f t="shared" si="361"/>
        <v>1165.4057447699465</v>
      </c>
      <c r="C335" s="5">
        <f t="shared" si="362"/>
        <v>2964.1702576693874</v>
      </c>
      <c r="D335" s="5">
        <f t="shared" si="363"/>
        <v>4369.9573967957831</v>
      </c>
      <c r="E335" s="15">
        <f t="shared" si="364"/>
        <v>2.5033054660720158E-9</v>
      </c>
      <c r="F335" s="15">
        <f t="shared" si="365"/>
        <v>4.931679628513127E-9</v>
      </c>
      <c r="G335" s="15">
        <f t="shared" si="366"/>
        <v>1.006784853121966E-8</v>
      </c>
      <c r="H335" s="5">
        <f t="shared" si="367"/>
        <v>451570.91437416238</v>
      </c>
      <c r="I335" s="5">
        <f t="shared" si="368"/>
        <v>204971.73435015912</v>
      </c>
      <c r="J335" s="5">
        <f t="shared" si="369"/>
        <v>69677.534081058024</v>
      </c>
      <c r="K335" s="5">
        <f t="shared" si="370"/>
        <v>387479.56786784454</v>
      </c>
      <c r="L335" s="5">
        <f t="shared" si="371"/>
        <v>69149.784436242364</v>
      </c>
      <c r="M335" s="5">
        <f t="shared" si="372"/>
        <v>15944.671252893269</v>
      </c>
      <c r="N335" s="15">
        <f t="shared" si="373"/>
        <v>1.6050742818749519E-3</v>
      </c>
      <c r="O335" s="15">
        <f t="shared" si="374"/>
        <v>2.0218337103505846E-3</v>
      </c>
      <c r="P335" s="15">
        <f t="shared" si="375"/>
        <v>1.8339669361244759E-3</v>
      </c>
      <c r="Q335" s="5">
        <f t="shared" si="376"/>
        <v>3127.475479313342</v>
      </c>
      <c r="R335" s="5">
        <f t="shared" si="377"/>
        <v>4022.2959719760938</v>
      </c>
      <c r="S335" s="5">
        <f t="shared" si="378"/>
        <v>2981.9694137773636</v>
      </c>
      <c r="T335" s="5">
        <f t="shared" si="379"/>
        <v>6.9257682010980446</v>
      </c>
      <c r="U335" s="5">
        <f t="shared" si="380"/>
        <v>19.623661695249599</v>
      </c>
      <c r="V335" s="5">
        <f t="shared" si="381"/>
        <v>42.796712787056251</v>
      </c>
      <c r="W335" s="15">
        <f t="shared" si="382"/>
        <v>-1.0734613539272964E-2</v>
      </c>
      <c r="X335" s="15">
        <f t="shared" si="383"/>
        <v>-1.217998157191269E-2</v>
      </c>
      <c r="Y335" s="15">
        <f t="shared" si="384"/>
        <v>-9.7425357312937999E-3</v>
      </c>
      <c r="Z335" s="5">
        <f t="shared" si="406"/>
        <v>23.546762822407388</v>
      </c>
      <c r="AA335" s="5">
        <f t="shared" si="407"/>
        <v>12058.605033382777</v>
      </c>
      <c r="AB335" s="5">
        <f t="shared" si="408"/>
        <v>107027.84740376675</v>
      </c>
      <c r="AC335" s="16">
        <f t="shared" si="385"/>
        <v>0.74601339746147033</v>
      </c>
      <c r="AD335" s="16">
        <f t="shared" si="386"/>
        <v>3.123593073393665</v>
      </c>
      <c r="AE335" s="16">
        <f t="shared" si="387"/>
        <v>35.607172417389251</v>
      </c>
      <c r="AF335" s="15">
        <f t="shared" si="388"/>
        <v>-4.0504037456468023E-3</v>
      </c>
      <c r="AG335" s="15">
        <f t="shared" si="389"/>
        <v>2.9673830763510267E-4</v>
      </c>
      <c r="AH335" s="15">
        <f t="shared" si="390"/>
        <v>9.7937136394747881E-3</v>
      </c>
      <c r="AI335" s="1">
        <f t="shared" si="354"/>
        <v>887503.14056974696</v>
      </c>
      <c r="AJ335" s="1">
        <f t="shared" si="355"/>
        <v>401046.08225433435</v>
      </c>
      <c r="AK335" s="1">
        <f t="shared" si="356"/>
        <v>136605.43102665784</v>
      </c>
      <c r="AL335" s="14">
        <f t="shared" si="391"/>
        <v>102.78039333962745</v>
      </c>
      <c r="AM335" s="14">
        <f t="shared" si="392"/>
        <v>25.913948660953231</v>
      </c>
      <c r="AN335" s="14">
        <f t="shared" si="393"/>
        <v>8.0096936846195543</v>
      </c>
      <c r="AO335" s="11">
        <f t="shared" si="394"/>
        <v>1.2489112058987333E-3</v>
      </c>
      <c r="AP335" s="11">
        <f t="shared" si="395"/>
        <v>1.5732987234316021E-3</v>
      </c>
      <c r="AQ335" s="11">
        <f t="shared" si="396"/>
        <v>1.427180451995498E-3</v>
      </c>
      <c r="AR335" s="1">
        <f t="shared" si="409"/>
        <v>451570.91437416238</v>
      </c>
      <c r="AS335" s="1">
        <f t="shared" si="397"/>
        <v>204971.73435015912</v>
      </c>
      <c r="AT335" s="1">
        <f t="shared" si="398"/>
        <v>69677.534081058024</v>
      </c>
      <c r="AU335" s="1">
        <f t="shared" si="357"/>
        <v>90314.182874832477</v>
      </c>
      <c r="AV335" s="1">
        <f t="shared" si="358"/>
        <v>40994.346870031826</v>
      </c>
      <c r="AW335" s="1">
        <f t="shared" si="359"/>
        <v>13935.506816211606</v>
      </c>
      <c r="AX335" s="17">
        <f t="shared" si="399"/>
        <v>0.99</v>
      </c>
      <c r="AY335" s="17">
        <v>0.05</v>
      </c>
      <c r="AZ335" s="17">
        <v>0</v>
      </c>
      <c r="BA335" s="2">
        <f t="shared" si="410"/>
        <v>5955.4999599985968</v>
      </c>
      <c r="BB335" s="17">
        <f t="shared" si="400"/>
        <v>1.9777722702532058E-7</v>
      </c>
      <c r="BC335" s="17">
        <f t="shared" si="401"/>
        <v>2.2313830517588042E-4</v>
      </c>
      <c r="BD335" s="17">
        <f t="shared" si="402"/>
        <v>5.8260613535840323E-3</v>
      </c>
      <c r="BE335" s="1">
        <f t="shared" si="403"/>
        <v>23.311290537169857</v>
      </c>
      <c r="BF335" s="1">
        <f t="shared" si="404"/>
        <v>600.2395149792045</v>
      </c>
      <c r="BG335" s="1">
        <f t="shared" si="405"/>
        <v>-623.55080551637457</v>
      </c>
      <c r="BH335" s="12">
        <f t="shared" si="418"/>
        <v>0.75857937605946757</v>
      </c>
      <c r="BI335" s="2">
        <f t="shared" si="419"/>
        <v>3.9159887039430318E-8</v>
      </c>
      <c r="BJ335" s="2">
        <f t="shared" si="411"/>
        <v>2.2264039814351284E-6</v>
      </c>
      <c r="BK335" s="2">
        <f t="shared" si="412"/>
        <v>-3.3942990895725407E-6</v>
      </c>
      <c r="BL335" s="2">
        <f t="shared" si="420"/>
        <v>1.7683465997184459E-2</v>
      </c>
      <c r="BM335" s="2">
        <f t="shared" si="413"/>
        <v>0.45634988543885774</v>
      </c>
      <c r="BN335" s="2">
        <f t="shared" si="414"/>
        <v>-0.23650639049499492</v>
      </c>
      <c r="BO335" s="2">
        <f t="shared" si="415"/>
        <v>3797169.1361752502</v>
      </c>
      <c r="BP335" s="2">
        <f t="shared" si="416"/>
        <v>169.97964008500148</v>
      </c>
      <c r="BQ335" s="2">
        <f t="shared" si="417"/>
        <v>0</v>
      </c>
      <c r="BR335" s="11">
        <f t="shared" si="421"/>
        <v>3.1744625767232887E-2</v>
      </c>
      <c r="BS335" s="11"/>
      <c r="BT335" s="11"/>
    </row>
    <row r="336" spans="1:72" x14ac:dyDescent="0.3">
      <c r="A336" s="2">
        <f t="shared" si="360"/>
        <v>2290</v>
      </c>
      <c r="B336" s="5">
        <f t="shared" si="361"/>
        <v>1165.4057475414447</v>
      </c>
      <c r="C336" s="5">
        <f t="shared" si="362"/>
        <v>2964.1702715568085</v>
      </c>
      <c r="D336" s="5">
        <f t="shared" si="363"/>
        <v>4369.9574385920487</v>
      </c>
      <c r="E336" s="15">
        <f t="shared" si="364"/>
        <v>2.3781401927684147E-9</v>
      </c>
      <c r="F336" s="15">
        <f t="shared" si="365"/>
        <v>4.6850956470874707E-9</v>
      </c>
      <c r="G336" s="15">
        <f t="shared" si="366"/>
        <v>9.5644561046586765E-9</v>
      </c>
      <c r="H336" s="5">
        <f t="shared" si="367"/>
        <v>452288.47511822567</v>
      </c>
      <c r="I336" s="5">
        <f t="shared" si="368"/>
        <v>205382.0117113108</v>
      </c>
      <c r="J336" s="5">
        <f t="shared" si="369"/>
        <v>69804.043844370841</v>
      </c>
      <c r="K336" s="5">
        <f t="shared" si="370"/>
        <v>388095.28447270783</v>
      </c>
      <c r="L336" s="5">
        <f t="shared" si="371"/>
        <v>69288.1963232977</v>
      </c>
      <c r="M336" s="5">
        <f t="shared" si="372"/>
        <v>15973.620984935937</v>
      </c>
      <c r="N336" s="15">
        <f t="shared" si="373"/>
        <v>1.5890298635650169E-3</v>
      </c>
      <c r="O336" s="15">
        <f t="shared" si="374"/>
        <v>2.00162427379591E-3</v>
      </c>
      <c r="P336" s="15">
        <f t="shared" si="375"/>
        <v>1.8156368095336717E-3</v>
      </c>
      <c r="Q336" s="5">
        <f t="shared" si="376"/>
        <v>3098.8195507000455</v>
      </c>
      <c r="R336" s="5">
        <f t="shared" si="377"/>
        <v>3981.2575625098916</v>
      </c>
      <c r="S336" s="5">
        <f t="shared" si="378"/>
        <v>2958.2789241627765</v>
      </c>
      <c r="T336" s="5">
        <f t="shared" si="379"/>
        <v>6.8514227559966709</v>
      </c>
      <c r="U336" s="5">
        <f t="shared" si="380"/>
        <v>19.384645857428008</v>
      </c>
      <c r="V336" s="5">
        <f t="shared" si="381"/>
        <v>42.379764283546436</v>
      </c>
      <c r="W336" s="15">
        <f t="shared" si="382"/>
        <v>-1.0734613539272964E-2</v>
      </c>
      <c r="X336" s="15">
        <f t="shared" si="383"/>
        <v>-1.217998157191269E-2</v>
      </c>
      <c r="Y336" s="15">
        <f t="shared" si="384"/>
        <v>-9.7425357312937999E-3</v>
      </c>
      <c r="Z336" s="5">
        <f t="shared" si="406"/>
        <v>23.236884544438425</v>
      </c>
      <c r="AA336" s="5">
        <f t="shared" si="407"/>
        <v>11939.356858900377</v>
      </c>
      <c r="AB336" s="5">
        <f t="shared" si="408"/>
        <v>107219.39066792582</v>
      </c>
      <c r="AC336" s="16">
        <f t="shared" si="385"/>
        <v>0.74299174200208973</v>
      </c>
      <c r="AD336" s="16">
        <f t="shared" si="386"/>
        <v>3.1245199631160046</v>
      </c>
      <c r="AE336" s="16">
        <f t="shared" si="387"/>
        <v>35.955898867556563</v>
      </c>
      <c r="AF336" s="15">
        <f t="shared" si="388"/>
        <v>-4.0504037456468023E-3</v>
      </c>
      <c r="AG336" s="15">
        <f t="shared" si="389"/>
        <v>2.9673830763510267E-4</v>
      </c>
      <c r="AH336" s="15">
        <f t="shared" si="390"/>
        <v>9.7937136394747881E-3</v>
      </c>
      <c r="AI336" s="1">
        <f t="shared" si="354"/>
        <v>889067.00938760466</v>
      </c>
      <c r="AJ336" s="1">
        <f t="shared" si="355"/>
        <v>401935.82089893275</v>
      </c>
      <c r="AK336" s="1">
        <f t="shared" si="356"/>
        <v>136880.39474020366</v>
      </c>
      <c r="AL336" s="14">
        <f t="shared" si="391"/>
        <v>102.9074732887661</v>
      </c>
      <c r="AM336" s="14">
        <f t="shared" si="392"/>
        <v>25.954311339477108</v>
      </c>
      <c r="AN336" s="14">
        <f t="shared" si="393"/>
        <v>8.021010650090183</v>
      </c>
      <c r="AO336" s="11">
        <f t="shared" si="394"/>
        <v>1.2364220938397459E-3</v>
      </c>
      <c r="AP336" s="11">
        <f t="shared" si="395"/>
        <v>1.557565736197286E-3</v>
      </c>
      <c r="AQ336" s="11">
        <f t="shared" si="396"/>
        <v>1.4129086474755431E-3</v>
      </c>
      <c r="AR336" s="1">
        <f t="shared" si="409"/>
        <v>452288.47511822567</v>
      </c>
      <c r="AS336" s="1">
        <f t="shared" si="397"/>
        <v>205382.0117113108</v>
      </c>
      <c r="AT336" s="1">
        <f t="shared" si="398"/>
        <v>69804.043844370841</v>
      </c>
      <c r="AU336" s="1">
        <f t="shared" si="357"/>
        <v>90457.695023645138</v>
      </c>
      <c r="AV336" s="1">
        <f t="shared" si="358"/>
        <v>41076.402342262161</v>
      </c>
      <c r="AW336" s="1">
        <f t="shared" si="359"/>
        <v>13960.808768874169</v>
      </c>
      <c r="AX336" s="17">
        <f t="shared" si="399"/>
        <v>0.99</v>
      </c>
      <c r="AY336" s="17">
        <v>0.05</v>
      </c>
      <c r="AZ336" s="17">
        <v>0</v>
      </c>
      <c r="BA336" s="2">
        <f t="shared" si="410"/>
        <v>5959.0992205685325</v>
      </c>
      <c r="BB336" s="17">
        <f t="shared" si="400"/>
        <v>1.9259374620129562E-7</v>
      </c>
      <c r="BC336" s="17">
        <f t="shared" si="401"/>
        <v>2.1792062305176372E-4</v>
      </c>
      <c r="BD336" s="17">
        <f t="shared" si="402"/>
        <v>5.7580118506296348E-3</v>
      </c>
      <c r="BE336" s="1">
        <f t="shared" si="403"/>
        <v>23.004511223715397</v>
      </c>
      <c r="BF336" s="1">
        <f t="shared" si="404"/>
        <v>594.36601085948996</v>
      </c>
      <c r="BG336" s="1">
        <f t="shared" si="405"/>
        <v>-617.3705220832054</v>
      </c>
      <c r="BH336" s="12">
        <f t="shared" si="418"/>
        <v>0.74973847393444315</v>
      </c>
      <c r="BI336" s="2">
        <f t="shared" si="419"/>
        <v>3.8133558038621427E-8</v>
      </c>
      <c r="BJ336" s="2">
        <f t="shared" si="411"/>
        <v>2.1744572907225102E-6</v>
      </c>
      <c r="BK336" s="2">
        <f t="shared" si="412"/>
        <v>-3.3154700471991312E-6</v>
      </c>
      <c r="BL336" s="2">
        <f t="shared" si="420"/>
        <v>1.7247368816120441E-2</v>
      </c>
      <c r="BM336" s="2">
        <f t="shared" si="413"/>
        <v>0.44659441274891576</v>
      </c>
      <c r="BN336" s="2">
        <f t="shared" si="414"/>
        <v>-0.23143321653938642</v>
      </c>
      <c r="BO336" s="2">
        <f t="shared" si="415"/>
        <v>3853921.0324063236</v>
      </c>
      <c r="BP336" s="2">
        <f t="shared" si="416"/>
        <v>172.02100091195925</v>
      </c>
      <c r="BQ336" s="2">
        <f t="shared" si="417"/>
        <v>0</v>
      </c>
      <c r="BR336" s="11">
        <f t="shared" si="421"/>
        <v>3.1727221158336344E-2</v>
      </c>
      <c r="BS336" s="11"/>
      <c r="BT336" s="11"/>
    </row>
    <row r="337" spans="1:72" x14ac:dyDescent="0.3">
      <c r="A337" s="2">
        <f t="shared" si="360"/>
        <v>2291</v>
      </c>
      <c r="B337" s="5">
        <f t="shared" si="361"/>
        <v>1165.4057501743682</v>
      </c>
      <c r="C337" s="5">
        <f t="shared" si="362"/>
        <v>2964.1702847498586</v>
      </c>
      <c r="D337" s="5">
        <f t="shared" si="363"/>
        <v>4369.9574782985019</v>
      </c>
      <c r="E337" s="15">
        <f t="shared" si="364"/>
        <v>2.2592331831299939E-9</v>
      </c>
      <c r="F337" s="15">
        <f t="shared" si="365"/>
        <v>4.4508408647330969E-9</v>
      </c>
      <c r="G337" s="15">
        <f t="shared" si="366"/>
        <v>9.0862332994257425E-9</v>
      </c>
      <c r="H337" s="5">
        <f t="shared" si="367"/>
        <v>452999.9918429575</v>
      </c>
      <c r="I337" s="5">
        <f t="shared" si="368"/>
        <v>205789.00106554199</v>
      </c>
      <c r="J337" s="5">
        <f t="shared" si="369"/>
        <v>69929.516536746538</v>
      </c>
      <c r="K337" s="5">
        <f t="shared" si="370"/>
        <v>388705.81492770184</v>
      </c>
      <c r="L337" s="5">
        <f t="shared" si="371"/>
        <v>69425.4989749714</v>
      </c>
      <c r="M337" s="5">
        <f t="shared" si="372"/>
        <v>16002.333405764506</v>
      </c>
      <c r="N337" s="15">
        <f t="shared" si="373"/>
        <v>1.5731457696619433E-3</v>
      </c>
      <c r="O337" s="15">
        <f t="shared" si="374"/>
        <v>1.9816167682160657E-3</v>
      </c>
      <c r="P337" s="15">
        <f t="shared" si="375"/>
        <v>1.7974898024466501E-3</v>
      </c>
      <c r="Q337" s="5">
        <f t="shared" si="376"/>
        <v>3070.3774920867227</v>
      </c>
      <c r="R337" s="5">
        <f t="shared" si="377"/>
        <v>3940.5591711943794</v>
      </c>
      <c r="S337" s="5">
        <f t="shared" si="378"/>
        <v>2934.7234832036761</v>
      </c>
      <c r="T337" s="5">
        <f t="shared" si="379"/>
        <v>6.7778753805168659</v>
      </c>
      <c r="U337" s="5">
        <f t="shared" si="380"/>
        <v>19.148541228106481</v>
      </c>
      <c r="V337" s="5">
        <f t="shared" si="381"/>
        <v>41.966877915730173</v>
      </c>
      <c r="W337" s="15">
        <f t="shared" si="382"/>
        <v>-1.0734613539272964E-2</v>
      </c>
      <c r="X337" s="15">
        <f t="shared" si="383"/>
        <v>-1.217998157191269E-2</v>
      </c>
      <c r="Y337" s="15">
        <f t="shared" si="384"/>
        <v>-9.7425357312937999E-3</v>
      </c>
      <c r="Z337" s="5">
        <f t="shared" si="406"/>
        <v>22.93071697330555</v>
      </c>
      <c r="AA337" s="5">
        <f t="shared" si="407"/>
        <v>11821.049513399899</v>
      </c>
      <c r="AB337" s="5">
        <f t="shared" si="408"/>
        <v>107409.31141690681</v>
      </c>
      <c r="AC337" s="16">
        <f t="shared" si="385"/>
        <v>0.73998232546729981</v>
      </c>
      <c r="AD337" s="16">
        <f t="shared" si="386"/>
        <v>3.1254471278820315</v>
      </c>
      <c r="AE337" s="16">
        <f t="shared" si="387"/>
        <v>36.308040644715327</v>
      </c>
      <c r="AF337" s="15">
        <f t="shared" si="388"/>
        <v>-4.0504037456468023E-3</v>
      </c>
      <c r="AG337" s="15">
        <f t="shared" si="389"/>
        <v>2.9673830763510267E-4</v>
      </c>
      <c r="AH337" s="15">
        <f t="shared" si="390"/>
        <v>9.7937136394747881E-3</v>
      </c>
      <c r="AI337" s="1">
        <f t="shared" si="354"/>
        <v>890618.00347248942</v>
      </c>
      <c r="AJ337" s="1">
        <f t="shared" si="355"/>
        <v>402818.64115130162</v>
      </c>
      <c r="AK337" s="1">
        <f t="shared" si="356"/>
        <v>137153.16403505747</v>
      </c>
      <c r="AL337" s="14">
        <f t="shared" si="391"/>
        <v>103.03343799162559</v>
      </c>
      <c r="AM337" s="14">
        <f t="shared" si="392"/>
        <v>25.994332630065585</v>
      </c>
      <c r="AN337" s="14">
        <f t="shared" si="393"/>
        <v>8.0322302758460999</v>
      </c>
      <c r="AO337" s="11">
        <f t="shared" si="394"/>
        <v>1.2240578729013484E-3</v>
      </c>
      <c r="AP337" s="11">
        <f t="shared" si="395"/>
        <v>1.5419900788353131E-3</v>
      </c>
      <c r="AQ337" s="11">
        <f t="shared" si="396"/>
        <v>1.3987795610007877E-3</v>
      </c>
      <c r="AR337" s="1">
        <f t="shared" si="409"/>
        <v>452999.9918429575</v>
      </c>
      <c r="AS337" s="1">
        <f t="shared" si="397"/>
        <v>205789.00106554199</v>
      </c>
      <c r="AT337" s="1">
        <f t="shared" si="398"/>
        <v>69929.516536746538</v>
      </c>
      <c r="AU337" s="1">
        <f t="shared" si="357"/>
        <v>90599.998368591507</v>
      </c>
      <c r="AV337" s="1">
        <f t="shared" si="358"/>
        <v>41157.800213108399</v>
      </c>
      <c r="AW337" s="1">
        <f t="shared" si="359"/>
        <v>13985.903307349308</v>
      </c>
      <c r="AX337" s="17">
        <f t="shared" si="399"/>
        <v>0.99</v>
      </c>
      <c r="AY337" s="17">
        <v>0.05</v>
      </c>
      <c r="AZ337" s="17">
        <v>0</v>
      </c>
      <c r="BA337" s="2">
        <f t="shared" si="410"/>
        <v>5962.664582364001</v>
      </c>
      <c r="BB337" s="17">
        <f t="shared" si="400"/>
        <v>1.8754543643218207E-7</v>
      </c>
      <c r="BC337" s="17">
        <f t="shared" si="401"/>
        <v>2.1282416514447461E-4</v>
      </c>
      <c r="BD337" s="17">
        <f t="shared" si="402"/>
        <v>5.6907363813802755E-3</v>
      </c>
      <c r="BE337" s="1">
        <f t="shared" si="403"/>
        <v>22.701405503021174</v>
      </c>
      <c r="BF337" s="1">
        <f t="shared" si="404"/>
        <v>588.53667067617414</v>
      </c>
      <c r="BG337" s="1">
        <f t="shared" si="405"/>
        <v>-611.23807617919545</v>
      </c>
      <c r="BH337" s="12">
        <f t="shared" si="418"/>
        <v>0.74099803571658984</v>
      </c>
      <c r="BI337" s="2">
        <f t="shared" si="419"/>
        <v>3.7133992896242985E-8</v>
      </c>
      <c r="BJ337" s="2">
        <f t="shared" si="411"/>
        <v>2.1237122389178024E-6</v>
      </c>
      <c r="BK337" s="2">
        <f t="shared" si="412"/>
        <v>-3.2384480562365077E-6</v>
      </c>
      <c r="BL337" s="2">
        <f t="shared" si="420"/>
        <v>1.6821698479094514E-2</v>
      </c>
      <c r="BM337" s="2">
        <f t="shared" si="413"/>
        <v>0.43703662019756018</v>
      </c>
      <c r="BN337" s="2">
        <f t="shared" si="414"/>
        <v>-0.22646310690198554</v>
      </c>
      <c r="BO337" s="2">
        <f t="shared" si="415"/>
        <v>3911521.7587536192</v>
      </c>
      <c r="BP337" s="2">
        <f t="shared" si="416"/>
        <v>174.08691236109561</v>
      </c>
      <c r="BQ337" s="2">
        <f t="shared" si="417"/>
        <v>0</v>
      </c>
      <c r="BR337" s="11">
        <f t="shared" si="421"/>
        <v>3.1709989776606412E-2</v>
      </c>
      <c r="BS337" s="11"/>
      <c r="BT337" s="11"/>
    </row>
    <row r="338" spans="1:72" x14ac:dyDescent="0.3">
      <c r="A338" s="2">
        <f t="shared" si="360"/>
        <v>2292</v>
      </c>
      <c r="B338" s="5">
        <f t="shared" si="361"/>
        <v>1165.4057526756455</v>
      </c>
      <c r="C338" s="5">
        <f t="shared" si="362"/>
        <v>2964.1702972832563</v>
      </c>
      <c r="D338" s="5">
        <f t="shared" si="363"/>
        <v>4369.9575160196327</v>
      </c>
      <c r="E338" s="15">
        <f t="shared" si="364"/>
        <v>2.146271523973494E-9</v>
      </c>
      <c r="F338" s="15">
        <f t="shared" si="365"/>
        <v>4.2282988214964422E-9</v>
      </c>
      <c r="G338" s="15">
        <f t="shared" si="366"/>
        <v>8.6319216344544554E-9</v>
      </c>
      <c r="H338" s="5">
        <f t="shared" si="367"/>
        <v>453705.50424482685</v>
      </c>
      <c r="I338" s="5">
        <f t="shared" si="368"/>
        <v>206192.72068823694</v>
      </c>
      <c r="J338" s="5">
        <f t="shared" si="369"/>
        <v>70053.958400510775</v>
      </c>
      <c r="K338" s="5">
        <f t="shared" si="370"/>
        <v>389311.19329312397</v>
      </c>
      <c r="L338" s="5">
        <f t="shared" si="371"/>
        <v>69561.698555989933</v>
      </c>
      <c r="M338" s="5">
        <f t="shared" si="372"/>
        <v>16030.809943507023</v>
      </c>
      <c r="N338" s="15">
        <f t="shared" si="373"/>
        <v>1.5574203991126634E-3</v>
      </c>
      <c r="O338" s="15">
        <f t="shared" si="374"/>
        <v>1.961809177167595E-3</v>
      </c>
      <c r="P338" s="15">
        <f t="shared" si="375"/>
        <v>1.7795240869222795E-3</v>
      </c>
      <c r="Q338" s="5">
        <f t="shared" si="376"/>
        <v>3042.1487198471564</v>
      </c>
      <c r="R338" s="5">
        <f t="shared" si="377"/>
        <v>3900.1997158708227</v>
      </c>
      <c r="S338" s="5">
        <f t="shared" si="378"/>
        <v>2911.3033915370502</v>
      </c>
      <c r="T338" s="5">
        <f t="shared" si="379"/>
        <v>6.705117507689665</v>
      </c>
      <c r="U338" s="5">
        <f t="shared" si="380"/>
        <v>18.915312348819135</v>
      </c>
      <c r="V338" s="5">
        <f t="shared" si="381"/>
        <v>41.558014108105326</v>
      </c>
      <c r="W338" s="15">
        <f t="shared" si="382"/>
        <v>-1.0734613539272964E-2</v>
      </c>
      <c r="X338" s="15">
        <f t="shared" si="383"/>
        <v>-1.217998157191269E-2</v>
      </c>
      <c r="Y338" s="15">
        <f t="shared" si="384"/>
        <v>-9.7425357312937999E-3</v>
      </c>
      <c r="Z338" s="5">
        <f t="shared" si="406"/>
        <v>22.628224577760967</v>
      </c>
      <c r="AA338" s="5">
        <f t="shared" si="407"/>
        <v>11703.680776846777</v>
      </c>
      <c r="AB338" s="5">
        <f t="shared" si="408"/>
        <v>107597.61945511588</v>
      </c>
      <c r="AC338" s="16">
        <f t="shared" si="385"/>
        <v>0.73698509828451464</v>
      </c>
      <c r="AD338" s="16">
        <f t="shared" si="386"/>
        <v>3.1263745677733623</v>
      </c>
      <c r="AE338" s="16">
        <f t="shared" si="387"/>
        <v>36.663631197600083</v>
      </c>
      <c r="AF338" s="15">
        <f t="shared" si="388"/>
        <v>-4.0504037456468023E-3</v>
      </c>
      <c r="AG338" s="15">
        <f t="shared" si="389"/>
        <v>2.9673830763510267E-4</v>
      </c>
      <c r="AH338" s="15">
        <f t="shared" si="390"/>
        <v>9.7937136394747881E-3</v>
      </c>
      <c r="AI338" s="1">
        <f t="shared" si="354"/>
        <v>892156.20149383205</v>
      </c>
      <c r="AJ338" s="1">
        <f t="shared" si="355"/>
        <v>403694.57724927989</v>
      </c>
      <c r="AK338" s="1">
        <f t="shared" si="356"/>
        <v>137423.75093890104</v>
      </c>
      <c r="AL338" s="14">
        <f t="shared" si="391"/>
        <v>103.15829569366188</v>
      </c>
      <c r="AM338" s="14">
        <f t="shared" si="392"/>
        <v>26.034014803056877</v>
      </c>
      <c r="AN338" s="14">
        <f t="shared" si="393"/>
        <v>8.0433532421898146</v>
      </c>
      <c r="AO338" s="11">
        <f t="shared" si="394"/>
        <v>1.2118172941723349E-3</v>
      </c>
      <c r="AP338" s="11">
        <f t="shared" si="395"/>
        <v>1.5265701780469599E-3</v>
      </c>
      <c r="AQ338" s="11">
        <f t="shared" si="396"/>
        <v>1.3847917653907799E-3</v>
      </c>
      <c r="AR338" s="1">
        <f t="shared" si="409"/>
        <v>453705.50424482685</v>
      </c>
      <c r="AS338" s="1">
        <f t="shared" si="397"/>
        <v>206192.72068823694</v>
      </c>
      <c r="AT338" s="1">
        <f t="shared" si="398"/>
        <v>70053.958400510775</v>
      </c>
      <c r="AU338" s="1">
        <f t="shared" si="357"/>
        <v>90741.100848965376</v>
      </c>
      <c r="AV338" s="1">
        <f t="shared" si="358"/>
        <v>41238.54413764739</v>
      </c>
      <c r="AW338" s="1">
        <f t="shared" si="359"/>
        <v>14010.791680102157</v>
      </c>
      <c r="AX338" s="17">
        <f t="shared" si="399"/>
        <v>0.99</v>
      </c>
      <c r="AY338" s="17">
        <v>0.05</v>
      </c>
      <c r="AZ338" s="17">
        <v>0</v>
      </c>
      <c r="BA338" s="2">
        <f t="shared" si="410"/>
        <v>5966.1964228270217</v>
      </c>
      <c r="BB338" s="17">
        <f t="shared" si="400"/>
        <v>1.8262880314497473E-7</v>
      </c>
      <c r="BC338" s="17">
        <f t="shared" si="401"/>
        <v>2.0784614757951277E-4</v>
      </c>
      <c r="BD338" s="17">
        <f t="shared" si="402"/>
        <v>5.6242267732719408E-3</v>
      </c>
      <c r="BE338" s="1">
        <f t="shared" si="403"/>
        <v>22.401938199417785</v>
      </c>
      <c r="BF338" s="1">
        <f t="shared" si="404"/>
        <v>582.7514738803709</v>
      </c>
      <c r="BG338" s="1">
        <f t="shared" si="405"/>
        <v>-605.15341207978861</v>
      </c>
      <c r="BH338" s="12">
        <f t="shared" si="418"/>
        <v>0.73235699898395523</v>
      </c>
      <c r="BI338" s="2">
        <f t="shared" si="419"/>
        <v>3.6160499687377028E-8</v>
      </c>
      <c r="BJ338" s="2">
        <f t="shared" si="411"/>
        <v>2.0741414736887637E-6</v>
      </c>
      <c r="BK338" s="2">
        <f t="shared" si="412"/>
        <v>-3.1631926797188911E-6</v>
      </c>
      <c r="BL338" s="2">
        <f t="shared" si="420"/>
        <v>1.6406217744406298E-2</v>
      </c>
      <c r="BM338" s="2">
        <f t="shared" si="413"/>
        <v>0.42767287355219541</v>
      </c>
      <c r="BN338" s="2">
        <f t="shared" si="414"/>
        <v>-0.22159416839782739</v>
      </c>
      <c r="BO338" s="2">
        <f t="shared" si="415"/>
        <v>3969984.0140690636</v>
      </c>
      <c r="BP338" s="2">
        <f t="shared" si="416"/>
        <v>176.17766976022199</v>
      </c>
      <c r="BQ338" s="2">
        <f t="shared" si="417"/>
        <v>0</v>
      </c>
      <c r="BR338" s="11">
        <f t="shared" si="421"/>
        <v>3.1692929905847017E-2</v>
      </c>
      <c r="BS338" s="11"/>
      <c r="BT338" s="11"/>
    </row>
    <row r="339" spans="1:72" x14ac:dyDescent="0.3">
      <c r="A339" s="2">
        <f t="shared" si="360"/>
        <v>2293</v>
      </c>
      <c r="B339" s="5">
        <f t="shared" si="361"/>
        <v>1165.4057550518587</v>
      </c>
      <c r="C339" s="5">
        <f t="shared" si="362"/>
        <v>2964.1703091899844</v>
      </c>
      <c r="D339" s="5">
        <f t="shared" si="363"/>
        <v>4369.9575518547072</v>
      </c>
      <c r="E339" s="15">
        <f t="shared" si="364"/>
        <v>2.0389579477748191E-9</v>
      </c>
      <c r="F339" s="15">
        <f t="shared" si="365"/>
        <v>4.01688388042162E-9</v>
      </c>
      <c r="G339" s="15">
        <f t="shared" si="366"/>
        <v>8.2003255527317319E-9</v>
      </c>
      <c r="H339" s="5">
        <f t="shared" si="367"/>
        <v>454405.05198616436</v>
      </c>
      <c r="I339" s="5">
        <f t="shared" si="368"/>
        <v>206593.18891801301</v>
      </c>
      <c r="J339" s="5">
        <f t="shared" si="369"/>
        <v>70177.375686272251</v>
      </c>
      <c r="K339" s="5">
        <f t="shared" si="370"/>
        <v>389911.45360007603</v>
      </c>
      <c r="L339" s="5">
        <f t="shared" si="371"/>
        <v>69696.801252445075</v>
      </c>
      <c r="M339" s="5">
        <f t="shared" si="372"/>
        <v>16059.05202820275</v>
      </c>
      <c r="N339" s="15">
        <f t="shared" si="373"/>
        <v>1.5418521668348895E-3</v>
      </c>
      <c r="O339" s="15">
        <f t="shared" si="374"/>
        <v>1.9421995043205076E-3</v>
      </c>
      <c r="P339" s="15">
        <f t="shared" si="375"/>
        <v>1.761737853249512E-3</v>
      </c>
      <c r="Q339" s="5">
        <f t="shared" si="376"/>
        <v>3014.1326275790352</v>
      </c>
      <c r="R339" s="5">
        <f t="shared" si="377"/>
        <v>3860.178073719801</v>
      </c>
      <c r="S339" s="5">
        <f t="shared" si="378"/>
        <v>2888.0189222785853</v>
      </c>
      <c r="T339" s="5">
        <f t="shared" si="379"/>
        <v>6.6331406625092031</v>
      </c>
      <c r="U339" s="5">
        <f t="shared" si="380"/>
        <v>18.684924192983544</v>
      </c>
      <c r="V339" s="5">
        <f t="shared" si="381"/>
        <v>41.1531336707355</v>
      </c>
      <c r="W339" s="15">
        <f t="shared" si="382"/>
        <v>-1.0734613539272964E-2</v>
      </c>
      <c r="X339" s="15">
        <f t="shared" si="383"/>
        <v>-1.217998157191269E-2</v>
      </c>
      <c r="Y339" s="15">
        <f t="shared" si="384"/>
        <v>-9.7425357312937999E-3</v>
      </c>
      <c r="Z339" s="5">
        <f t="shared" si="406"/>
        <v>22.329371940807157</v>
      </c>
      <c r="AA339" s="5">
        <f t="shared" si="407"/>
        <v>11587.248301343225</v>
      </c>
      <c r="AB339" s="5">
        <f t="shared" si="408"/>
        <v>107784.32459983678</v>
      </c>
      <c r="AC339" s="16">
        <f t="shared" si="385"/>
        <v>0.73400001108193713</v>
      </c>
      <c r="AD339" s="16">
        <f t="shared" si="386"/>
        <v>3.1273022828716366</v>
      </c>
      <c r="AE339" s="16">
        <f t="shared" si="387"/>
        <v>37.022704302532695</v>
      </c>
      <c r="AF339" s="15">
        <f t="shared" si="388"/>
        <v>-4.0504037456468023E-3</v>
      </c>
      <c r="AG339" s="15">
        <f t="shared" si="389"/>
        <v>2.9673830763510267E-4</v>
      </c>
      <c r="AH339" s="15">
        <f t="shared" si="390"/>
        <v>9.7937136394747881E-3</v>
      </c>
      <c r="AI339" s="1">
        <f t="shared" si="354"/>
        <v>893681.68219341419</v>
      </c>
      <c r="AJ339" s="1">
        <f t="shared" si="355"/>
        <v>404563.66366199928</v>
      </c>
      <c r="AK339" s="1">
        <f t="shared" si="356"/>
        <v>137692.16752511309</v>
      </c>
      <c r="AL339" s="14">
        <f t="shared" si="391"/>
        <v>103.28205461035321</v>
      </c>
      <c r="AM339" s="14">
        <f t="shared" si="392"/>
        <v>26.073360126163923</v>
      </c>
      <c r="AN339" s="14">
        <f t="shared" si="393"/>
        <v>8.05438022783237</v>
      </c>
      <c r="AO339" s="11">
        <f t="shared" si="394"/>
        <v>1.1996991212306115E-3</v>
      </c>
      <c r="AP339" s="11">
        <f t="shared" si="395"/>
        <v>1.5113044762664902E-3</v>
      </c>
      <c r="AQ339" s="11">
        <f t="shared" si="396"/>
        <v>1.3709438477368721E-3</v>
      </c>
      <c r="AR339" s="1">
        <f t="shared" si="409"/>
        <v>454405.05198616436</v>
      </c>
      <c r="AS339" s="1">
        <f t="shared" si="397"/>
        <v>206593.18891801301</v>
      </c>
      <c r="AT339" s="1">
        <f t="shared" si="398"/>
        <v>70177.375686272251</v>
      </c>
      <c r="AU339" s="1">
        <f t="shared" si="357"/>
        <v>90881.01039723288</v>
      </c>
      <c r="AV339" s="1">
        <f t="shared" si="358"/>
        <v>41318.637783602608</v>
      </c>
      <c r="AW339" s="1">
        <f t="shared" si="359"/>
        <v>14035.475137254451</v>
      </c>
      <c r="AX339" s="17">
        <f t="shared" si="399"/>
        <v>0.99</v>
      </c>
      <c r="AY339" s="17">
        <v>0.05</v>
      </c>
      <c r="AZ339" s="17">
        <v>0</v>
      </c>
      <c r="BA339" s="2">
        <f t="shared" si="410"/>
        <v>5969.695113656041</v>
      </c>
      <c r="BB339" s="17">
        <f t="shared" si="400"/>
        <v>1.7784044074527551E-7</v>
      </c>
      <c r="BC339" s="17">
        <f t="shared" si="401"/>
        <v>2.0298384903546005E-4</v>
      </c>
      <c r="BD339" s="17">
        <f t="shared" si="402"/>
        <v>5.5584749200021056E-3</v>
      </c>
      <c r="BE339" s="1">
        <f t="shared" si="403"/>
        <v>22.106074250333737</v>
      </c>
      <c r="BF339" s="1">
        <f t="shared" si="404"/>
        <v>577.01039080722501</v>
      </c>
      <c r="BG339" s="1">
        <f t="shared" si="405"/>
        <v>-599.11646505755868</v>
      </c>
      <c r="BH339" s="12">
        <f t="shared" si="418"/>
        <v>0.72381431001572671</v>
      </c>
      <c r="BI339" s="2">
        <f t="shared" si="419"/>
        <v>3.5212404104842318E-8</v>
      </c>
      <c r="BJ339" s="2">
        <f t="shared" si="411"/>
        <v>2.025718246057676E-6</v>
      </c>
      <c r="BK339" s="2">
        <f t="shared" si="412"/>
        <v>-3.0896643436292411E-6</v>
      </c>
      <c r="BL339" s="2">
        <f t="shared" si="420"/>
        <v>1.6000694317818701E-2</v>
      </c>
      <c r="BM339" s="2">
        <f t="shared" si="413"/>
        <v>0.41849959230245942</v>
      </c>
      <c r="BN339" s="2">
        <f t="shared" si="414"/>
        <v>-0.21682453538734903</v>
      </c>
      <c r="BO339" s="2">
        <f t="shared" si="415"/>
        <v>4029320.6871992415</v>
      </c>
      <c r="BP339" s="2">
        <f t="shared" si="416"/>
        <v>178.29357198987805</v>
      </c>
      <c r="BQ339" s="2">
        <f t="shared" si="417"/>
        <v>0</v>
      </c>
      <c r="BR339" s="11">
        <f t="shared" si="421"/>
        <v>3.1676039846701282E-2</v>
      </c>
      <c r="BS339" s="11"/>
      <c r="BT339" s="11"/>
    </row>
    <row r="340" spans="1:72" x14ac:dyDescent="0.3">
      <c r="A340" s="2">
        <f t="shared" si="360"/>
        <v>2294</v>
      </c>
      <c r="B340" s="5">
        <f t="shared" si="361"/>
        <v>1165.4057573092614</v>
      </c>
      <c r="C340" s="5">
        <f t="shared" si="362"/>
        <v>2964.170320501376</v>
      </c>
      <c r="D340" s="5">
        <f t="shared" si="363"/>
        <v>4369.9575858980279</v>
      </c>
      <c r="E340" s="15">
        <f t="shared" si="364"/>
        <v>1.937010050386078E-9</v>
      </c>
      <c r="F340" s="15">
        <f t="shared" si="365"/>
        <v>3.8160396864005389E-9</v>
      </c>
      <c r="G340" s="15">
        <f t="shared" si="366"/>
        <v>7.7903092750951451E-9</v>
      </c>
      <c r="H340" s="5">
        <f t="shared" si="367"/>
        <v>455098.67468966276</v>
      </c>
      <c r="I340" s="5">
        <f t="shared" si="368"/>
        <v>206990.42415240209</v>
      </c>
      <c r="J340" s="5">
        <f t="shared" si="369"/>
        <v>70299.774651746309</v>
      </c>
      <c r="K340" s="5">
        <f t="shared" si="370"/>
        <v>390506.62984574062</v>
      </c>
      <c r="L340" s="5">
        <f t="shared" si="371"/>
        <v>69830.813270335493</v>
      </c>
      <c r="M340" s="5">
        <f t="shared" si="372"/>
        <v>16087.061091532238</v>
      </c>
      <c r="N340" s="15">
        <f t="shared" si="373"/>
        <v>1.526439503557242E-3</v>
      </c>
      <c r="O340" s="15">
        <f t="shared" si="374"/>
        <v>1.9227857732668774E-3</v>
      </c>
      <c r="P340" s="15">
        <f t="shared" si="375"/>
        <v>1.7441293097686383E-3</v>
      </c>
      <c r="Q340" s="5">
        <f t="shared" si="376"/>
        <v>2986.3285867740865</v>
      </c>
      <c r="R340" s="5">
        <f t="shared" si="377"/>
        <v>3820.4930825569741</v>
      </c>
      <c r="S340" s="5">
        <f t="shared" si="378"/>
        <v>2864.8703215865962</v>
      </c>
      <c r="T340" s="5">
        <f t="shared" si="379"/>
        <v>6.56193646094553</v>
      </c>
      <c r="U340" s="5">
        <f t="shared" si="380"/>
        <v>18.457342160640419</v>
      </c>
      <c r="V340" s="5">
        <f t="shared" si="381"/>
        <v>40.75219779549365</v>
      </c>
      <c r="W340" s="15">
        <f t="shared" si="382"/>
        <v>-1.0734613539272964E-2</v>
      </c>
      <c r="X340" s="15">
        <f t="shared" si="383"/>
        <v>-1.217998157191269E-2</v>
      </c>
      <c r="Y340" s="15">
        <f t="shared" si="384"/>
        <v>-9.7425357312937999E-3</v>
      </c>
      <c r="Z340" s="5">
        <f t="shared" si="406"/>
        <v>22.034123766120363</v>
      </c>
      <c r="AA340" s="5">
        <f t="shared" si="407"/>
        <v>11471.749614860086</v>
      </c>
      <c r="AB340" s="5">
        <f t="shared" si="408"/>
        <v>107969.43667937863</v>
      </c>
      <c r="AC340" s="16">
        <f t="shared" si="385"/>
        <v>0.73102701468774611</v>
      </c>
      <c r="AD340" s="16">
        <f t="shared" si="386"/>
        <v>3.1282302732585192</v>
      </c>
      <c r="AE340" s="16">
        <f t="shared" si="387"/>
        <v>37.385294066630649</v>
      </c>
      <c r="AF340" s="15">
        <f t="shared" si="388"/>
        <v>-4.0504037456468023E-3</v>
      </c>
      <c r="AG340" s="15">
        <f t="shared" si="389"/>
        <v>2.9673830763510267E-4</v>
      </c>
      <c r="AH340" s="15">
        <f t="shared" si="390"/>
        <v>9.7937136394747881E-3</v>
      </c>
      <c r="AI340" s="1">
        <f t="shared" si="354"/>
        <v>895194.5243713056</v>
      </c>
      <c r="AJ340" s="1">
        <f t="shared" si="355"/>
        <v>405425.93507940194</v>
      </c>
      <c r="AK340" s="1">
        <f t="shared" si="356"/>
        <v>137958.42590985625</v>
      </c>
      <c r="AL340" s="14">
        <f t="shared" si="391"/>
        <v>103.40472292660661</v>
      </c>
      <c r="AM340" s="14">
        <f t="shared" si="392"/>
        <v>26.112370864175205</v>
      </c>
      <c r="AN340" s="14">
        <f t="shared" si="393"/>
        <v>8.0653119098228441</v>
      </c>
      <c r="AO340" s="11">
        <f t="shared" si="394"/>
        <v>1.1877021300183055E-3</v>
      </c>
      <c r="AP340" s="11">
        <f t="shared" si="395"/>
        <v>1.4961914315038253E-3</v>
      </c>
      <c r="AQ340" s="11">
        <f t="shared" si="396"/>
        <v>1.3572344092595034E-3</v>
      </c>
      <c r="AR340" s="1">
        <f t="shared" si="409"/>
        <v>455098.67468966276</v>
      </c>
      <c r="AS340" s="1">
        <f t="shared" si="397"/>
        <v>206990.42415240209</v>
      </c>
      <c r="AT340" s="1">
        <f t="shared" si="398"/>
        <v>70299.774651746309</v>
      </c>
      <c r="AU340" s="1">
        <f t="shared" si="357"/>
        <v>91019.734937932561</v>
      </c>
      <c r="AV340" s="1">
        <f t="shared" si="358"/>
        <v>41398.084830480424</v>
      </c>
      <c r="AW340" s="1">
        <f t="shared" si="359"/>
        <v>14059.954930349262</v>
      </c>
      <c r="AX340" s="17">
        <f t="shared" si="399"/>
        <v>0.99</v>
      </c>
      <c r="AY340" s="17">
        <v>0.05</v>
      </c>
      <c r="AZ340" s="17">
        <v>0</v>
      </c>
      <c r="BA340" s="2">
        <f t="shared" si="410"/>
        <v>5973.1610209002429</v>
      </c>
      <c r="BB340" s="17">
        <f t="shared" si="400"/>
        <v>1.7317703041414585E-7</v>
      </c>
      <c r="BC340" s="17">
        <f t="shared" si="401"/>
        <v>1.9823460939771039E-4</v>
      </c>
      <c r="BD340" s="17">
        <f t="shared" si="402"/>
        <v>5.4934727816814853E-3</v>
      </c>
      <c r="BE340" s="1">
        <f t="shared" si="403"/>
        <v>21.813778712655036</v>
      </c>
      <c r="BF340" s="1">
        <f t="shared" si="404"/>
        <v>571.31338293899421</v>
      </c>
      <c r="BG340" s="1">
        <f t="shared" si="405"/>
        <v>-593.12716165164909</v>
      </c>
      <c r="BH340" s="12">
        <f t="shared" si="418"/>
        <v>0.71536892380854633</v>
      </c>
      <c r="BI340" s="2">
        <f t="shared" si="419"/>
        <v>3.4289049022972482E-8</v>
      </c>
      <c r="BJ340" s="2">
        <f t="shared" si="411"/>
        <v>1.9784163979407979E-6</v>
      </c>
      <c r="BK340" s="2">
        <f t="shared" si="412"/>
        <v>-3.0178243203075325E-6</v>
      </c>
      <c r="BL340" s="2">
        <f t="shared" si="420"/>
        <v>1.5604900766723653E-2</v>
      </c>
      <c r="BM340" s="2">
        <f t="shared" si="413"/>
        <v>0.4095132493598333</v>
      </c>
      <c r="BN340" s="2">
        <f t="shared" si="414"/>
        <v>-0.21215236965617901</v>
      </c>
      <c r="BO340" s="2">
        <f t="shared" si="415"/>
        <v>4089544.8598280782</v>
      </c>
      <c r="BP340" s="2">
        <f t="shared" si="416"/>
        <v>180.43492152607158</v>
      </c>
      <c r="BQ340" s="2">
        <f t="shared" si="417"/>
        <v>0</v>
      </c>
      <c r="BR340" s="11">
        <f t="shared" si="421"/>
        <v>3.1659317916497648E-2</v>
      </c>
      <c r="BS340" s="11"/>
      <c r="BT340" s="11"/>
    </row>
    <row r="341" spans="1:72" x14ac:dyDescent="0.3">
      <c r="A341" s="2">
        <f t="shared" si="360"/>
        <v>2295</v>
      </c>
      <c r="B341" s="5">
        <f t="shared" si="361"/>
        <v>1165.405759453794</v>
      </c>
      <c r="C341" s="5">
        <f t="shared" si="362"/>
        <v>2964.1703312471977</v>
      </c>
      <c r="D341" s="5">
        <f t="shared" si="363"/>
        <v>4369.9576182391829</v>
      </c>
      <c r="E341" s="15">
        <f t="shared" si="364"/>
        <v>1.840159547866774E-9</v>
      </c>
      <c r="F341" s="15">
        <f t="shared" si="365"/>
        <v>3.6252377020805117E-9</v>
      </c>
      <c r="G341" s="15">
        <f t="shared" si="366"/>
        <v>7.4007938113403873E-9</v>
      </c>
      <c r="H341" s="5">
        <f t="shared" si="367"/>
        <v>455786.41193301638</v>
      </c>
      <c r="I341" s="5">
        <f t="shared" si="368"/>
        <v>207384.44484361602</v>
      </c>
      <c r="J341" s="5">
        <f t="shared" si="369"/>
        <v>70421.16156060333</v>
      </c>
      <c r="K341" s="5">
        <f t="shared" si="370"/>
        <v>391096.7559887775</v>
      </c>
      <c r="L341" s="5">
        <f t="shared" si="371"/>
        <v>69963.740834136683</v>
      </c>
      <c r="M341" s="5">
        <f t="shared" si="372"/>
        <v>16114.838566553104</v>
      </c>
      <c r="N341" s="15">
        <f t="shared" si="373"/>
        <v>1.5111808556744766E-3</v>
      </c>
      <c r="O341" s="15">
        <f t="shared" si="374"/>
        <v>1.9035660273150068E-3</v>
      </c>
      <c r="P341" s="15">
        <f t="shared" si="375"/>
        <v>1.7266966826829933E-3</v>
      </c>
      <c r="Q341" s="5">
        <f t="shared" si="376"/>
        <v>2958.7359474768746</v>
      </c>
      <c r="R341" s="5">
        <f t="shared" si="377"/>
        <v>3781.143542105895</v>
      </c>
      <c r="S341" s="5">
        <f t="shared" si="378"/>
        <v>2841.8578092192952</v>
      </c>
      <c r="T341" s="5">
        <f t="shared" si="379"/>
        <v>6.4914966089680153</v>
      </c>
      <c r="U341" s="5">
        <f t="shared" si="380"/>
        <v>18.232532073257332</v>
      </c>
      <c r="V341" s="5">
        <f t="shared" si="381"/>
        <v>40.3551680523423</v>
      </c>
      <c r="W341" s="15">
        <f t="shared" si="382"/>
        <v>-1.0734613539272964E-2</v>
      </c>
      <c r="X341" s="15">
        <f t="shared" si="383"/>
        <v>-1.217998157191269E-2</v>
      </c>
      <c r="Y341" s="15">
        <f t="shared" si="384"/>
        <v>-9.7425357312937999E-3</v>
      </c>
      <c r="Z341" s="5">
        <f t="shared" si="406"/>
        <v>21.74244488424069</v>
      </c>
      <c r="AA341" s="5">
        <f t="shared" si="407"/>
        <v>11357.182124906885</v>
      </c>
      <c r="AB341" s="5">
        <f t="shared" si="408"/>
        <v>108152.96553126347</v>
      </c>
      <c r="AC341" s="16">
        <f t="shared" si="385"/>
        <v>0.72806606012928587</v>
      </c>
      <c r="AD341" s="16">
        <f t="shared" si="386"/>
        <v>3.1291585390156986</v>
      </c>
      <c r="AE341" s="16">
        <f t="shared" si="387"/>
        <v>37.751434931046788</v>
      </c>
      <c r="AF341" s="15">
        <f t="shared" si="388"/>
        <v>-4.0504037456468023E-3</v>
      </c>
      <c r="AG341" s="15">
        <f t="shared" si="389"/>
        <v>2.9673830763510267E-4</v>
      </c>
      <c r="AH341" s="15">
        <f t="shared" si="390"/>
        <v>9.7937136394747881E-3</v>
      </c>
      <c r="AI341" s="1">
        <f t="shared" si="354"/>
        <v>896694.80687210767</v>
      </c>
      <c r="AJ341" s="1">
        <f t="shared" si="355"/>
        <v>406281.42640194215</v>
      </c>
      <c r="AK341" s="1">
        <f t="shared" si="356"/>
        <v>138222.53824921988</v>
      </c>
      <c r="AL341" s="14">
        <f t="shared" si="391"/>
        <v>103.52630879618376</v>
      </c>
      <c r="AM341" s="14">
        <f t="shared" si="392"/>
        <v>26.151049278663002</v>
      </c>
      <c r="AN341" s="14">
        <f t="shared" si="393"/>
        <v>8.0761489634798131</v>
      </c>
      <c r="AO341" s="11">
        <f t="shared" si="394"/>
        <v>1.1758251087181223E-3</v>
      </c>
      <c r="AP341" s="11">
        <f t="shared" si="395"/>
        <v>1.4812295171887869E-3</v>
      </c>
      <c r="AQ341" s="11">
        <f t="shared" si="396"/>
        <v>1.3436620651669084E-3</v>
      </c>
      <c r="AR341" s="1">
        <f t="shared" si="409"/>
        <v>455786.41193301638</v>
      </c>
      <c r="AS341" s="1">
        <f t="shared" si="397"/>
        <v>207384.44484361602</v>
      </c>
      <c r="AT341" s="1">
        <f t="shared" si="398"/>
        <v>70421.16156060333</v>
      </c>
      <c r="AU341" s="1">
        <f t="shared" si="357"/>
        <v>91157.282386603285</v>
      </c>
      <c r="AV341" s="1">
        <f t="shared" si="358"/>
        <v>41476.888968723208</v>
      </c>
      <c r="AW341" s="1">
        <f t="shared" si="359"/>
        <v>14084.232312120666</v>
      </c>
      <c r="AX341" s="17">
        <f t="shared" si="399"/>
        <v>0.99</v>
      </c>
      <c r="AY341" s="17">
        <v>0.05</v>
      </c>
      <c r="AZ341" s="17">
        <v>0</v>
      </c>
      <c r="BA341" s="2">
        <f t="shared" si="410"/>
        <v>5976.5945050527298</v>
      </c>
      <c r="BB341" s="17">
        <f t="shared" si="400"/>
        <v>1.6863533795661257E-7</v>
      </c>
      <c r="BC341" s="17">
        <f t="shared" si="401"/>
        <v>1.9359582843856839E-4</v>
      </c>
      <c r="BD341" s="17">
        <f t="shared" si="402"/>
        <v>5.4292123849554808E-3</v>
      </c>
      <c r="BE341" s="1">
        <f t="shared" si="403"/>
        <v>21.525016768853742</v>
      </c>
      <c r="BF341" s="1">
        <f t="shared" si="404"/>
        <v>565.66040316314525</v>
      </c>
      <c r="BG341" s="1">
        <f t="shared" si="405"/>
        <v>-587.18541993199881</v>
      </c>
      <c r="BH341" s="12">
        <f t="shared" si="418"/>
        <v>0.70701980408897613</v>
      </c>
      <c r="BI341" s="2">
        <f t="shared" si="419"/>
        <v>3.3389794071621576E-8</v>
      </c>
      <c r="BJ341" s="2">
        <f t="shared" si="411"/>
        <v>1.9322103499068026E-6</v>
      </c>
      <c r="BK341" s="2">
        <f t="shared" si="412"/>
        <v>-2.947634712095398E-6</v>
      </c>
      <c r="BL341" s="2">
        <f t="shared" si="420"/>
        <v>1.5218614435086699E-2</v>
      </c>
      <c r="BM341" s="2">
        <f t="shared" si="413"/>
        <v>0.40071037073651133</v>
      </c>
      <c r="BN341" s="2">
        <f t="shared" si="414"/>
        <v>-0.2075758602821125</v>
      </c>
      <c r="BO341" s="2">
        <f t="shared" si="415"/>
        <v>4150669.809362099</v>
      </c>
      <c r="BP341" s="2">
        <f t="shared" si="416"/>
        <v>182.60202448353039</v>
      </c>
      <c r="BQ341" s="2">
        <f t="shared" si="417"/>
        <v>0</v>
      </c>
      <c r="BR341" s="11">
        <f t="shared" si="421"/>
        <v>3.1642762449090894E-2</v>
      </c>
      <c r="BS341" s="11"/>
      <c r="BT341" s="11"/>
    </row>
    <row r="342" spans="1:72" x14ac:dyDescent="0.3">
      <c r="A342" s="2">
        <f t="shared" si="360"/>
        <v>2296</v>
      </c>
      <c r="B342" s="5">
        <f t="shared" si="361"/>
        <v>1165.4057614910998</v>
      </c>
      <c r="C342" s="5">
        <f t="shared" si="362"/>
        <v>2964.1703414557287</v>
      </c>
      <c r="D342" s="5">
        <f t="shared" si="363"/>
        <v>4369.9576489632809</v>
      </c>
      <c r="E342" s="15">
        <f t="shared" si="364"/>
        <v>1.7481515704734353E-9</v>
      </c>
      <c r="F342" s="15">
        <f t="shared" si="365"/>
        <v>3.443975816976486E-9</v>
      </c>
      <c r="G342" s="15">
        <f t="shared" si="366"/>
        <v>7.0307541207733676E-9</v>
      </c>
      <c r="H342" s="5">
        <f t="shared" si="367"/>
        <v>456468.30324368441</v>
      </c>
      <c r="I342" s="5">
        <f t="shared" si="368"/>
        <v>207775.26949439675</v>
      </c>
      <c r="J342" s="5">
        <f t="shared" si="369"/>
        <v>70541.542681342238</v>
      </c>
      <c r="K342" s="5">
        <f t="shared" si="370"/>
        <v>391681.86594482564</v>
      </c>
      <c r="L342" s="5">
        <f t="shared" si="371"/>
        <v>70095.590185399604</v>
      </c>
      <c r="M342" s="5">
        <f t="shared" si="372"/>
        <v>16142.385887441576</v>
      </c>
      <c r="N342" s="15">
        <f t="shared" si="373"/>
        <v>1.4960746850707363E-3</v>
      </c>
      <c r="O342" s="15">
        <f t="shared" si="374"/>
        <v>1.8845383292969142E-3</v>
      </c>
      <c r="P342" s="15">
        <f t="shared" si="375"/>
        <v>1.709438215884207E-3</v>
      </c>
      <c r="Q342" s="5">
        <f t="shared" si="376"/>
        <v>2931.3540389322784</v>
      </c>
      <c r="R342" s="5">
        <f t="shared" si="377"/>
        <v>3742.1282152480799</v>
      </c>
      <c r="S342" s="5">
        <f t="shared" si="378"/>
        <v>2818.9815790854</v>
      </c>
      <c r="T342" s="5">
        <f t="shared" si="379"/>
        <v>6.4218129015792424</v>
      </c>
      <c r="U342" s="5">
        <f t="shared" si="380"/>
        <v>18.010460168595749</v>
      </c>
      <c r="V342" s="5">
        <f t="shared" si="381"/>
        <v>39.962006385649993</v>
      </c>
      <c r="W342" s="15">
        <f t="shared" si="382"/>
        <v>-1.0734613539272964E-2</v>
      </c>
      <c r="X342" s="15">
        <f t="shared" si="383"/>
        <v>-1.217998157191269E-2</v>
      </c>
      <c r="Y342" s="15">
        <f t="shared" si="384"/>
        <v>-9.7425357312937999E-3</v>
      </c>
      <c r="Z342" s="5">
        <f t="shared" si="406"/>
        <v>21.454300258534037</v>
      </c>
      <c r="AA342" s="5">
        <f t="shared" si="407"/>
        <v>11243.54312214036</v>
      </c>
      <c r="AB342" s="5">
        <f t="shared" si="408"/>
        <v>108334.9210004523</v>
      </c>
      <c r="AC342" s="16">
        <f t="shared" si="385"/>
        <v>0.72511709863225993</v>
      </c>
      <c r="AD342" s="16">
        <f t="shared" si="386"/>
        <v>3.1300870802248881</v>
      </c>
      <c r="AE342" s="16">
        <f t="shared" si="387"/>
        <v>38.121161674240724</v>
      </c>
      <c r="AF342" s="15">
        <f t="shared" si="388"/>
        <v>-4.0504037456468023E-3</v>
      </c>
      <c r="AG342" s="15">
        <f t="shared" si="389"/>
        <v>2.9673830763510267E-4</v>
      </c>
      <c r="AH342" s="15">
        <f t="shared" si="390"/>
        <v>9.7937136394747881E-3</v>
      </c>
      <c r="AI342" s="1">
        <f t="shared" si="354"/>
        <v>898182.60857150017</v>
      </c>
      <c r="AJ342" s="1">
        <f t="shared" si="355"/>
        <v>407130.17273047112</v>
      </c>
      <c r="AK342" s="1">
        <f t="shared" si="356"/>
        <v>138484.51673641856</v>
      </c>
      <c r="AL342" s="14">
        <f t="shared" si="391"/>
        <v>103.64682034114625</v>
      </c>
      <c r="AM342" s="14">
        <f t="shared" si="392"/>
        <v>26.189397627699048</v>
      </c>
      <c r="AN342" s="14">
        <f t="shared" si="393"/>
        <v>8.0868920623247309</v>
      </c>
      <c r="AO342" s="11">
        <f t="shared" si="394"/>
        <v>1.1640668576309411E-3</v>
      </c>
      <c r="AP342" s="11">
        <f t="shared" si="395"/>
        <v>1.466417222016899E-3</v>
      </c>
      <c r="AQ342" s="11">
        <f t="shared" si="396"/>
        <v>1.3302254445152393E-3</v>
      </c>
      <c r="AR342" s="1">
        <f t="shared" si="409"/>
        <v>456468.30324368441</v>
      </c>
      <c r="AS342" s="1">
        <f t="shared" si="397"/>
        <v>207775.26949439675</v>
      </c>
      <c r="AT342" s="1">
        <f t="shared" si="398"/>
        <v>70541.542681342238</v>
      </c>
      <c r="AU342" s="1">
        <f t="shared" si="357"/>
        <v>91293.660648736884</v>
      </c>
      <c r="AV342" s="1">
        <f t="shared" si="358"/>
        <v>41555.053898879356</v>
      </c>
      <c r="AW342" s="1">
        <f t="shared" si="359"/>
        <v>14108.308536268449</v>
      </c>
      <c r="AX342" s="17">
        <f t="shared" si="399"/>
        <v>0.99</v>
      </c>
      <c r="AY342" s="17">
        <v>0.05</v>
      </c>
      <c r="AZ342" s="17">
        <v>0</v>
      </c>
      <c r="BA342" s="2">
        <f t="shared" si="410"/>
        <v>5979.9959211425603</v>
      </c>
      <c r="BB342" s="17">
        <f t="shared" si="400"/>
        <v>1.6421221170076143E-7</v>
      </c>
      <c r="BC342" s="17">
        <f t="shared" si="401"/>
        <v>1.8906496452331868E-4</v>
      </c>
      <c r="BD342" s="17">
        <f t="shared" si="402"/>
        <v>5.365685823096487E-3</v>
      </c>
      <c r="BE342" s="1">
        <f t="shared" si="403"/>
        <v>21.239753732890598</v>
      </c>
      <c r="BF342" s="1">
        <f t="shared" si="404"/>
        <v>560.05139602551412</v>
      </c>
      <c r="BG342" s="1">
        <f t="shared" si="405"/>
        <v>-581.2911497584048</v>
      </c>
      <c r="BH342" s="12">
        <f t="shared" si="418"/>
        <v>0.69876592332227483</v>
      </c>
      <c r="BI342" s="2">
        <f t="shared" si="419"/>
        <v>3.2514015220185722E-8</v>
      </c>
      <c r="BJ342" s="2">
        <f t="shared" si="411"/>
        <v>1.8870750891521668E-6</v>
      </c>
      <c r="BK342" s="2">
        <f t="shared" si="412"/>
        <v>-2.8790584352178617E-6</v>
      </c>
      <c r="BL342" s="2">
        <f t="shared" si="420"/>
        <v>1.4841617359197506E-2</v>
      </c>
      <c r="BM342" s="2">
        <f t="shared" si="413"/>
        <v>0.3920875352047542</v>
      </c>
      <c r="BN342" s="2">
        <f t="shared" si="414"/>
        <v>-0.2030932234899992</v>
      </c>
      <c r="BO342" s="2">
        <f t="shared" si="415"/>
        <v>4212709.0118587352</v>
      </c>
      <c r="BP342" s="2">
        <f t="shared" si="416"/>
        <v>184.79519065947602</v>
      </c>
      <c r="BQ342" s="2">
        <f t="shared" si="417"/>
        <v>0</v>
      </c>
      <c r="BR342" s="11">
        <f t="shared" si="421"/>
        <v>3.1626371794692049E-2</v>
      </c>
      <c r="BS342" s="11"/>
      <c r="BT342" s="11"/>
    </row>
    <row r="343" spans="1:72" x14ac:dyDescent="0.3">
      <c r="A343" s="2">
        <f t="shared" si="360"/>
        <v>2297</v>
      </c>
      <c r="B343" s="5">
        <f t="shared" si="361"/>
        <v>1165.4057634265405</v>
      </c>
      <c r="C343" s="5">
        <f t="shared" si="362"/>
        <v>2964.1703511538331</v>
      </c>
      <c r="D343" s="5">
        <f t="shared" si="363"/>
        <v>4369.9576781511742</v>
      </c>
      <c r="E343" s="15">
        <f t="shared" si="364"/>
        <v>1.6607439919497635E-9</v>
      </c>
      <c r="F343" s="15">
        <f t="shared" si="365"/>
        <v>3.2717770261276618E-9</v>
      </c>
      <c r="G343" s="15">
        <f t="shared" si="366"/>
        <v>6.6792164147346991E-9</v>
      </c>
      <c r="H343" s="5">
        <f t="shared" si="367"/>
        <v>457144.38809379446</v>
      </c>
      <c r="I343" s="5">
        <f t="shared" si="368"/>
        <v>208162.91665395035</v>
      </c>
      <c r="J343" s="5">
        <f t="shared" si="369"/>
        <v>70660.924286189154</v>
      </c>
      <c r="K343" s="5">
        <f t="shared" si="370"/>
        <v>392261.99358212616</v>
      </c>
      <c r="L343" s="5">
        <f t="shared" si="371"/>
        <v>70226.36758137765</v>
      </c>
      <c r="M343" s="5">
        <f t="shared" si="372"/>
        <v>16169.704489239841</v>
      </c>
      <c r="N343" s="15">
        <f t="shared" si="373"/>
        <v>1.4811194689883234E-3</v>
      </c>
      <c r="O343" s="15">
        <f t="shared" si="374"/>
        <v>1.8657007613767096E-3</v>
      </c>
      <c r="P343" s="15">
        <f t="shared" si="375"/>
        <v>1.6923521707852274E-3</v>
      </c>
      <c r="Q343" s="5">
        <f t="shared" si="376"/>
        <v>2904.1821702218617</v>
      </c>
      <c r="R343" s="5">
        <f t="shared" si="377"/>
        <v>3703.4458292505028</v>
      </c>
      <c r="S343" s="5">
        <f t="shared" si="378"/>
        <v>2796.2417997880839</v>
      </c>
      <c r="T343" s="5">
        <f t="shared" si="379"/>
        <v>6.3528772218592717</v>
      </c>
      <c r="U343" s="5">
        <f t="shared" si="380"/>
        <v>17.791093095640587</v>
      </c>
      <c r="V343" s="5">
        <f t="shared" si="381"/>
        <v>39.572675110543607</v>
      </c>
      <c r="W343" s="15">
        <f t="shared" si="382"/>
        <v>-1.0734613539272964E-2</v>
      </c>
      <c r="X343" s="15">
        <f t="shared" si="383"/>
        <v>-1.217998157191269E-2</v>
      </c>
      <c r="Y343" s="15">
        <f t="shared" si="384"/>
        <v>-9.7425357312937999E-3</v>
      </c>
      <c r="Z343" s="5">
        <f t="shared" si="406"/>
        <v>21.16965499093018</v>
      </c>
      <c r="AA343" s="5">
        <f t="shared" si="407"/>
        <v>11130.829783911891</v>
      </c>
      <c r="AB343" s="5">
        <f t="shared" si="408"/>
        <v>108515.31293761046</v>
      </c>
      <c r="AC343" s="16">
        <f t="shared" si="385"/>
        <v>0.72218008161992731</v>
      </c>
      <c r="AD343" s="16">
        <f t="shared" si="386"/>
        <v>3.1310158969678246</v>
      </c>
      <c r="AE343" s="16">
        <f t="shared" si="387"/>
        <v>38.494509415282359</v>
      </c>
      <c r="AF343" s="15">
        <f t="shared" si="388"/>
        <v>-4.0504037456468023E-3</v>
      </c>
      <c r="AG343" s="15">
        <f t="shared" si="389"/>
        <v>2.9673830763510267E-4</v>
      </c>
      <c r="AH343" s="15">
        <f t="shared" si="390"/>
        <v>9.7937136394747881E-3</v>
      </c>
      <c r="AI343" s="1">
        <f t="shared" si="354"/>
        <v>899658.00836308708</v>
      </c>
      <c r="AJ343" s="1">
        <f t="shared" si="355"/>
        <v>407972.20935630333</v>
      </c>
      <c r="AK343" s="1">
        <f t="shared" si="356"/>
        <v>138744.37359904515</v>
      </c>
      <c r="AL343" s="14">
        <f t="shared" si="391"/>
        <v>103.76626565131961</v>
      </c>
      <c r="AM343" s="14">
        <f t="shared" si="392"/>
        <v>26.227418165577401</v>
      </c>
      <c r="AN343" s="14">
        <f t="shared" si="393"/>
        <v>8.0975418780171999</v>
      </c>
      <c r="AO343" s="11">
        <f t="shared" si="394"/>
        <v>1.1524261890546318E-3</v>
      </c>
      <c r="AP343" s="11">
        <f t="shared" si="395"/>
        <v>1.45175304979673E-3</v>
      </c>
      <c r="AQ343" s="11">
        <f t="shared" si="396"/>
        <v>1.3169231900700868E-3</v>
      </c>
      <c r="AR343" s="1">
        <f t="shared" si="409"/>
        <v>457144.38809379446</v>
      </c>
      <c r="AS343" s="1">
        <f t="shared" si="397"/>
        <v>208162.91665395035</v>
      </c>
      <c r="AT343" s="1">
        <f t="shared" si="398"/>
        <v>70660.924286189154</v>
      </c>
      <c r="AU343" s="1">
        <f t="shared" si="357"/>
        <v>91428.877618758896</v>
      </c>
      <c r="AV343" s="1">
        <f t="shared" si="358"/>
        <v>41632.583330790076</v>
      </c>
      <c r="AW343" s="1">
        <f t="shared" si="359"/>
        <v>14132.184857237831</v>
      </c>
      <c r="AX343" s="17">
        <f t="shared" si="399"/>
        <v>0.99</v>
      </c>
      <c r="AY343" s="17">
        <v>0.05</v>
      </c>
      <c r="AZ343" s="17">
        <v>0</v>
      </c>
      <c r="BA343" s="2">
        <f t="shared" si="410"/>
        <v>5983.3656188256646</v>
      </c>
      <c r="BB343" s="17">
        <f t="shared" si="400"/>
        <v>1.5990458044634458E-7</v>
      </c>
      <c r="BC343" s="17">
        <f t="shared" si="401"/>
        <v>1.8463953334186607E-4</v>
      </c>
      <c r="BD343" s="17">
        <f t="shared" si="402"/>
        <v>5.3028852560681999E-3</v>
      </c>
      <c r="BE343" s="1">
        <f t="shared" si="403"/>
        <v>20.957955055896079</v>
      </c>
      <c r="BF343" s="1">
        <f t="shared" si="404"/>
        <v>554.48629797858541</v>
      </c>
      <c r="BG343" s="1">
        <f t="shared" si="405"/>
        <v>-575.44425303448133</v>
      </c>
      <c r="BH343" s="12">
        <f t="shared" si="418"/>
        <v>0.69060626271762582</v>
      </c>
      <c r="BI343" s="2">
        <f t="shared" si="419"/>
        <v>3.1661104371428746E-8</v>
      </c>
      <c r="BJ343" s="2">
        <f t="shared" si="411"/>
        <v>1.8429861576913907E-6</v>
      </c>
      <c r="BK343" s="2">
        <f t="shared" si="412"/>
        <v>-2.8120592039025509E-6</v>
      </c>
      <c r="BL343" s="2">
        <f t="shared" si="420"/>
        <v>1.4473696184250555E-2</v>
      </c>
      <c r="BM343" s="2">
        <f t="shared" si="413"/>
        <v>0.38364137393789716</v>
      </c>
      <c r="BN343" s="2">
        <f t="shared" si="414"/>
        <v>-0.1987027024952395</v>
      </c>
      <c r="BO343" s="2">
        <f t="shared" si="415"/>
        <v>4275676.1449986268</v>
      </c>
      <c r="BP343" s="2">
        <f t="shared" si="416"/>
        <v>187.01473357792401</v>
      </c>
      <c r="BQ343" s="2">
        <f t="shared" si="417"/>
        <v>0</v>
      </c>
      <c r="BR343" s="11">
        <f t="shared" si="421"/>
        <v>3.1610144319727168E-2</v>
      </c>
      <c r="BS343" s="11"/>
      <c r="BT343" s="11"/>
    </row>
    <row r="344" spans="1:72" x14ac:dyDescent="0.3">
      <c r="A344" s="2">
        <f t="shared" si="360"/>
        <v>2298</v>
      </c>
      <c r="B344" s="5">
        <f t="shared" si="361"/>
        <v>1165.4057652652091</v>
      </c>
      <c r="C344" s="5">
        <f t="shared" si="362"/>
        <v>2964.1703603670321</v>
      </c>
      <c r="D344" s="5">
        <f t="shared" si="363"/>
        <v>4369.9577058796731</v>
      </c>
      <c r="E344" s="15">
        <f t="shared" si="364"/>
        <v>1.5777067923522753E-9</v>
      </c>
      <c r="F344" s="15">
        <f t="shared" si="365"/>
        <v>3.1081881748212786E-9</v>
      </c>
      <c r="G344" s="15">
        <f t="shared" si="366"/>
        <v>6.3452555939979637E-9</v>
      </c>
      <c r="H344" s="5">
        <f t="shared" si="367"/>
        <v>457814.70589516428</v>
      </c>
      <c r="I344" s="5">
        <f t="shared" si="368"/>
        <v>208547.40491396165</v>
      </c>
      <c r="J344" s="5">
        <f t="shared" si="369"/>
        <v>70779.312650019318</v>
      </c>
      <c r="K344" s="5">
        <f t="shared" si="370"/>
        <v>392837.17271724693</v>
      </c>
      <c r="L344" s="5">
        <f t="shared" si="371"/>
        <v>70356.079293680916</v>
      </c>
      <c r="M344" s="5">
        <f t="shared" si="372"/>
        <v>16196.795807608723</v>
      </c>
      <c r="N344" s="15">
        <f t="shared" si="373"/>
        <v>1.4663136998520621E-3</v>
      </c>
      <c r="O344" s="15">
        <f t="shared" si="374"/>
        <v>1.8470514248505321E-3</v>
      </c>
      <c r="P344" s="15">
        <f t="shared" si="375"/>
        <v>1.6754368261282515E-3</v>
      </c>
      <c r="Q344" s="5">
        <f t="shared" si="376"/>
        <v>2877.2196308890989</v>
      </c>
      <c r="R344" s="5">
        <f t="shared" si="377"/>
        <v>3665.0950769706596</v>
      </c>
      <c r="S344" s="5">
        <f t="shared" si="378"/>
        <v>2773.6386151621914</v>
      </c>
      <c r="T344" s="5">
        <f t="shared" si="379"/>
        <v>6.2846815400201628</v>
      </c>
      <c r="U344" s="5">
        <f t="shared" si="380"/>
        <v>17.5743979095915</v>
      </c>
      <c r="V344" s="5">
        <f t="shared" si="381"/>
        <v>39.187136909296257</v>
      </c>
      <c r="W344" s="15">
        <f t="shared" si="382"/>
        <v>-1.0734613539272964E-2</v>
      </c>
      <c r="X344" s="15">
        <f t="shared" si="383"/>
        <v>-1.217998157191269E-2</v>
      </c>
      <c r="Y344" s="15">
        <f t="shared" si="384"/>
        <v>-9.7425357312937999E-3</v>
      </c>
      <c r="Z344" s="5">
        <f t="shared" si="406"/>
        <v>20.888474327442964</v>
      </c>
      <c r="AA344" s="5">
        <f t="shared" si="407"/>
        <v>11019.039177754263</v>
      </c>
      <c r="AB344" s="5">
        <f t="shared" si="408"/>
        <v>108694.15119741195</v>
      </c>
      <c r="AC344" s="16">
        <f t="shared" si="385"/>
        <v>0.71925496071230244</v>
      </c>
      <c r="AD344" s="16">
        <f t="shared" si="386"/>
        <v>3.1319449893262692</v>
      </c>
      <c r="AE344" s="16">
        <f t="shared" si="387"/>
        <v>38.871513617187702</v>
      </c>
      <c r="AF344" s="15">
        <f t="shared" si="388"/>
        <v>-4.0504037456468023E-3</v>
      </c>
      <c r="AG344" s="15">
        <f t="shared" si="389"/>
        <v>2.9673830763510267E-4</v>
      </c>
      <c r="AH344" s="15">
        <f t="shared" si="390"/>
        <v>9.7937136394747881E-3</v>
      </c>
      <c r="AI344" s="1">
        <f t="shared" si="354"/>
        <v>901121.08514553728</v>
      </c>
      <c r="AJ344" s="1">
        <f t="shared" si="355"/>
        <v>408807.57175146311</v>
      </c>
      <c r="AK344" s="1">
        <f t="shared" si="356"/>
        <v>139002.12109637848</v>
      </c>
      <c r="AL344" s="14">
        <f t="shared" si="391"/>
        <v>103.88465278377582</v>
      </c>
      <c r="AM344" s="14">
        <f t="shared" si="392"/>
        <v>26.265113142544472</v>
      </c>
      <c r="AN344" s="14">
        <f t="shared" si="393"/>
        <v>8.1080990802921065</v>
      </c>
      <c r="AO344" s="11">
        <f t="shared" si="394"/>
        <v>1.1409019271640855E-3</v>
      </c>
      <c r="AP344" s="11">
        <f t="shared" si="395"/>
        <v>1.4372355192987627E-3</v>
      </c>
      <c r="AQ344" s="11">
        <f t="shared" si="396"/>
        <v>1.303753958169386E-3</v>
      </c>
      <c r="AR344" s="1">
        <f t="shared" si="409"/>
        <v>457814.70589516428</v>
      </c>
      <c r="AS344" s="1">
        <f t="shared" si="397"/>
        <v>208547.40491396165</v>
      </c>
      <c r="AT344" s="1">
        <f t="shared" si="398"/>
        <v>70779.312650019318</v>
      </c>
      <c r="AU344" s="1">
        <f t="shared" si="357"/>
        <v>91562.94117903286</v>
      </c>
      <c r="AV344" s="1">
        <f t="shared" si="358"/>
        <v>41709.480982792331</v>
      </c>
      <c r="AW344" s="1">
        <f t="shared" si="359"/>
        <v>14155.862530003864</v>
      </c>
      <c r="AX344" s="17">
        <f t="shared" si="399"/>
        <v>0.99</v>
      </c>
      <c r="AY344" s="17">
        <v>0.05</v>
      </c>
      <c r="AZ344" s="17">
        <v>0</v>
      </c>
      <c r="BA344" s="2">
        <f t="shared" si="410"/>
        <v>5986.7039424746836</v>
      </c>
      <c r="BB344" s="17">
        <f t="shared" si="400"/>
        <v>1.5570945146187413E-7</v>
      </c>
      <c r="BC344" s="17">
        <f t="shared" si="401"/>
        <v>1.803171066655491E-4</v>
      </c>
      <c r="BD344" s="17">
        <f t="shared" si="402"/>
        <v>5.2408029105630973E-3</v>
      </c>
      <c r="BE344" s="1">
        <f t="shared" si="403"/>
        <v>20.679586331635655</v>
      </c>
      <c r="BF344" s="1">
        <f t="shared" si="404"/>
        <v>548.96503762494615</v>
      </c>
      <c r="BG344" s="1">
        <f t="shared" si="405"/>
        <v>-569.64462395658188</v>
      </c>
      <c r="BH344" s="12">
        <f t="shared" si="418"/>
        <v>0.68253981222994997</v>
      </c>
      <c r="BI344" s="2">
        <f t="shared" si="419"/>
        <v>3.0830468964907749E-8</v>
      </c>
      <c r="BJ344" s="2">
        <f t="shared" si="411"/>
        <v>1.7999196407598675E-6</v>
      </c>
      <c r="BK344" s="2">
        <f t="shared" si="412"/>
        <v>-2.7466015147366632E-6</v>
      </c>
      <c r="BL344" s="2">
        <f t="shared" si="420"/>
        <v>1.4114642081779231E-2</v>
      </c>
      <c r="BM344" s="2">
        <f t="shared" si="413"/>
        <v>0.37536857013414049</v>
      </c>
      <c r="BN344" s="2">
        <f t="shared" si="414"/>
        <v>-0.19440256733656291</v>
      </c>
      <c r="BO344" s="2">
        <f t="shared" si="415"/>
        <v>4339585.0911021996</v>
      </c>
      <c r="BP344" s="2">
        <f t="shared" si="416"/>
        <v>189.26097053451511</v>
      </c>
      <c r="BQ344" s="2">
        <f t="shared" si="417"/>
        <v>0</v>
      </c>
      <c r="BR344" s="11">
        <f t="shared" si="421"/>
        <v>3.1594078406666587E-2</v>
      </c>
      <c r="BS344" s="11"/>
      <c r="BT344" s="11"/>
    </row>
    <row r="345" spans="1:72" x14ac:dyDescent="0.3">
      <c r="A345" s="2">
        <f t="shared" si="360"/>
        <v>2299</v>
      </c>
      <c r="B345" s="5">
        <f t="shared" si="361"/>
        <v>1165.4057670119444</v>
      </c>
      <c r="C345" s="5">
        <f t="shared" si="362"/>
        <v>2964.1703691195712</v>
      </c>
      <c r="D345" s="5">
        <f t="shared" si="363"/>
        <v>4369.9577322217465</v>
      </c>
      <c r="E345" s="15">
        <f t="shared" si="364"/>
        <v>1.4988214527346614E-9</v>
      </c>
      <c r="F345" s="15">
        <f t="shared" si="365"/>
        <v>2.9527787660802143E-9</v>
      </c>
      <c r="G345" s="15">
        <f t="shared" si="366"/>
        <v>6.0279928142980655E-9</v>
      </c>
      <c r="H345" s="5">
        <f t="shared" si="367"/>
        <v>458479.29599445598</v>
      </c>
      <c r="I345" s="5">
        <f t="shared" si="368"/>
        <v>208928.75290469074</v>
      </c>
      <c r="J345" s="5">
        <f t="shared" si="369"/>
        <v>70896.714049303919</v>
      </c>
      <c r="K345" s="5">
        <f t="shared" si="370"/>
        <v>393407.43711092084</v>
      </c>
      <c r="L345" s="5">
        <f t="shared" si="371"/>
        <v>70484.731606958056</v>
      </c>
      <c r="M345" s="5">
        <f t="shared" si="372"/>
        <v>16223.661278586111</v>
      </c>
      <c r="N345" s="15">
        <f t="shared" si="373"/>
        <v>1.451655885132741E-3</v>
      </c>
      <c r="O345" s="15">
        <f t="shared" si="374"/>
        <v>1.8285884399571462E-3</v>
      </c>
      <c r="P345" s="15">
        <f t="shared" si="375"/>
        <v>1.6586904778268519E-3</v>
      </c>
      <c r="Q345" s="5">
        <f t="shared" si="376"/>
        <v>2850.4656915536621</v>
      </c>
      <c r="R345" s="5">
        <f t="shared" si="377"/>
        <v>3627.0746180394372</v>
      </c>
      <c r="S345" s="5">
        <f t="shared" si="378"/>
        <v>2751.1721448047906</v>
      </c>
      <c r="T345" s="5">
        <f t="shared" si="379"/>
        <v>6.2172179124706437</v>
      </c>
      <c r="U345" s="5">
        <f t="shared" si="380"/>
        <v>17.360342066915216</v>
      </c>
      <c r="V345" s="5">
        <f t="shared" si="381"/>
        <v>38.805354827750335</v>
      </c>
      <c r="W345" s="15">
        <f t="shared" si="382"/>
        <v>-1.0734613539272964E-2</v>
      </c>
      <c r="X345" s="15">
        <f t="shared" si="383"/>
        <v>-1.217998157191269E-2</v>
      </c>
      <c r="Y345" s="15">
        <f t="shared" si="384"/>
        <v>-9.7425357312937999E-3</v>
      </c>
      <c r="Z345" s="5">
        <f t="shared" si="406"/>
        <v>20.610723663476314</v>
      </c>
      <c r="AA345" s="5">
        <f t="shared" si="407"/>
        <v>10908.168264807995</v>
      </c>
      <c r="AB345" s="5">
        <f t="shared" si="408"/>
        <v>108871.4456368801</v>
      </c>
      <c r="AC345" s="16">
        <f t="shared" si="385"/>
        <v>0.71634168772535833</v>
      </c>
      <c r="AD345" s="16">
        <f t="shared" si="386"/>
        <v>3.1328743573820081</v>
      </c>
      <c r="AE345" s="16">
        <f t="shared" si="387"/>
        <v>39.252210090287385</v>
      </c>
      <c r="AF345" s="15">
        <f t="shared" si="388"/>
        <v>-4.0504037456468023E-3</v>
      </c>
      <c r="AG345" s="15">
        <f t="shared" si="389"/>
        <v>2.9673830763510267E-4</v>
      </c>
      <c r="AH345" s="15">
        <f t="shared" si="390"/>
        <v>9.7937136394747881E-3</v>
      </c>
      <c r="AI345" s="1">
        <f t="shared" si="354"/>
        <v>902571.91781001643</v>
      </c>
      <c r="AJ345" s="1">
        <f t="shared" si="355"/>
        <v>409636.29555910913</v>
      </c>
      <c r="AK345" s="1">
        <f t="shared" si="356"/>
        <v>139257.77151674451</v>
      </c>
      <c r="AL345" s="14">
        <f t="shared" si="391"/>
        <v>104.00198976233396</v>
      </c>
      <c r="AM345" s="14">
        <f t="shared" si="392"/>
        <v>26.302484804536068</v>
      </c>
      <c r="AN345" s="14">
        <f t="shared" si="393"/>
        <v>8.1185643368985758</v>
      </c>
      <c r="AO345" s="11">
        <f t="shared" si="394"/>
        <v>1.1294929078924446E-3</v>
      </c>
      <c r="AP345" s="11">
        <f t="shared" si="395"/>
        <v>1.4228631641057751E-3</v>
      </c>
      <c r="AQ345" s="11">
        <f t="shared" si="396"/>
        <v>1.2907164185876922E-3</v>
      </c>
      <c r="AR345" s="1">
        <f t="shared" si="409"/>
        <v>458479.29599445598</v>
      </c>
      <c r="AS345" s="1">
        <f t="shared" si="397"/>
        <v>208928.75290469074</v>
      </c>
      <c r="AT345" s="1">
        <f t="shared" si="398"/>
        <v>70896.714049303919</v>
      </c>
      <c r="AU345" s="1">
        <f t="shared" si="357"/>
        <v>91695.859198891209</v>
      </c>
      <c r="AV345" s="1">
        <f t="shared" si="358"/>
        <v>41785.750580938155</v>
      </c>
      <c r="AW345" s="1">
        <f t="shared" si="359"/>
        <v>14179.342809860784</v>
      </c>
      <c r="AX345" s="17">
        <f t="shared" si="399"/>
        <v>0.99</v>
      </c>
      <c r="AY345" s="17">
        <v>0.05</v>
      </c>
      <c r="AZ345" s="17">
        <v>0</v>
      </c>
      <c r="BA345" s="2">
        <f t="shared" si="410"/>
        <v>5990.0112312675792</v>
      </c>
      <c r="BB345" s="17">
        <f t="shared" si="400"/>
        <v>1.5162390852916593E-7</v>
      </c>
      <c r="BC345" s="17">
        <f t="shared" si="401"/>
        <v>1.7609531112873573E-4</v>
      </c>
      <c r="BD345" s="17">
        <f t="shared" si="402"/>
        <v>5.179431080014142E-3</v>
      </c>
      <c r="BE345" s="1">
        <f t="shared" si="403"/>
        <v>20.404613301763071</v>
      </c>
      <c r="BF345" s="1">
        <f t="shared" si="404"/>
        <v>543.48753595596384</v>
      </c>
      <c r="BG345" s="1">
        <f t="shared" si="405"/>
        <v>-563.89214925772683</v>
      </c>
      <c r="BH345" s="12">
        <f t="shared" si="418"/>
        <v>0.67456557055847488</v>
      </c>
      <c r="BI345" s="2">
        <f t="shared" si="419"/>
        <v>3.00215315897939E-8</v>
      </c>
      <c r="BJ345" s="2">
        <f t="shared" si="411"/>
        <v>1.7578521554272052E-6</v>
      </c>
      <c r="BK345" s="2">
        <f t="shared" si="412"/>
        <v>-2.6826506312616463E-6</v>
      </c>
      <c r="BL345" s="2">
        <f t="shared" si="420"/>
        <v>1.3764250667964028E-2</v>
      </c>
      <c r="BM345" s="2">
        <f t="shared" si="413"/>
        <v>0.36726585862422856</v>
      </c>
      <c r="BN345" s="2">
        <f t="shared" si="414"/>
        <v>-0.19019111469874159</v>
      </c>
      <c r="BO345" s="2">
        <f t="shared" si="415"/>
        <v>4404449.9401915241</v>
      </c>
      <c r="BP345" s="2">
        <f t="shared" si="416"/>
        <v>191.53422264188765</v>
      </c>
      <c r="BQ345" s="2">
        <f t="shared" si="417"/>
        <v>0</v>
      </c>
      <c r="BR345" s="11">
        <f t="shared" si="421"/>
        <v>3.1578172453874814E-2</v>
      </c>
      <c r="BS345" s="11"/>
      <c r="BT345" s="11"/>
    </row>
    <row r="346" spans="1:72" x14ac:dyDescent="0.3">
      <c r="A346" s="2">
        <f t="shared" si="360"/>
        <v>2300</v>
      </c>
      <c r="B346" s="5">
        <f t="shared" si="361"/>
        <v>1165.4057686713427</v>
      </c>
      <c r="C346" s="5">
        <f t="shared" si="362"/>
        <v>2964.1703774344837</v>
      </c>
      <c r="D346" s="5">
        <f t="shared" si="363"/>
        <v>4369.9577572467169</v>
      </c>
      <c r="E346" s="15">
        <f t="shared" si="364"/>
        <v>1.4238803800979283E-9</v>
      </c>
      <c r="F346" s="15">
        <f t="shared" si="365"/>
        <v>2.8051398277762035E-9</v>
      </c>
      <c r="G346" s="15">
        <f t="shared" si="366"/>
        <v>5.7265931735831616E-9</v>
      </c>
      <c r="H346" s="5">
        <f t="shared" si="367"/>
        <v>459138.19766845496</v>
      </c>
      <c r="I346" s="5">
        <f t="shared" si="368"/>
        <v>209306.97929115212</v>
      </c>
      <c r="J346" s="5">
        <f t="shared" si="369"/>
        <v>71013.134761079724</v>
      </c>
      <c r="K346" s="5">
        <f t="shared" si="370"/>
        <v>393972.82046399155</v>
      </c>
      <c r="L346" s="5">
        <f t="shared" si="371"/>
        <v>70612.330817606111</v>
      </c>
      <c r="M346" s="5">
        <f t="shared" si="372"/>
        <v>16250.302338350612</v>
      </c>
      <c r="N346" s="15">
        <f t="shared" si="373"/>
        <v>1.4371445471970112E-3</v>
      </c>
      <c r="O346" s="15">
        <f t="shared" si="374"/>
        <v>1.8103099456998617E-3</v>
      </c>
      <c r="P346" s="15">
        <f t="shared" si="375"/>
        <v>1.6421114387825675E-3</v>
      </c>
      <c r="Q346" s="5">
        <f t="shared" si="376"/>
        <v>2823.9196045148306</v>
      </c>
      <c r="R346" s="5">
        <f t="shared" si="377"/>
        <v>3589.3830800219957</v>
      </c>
      <c r="S346" s="5">
        <f t="shared" si="378"/>
        <v>2728.8424845989866</v>
      </c>
      <c r="T346" s="5">
        <f t="shared" si="379"/>
        <v>6.1504784808908264</v>
      </c>
      <c r="U346" s="5">
        <f t="shared" si="380"/>
        <v>17.148893420458087</v>
      </c>
      <c r="V346" s="5">
        <f t="shared" si="381"/>
        <v>38.427292271775443</v>
      </c>
      <c r="W346" s="15">
        <f t="shared" si="382"/>
        <v>-1.0734613539272964E-2</v>
      </c>
      <c r="X346" s="15">
        <f t="shared" si="383"/>
        <v>-1.217998157191269E-2</v>
      </c>
      <c r="Y346" s="15">
        <f t="shared" si="384"/>
        <v>-9.7425357312937999E-3</v>
      </c>
      <c r="Z346" s="5">
        <f t="shared" si="406"/>
        <v>20.336368548921794</v>
      </c>
      <c r="AA346" s="5">
        <f t="shared" si="407"/>
        <v>10798.213903187865</v>
      </c>
      <c r="AB346" s="5">
        <f t="shared" si="408"/>
        <v>109047.20611376695</v>
      </c>
      <c r="AC346" s="16">
        <f t="shared" si="385"/>
        <v>0.71344021467023255</v>
      </c>
      <c r="AD346" s="16">
        <f t="shared" si="386"/>
        <v>3.1338040012168511</v>
      </c>
      <c r="AE346" s="16">
        <f t="shared" si="387"/>
        <v>39.636634995628164</v>
      </c>
      <c r="AF346" s="15">
        <f t="shared" si="388"/>
        <v>-4.0504037456468023E-3</v>
      </c>
      <c r="AG346" s="15">
        <f t="shared" si="389"/>
        <v>2.9673830763510267E-4</v>
      </c>
      <c r="AH346" s="15">
        <f t="shared" si="390"/>
        <v>9.7937136394747881E-3</v>
      </c>
      <c r="AI346" s="1">
        <f t="shared" si="354"/>
        <v>904010.58522790601</v>
      </c>
      <c r="AJ346" s="1">
        <f t="shared" si="355"/>
        <v>410458.41658413643</v>
      </c>
      <c r="AK346" s="1">
        <f t="shared" si="356"/>
        <v>139511.33717493084</v>
      </c>
      <c r="AL346" s="14">
        <f t="shared" si="391"/>
        <v>104.11828457707878</v>
      </c>
      <c r="AM346" s="14">
        <f t="shared" si="392"/>
        <v>26.339535392921363</v>
      </c>
      <c r="AN346" s="14">
        <f t="shared" si="393"/>
        <v>8.128938313540722</v>
      </c>
      <c r="AO346" s="11">
        <f t="shared" si="394"/>
        <v>1.1181979788135201E-3</v>
      </c>
      <c r="AP346" s="11">
        <f t="shared" si="395"/>
        <v>1.4086345324647173E-3</v>
      </c>
      <c r="AQ346" s="11">
        <f t="shared" si="396"/>
        <v>1.2778092544018153E-3</v>
      </c>
      <c r="AR346" s="1">
        <f t="shared" si="409"/>
        <v>459138.19766845496</v>
      </c>
      <c r="AS346" s="1">
        <f t="shared" si="397"/>
        <v>209306.97929115212</v>
      </c>
      <c r="AT346" s="1">
        <f t="shared" si="398"/>
        <v>71013.134761079724</v>
      </c>
      <c r="AU346" s="1">
        <f t="shared" si="357"/>
        <v>91827.639533690992</v>
      </c>
      <c r="AV346" s="1">
        <f t="shared" si="358"/>
        <v>41861.395858230426</v>
      </c>
      <c r="AW346" s="1">
        <f t="shared" si="359"/>
        <v>14202.626952215945</v>
      </c>
      <c r="AX346" s="17">
        <f t="shared" si="399"/>
        <v>0.99</v>
      </c>
      <c r="AY346" s="17">
        <v>0.05</v>
      </c>
      <c r="AZ346" s="17">
        <v>0</v>
      </c>
      <c r="BA346" s="2">
        <f t="shared" si="410"/>
        <v>5993.2878192751878</v>
      </c>
      <c r="BB346" s="17">
        <f t="shared" si="400"/>
        <v>1.4764511003432513E-7</v>
      </c>
      <c r="BC346" s="17">
        <f t="shared" si="401"/>
        <v>1.7197182703479629E-4</v>
      </c>
      <c r="BD346" s="17">
        <f t="shared" si="402"/>
        <v>5.1187621245818143E-3</v>
      </c>
      <c r="BE346" s="1">
        <f t="shared" si="403"/>
        <v>20.133001860867203</v>
      </c>
      <c r="BF346" s="1">
        <f t="shared" si="404"/>
        <v>538.05370658574952</v>
      </c>
      <c r="BG346" s="1">
        <f t="shared" si="405"/>
        <v>-558.18670844661676</v>
      </c>
      <c r="BH346" s="12">
        <f t="shared" si="418"/>
        <v>0.66668254514215974</v>
      </c>
      <c r="BI346" s="2">
        <f t="shared" si="419"/>
        <v>2.9233729606888527E-8</v>
      </c>
      <c r="BJ346" s="2">
        <f t="shared" si="411"/>
        <v>1.7167608394185945E-6</v>
      </c>
      <c r="BK346" s="2">
        <f t="shared" si="412"/>
        <v>-2.620172568805333E-6</v>
      </c>
      <c r="BL346" s="2">
        <f t="shared" si="420"/>
        <v>1.3422321922833748E-2</v>
      </c>
      <c r="BM346" s="2">
        <f t="shared" si="413"/>
        <v>0.35933002546404869</v>
      </c>
      <c r="BN346" s="2">
        <f t="shared" si="414"/>
        <v>-0.18606666772585756</v>
      </c>
      <c r="BO346" s="2">
        <f t="shared" si="415"/>
        <v>4470284.9930979433</v>
      </c>
      <c r="BP346" s="2">
        <f t="shared" si="416"/>
        <v>193.8348148755974</v>
      </c>
      <c r="BQ346" s="2">
        <f t="shared" si="417"/>
        <v>0</v>
      </c>
      <c r="BR346" s="11">
        <f t="shared" si="421"/>
        <v>3.1562424875462874E-2</v>
      </c>
      <c r="BS346" s="11"/>
      <c r="BT346" s="11"/>
    </row>
    <row r="347" spans="1:72" x14ac:dyDescent="0.3">
      <c r="A347" s="2"/>
    </row>
    <row r="348" spans="1:72" x14ac:dyDescent="0.3">
      <c r="A348" s="2"/>
      <c r="AX348" s="2"/>
      <c r="AY348" s="2"/>
      <c r="AZ348" s="2"/>
      <c r="BA348" s="2" t="e">
        <f t="shared" ref="BA348" si="422">(AX348*Z348+AY348*AA348+AZ348*AB348)/(Z348+AA348+AB348)</f>
        <v>#DIV/0!</v>
      </c>
      <c r="BO348" s="2"/>
      <c r="BP348" s="2"/>
      <c r="BQ348" s="2"/>
    </row>
    <row r="349" spans="1:72" x14ac:dyDescent="0.3">
      <c r="A349" s="2"/>
      <c r="AX349" s="17" t="e">
        <f t="shared" ref="AX349" si="423">MIN(0.99,(BA349-AY349*AA349)/Z349)</f>
        <v>#DIV/0!</v>
      </c>
      <c r="AY349" s="17">
        <v>0.05</v>
      </c>
      <c r="AZ349" s="17">
        <v>0</v>
      </c>
      <c r="BA349" s="2">
        <f t="shared" ref="BA349" si="424">0.1*(Z349+AA349+AB349)</f>
        <v>0</v>
      </c>
    </row>
    <row r="350" spans="1:72" x14ac:dyDescent="0.3">
      <c r="A350" s="2"/>
    </row>
    <row r="351" spans="1:72" x14ac:dyDescent="0.3">
      <c r="A351" s="2"/>
    </row>
    <row r="352" spans="1:72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344"/>
  <sheetViews>
    <sheetView topLeftCell="A5" zoomScale="130" zoomScaleNormal="130" workbookViewId="0">
      <selection activeCell="B21" sqref="B21"/>
    </sheetView>
  </sheetViews>
  <sheetFormatPr defaultColWidth="9.109375" defaultRowHeight="14.4" x14ac:dyDescent="0.3"/>
  <cols>
    <col min="1" max="4" width="9.109375" style="2"/>
    <col min="5" max="5" width="11" style="2" customWidth="1"/>
    <col min="6" max="16384" width="9.109375" style="2"/>
  </cols>
  <sheetData>
    <row r="1" spans="1:101" x14ac:dyDescent="0.3">
      <c r="B1" s="2" t="s">
        <v>59</v>
      </c>
      <c r="V1" s="2" t="s">
        <v>66</v>
      </c>
      <c r="BJ1" s="2" t="s">
        <v>67</v>
      </c>
    </row>
    <row r="2" spans="1:101" x14ac:dyDescent="0.3">
      <c r="V2" s="18">
        <v>0.05</v>
      </c>
      <c r="AP2" s="18">
        <v>0.1</v>
      </c>
      <c r="BJ2" s="18">
        <v>0.05</v>
      </c>
      <c r="CD2" s="18">
        <v>0.1</v>
      </c>
    </row>
    <row r="3" spans="1:101" x14ac:dyDescent="0.3">
      <c r="B3" s="2" t="s">
        <v>60</v>
      </c>
      <c r="D3" s="17"/>
      <c r="F3" s="2" t="s">
        <v>49</v>
      </c>
      <c r="I3" s="2" t="s">
        <v>61</v>
      </c>
      <c r="L3" s="2" t="s">
        <v>62</v>
      </c>
      <c r="M3" s="2" t="s">
        <v>50</v>
      </c>
      <c r="P3" s="2" t="s">
        <v>51</v>
      </c>
      <c r="S3" s="2" t="s">
        <v>65</v>
      </c>
      <c r="V3" s="2" t="s">
        <v>60</v>
      </c>
      <c r="Z3" s="2" t="s">
        <v>49</v>
      </c>
      <c r="AC3" s="2" t="s">
        <v>61</v>
      </c>
      <c r="AF3" s="2" t="s">
        <v>62</v>
      </c>
      <c r="AG3" s="2" t="s">
        <v>50</v>
      </c>
      <c r="AJ3" s="2" t="s">
        <v>51</v>
      </c>
      <c r="AM3" s="2" t="s">
        <v>65</v>
      </c>
      <c r="AP3" s="2" t="s">
        <v>60</v>
      </c>
      <c r="AT3" s="2" t="s">
        <v>49</v>
      </c>
      <c r="AW3" s="2" t="s">
        <v>61</v>
      </c>
      <c r="AZ3" s="2" t="s">
        <v>62</v>
      </c>
      <c r="BA3" s="2" t="s">
        <v>50</v>
      </c>
      <c r="BD3" s="2" t="s">
        <v>51</v>
      </c>
      <c r="BG3" s="2" t="s">
        <v>65</v>
      </c>
      <c r="BJ3" s="2" t="s">
        <v>60</v>
      </c>
      <c r="BN3" s="2" t="s">
        <v>49</v>
      </c>
      <c r="BQ3" s="2" t="s">
        <v>61</v>
      </c>
      <c r="BT3" s="2" t="s">
        <v>62</v>
      </c>
      <c r="BU3" s="2" t="s">
        <v>50</v>
      </c>
      <c r="BX3" s="2" t="s">
        <v>51</v>
      </c>
      <c r="CA3" s="2" t="s">
        <v>65</v>
      </c>
      <c r="CD3" s="2" t="s">
        <v>60</v>
      </c>
      <c r="CH3" s="2" t="s">
        <v>49</v>
      </c>
      <c r="CK3" s="2" t="s">
        <v>61</v>
      </c>
      <c r="CN3" s="2" t="s">
        <v>62</v>
      </c>
      <c r="CO3" s="2" t="s">
        <v>50</v>
      </c>
      <c r="CR3" s="2" t="s">
        <v>51</v>
      </c>
      <c r="CU3" s="2" t="s">
        <v>65</v>
      </c>
    </row>
    <row r="4" spans="1:101" x14ac:dyDescent="0.3">
      <c r="B4" s="2" t="s">
        <v>54</v>
      </c>
      <c r="F4" s="2" t="s">
        <v>54</v>
      </c>
      <c r="I4" s="2" t="s">
        <v>63</v>
      </c>
      <c r="L4" s="2" t="s">
        <v>64</v>
      </c>
      <c r="M4" s="2" t="s">
        <v>53</v>
      </c>
      <c r="P4" s="2" t="s">
        <v>55</v>
      </c>
      <c r="S4" s="2" t="s">
        <v>56</v>
      </c>
      <c r="V4" s="2" t="s">
        <v>54</v>
      </c>
      <c r="Z4" s="2" t="s">
        <v>54</v>
      </c>
      <c r="AC4" s="2" t="s">
        <v>63</v>
      </c>
      <c r="AF4" s="2" t="s">
        <v>64</v>
      </c>
      <c r="AG4" s="2" t="s">
        <v>53</v>
      </c>
      <c r="AJ4" s="2" t="s">
        <v>55</v>
      </c>
      <c r="AM4" s="2" t="s">
        <v>56</v>
      </c>
      <c r="AP4" s="2" t="s">
        <v>54</v>
      </c>
      <c r="AT4" s="2" t="s">
        <v>54</v>
      </c>
      <c r="AW4" s="2" t="s">
        <v>63</v>
      </c>
      <c r="AZ4" s="2" t="s">
        <v>64</v>
      </c>
      <c r="BA4" s="2" t="s">
        <v>53</v>
      </c>
      <c r="BD4" s="2" t="s">
        <v>55</v>
      </c>
      <c r="BG4" s="2" t="s">
        <v>56</v>
      </c>
      <c r="BJ4" s="2" t="s">
        <v>54</v>
      </c>
      <c r="BN4" s="2" t="s">
        <v>54</v>
      </c>
      <c r="BQ4" s="2" t="s">
        <v>63</v>
      </c>
      <c r="BT4" s="2" t="s">
        <v>64</v>
      </c>
      <c r="BU4" s="2" t="s">
        <v>53</v>
      </c>
      <c r="BX4" s="2" t="s">
        <v>55</v>
      </c>
      <c r="CA4" s="2" t="s">
        <v>56</v>
      </c>
      <c r="CD4" s="2" t="s">
        <v>54</v>
      </c>
      <c r="CH4" s="2" t="s">
        <v>54</v>
      </c>
      <c r="CK4" s="2" t="s">
        <v>63</v>
      </c>
      <c r="CN4" s="2" t="s">
        <v>64</v>
      </c>
      <c r="CO4" s="2" t="s">
        <v>53</v>
      </c>
      <c r="CR4" s="2" t="s">
        <v>55</v>
      </c>
      <c r="CU4" s="2" t="s">
        <v>56</v>
      </c>
    </row>
    <row r="5" spans="1:101" x14ac:dyDescent="0.3">
      <c r="B5" s="2" t="s">
        <v>25</v>
      </c>
      <c r="C5" s="2" t="s">
        <v>26</v>
      </c>
      <c r="D5" s="2" t="s">
        <v>27</v>
      </c>
      <c r="E5" s="2" t="s">
        <v>58</v>
      </c>
      <c r="F5" s="2" t="s">
        <v>25</v>
      </c>
      <c r="G5" s="2" t="s">
        <v>26</v>
      </c>
      <c r="H5" s="2" t="s">
        <v>27</v>
      </c>
      <c r="I5" s="2" t="s">
        <v>25</v>
      </c>
      <c r="J5" s="2" t="s">
        <v>26</v>
      </c>
      <c r="K5" s="2" t="s">
        <v>27</v>
      </c>
      <c r="L5" s="2" t="s">
        <v>58</v>
      </c>
      <c r="M5" s="2" t="s">
        <v>25</v>
      </c>
      <c r="N5" s="2" t="s">
        <v>26</v>
      </c>
      <c r="O5" s="2" t="s">
        <v>27</v>
      </c>
      <c r="P5" s="2" t="s">
        <v>25</v>
      </c>
      <c r="Q5" s="2" t="s">
        <v>26</v>
      </c>
      <c r="R5" s="2" t="s">
        <v>27</v>
      </c>
      <c r="S5" s="2" t="s">
        <v>25</v>
      </c>
      <c r="T5" s="2" t="s">
        <v>26</v>
      </c>
      <c r="U5" s="2" t="s">
        <v>27</v>
      </c>
      <c r="V5" s="2" t="s">
        <v>25</v>
      </c>
      <c r="W5" s="2" t="s">
        <v>26</v>
      </c>
      <c r="X5" s="2" t="s">
        <v>27</v>
      </c>
      <c r="Y5" s="2" t="s">
        <v>58</v>
      </c>
      <c r="Z5" s="2" t="s">
        <v>25</v>
      </c>
      <c r="AA5" s="2" t="s">
        <v>26</v>
      </c>
      <c r="AB5" s="2" t="s">
        <v>27</v>
      </c>
      <c r="AC5" s="2" t="s">
        <v>25</v>
      </c>
      <c r="AD5" s="2" t="s">
        <v>26</v>
      </c>
      <c r="AE5" s="2" t="s">
        <v>27</v>
      </c>
      <c r="AF5" s="2" t="s">
        <v>58</v>
      </c>
      <c r="AG5" s="2" t="s">
        <v>25</v>
      </c>
      <c r="AH5" s="2" t="s">
        <v>26</v>
      </c>
      <c r="AI5" s="2" t="s">
        <v>27</v>
      </c>
      <c r="AJ5" s="2" t="s">
        <v>25</v>
      </c>
      <c r="AK5" s="2" t="s">
        <v>26</v>
      </c>
      <c r="AL5" s="2" t="s">
        <v>27</v>
      </c>
      <c r="AM5" s="2" t="s">
        <v>25</v>
      </c>
      <c r="AN5" s="2" t="s">
        <v>26</v>
      </c>
      <c r="AO5" s="2" t="s">
        <v>27</v>
      </c>
      <c r="AP5" s="2" t="s">
        <v>25</v>
      </c>
      <c r="AQ5" s="2" t="s">
        <v>26</v>
      </c>
      <c r="AR5" s="2" t="s">
        <v>27</v>
      </c>
      <c r="AS5" s="2" t="s">
        <v>58</v>
      </c>
      <c r="AT5" s="2" t="s">
        <v>25</v>
      </c>
      <c r="AU5" s="2" t="s">
        <v>26</v>
      </c>
      <c r="AV5" s="2" t="s">
        <v>27</v>
      </c>
      <c r="AW5" s="2" t="s">
        <v>25</v>
      </c>
      <c r="AX5" s="2" t="s">
        <v>26</v>
      </c>
      <c r="AY5" s="2" t="s">
        <v>27</v>
      </c>
      <c r="AZ5" s="2" t="s">
        <v>58</v>
      </c>
      <c r="BA5" s="2" t="s">
        <v>25</v>
      </c>
      <c r="BB5" s="2" t="s">
        <v>26</v>
      </c>
      <c r="BC5" s="2" t="s">
        <v>27</v>
      </c>
      <c r="BD5" s="2" t="s">
        <v>25</v>
      </c>
      <c r="BE5" s="2" t="s">
        <v>26</v>
      </c>
      <c r="BF5" s="2" t="s">
        <v>27</v>
      </c>
      <c r="BG5" s="2" t="s">
        <v>25</v>
      </c>
      <c r="BH5" s="2" t="s">
        <v>26</v>
      </c>
      <c r="BI5" s="2" t="s">
        <v>27</v>
      </c>
      <c r="BJ5" s="2" t="s">
        <v>25</v>
      </c>
      <c r="BK5" s="2" t="s">
        <v>26</v>
      </c>
      <c r="BL5" s="2" t="s">
        <v>27</v>
      </c>
      <c r="BM5" s="2" t="s">
        <v>58</v>
      </c>
      <c r="BN5" s="2" t="s">
        <v>25</v>
      </c>
      <c r="BO5" s="2" t="s">
        <v>26</v>
      </c>
      <c r="BP5" s="2" t="s">
        <v>27</v>
      </c>
      <c r="BQ5" s="2" t="s">
        <v>25</v>
      </c>
      <c r="BR5" s="2" t="s">
        <v>26</v>
      </c>
      <c r="BS5" s="2" t="s">
        <v>27</v>
      </c>
      <c r="BT5" s="2" t="s">
        <v>58</v>
      </c>
      <c r="BU5" s="2" t="s">
        <v>25</v>
      </c>
      <c r="BV5" s="2" t="s">
        <v>26</v>
      </c>
      <c r="BW5" s="2" t="s">
        <v>27</v>
      </c>
      <c r="BX5" s="2" t="s">
        <v>25</v>
      </c>
      <c r="BY5" s="2" t="s">
        <v>26</v>
      </c>
      <c r="BZ5" s="2" t="s">
        <v>27</v>
      </c>
      <c r="CA5" s="2" t="s">
        <v>25</v>
      </c>
      <c r="CB5" s="2" t="s">
        <v>26</v>
      </c>
      <c r="CC5" s="2" t="s">
        <v>27</v>
      </c>
      <c r="CD5" s="2" t="s">
        <v>25</v>
      </c>
      <c r="CE5" s="2" t="s">
        <v>26</v>
      </c>
      <c r="CF5" s="2" t="s">
        <v>27</v>
      </c>
      <c r="CG5" s="2" t="s">
        <v>58</v>
      </c>
      <c r="CH5" s="2" t="s">
        <v>25</v>
      </c>
      <c r="CI5" s="2" t="s">
        <v>26</v>
      </c>
      <c r="CJ5" s="2" t="s">
        <v>27</v>
      </c>
      <c r="CK5" s="2" t="s">
        <v>25</v>
      </c>
      <c r="CL5" s="2" t="s">
        <v>26</v>
      </c>
      <c r="CM5" s="2" t="s">
        <v>27</v>
      </c>
      <c r="CN5" s="2" t="s">
        <v>58</v>
      </c>
      <c r="CO5" s="2" t="s">
        <v>25</v>
      </c>
      <c r="CP5" s="2" t="s">
        <v>26</v>
      </c>
      <c r="CQ5" s="2" t="s">
        <v>27</v>
      </c>
      <c r="CR5" s="2" t="s">
        <v>25</v>
      </c>
      <c r="CS5" s="2" t="s">
        <v>26</v>
      </c>
      <c r="CT5" s="2" t="s">
        <v>27</v>
      </c>
      <c r="CU5" s="2" t="s">
        <v>25</v>
      </c>
      <c r="CV5" s="2" t="s">
        <v>26</v>
      </c>
      <c r="CW5" s="2" t="s">
        <v>27</v>
      </c>
    </row>
    <row r="6" spans="1:101" x14ac:dyDescent="0.3">
      <c r="A6" s="2">
        <v>2000</v>
      </c>
      <c r="B6" s="17">
        <f>economy!AX46</f>
        <v>0</v>
      </c>
      <c r="C6" s="17">
        <f>economy!AY46</f>
        <v>0</v>
      </c>
      <c r="D6" s="17">
        <f>economy!AZ46</f>
        <v>0</v>
      </c>
      <c r="E6" s="17">
        <f>economy!BA46</f>
        <v>0</v>
      </c>
      <c r="F6" s="17">
        <f>economy!BB46</f>
        <v>0</v>
      </c>
      <c r="G6" s="17">
        <f>economy!BC46</f>
        <v>0</v>
      </c>
      <c r="H6" s="17">
        <f>economy!BD46</f>
        <v>0</v>
      </c>
      <c r="I6" s="1">
        <f>economy!BE46</f>
        <v>0</v>
      </c>
      <c r="J6" s="1">
        <f>economy!BF46</f>
        <v>0</v>
      </c>
      <c r="K6" s="1">
        <f>economy!BG46</f>
        <v>0</v>
      </c>
      <c r="L6" s="1">
        <f>economy!BH46</f>
        <v>0</v>
      </c>
      <c r="M6" s="1">
        <f>economy!BI46</f>
        <v>0</v>
      </c>
      <c r="N6" s="1">
        <f>economy!BJ46</f>
        <v>0</v>
      </c>
      <c r="O6" s="1">
        <f>economy!BK46</f>
        <v>0</v>
      </c>
      <c r="P6" s="1">
        <f>economy!BL46</f>
        <v>0</v>
      </c>
      <c r="Q6" s="1">
        <f>economy!BM46</f>
        <v>0</v>
      </c>
      <c r="R6" s="1">
        <f>economy!BN46</f>
        <v>0</v>
      </c>
      <c r="S6" s="1">
        <f>economy!BO46</f>
        <v>0</v>
      </c>
      <c r="T6" s="1">
        <f>economy!BP46</f>
        <v>0</v>
      </c>
      <c r="U6" s="1">
        <f>economy!BQ46</f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1">
        <v>0</v>
      </c>
      <c r="AI6" s="1">
        <v>0</v>
      </c>
      <c r="AJ6" s="1">
        <v>0</v>
      </c>
      <c r="AK6" s="1">
        <v>0</v>
      </c>
      <c r="AL6" s="1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</row>
    <row r="7" spans="1:101" x14ac:dyDescent="0.3">
      <c r="A7" s="2">
        <f>1+A6</f>
        <v>2001</v>
      </c>
      <c r="B7" s="17">
        <f>economy!AX47</f>
        <v>0</v>
      </c>
      <c r="C7" s="17">
        <f>economy!AY47</f>
        <v>0</v>
      </c>
      <c r="D7" s="17">
        <f>economy!AZ47</f>
        <v>0</v>
      </c>
      <c r="E7" s="17">
        <f>economy!BA47</f>
        <v>0</v>
      </c>
      <c r="F7" s="17">
        <f>economy!BB47</f>
        <v>0</v>
      </c>
      <c r="G7" s="17">
        <f>economy!BC47</f>
        <v>0</v>
      </c>
      <c r="H7" s="17">
        <f>economy!BD47</f>
        <v>0</v>
      </c>
      <c r="I7" s="1">
        <f>economy!BE47</f>
        <v>0</v>
      </c>
      <c r="J7" s="1">
        <f>economy!BF47</f>
        <v>0</v>
      </c>
      <c r="K7" s="1">
        <f>economy!BG47</f>
        <v>0</v>
      </c>
      <c r="L7" s="1">
        <f>economy!BH47</f>
        <v>0</v>
      </c>
      <c r="M7" s="1">
        <f>economy!BI47</f>
        <v>0</v>
      </c>
      <c r="N7" s="1">
        <f>economy!BJ47</f>
        <v>0</v>
      </c>
      <c r="O7" s="1">
        <f>economy!BK47</f>
        <v>0</v>
      </c>
      <c r="P7" s="1">
        <f>economy!BL47</f>
        <v>0</v>
      </c>
      <c r="Q7" s="1">
        <f>economy!BM47</f>
        <v>0</v>
      </c>
      <c r="R7" s="1">
        <f>economy!BN47</f>
        <v>0</v>
      </c>
      <c r="S7" s="1">
        <f>economy!BO47</f>
        <v>0</v>
      </c>
      <c r="T7" s="1">
        <f>economy!BP47</f>
        <v>0</v>
      </c>
      <c r="U7" s="1">
        <f>economy!BQ47</f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1">
        <v>0</v>
      </c>
      <c r="AI7" s="1">
        <v>0</v>
      </c>
      <c r="AJ7" s="1">
        <v>0</v>
      </c>
      <c r="AK7" s="1">
        <v>0</v>
      </c>
      <c r="AL7" s="1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</row>
    <row r="8" spans="1:101" x14ac:dyDescent="0.3">
      <c r="A8" s="2">
        <f t="shared" ref="A8:A71" si="0">1+A7</f>
        <v>2002</v>
      </c>
      <c r="B8" s="17">
        <f>economy!AX48</f>
        <v>0</v>
      </c>
      <c r="C8" s="17">
        <f>economy!AY48</f>
        <v>0</v>
      </c>
      <c r="D8" s="17">
        <f>economy!AZ48</f>
        <v>0</v>
      </c>
      <c r="E8" s="17">
        <f>economy!BA48</f>
        <v>0</v>
      </c>
      <c r="F8" s="17">
        <f>economy!BB48</f>
        <v>0</v>
      </c>
      <c r="G8" s="17">
        <f>economy!BC48</f>
        <v>0</v>
      </c>
      <c r="H8" s="17">
        <f>economy!BD48</f>
        <v>0</v>
      </c>
      <c r="I8" s="1">
        <f>economy!BE48</f>
        <v>0</v>
      </c>
      <c r="J8" s="1">
        <f>economy!BF48</f>
        <v>0</v>
      </c>
      <c r="K8" s="1">
        <f>economy!BG48</f>
        <v>0</v>
      </c>
      <c r="L8" s="1">
        <f>economy!BH48</f>
        <v>0</v>
      </c>
      <c r="M8" s="1">
        <f>economy!BI48</f>
        <v>0</v>
      </c>
      <c r="N8" s="1">
        <f>economy!BJ48</f>
        <v>0</v>
      </c>
      <c r="O8" s="1">
        <f>economy!BK48</f>
        <v>0</v>
      </c>
      <c r="P8" s="1">
        <f>economy!BL48</f>
        <v>0</v>
      </c>
      <c r="Q8" s="1">
        <f>economy!BM48</f>
        <v>0</v>
      </c>
      <c r="R8" s="1">
        <f>economy!BN48</f>
        <v>0</v>
      </c>
      <c r="S8" s="1">
        <f>economy!BO48</f>
        <v>0</v>
      </c>
      <c r="T8" s="1">
        <f>economy!BP48</f>
        <v>0</v>
      </c>
      <c r="U8" s="1">
        <f>economy!BQ48</f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1">
        <v>0</v>
      </c>
      <c r="AI8" s="1">
        <v>0</v>
      </c>
      <c r="AJ8" s="1">
        <v>0</v>
      </c>
      <c r="AK8" s="1">
        <v>0</v>
      </c>
      <c r="AL8" s="1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</row>
    <row r="9" spans="1:101" x14ac:dyDescent="0.3">
      <c r="A9" s="2">
        <f t="shared" si="0"/>
        <v>2003</v>
      </c>
      <c r="B9" s="17">
        <f>economy!AX49</f>
        <v>0</v>
      </c>
      <c r="C9" s="17">
        <f>economy!AY49</f>
        <v>0</v>
      </c>
      <c r="D9" s="17">
        <f>economy!AZ49</f>
        <v>0</v>
      </c>
      <c r="E9" s="17">
        <f>economy!BA49</f>
        <v>0</v>
      </c>
      <c r="F9" s="17">
        <f>economy!BB49</f>
        <v>0</v>
      </c>
      <c r="G9" s="17">
        <f>economy!BC49</f>
        <v>0</v>
      </c>
      <c r="H9" s="17">
        <f>economy!BD49</f>
        <v>0</v>
      </c>
      <c r="I9" s="1">
        <f>economy!BE49</f>
        <v>0</v>
      </c>
      <c r="J9" s="1">
        <f>economy!BF49</f>
        <v>0</v>
      </c>
      <c r="K9" s="1">
        <f>economy!BG49</f>
        <v>0</v>
      </c>
      <c r="L9" s="1">
        <f>economy!BH49</f>
        <v>0</v>
      </c>
      <c r="M9" s="1">
        <f>economy!BI49</f>
        <v>0</v>
      </c>
      <c r="N9" s="1">
        <f>economy!BJ49</f>
        <v>0</v>
      </c>
      <c r="O9" s="1">
        <f>economy!BK49</f>
        <v>0</v>
      </c>
      <c r="P9" s="1">
        <f>economy!BL49</f>
        <v>0</v>
      </c>
      <c r="Q9" s="1">
        <f>economy!BM49</f>
        <v>0</v>
      </c>
      <c r="R9" s="1">
        <f>economy!BN49</f>
        <v>0</v>
      </c>
      <c r="S9" s="1">
        <f>economy!BO49</f>
        <v>0</v>
      </c>
      <c r="T9" s="1">
        <f>economy!BP49</f>
        <v>0</v>
      </c>
      <c r="U9" s="1">
        <f>economy!BQ49</f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1">
        <v>0</v>
      </c>
      <c r="AI9" s="1">
        <v>0</v>
      </c>
      <c r="AJ9" s="1">
        <v>0</v>
      </c>
      <c r="AK9" s="1">
        <v>0</v>
      </c>
      <c r="AL9" s="1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</row>
    <row r="10" spans="1:101" x14ac:dyDescent="0.3">
      <c r="A10" s="2">
        <f t="shared" si="0"/>
        <v>2004</v>
      </c>
      <c r="B10" s="17">
        <f>economy!AX50</f>
        <v>0</v>
      </c>
      <c r="C10" s="17">
        <f>economy!AY50</f>
        <v>0</v>
      </c>
      <c r="D10" s="17">
        <f>economy!AZ50</f>
        <v>0</v>
      </c>
      <c r="E10" s="17">
        <f>economy!BA50</f>
        <v>0</v>
      </c>
      <c r="F10" s="17">
        <f>economy!BB50</f>
        <v>0</v>
      </c>
      <c r="G10" s="17">
        <f>economy!BC50</f>
        <v>0</v>
      </c>
      <c r="H10" s="17">
        <f>economy!BD50</f>
        <v>0</v>
      </c>
      <c r="I10" s="1">
        <f>economy!BE50</f>
        <v>0</v>
      </c>
      <c r="J10" s="1">
        <f>economy!BF50</f>
        <v>0</v>
      </c>
      <c r="K10" s="1">
        <f>economy!BG50</f>
        <v>0</v>
      </c>
      <c r="L10" s="1">
        <f>economy!BH50</f>
        <v>0</v>
      </c>
      <c r="M10" s="1">
        <f>economy!BI50</f>
        <v>0</v>
      </c>
      <c r="N10" s="1">
        <f>economy!BJ50</f>
        <v>0</v>
      </c>
      <c r="O10" s="1">
        <f>economy!BK50</f>
        <v>0</v>
      </c>
      <c r="P10" s="1">
        <f>economy!BL50</f>
        <v>0</v>
      </c>
      <c r="Q10" s="1">
        <f>economy!BM50</f>
        <v>0</v>
      </c>
      <c r="R10" s="1">
        <f>economy!BN50</f>
        <v>0</v>
      </c>
      <c r="S10" s="1">
        <f>economy!BO50</f>
        <v>0</v>
      </c>
      <c r="T10" s="1">
        <f>economy!BP50</f>
        <v>0</v>
      </c>
      <c r="U10" s="1">
        <f>economy!BQ50</f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1">
        <v>0</v>
      </c>
      <c r="AI10" s="1">
        <v>0</v>
      </c>
      <c r="AJ10" s="1">
        <v>0</v>
      </c>
      <c r="AK10" s="1">
        <v>0</v>
      </c>
      <c r="AL10" s="1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</row>
    <row r="11" spans="1:101" x14ac:dyDescent="0.3">
      <c r="A11" s="2">
        <f t="shared" si="0"/>
        <v>2005</v>
      </c>
      <c r="B11" s="17">
        <f>economy!AX51</f>
        <v>0</v>
      </c>
      <c r="C11" s="17">
        <f>economy!AY51</f>
        <v>0</v>
      </c>
      <c r="D11" s="17">
        <f>economy!AZ51</f>
        <v>0</v>
      </c>
      <c r="E11" s="17">
        <f>economy!BA51</f>
        <v>0</v>
      </c>
      <c r="F11" s="17">
        <f>economy!BB51</f>
        <v>0</v>
      </c>
      <c r="G11" s="17">
        <f>economy!BC51</f>
        <v>0</v>
      </c>
      <c r="H11" s="17">
        <f>economy!BD51</f>
        <v>0</v>
      </c>
      <c r="I11" s="1">
        <f>economy!BE51</f>
        <v>0</v>
      </c>
      <c r="J11" s="1">
        <f>economy!BF51</f>
        <v>0</v>
      </c>
      <c r="K11" s="1">
        <f>economy!BG51</f>
        <v>0</v>
      </c>
      <c r="L11" s="1">
        <f>economy!BH51</f>
        <v>0</v>
      </c>
      <c r="M11" s="1">
        <f>economy!BI51</f>
        <v>0</v>
      </c>
      <c r="N11" s="1">
        <f>economy!BJ51</f>
        <v>0</v>
      </c>
      <c r="O11" s="1">
        <f>economy!BK51</f>
        <v>0</v>
      </c>
      <c r="P11" s="1">
        <f>economy!BL51</f>
        <v>0</v>
      </c>
      <c r="Q11" s="1">
        <f>economy!BM51</f>
        <v>0</v>
      </c>
      <c r="R11" s="1">
        <f>economy!BN51</f>
        <v>0</v>
      </c>
      <c r="S11" s="1">
        <f>economy!BO51</f>
        <v>0</v>
      </c>
      <c r="T11" s="1">
        <f>economy!BP51</f>
        <v>0</v>
      </c>
      <c r="U11" s="1">
        <f>economy!BQ51</f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1">
        <v>0</v>
      </c>
      <c r="AI11" s="1">
        <v>0</v>
      </c>
      <c r="AJ11" s="1">
        <v>0</v>
      </c>
      <c r="AK11" s="1">
        <v>0</v>
      </c>
      <c r="AL11" s="1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</row>
    <row r="12" spans="1:101" x14ac:dyDescent="0.3">
      <c r="A12" s="2">
        <f t="shared" si="0"/>
        <v>2006</v>
      </c>
      <c r="B12" s="17">
        <f>economy!AX52</f>
        <v>0</v>
      </c>
      <c r="C12" s="17">
        <f>economy!AY52</f>
        <v>0</v>
      </c>
      <c r="D12" s="17">
        <f>economy!AZ52</f>
        <v>0</v>
      </c>
      <c r="E12" s="17">
        <f>economy!BA52</f>
        <v>0</v>
      </c>
      <c r="F12" s="17">
        <f>economy!BB52</f>
        <v>0</v>
      </c>
      <c r="G12" s="17">
        <f>economy!BC52</f>
        <v>0</v>
      </c>
      <c r="H12" s="17">
        <f>economy!BD52</f>
        <v>0</v>
      </c>
      <c r="I12" s="1">
        <f>economy!BE52</f>
        <v>0</v>
      </c>
      <c r="J12" s="1">
        <f>economy!BF52</f>
        <v>0</v>
      </c>
      <c r="K12" s="1">
        <f>economy!BG52</f>
        <v>0</v>
      </c>
      <c r="L12" s="1">
        <f>economy!BH52</f>
        <v>0</v>
      </c>
      <c r="M12" s="1">
        <f>economy!BI52</f>
        <v>0</v>
      </c>
      <c r="N12" s="1">
        <f>economy!BJ52</f>
        <v>0</v>
      </c>
      <c r="O12" s="1">
        <f>economy!BK52</f>
        <v>0</v>
      </c>
      <c r="P12" s="1">
        <f>economy!BL52</f>
        <v>0</v>
      </c>
      <c r="Q12" s="1">
        <f>economy!BM52</f>
        <v>0</v>
      </c>
      <c r="R12" s="1">
        <f>economy!BN52</f>
        <v>0</v>
      </c>
      <c r="S12" s="1">
        <f>economy!BO52</f>
        <v>0</v>
      </c>
      <c r="T12" s="1">
        <f>economy!BP52</f>
        <v>0</v>
      </c>
      <c r="U12" s="1">
        <f>economy!BQ52</f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1">
        <v>0</v>
      </c>
      <c r="AI12" s="1">
        <v>0</v>
      </c>
      <c r="AJ12" s="1">
        <v>0</v>
      </c>
      <c r="AK12" s="1">
        <v>0</v>
      </c>
      <c r="AL12" s="1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</row>
    <row r="13" spans="1:101" x14ac:dyDescent="0.3">
      <c r="A13" s="2">
        <f t="shared" si="0"/>
        <v>2007</v>
      </c>
      <c r="B13" s="17">
        <f>economy!AX53</f>
        <v>0</v>
      </c>
      <c r="C13" s="17">
        <f>economy!AY53</f>
        <v>0</v>
      </c>
      <c r="D13" s="17">
        <f>economy!AZ53</f>
        <v>0</v>
      </c>
      <c r="E13" s="17">
        <f>economy!BA53</f>
        <v>0</v>
      </c>
      <c r="F13" s="17">
        <f>economy!BB53</f>
        <v>0</v>
      </c>
      <c r="G13" s="17">
        <f>economy!BC53</f>
        <v>0</v>
      </c>
      <c r="H13" s="17">
        <f>economy!BD53</f>
        <v>0</v>
      </c>
      <c r="I13" s="1">
        <f>economy!BE53</f>
        <v>0</v>
      </c>
      <c r="J13" s="1">
        <f>economy!BF53</f>
        <v>0</v>
      </c>
      <c r="K13" s="1">
        <f>economy!BG53</f>
        <v>0</v>
      </c>
      <c r="L13" s="1">
        <f>economy!BH53</f>
        <v>0</v>
      </c>
      <c r="M13" s="1">
        <f>economy!BI53</f>
        <v>0</v>
      </c>
      <c r="N13" s="1">
        <f>economy!BJ53</f>
        <v>0</v>
      </c>
      <c r="O13" s="1">
        <f>economy!BK53</f>
        <v>0</v>
      </c>
      <c r="P13" s="1">
        <f>economy!BL53</f>
        <v>0</v>
      </c>
      <c r="Q13" s="1">
        <f>economy!BM53</f>
        <v>0</v>
      </c>
      <c r="R13" s="1">
        <f>economy!BN53</f>
        <v>0</v>
      </c>
      <c r="S13" s="1">
        <f>economy!BO53</f>
        <v>0</v>
      </c>
      <c r="T13" s="1">
        <f>economy!BP53</f>
        <v>0</v>
      </c>
      <c r="U13" s="1">
        <f>economy!BQ53</f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1">
        <v>0</v>
      </c>
      <c r="AI13" s="1">
        <v>0</v>
      </c>
      <c r="AJ13" s="1">
        <v>0</v>
      </c>
      <c r="AK13" s="1">
        <v>0</v>
      </c>
      <c r="AL13" s="1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</row>
    <row r="14" spans="1:101" x14ac:dyDescent="0.3">
      <c r="A14" s="2">
        <f t="shared" si="0"/>
        <v>2008</v>
      </c>
      <c r="B14" s="17">
        <f>economy!AX54</f>
        <v>0</v>
      </c>
      <c r="C14" s="17">
        <f>economy!AY54</f>
        <v>0</v>
      </c>
      <c r="D14" s="17">
        <f>economy!AZ54</f>
        <v>0</v>
      </c>
      <c r="E14" s="17">
        <f>economy!BA54</f>
        <v>0</v>
      </c>
      <c r="F14" s="17">
        <f>economy!BB54</f>
        <v>0</v>
      </c>
      <c r="G14" s="17">
        <f>economy!BC54</f>
        <v>0</v>
      </c>
      <c r="H14" s="17">
        <f>economy!BD54</f>
        <v>0</v>
      </c>
      <c r="I14" s="1">
        <f>economy!BE54</f>
        <v>0</v>
      </c>
      <c r="J14" s="1">
        <f>economy!BF54</f>
        <v>0</v>
      </c>
      <c r="K14" s="1">
        <f>economy!BG54</f>
        <v>0</v>
      </c>
      <c r="L14" s="1">
        <f>economy!BH54</f>
        <v>0</v>
      </c>
      <c r="M14" s="1">
        <f>economy!BI54</f>
        <v>0</v>
      </c>
      <c r="N14" s="1">
        <f>economy!BJ54</f>
        <v>0</v>
      </c>
      <c r="O14" s="1">
        <f>economy!BK54</f>
        <v>0</v>
      </c>
      <c r="P14" s="1">
        <f>economy!BL54</f>
        <v>0</v>
      </c>
      <c r="Q14" s="1">
        <f>economy!BM54</f>
        <v>0</v>
      </c>
      <c r="R14" s="1">
        <f>economy!BN54</f>
        <v>0</v>
      </c>
      <c r="S14" s="1">
        <f>economy!BO54</f>
        <v>0</v>
      </c>
      <c r="T14" s="1">
        <f>economy!BP54</f>
        <v>0</v>
      </c>
      <c r="U14" s="1">
        <f>economy!BQ54</f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1">
        <v>0</v>
      </c>
      <c r="AI14" s="1">
        <v>0</v>
      </c>
      <c r="AJ14" s="1">
        <v>0</v>
      </c>
      <c r="AK14" s="1">
        <v>0</v>
      </c>
      <c r="AL14" s="1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</row>
    <row r="15" spans="1:101" x14ac:dyDescent="0.3">
      <c r="A15" s="2">
        <f t="shared" si="0"/>
        <v>2009</v>
      </c>
      <c r="B15" s="17">
        <f>economy!AX55</f>
        <v>0</v>
      </c>
      <c r="C15" s="17">
        <f>economy!AY55</f>
        <v>0</v>
      </c>
      <c r="D15" s="17">
        <f>economy!AZ55</f>
        <v>0</v>
      </c>
      <c r="E15" s="17">
        <f>economy!BA55</f>
        <v>0</v>
      </c>
      <c r="F15" s="17">
        <f>economy!BB55</f>
        <v>0</v>
      </c>
      <c r="G15" s="17">
        <f>economy!BC55</f>
        <v>0</v>
      </c>
      <c r="H15" s="17">
        <f>economy!BD55</f>
        <v>0</v>
      </c>
      <c r="I15" s="1">
        <f>economy!BE55</f>
        <v>0</v>
      </c>
      <c r="J15" s="1">
        <f>economy!BF55</f>
        <v>0</v>
      </c>
      <c r="K15" s="1">
        <f>economy!BG55</f>
        <v>0</v>
      </c>
      <c r="L15" s="1">
        <f>economy!BH55</f>
        <v>0</v>
      </c>
      <c r="M15" s="1">
        <f>economy!BI55</f>
        <v>0</v>
      </c>
      <c r="N15" s="1">
        <f>economy!BJ55</f>
        <v>0</v>
      </c>
      <c r="O15" s="1">
        <f>economy!BK55</f>
        <v>0</v>
      </c>
      <c r="P15" s="1">
        <f>economy!BL55</f>
        <v>0</v>
      </c>
      <c r="Q15" s="1">
        <f>economy!BM55</f>
        <v>0</v>
      </c>
      <c r="R15" s="1">
        <f>economy!BN55</f>
        <v>0</v>
      </c>
      <c r="S15" s="1">
        <f>economy!BO55</f>
        <v>0</v>
      </c>
      <c r="T15" s="1">
        <f>economy!BP55</f>
        <v>0</v>
      </c>
      <c r="U15" s="1">
        <f>economy!BQ55</f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1">
        <v>0</v>
      </c>
      <c r="AI15" s="1">
        <v>0</v>
      </c>
      <c r="AJ15" s="1">
        <v>0</v>
      </c>
      <c r="AK15" s="1">
        <v>0</v>
      </c>
      <c r="AL15" s="1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</row>
    <row r="16" spans="1:101" x14ac:dyDescent="0.3">
      <c r="A16" s="2">
        <f t="shared" si="0"/>
        <v>2010</v>
      </c>
      <c r="B16" s="17">
        <f>economy!AX56</f>
        <v>0</v>
      </c>
      <c r="C16" s="17">
        <f>economy!AY56</f>
        <v>0</v>
      </c>
      <c r="D16" s="17">
        <f>economy!AZ56</f>
        <v>0</v>
      </c>
      <c r="E16" s="17">
        <f>economy!BA56</f>
        <v>0</v>
      </c>
      <c r="F16" s="17">
        <f>economy!BB56</f>
        <v>0</v>
      </c>
      <c r="G16" s="17">
        <f>economy!BC56</f>
        <v>0</v>
      </c>
      <c r="H16" s="17">
        <f>economy!BD56</f>
        <v>0</v>
      </c>
      <c r="I16" s="1">
        <f>economy!BE56</f>
        <v>0</v>
      </c>
      <c r="J16" s="1">
        <f>economy!BF56</f>
        <v>0</v>
      </c>
      <c r="K16" s="1">
        <f>economy!BG56</f>
        <v>0</v>
      </c>
      <c r="L16" s="1">
        <f>economy!BH56</f>
        <v>0</v>
      </c>
      <c r="M16" s="1">
        <f>economy!BI56</f>
        <v>0</v>
      </c>
      <c r="N16" s="1">
        <f>economy!BJ56</f>
        <v>0</v>
      </c>
      <c r="O16" s="1">
        <f>economy!BK56</f>
        <v>0</v>
      </c>
      <c r="P16" s="1">
        <f>economy!BL56</f>
        <v>0</v>
      </c>
      <c r="Q16" s="1">
        <f>economy!BM56</f>
        <v>0</v>
      </c>
      <c r="R16" s="1">
        <f>economy!BN56</f>
        <v>0</v>
      </c>
      <c r="S16" s="1">
        <f>economy!BO56</f>
        <v>0</v>
      </c>
      <c r="T16" s="1">
        <f>economy!BP56</f>
        <v>0</v>
      </c>
      <c r="U16" s="1">
        <f>economy!BQ56</f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1">
        <v>0</v>
      </c>
      <c r="AI16" s="1">
        <v>0</v>
      </c>
      <c r="AJ16" s="1">
        <v>0</v>
      </c>
      <c r="AK16" s="1">
        <v>0</v>
      </c>
      <c r="AL16" s="1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</row>
    <row r="17" spans="1:101" x14ac:dyDescent="0.3">
      <c r="A17" s="2">
        <f t="shared" si="0"/>
        <v>2011</v>
      </c>
      <c r="B17" s="17">
        <f>economy!AX57</f>
        <v>0</v>
      </c>
      <c r="C17" s="17">
        <f>economy!AY57</f>
        <v>0</v>
      </c>
      <c r="D17" s="17">
        <f>economy!AZ57</f>
        <v>0</v>
      </c>
      <c r="E17" s="17">
        <f>economy!BA57</f>
        <v>0</v>
      </c>
      <c r="F17" s="17">
        <f>economy!BB57</f>
        <v>0</v>
      </c>
      <c r="G17" s="17">
        <f>economy!BC57</f>
        <v>0</v>
      </c>
      <c r="H17" s="17">
        <f>economy!BD57</f>
        <v>0</v>
      </c>
      <c r="I17" s="1">
        <f>economy!BE57</f>
        <v>0</v>
      </c>
      <c r="J17" s="1">
        <f>economy!BF57</f>
        <v>0</v>
      </c>
      <c r="K17" s="1">
        <f>economy!BG57</f>
        <v>0</v>
      </c>
      <c r="L17" s="1">
        <f>economy!BH57</f>
        <v>0</v>
      </c>
      <c r="M17" s="1">
        <f>economy!BI57</f>
        <v>0</v>
      </c>
      <c r="N17" s="1">
        <f>economy!BJ57</f>
        <v>0</v>
      </c>
      <c r="O17" s="1">
        <f>economy!BK57</f>
        <v>0</v>
      </c>
      <c r="P17" s="1">
        <f>economy!BL57</f>
        <v>0</v>
      </c>
      <c r="Q17" s="1">
        <f>economy!BM57</f>
        <v>0</v>
      </c>
      <c r="R17" s="1">
        <f>economy!BN57</f>
        <v>0</v>
      </c>
      <c r="S17" s="1">
        <f>economy!BO57</f>
        <v>0</v>
      </c>
      <c r="T17" s="1">
        <f>economy!BP57</f>
        <v>0</v>
      </c>
      <c r="U17" s="1">
        <f>economy!BQ57</f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1">
        <v>0</v>
      </c>
      <c r="AI17" s="1">
        <v>0</v>
      </c>
      <c r="AJ17" s="1">
        <v>0</v>
      </c>
      <c r="AK17" s="1">
        <v>0</v>
      </c>
      <c r="AL17" s="1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</row>
    <row r="18" spans="1:101" x14ac:dyDescent="0.3">
      <c r="A18" s="2">
        <f t="shared" si="0"/>
        <v>2012</v>
      </c>
      <c r="B18" s="17">
        <f>economy!AX58</f>
        <v>0</v>
      </c>
      <c r="C18" s="17">
        <f>economy!AY58</f>
        <v>0</v>
      </c>
      <c r="D18" s="17">
        <f>economy!AZ58</f>
        <v>0</v>
      </c>
      <c r="E18" s="17">
        <f>economy!BA58</f>
        <v>0</v>
      </c>
      <c r="F18" s="17">
        <f>economy!BB58</f>
        <v>0</v>
      </c>
      <c r="G18" s="17">
        <f>economy!BC58</f>
        <v>0</v>
      </c>
      <c r="H18" s="17">
        <f>economy!BD58</f>
        <v>0</v>
      </c>
      <c r="I18" s="1">
        <f>economy!BE58</f>
        <v>0</v>
      </c>
      <c r="J18" s="1">
        <f>economy!BF58</f>
        <v>0</v>
      </c>
      <c r="K18" s="1">
        <f>economy!BG58</f>
        <v>0</v>
      </c>
      <c r="L18" s="1">
        <f>economy!BH58</f>
        <v>0</v>
      </c>
      <c r="M18" s="1">
        <f>economy!BI58</f>
        <v>0</v>
      </c>
      <c r="N18" s="1">
        <f>economy!BJ58</f>
        <v>0</v>
      </c>
      <c r="O18" s="1">
        <f>economy!BK58</f>
        <v>0</v>
      </c>
      <c r="P18" s="1">
        <f>economy!BL58</f>
        <v>0</v>
      </c>
      <c r="Q18" s="1">
        <f>economy!BM58</f>
        <v>0</v>
      </c>
      <c r="R18" s="1">
        <f>economy!BN58</f>
        <v>0</v>
      </c>
      <c r="S18" s="1">
        <f>economy!BO58</f>
        <v>0</v>
      </c>
      <c r="T18" s="1">
        <f>economy!BP58</f>
        <v>0</v>
      </c>
      <c r="U18" s="1">
        <f>economy!BQ58</f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1">
        <v>0</v>
      </c>
      <c r="AI18" s="1">
        <v>0</v>
      </c>
      <c r="AJ18" s="1">
        <v>0</v>
      </c>
      <c r="AK18" s="1">
        <v>0</v>
      </c>
      <c r="AL18" s="1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</row>
    <row r="19" spans="1:101" x14ac:dyDescent="0.3">
      <c r="A19" s="2">
        <f t="shared" si="0"/>
        <v>2013</v>
      </c>
      <c r="B19" s="17">
        <f>economy!AX59</f>
        <v>0</v>
      </c>
      <c r="C19" s="17">
        <f>economy!AY59</f>
        <v>0</v>
      </c>
      <c r="D19" s="17">
        <f>economy!AZ59</f>
        <v>0</v>
      </c>
      <c r="E19" s="17">
        <f>economy!BA59</f>
        <v>0</v>
      </c>
      <c r="F19" s="17">
        <f>economy!BB59</f>
        <v>0</v>
      </c>
      <c r="G19" s="17">
        <f>economy!BC59</f>
        <v>0</v>
      </c>
      <c r="H19" s="17">
        <f>economy!BD59</f>
        <v>0</v>
      </c>
      <c r="I19" s="1">
        <f>economy!BE59</f>
        <v>0</v>
      </c>
      <c r="J19" s="1">
        <f>economy!BF59</f>
        <v>0</v>
      </c>
      <c r="K19" s="1">
        <f>economy!BG59</f>
        <v>0</v>
      </c>
      <c r="L19" s="1">
        <f>economy!BH59</f>
        <v>0</v>
      </c>
      <c r="M19" s="1">
        <f>economy!BI59</f>
        <v>0</v>
      </c>
      <c r="N19" s="1">
        <f>economy!BJ59</f>
        <v>0</v>
      </c>
      <c r="O19" s="1">
        <f>economy!BK59</f>
        <v>0</v>
      </c>
      <c r="P19" s="1">
        <f>economy!BL59</f>
        <v>0</v>
      </c>
      <c r="Q19" s="1">
        <f>economy!BM59</f>
        <v>0</v>
      </c>
      <c r="R19" s="1">
        <f>economy!BN59</f>
        <v>0</v>
      </c>
      <c r="S19" s="1">
        <f>economy!BO59</f>
        <v>0</v>
      </c>
      <c r="T19" s="1">
        <f>economy!BP59</f>
        <v>0</v>
      </c>
      <c r="U19" s="1">
        <f>economy!BQ59</f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1">
        <v>0</v>
      </c>
      <c r="AI19" s="1">
        <v>0</v>
      </c>
      <c r="AJ19" s="1">
        <v>0</v>
      </c>
      <c r="AK19" s="1">
        <v>0</v>
      </c>
      <c r="AL19" s="1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</row>
    <row r="20" spans="1:101" x14ac:dyDescent="0.3">
      <c r="A20" s="2">
        <f t="shared" si="0"/>
        <v>2014</v>
      </c>
      <c r="B20" s="17">
        <f>economy!AX60</f>
        <v>0</v>
      </c>
      <c r="C20" s="17">
        <f>economy!AY60</f>
        <v>0</v>
      </c>
      <c r="D20" s="17">
        <f>economy!AZ60</f>
        <v>0</v>
      </c>
      <c r="E20" s="17">
        <f>economy!BA60</f>
        <v>0</v>
      </c>
      <c r="F20" s="17">
        <f>economy!BB60</f>
        <v>0</v>
      </c>
      <c r="G20" s="17">
        <f>economy!BC60</f>
        <v>0</v>
      </c>
      <c r="H20" s="17">
        <f>economy!BD60</f>
        <v>0</v>
      </c>
      <c r="I20" s="1">
        <f>economy!BE60</f>
        <v>0</v>
      </c>
      <c r="J20" s="1">
        <f>economy!BF60</f>
        <v>0</v>
      </c>
      <c r="K20" s="1">
        <f>economy!BG60</f>
        <v>0</v>
      </c>
      <c r="L20" s="1">
        <f>economy!BH60</f>
        <v>0</v>
      </c>
      <c r="M20" s="1">
        <f>economy!BI60</f>
        <v>0</v>
      </c>
      <c r="N20" s="1">
        <f>economy!BJ60</f>
        <v>0</v>
      </c>
      <c r="O20" s="1">
        <f>economy!BK60</f>
        <v>0</v>
      </c>
      <c r="P20" s="1">
        <f>economy!BL60</f>
        <v>0</v>
      </c>
      <c r="Q20" s="1">
        <f>economy!BM60</f>
        <v>0</v>
      </c>
      <c r="R20" s="1">
        <f>economy!BN60</f>
        <v>0</v>
      </c>
      <c r="S20" s="1">
        <f>economy!BO60</f>
        <v>0</v>
      </c>
      <c r="T20" s="1">
        <f>economy!BP60</f>
        <v>0</v>
      </c>
      <c r="U20" s="1">
        <f>economy!BQ60</f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1">
        <v>0</v>
      </c>
      <c r="AI20" s="1">
        <v>0</v>
      </c>
      <c r="AJ20" s="1">
        <v>0</v>
      </c>
      <c r="AK20" s="1">
        <v>0</v>
      </c>
      <c r="AL20" s="1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</row>
    <row r="21" spans="1:101" x14ac:dyDescent="0.3">
      <c r="A21" s="2">
        <f t="shared" si="0"/>
        <v>2015</v>
      </c>
      <c r="B21" s="17">
        <f>economy!AX61</f>
        <v>0.05</v>
      </c>
      <c r="C21" s="17">
        <f>economy!AY61</f>
        <v>0.05</v>
      </c>
      <c r="D21" s="17">
        <f>economy!AZ61</f>
        <v>0.05</v>
      </c>
      <c r="E21" s="17">
        <f>economy!BA61</f>
        <v>1676.1331743220899</v>
      </c>
      <c r="F21" s="17">
        <f>economy!BB61</f>
        <v>1.3596477174164312E-2</v>
      </c>
      <c r="G21" s="17">
        <f>economy!BC61</f>
        <v>7.2422281794221985E-2</v>
      </c>
      <c r="H21" s="17">
        <f>economy!BD61</f>
        <v>6.8375129962077549E-2</v>
      </c>
      <c r="I21" s="1">
        <f>economy!BE61</f>
        <v>450.98489681396643</v>
      </c>
      <c r="J21" s="1">
        <f>economy!BF61</f>
        <v>-347.05211363360968</v>
      </c>
      <c r="K21" s="1">
        <f>economy!BG61</f>
        <v>-103.93278318035716</v>
      </c>
      <c r="L21" s="1">
        <f>economy!BH61</f>
        <v>9.1505364485159735</v>
      </c>
      <c r="M21" s="1">
        <f>economy!BI61</f>
        <v>1.17478352586886E-4</v>
      </c>
      <c r="N21" s="1">
        <f>economy!BJ61</f>
        <v>1.997241279140502E-4</v>
      </c>
      <c r="O21" s="1">
        <f>economy!BK61</f>
        <v>2.1623545988767602E-4</v>
      </c>
      <c r="P21" s="1">
        <f>economy!BL61</f>
        <v>4.8974114721433644</v>
      </c>
      <c r="Q21" s="1">
        <f>economy!BM61</f>
        <v>1.9529439386049638</v>
      </c>
      <c r="R21" s="1">
        <f>economy!BN61</f>
        <v>0.81840344135220044</v>
      </c>
      <c r="S21" s="1">
        <f>economy!BO61</f>
        <v>33.650394625394576</v>
      </c>
      <c r="T21" s="1">
        <f>economy!BP61</f>
        <v>6.3174869817799815</v>
      </c>
      <c r="U21" s="1">
        <f>economy!BQ61</f>
        <v>6.6914216130858364</v>
      </c>
      <c r="V21" s="2">
        <v>0.05</v>
      </c>
      <c r="W21" s="2">
        <v>0.05</v>
      </c>
      <c r="X21" s="2">
        <v>0.05</v>
      </c>
      <c r="Y21" s="2">
        <v>0.05</v>
      </c>
      <c r="Z21" s="2">
        <v>1.3596477174164312E-2</v>
      </c>
      <c r="AA21" s="2">
        <v>7.2422281794221985E-2</v>
      </c>
      <c r="AB21" s="2">
        <v>6.8375129962077549E-2</v>
      </c>
      <c r="AC21" s="2">
        <v>450.98489681396643</v>
      </c>
      <c r="AD21" s="2">
        <v>-347.05211363360968</v>
      </c>
      <c r="AE21" s="2">
        <v>-103.93278318035716</v>
      </c>
      <c r="AF21" s="2">
        <v>9.1505364485159735</v>
      </c>
      <c r="AG21" s="2">
        <v>1.17478352586886E-4</v>
      </c>
      <c r="AH21" s="1">
        <v>1.997241279140502E-4</v>
      </c>
      <c r="AI21" s="1">
        <v>2.1623545988767602E-4</v>
      </c>
      <c r="AJ21" s="1">
        <v>4.8974114721433644</v>
      </c>
      <c r="AK21" s="1">
        <v>1.9529439386049638</v>
      </c>
      <c r="AL21" s="12">
        <v>0.81840344135220044</v>
      </c>
      <c r="AM21" s="2">
        <v>33.650394625394576</v>
      </c>
      <c r="AN21" s="2">
        <v>6.3174869817799815</v>
      </c>
      <c r="AO21" s="2">
        <v>6.6914216130858364</v>
      </c>
      <c r="AP21" s="2">
        <v>0.1</v>
      </c>
      <c r="AQ21" s="2">
        <v>0.1</v>
      </c>
      <c r="AR21" s="2">
        <v>0.1</v>
      </c>
      <c r="AS21" s="2">
        <v>0.1</v>
      </c>
      <c r="AT21" s="2">
        <v>2.7192954348328625E-2</v>
      </c>
      <c r="AU21" s="2">
        <v>0.14484456358844397</v>
      </c>
      <c r="AV21" s="2">
        <v>0.1367502599241551</v>
      </c>
      <c r="AW21" s="2">
        <v>901.96979362793286</v>
      </c>
      <c r="AX21" s="2">
        <v>-694.10422726721936</v>
      </c>
      <c r="AY21" s="2">
        <v>-207.86556636071433</v>
      </c>
      <c r="AZ21" s="2">
        <v>18.301072897031947</v>
      </c>
      <c r="BA21" s="2">
        <v>4.69913410347544E-4</v>
      </c>
      <c r="BB21" s="2">
        <v>7.9889651165620081E-4</v>
      </c>
      <c r="BC21" s="2">
        <v>8.6494183955070406E-4</v>
      </c>
      <c r="BD21" s="2">
        <v>19.589645888573457</v>
      </c>
      <c r="BE21" s="2">
        <v>7.8117757544198554</v>
      </c>
      <c r="BF21" s="2">
        <v>3.2736137654088018</v>
      </c>
      <c r="BG21" s="2">
        <v>67.300789250789151</v>
      </c>
      <c r="BH21" s="2">
        <v>12.634973963559963</v>
      </c>
      <c r="BI21" s="2">
        <v>13.382843226171673</v>
      </c>
      <c r="BJ21" s="2">
        <v>0.1040629253497366</v>
      </c>
      <c r="BK21" s="2">
        <v>2.5000000000000001E-2</v>
      </c>
      <c r="BL21" s="2">
        <v>0</v>
      </c>
      <c r="BM21" s="2">
        <v>1676.1331743220899</v>
      </c>
      <c r="BN21" s="2">
        <v>1.3596477174164312E-2</v>
      </c>
      <c r="BO21" s="2">
        <v>7.2422281794221985E-2</v>
      </c>
      <c r="BP21" s="2">
        <v>6.8375129962077549E-2</v>
      </c>
      <c r="BQ21" s="2">
        <v>1120.7432311092523</v>
      </c>
      <c r="BR21" s="2">
        <v>-734.00215379749909</v>
      </c>
      <c r="BS21" s="2">
        <v>-386.74107731175343</v>
      </c>
      <c r="BT21" s="2">
        <v>9.1505364485159735</v>
      </c>
      <c r="BU21" s="2">
        <v>2.6449141868413462E-4</v>
      </c>
      <c r="BV21" s="2">
        <v>-1.6238728105705974E-4</v>
      </c>
      <c r="BW21" s="2">
        <v>-4.6751583973309973E-4</v>
      </c>
      <c r="BX21" s="2">
        <v>11.026059521809724</v>
      </c>
      <c r="BY21" s="2">
        <v>-1.587856507669426</v>
      </c>
      <c r="BZ21" s="2">
        <v>-1.7694441620397674</v>
      </c>
      <c r="CA21" s="2">
        <v>70.035170077832248</v>
      </c>
      <c r="CB21" s="2">
        <v>3.1587434908899907</v>
      </c>
      <c r="CC21" s="2">
        <v>0</v>
      </c>
      <c r="CD21" s="2">
        <v>0.2081258506994732</v>
      </c>
      <c r="CE21" s="2">
        <v>0.05</v>
      </c>
      <c r="CF21" s="2">
        <v>0</v>
      </c>
      <c r="CG21" s="2">
        <v>3352.2663486441797</v>
      </c>
      <c r="CH21" s="2">
        <v>2.7192954348328625E-2</v>
      </c>
      <c r="CI21" s="2">
        <v>0.14484456358844397</v>
      </c>
      <c r="CJ21" s="2">
        <v>0.1367502599241551</v>
      </c>
      <c r="CK21" s="2">
        <v>2241.4864622185046</v>
      </c>
      <c r="CL21" s="2">
        <v>-1468.0043075949982</v>
      </c>
      <c r="CM21" s="2">
        <v>-773.48215462350686</v>
      </c>
      <c r="CN21" s="2">
        <v>18.301072897031947</v>
      </c>
      <c r="CO21" s="2">
        <v>1.0579656747365385E-3</v>
      </c>
      <c r="CP21" s="2">
        <v>-6.4954912422823894E-4</v>
      </c>
      <c r="CQ21" s="2">
        <v>-1.8700633589323989E-3</v>
      </c>
      <c r="CR21" s="2">
        <v>44.104238087238897</v>
      </c>
      <c r="CS21" s="2">
        <v>-6.3514260306777039</v>
      </c>
      <c r="CT21" s="2">
        <v>-7.0777766481590696</v>
      </c>
      <c r="CU21" s="2">
        <v>140.0703401556645</v>
      </c>
      <c r="CV21" s="2">
        <v>6.3174869817799815</v>
      </c>
      <c r="CW21" s="2">
        <v>0</v>
      </c>
    </row>
    <row r="22" spans="1:101" x14ac:dyDescent="0.3">
      <c r="A22" s="2">
        <f t="shared" si="0"/>
        <v>2016</v>
      </c>
      <c r="B22" s="17">
        <f>economy!AX62</f>
        <v>0.05</v>
      </c>
      <c r="C22" s="17">
        <f>economy!AY62</f>
        <v>0.05</v>
      </c>
      <c r="D22" s="17">
        <f>economy!AZ62</f>
        <v>0.05</v>
      </c>
      <c r="E22" s="17">
        <f>economy!BA62</f>
        <v>1630.434666444587</v>
      </c>
      <c r="F22" s="17">
        <f>economy!BB62</f>
        <v>1.3460784015157498E-2</v>
      </c>
      <c r="G22" s="17">
        <f>economy!BC62</f>
        <v>7.1927328287060333E-2</v>
      </c>
      <c r="H22" s="17">
        <f>economy!BD62</f>
        <v>6.8741271225108189E-2</v>
      </c>
      <c r="I22" s="1">
        <f>economy!BE62</f>
        <v>435.70840440846428</v>
      </c>
      <c r="J22" s="1">
        <f>economy!BF62</f>
        <v>-330.75222771084026</v>
      </c>
      <c r="K22" s="1">
        <f>economy!BG62</f>
        <v>-104.95617669762383</v>
      </c>
      <c r="L22" s="1">
        <f>economy!BH62</f>
        <v>9.6739655748823186</v>
      </c>
      <c r="M22" s="1">
        <f>economy!BI62</f>
        <v>1.1648856952130304E-4</v>
      </c>
      <c r="N22" s="1">
        <f>economy!BJ62</f>
        <v>2.0191922741914851E-4</v>
      </c>
      <c r="O22" s="1">
        <f>economy!BK62</f>
        <v>2.1487647528669316E-4</v>
      </c>
      <c r="P22" s="1">
        <f>economy!BL62</f>
        <v>4.9914211036494756</v>
      </c>
      <c r="Q22" s="1">
        <f>economy!BM62</f>
        <v>2.0482140841220637</v>
      </c>
      <c r="R22" s="1">
        <f>economy!BN62</f>
        <v>0.84674922986829648</v>
      </c>
      <c r="S22" s="1">
        <f>economy!BO62</f>
        <v>35.933886035126044</v>
      </c>
      <c r="T22" s="1">
        <f>economy!BP62</f>
        <v>6.7248192065981822</v>
      </c>
      <c r="U22" s="1">
        <f>economy!BQ62</f>
        <v>7.0365047099600631</v>
      </c>
      <c r="V22" s="2">
        <v>0.05</v>
      </c>
      <c r="W22" s="2">
        <v>0.05</v>
      </c>
      <c r="X22" s="2">
        <v>0.05</v>
      </c>
      <c r="Y22" s="2">
        <v>4.9999999999999996E-2</v>
      </c>
      <c r="Z22" s="2">
        <v>1.3460784015157498E-2</v>
      </c>
      <c r="AA22" s="2">
        <v>7.1927328287060333E-2</v>
      </c>
      <c r="AB22" s="2">
        <v>6.8741271225108189E-2</v>
      </c>
      <c r="AC22" s="2">
        <v>435.70840440846428</v>
      </c>
      <c r="AD22" s="2">
        <v>-330.75222771084026</v>
      </c>
      <c r="AE22" s="2">
        <v>-104.95617669762383</v>
      </c>
      <c r="AF22" s="2">
        <v>9.6739655748823186</v>
      </c>
      <c r="AG22" s="2">
        <v>1.1648856952130304E-4</v>
      </c>
      <c r="AH22" s="1">
        <v>2.0191922741914851E-4</v>
      </c>
      <c r="AI22" s="1">
        <v>2.1487647528669316E-4</v>
      </c>
      <c r="AJ22" s="1">
        <v>4.9914211036494756</v>
      </c>
      <c r="AK22" s="1">
        <v>2.0482140841220637</v>
      </c>
      <c r="AL22" s="12">
        <v>0.84674922986829648</v>
      </c>
      <c r="AM22" s="2">
        <v>35.933886035126044</v>
      </c>
      <c r="AN22" s="2">
        <v>6.7248192065981822</v>
      </c>
      <c r="AO22" s="2">
        <v>7.0365047099600631</v>
      </c>
      <c r="AP22" s="2">
        <v>0.1</v>
      </c>
      <c r="AQ22" s="2">
        <v>0.1</v>
      </c>
      <c r="AR22" s="2">
        <v>0.1</v>
      </c>
      <c r="AS22" s="2">
        <v>0.1</v>
      </c>
      <c r="AT22" s="2">
        <v>2.6915260121970135E-2</v>
      </c>
      <c r="AU22" s="2">
        <v>0.14385646898147844</v>
      </c>
      <c r="AV22" s="2">
        <v>0.13749109197865655</v>
      </c>
      <c r="AW22" s="2">
        <v>825.6240254556069</v>
      </c>
      <c r="AX22" s="2">
        <v>-626.71433097597583</v>
      </c>
      <c r="AY22" s="2">
        <v>-198.90969447963153</v>
      </c>
      <c r="AZ22" s="2">
        <v>20.410834132079117</v>
      </c>
      <c r="BA22" s="2">
        <v>4.6586207969607119E-4</v>
      </c>
      <c r="BB22" s="2">
        <v>8.0766101284766227E-4</v>
      </c>
      <c r="BC22" s="2">
        <v>8.5944180222479144E-4</v>
      </c>
      <c r="BD22" s="2">
        <v>19.954697762542622</v>
      </c>
      <c r="BE22" s="2">
        <v>8.1877852660995796</v>
      </c>
      <c r="BF22" s="2">
        <v>3.3845468513504127</v>
      </c>
      <c r="BG22" s="2">
        <v>75.833687059254359</v>
      </c>
      <c r="BH22" s="2">
        <v>14.188332493206836</v>
      </c>
      <c r="BI22" s="2">
        <v>14.845204760791045</v>
      </c>
      <c r="BJ22" s="2">
        <v>0.1106248376379507</v>
      </c>
      <c r="BK22" s="2">
        <v>2.5000000000000001E-2</v>
      </c>
      <c r="BL22" s="2">
        <v>0</v>
      </c>
      <c r="BM22" s="2">
        <v>1631.0897058880678</v>
      </c>
      <c r="BN22" s="2">
        <v>1.210049203068351E-2</v>
      </c>
      <c r="BO22" s="2">
        <v>7.0328699269335132E-2</v>
      </c>
      <c r="BP22" s="2">
        <v>6.8914713285658083E-2</v>
      </c>
      <c r="BQ22" s="2">
        <v>1107.9857496556078</v>
      </c>
      <c r="BR22" s="2">
        <v>-701.73207292723737</v>
      </c>
      <c r="BS22" s="2">
        <v>-406.25367672837007</v>
      </c>
      <c r="BT22" s="2">
        <v>9.219756462392688</v>
      </c>
      <c r="BU22" s="2">
        <v>2.5308080250827244E-4</v>
      </c>
      <c r="BV22" s="2">
        <v>-1.4296909774498231E-4</v>
      </c>
      <c r="BW22" s="2">
        <v>-4.7492377072444605E-4</v>
      </c>
      <c r="BX22" s="2">
        <v>10.842670059416855</v>
      </c>
      <c r="BY22" s="2">
        <v>-1.4507651504214132</v>
      </c>
      <c r="BZ22" s="2">
        <v>-1.8727799806935903</v>
      </c>
      <c r="CA22" s="2">
        <v>84.288643728483635</v>
      </c>
      <c r="CB22" s="2">
        <v>3.2773805566501881</v>
      </c>
      <c r="CC22" s="2">
        <v>0</v>
      </c>
      <c r="CD22" s="2">
        <v>0.2351867168843256</v>
      </c>
      <c r="CE22" s="2">
        <v>0.05</v>
      </c>
      <c r="CF22" s="2">
        <v>0</v>
      </c>
      <c r="CG22" s="2">
        <v>3091.8647889320878</v>
      </c>
      <c r="CH22" s="2">
        <v>2.1417057884274875E-2</v>
      </c>
      <c r="CI22" s="2">
        <v>0.13704821477385271</v>
      </c>
      <c r="CJ22" s="2">
        <v>0.13770091932702316</v>
      </c>
      <c r="CK22" s="2">
        <v>2124.7866912311038</v>
      </c>
      <c r="CL22" s="2">
        <v>-1313.0368906682409</v>
      </c>
      <c r="CM22" s="2">
        <v>-811.74980056286302</v>
      </c>
      <c r="CN22" s="2">
        <v>18.448146686139843</v>
      </c>
      <c r="CO22" s="2">
        <v>9.6153246898299585E-4</v>
      </c>
      <c r="CP22" s="2">
        <v>-5.0773916953147902E-4</v>
      </c>
      <c r="CQ22" s="2">
        <v>-1.8961543183507344E-3</v>
      </c>
      <c r="CR22" s="2">
        <v>41.161971164937817</v>
      </c>
      <c r="CS22" s="2">
        <v>-5.1547438883586034</v>
      </c>
      <c r="CT22" s="2">
        <v>-7.4876396966142309</v>
      </c>
      <c r="CU22" s="2">
        <v>202.58427068544015</v>
      </c>
      <c r="CV22" s="2">
        <v>6.7305315565699546</v>
      </c>
      <c r="CW22" s="2">
        <v>0</v>
      </c>
    </row>
    <row r="23" spans="1:101" x14ac:dyDescent="0.3">
      <c r="A23" s="2">
        <f t="shared" si="0"/>
        <v>2017</v>
      </c>
      <c r="B23" s="17">
        <f>economy!AX63</f>
        <v>7.4141603657382385E-2</v>
      </c>
      <c r="C23" s="17">
        <f>economy!AY63</f>
        <v>0.05</v>
      </c>
      <c r="D23" s="17">
        <f>economy!AZ63</f>
        <v>0</v>
      </c>
      <c r="E23" s="17">
        <f>economy!BA63</f>
        <v>1668.4193846905787</v>
      </c>
      <c r="F23" s="17">
        <f>economy!BB63</f>
        <v>1.3328633830753845E-2</v>
      </c>
      <c r="G23" s="17">
        <f>economy!BC63</f>
        <v>7.1435807279836977E-2</v>
      </c>
      <c r="H23" s="17">
        <f>economy!BD63</f>
        <v>6.9106268098869675E-2</v>
      </c>
      <c r="I23" s="1">
        <f>economy!BE63</f>
        <v>734.37054837501694</v>
      </c>
      <c r="J23" s="1">
        <f>economy!BF63</f>
        <v>-331.43777742355979</v>
      </c>
      <c r="K23" s="1">
        <f>economy!BG63</f>
        <v>-402.93277095145709</v>
      </c>
      <c r="L23" s="1">
        <f>economy!BH63</f>
        <v>9.7198827243748518</v>
      </c>
      <c r="M23" s="1">
        <f>economy!BI63</f>
        <v>1.7987600937539443E-4</v>
      </c>
      <c r="N23" s="1">
        <f>economy!BJ63</f>
        <v>2.0405061662616885E-4</v>
      </c>
      <c r="O23" s="1">
        <f>economy!BK63</f>
        <v>-4.7756762905528554E-4</v>
      </c>
      <c r="P23" s="1">
        <f>economy!BL63</f>
        <v>7.9202278341621781</v>
      </c>
      <c r="Q23" s="1">
        <f>economy!BM63</f>
        <v>2.1464221826986396</v>
      </c>
      <c r="R23" s="1">
        <f>economy!BN63</f>
        <v>-1.9582296397277792</v>
      </c>
      <c r="S23" s="1">
        <f>economy!BO63</f>
        <v>54.067633764838718</v>
      </c>
      <c r="T23" s="1">
        <f>economy!BP63</f>
        <v>6.8032287269456857</v>
      </c>
      <c r="U23" s="1">
        <f>economy!BQ63</f>
        <v>0</v>
      </c>
      <c r="V23" s="2">
        <v>0.05</v>
      </c>
      <c r="W23" s="2">
        <v>0.05</v>
      </c>
      <c r="X23" s="2">
        <v>0.05</v>
      </c>
      <c r="Y23" s="2">
        <v>0.05</v>
      </c>
      <c r="Z23" s="2">
        <v>1.3328633830753845E-2</v>
      </c>
      <c r="AA23" s="2">
        <v>7.1435807279836977E-2</v>
      </c>
      <c r="AB23" s="2">
        <v>6.9106268098869675E-2</v>
      </c>
      <c r="AC23" s="2">
        <v>442.8392719537631</v>
      </c>
      <c r="AD23" s="2">
        <v>-331.43777742355979</v>
      </c>
      <c r="AE23" s="2">
        <v>-111.40149453020318</v>
      </c>
      <c r="AF23" s="2">
        <v>9.7198827243748518</v>
      </c>
      <c r="AG23" s="2">
        <v>1.1552109032810689E-4</v>
      </c>
      <c r="AH23" s="1">
        <v>2.0405061662616885E-4</v>
      </c>
      <c r="AI23" s="1">
        <v>2.1349505193341147E-4</v>
      </c>
      <c r="AJ23" s="1">
        <v>5.0865780168602823</v>
      </c>
      <c r="AK23" s="1">
        <v>2.1464221826986396</v>
      </c>
      <c r="AL23" s="12">
        <v>0.8754201775741165</v>
      </c>
      <c r="AM23" s="2">
        <v>36.462411856298672</v>
      </c>
      <c r="AN23" s="2">
        <v>6.8032287269456857</v>
      </c>
      <c r="AO23" s="2">
        <v>7.0325623071330581</v>
      </c>
      <c r="AP23" s="2">
        <v>0.1</v>
      </c>
      <c r="AQ23" s="2">
        <v>0.1</v>
      </c>
      <c r="AR23" s="2">
        <v>0.1</v>
      </c>
      <c r="AS23" s="2">
        <v>0.1</v>
      </c>
      <c r="AT23" s="2">
        <v>2.66587529268313E-2</v>
      </c>
      <c r="AU23" s="2">
        <v>0.14288199153560047</v>
      </c>
      <c r="AV23" s="2">
        <v>0.13822135045354556</v>
      </c>
      <c r="AW23" s="2">
        <v>838.75114751694343</v>
      </c>
      <c r="AX23" s="2">
        <v>-627.7629317032455</v>
      </c>
      <c r="AY23" s="2">
        <v>-210.98821581369791</v>
      </c>
      <c r="AZ23" s="2">
        <v>20.52077610503461</v>
      </c>
      <c r="BA23" s="2">
        <v>4.6210614777524256E-4</v>
      </c>
      <c r="BB23" s="2">
        <v>8.1611348019406966E-4</v>
      </c>
      <c r="BC23" s="2">
        <v>8.5391283695072538E-4</v>
      </c>
      <c r="BD23" s="2">
        <v>20.339980865776084</v>
      </c>
      <c r="BE23" s="2">
        <v>8.5794127865766576</v>
      </c>
      <c r="BF23" s="2">
        <v>3.4990840033815891</v>
      </c>
      <c r="BG23" s="2">
        <v>76.975754122320609</v>
      </c>
      <c r="BH23" s="2">
        <v>14.362045128634465</v>
      </c>
      <c r="BI23" s="2">
        <v>14.846314290592453</v>
      </c>
      <c r="BJ23" s="2">
        <v>0.11227645103476867</v>
      </c>
      <c r="BK23" s="2">
        <v>2.5000000000000001E-2</v>
      </c>
      <c r="BL23" s="2">
        <v>0</v>
      </c>
      <c r="BM23" s="2">
        <v>1665.9903302479734</v>
      </c>
      <c r="BN23" s="2">
        <v>1.1867687256461569E-2</v>
      </c>
      <c r="BO23" s="2">
        <v>6.9730404353605641E-2</v>
      </c>
      <c r="BP23" s="2">
        <v>6.918388372796952E-2</v>
      </c>
      <c r="BQ23" s="2">
        <v>1134.9799533604262</v>
      </c>
      <c r="BR23" s="2">
        <v>-710.07343387655328</v>
      </c>
      <c r="BS23" s="2">
        <v>-424.90651948387301</v>
      </c>
      <c r="BT23" s="2">
        <v>9.2444910346382585</v>
      </c>
      <c r="BU23" s="2">
        <v>2.5240816134749306E-4</v>
      </c>
      <c r="BV23" s="2">
        <v>-1.3758090736370619E-4</v>
      </c>
      <c r="BW23" s="2">
        <v>-4.7864097676852046E-4</v>
      </c>
      <c r="BX23" s="2">
        <v>11.112374798489224</v>
      </c>
      <c r="BY23" s="2">
        <v>-1.4477362076395075</v>
      </c>
      <c r="BZ23" s="2">
        <v>-1.964022254964005</v>
      </c>
      <c r="CA23" s="2">
        <v>87.459217837645383</v>
      </c>
      <c r="CB23" s="2">
        <v>3.3143687894591429</v>
      </c>
      <c r="CC23" s="2">
        <v>0</v>
      </c>
      <c r="CD23" s="2">
        <v>0.24298539537060357</v>
      </c>
      <c r="CE23" s="2">
        <v>0.05</v>
      </c>
      <c r="CF23" s="2">
        <v>0</v>
      </c>
      <c r="CG23" s="2">
        <v>3133.8066206308868</v>
      </c>
      <c r="CH23" s="2">
        <v>2.029042643721431E-2</v>
      </c>
      <c r="CI23" s="2">
        <v>0.13510502815606215</v>
      </c>
      <c r="CJ23" s="2">
        <v>0.13755071278528866</v>
      </c>
      <c r="CK23" s="2">
        <v>2162.98034108925</v>
      </c>
      <c r="CL23" s="2">
        <v>-1317.0010937908846</v>
      </c>
      <c r="CM23" s="2">
        <v>-845.97924729836495</v>
      </c>
      <c r="CN23" s="2">
        <v>18.380864463393067</v>
      </c>
      <c r="CO23" s="2">
        <v>9.4488531751653283E-4</v>
      </c>
      <c r="CP23" s="2">
        <v>-4.7428658174441325E-4</v>
      </c>
      <c r="CQ23" s="2">
        <v>-1.892019858774097E-3</v>
      </c>
      <c r="CR23" s="2">
        <v>41.568660449957093</v>
      </c>
      <c r="CS23" s="2">
        <v>-4.9927081340897308</v>
      </c>
      <c r="CT23" s="2">
        <v>-7.774914941717264</v>
      </c>
      <c r="CU23" s="2">
        <v>220.11768124791666</v>
      </c>
      <c r="CV23" s="2">
        <v>6.8024353772240858</v>
      </c>
      <c r="CW23" s="2">
        <v>0</v>
      </c>
    </row>
    <row r="24" spans="1:101" x14ac:dyDescent="0.3">
      <c r="A24" s="2">
        <f t="shared" si="0"/>
        <v>2018</v>
      </c>
      <c r="B24" s="17">
        <f>economy!AX64</f>
        <v>7.6797324016210755E-2</v>
      </c>
      <c r="C24" s="17">
        <f>economy!AY64</f>
        <v>0.05</v>
      </c>
      <c r="D24" s="17">
        <f>economy!AZ64</f>
        <v>0</v>
      </c>
      <c r="E24" s="17">
        <f>economy!BA64</f>
        <v>1707.2515737571987</v>
      </c>
      <c r="F24" s="17">
        <f>economy!BB64</f>
        <v>1.2591219468074752E-2</v>
      </c>
      <c r="G24" s="17">
        <f>economy!BC64</f>
        <v>6.9452365080023851E-2</v>
      </c>
      <c r="H24" s="17">
        <f>economy!BD64</f>
        <v>7.1539651961016137E-2</v>
      </c>
      <c r="I24" s="1">
        <f>economy!BE64</f>
        <v>765.05037060687062</v>
      </c>
      <c r="J24" s="1">
        <f>economy!BF64</f>
        <v>-308.19161299428265</v>
      </c>
      <c r="K24" s="1">
        <f>economy!BG64</f>
        <v>-456.85875761258797</v>
      </c>
      <c r="L24" s="1">
        <f>economy!BH64</f>
        <v>9.5584593234722188</v>
      </c>
      <c r="M24" s="1">
        <f>economy!BI64</f>
        <v>1.7754051148046907E-4</v>
      </c>
      <c r="N24" s="1">
        <f>economy!BJ64</f>
        <v>2.1216054927934697E-4</v>
      </c>
      <c r="O24" s="1">
        <f>economy!BK64</f>
        <v>-5.1179218027033225E-4</v>
      </c>
      <c r="P24" s="1">
        <f>economy!BL64</f>
        <v>8.0297362756723043</v>
      </c>
      <c r="Q24" s="1">
        <f>economy!BM64</f>
        <v>2.3130440112797417</v>
      </c>
      <c r="R24" s="1">
        <f>economy!BN64</f>
        <v>-2.183432925605989</v>
      </c>
      <c r="S24" s="1">
        <f>economy!BO64</f>
        <v>58.299682538430723</v>
      </c>
      <c r="T24" s="1">
        <f>economy!BP64</f>
        <v>6.8813058507502562</v>
      </c>
      <c r="U24" s="1">
        <f>economy!BQ64</f>
        <v>0</v>
      </c>
      <c r="V24" s="2">
        <v>0.05</v>
      </c>
      <c r="W24" s="2">
        <v>0.05</v>
      </c>
      <c r="X24" s="2">
        <v>0.05</v>
      </c>
      <c r="Y24" s="2">
        <v>0.05</v>
      </c>
      <c r="Z24" s="2">
        <v>1.319635993483218E-2</v>
      </c>
      <c r="AA24" s="2">
        <v>7.0945085331812929E-2</v>
      </c>
      <c r="AB24" s="2">
        <v>6.9471358147867299E-2</v>
      </c>
      <c r="AC24" s="2">
        <v>449.96995751146517</v>
      </c>
      <c r="AD24" s="2">
        <v>-331.84137795888017</v>
      </c>
      <c r="AE24" s="2">
        <v>-118.12857955258551</v>
      </c>
      <c r="AF24" s="2">
        <v>9.7638966155156091</v>
      </c>
      <c r="AG24" s="2">
        <v>1.1454920779535742E-4</v>
      </c>
      <c r="AH24" s="1">
        <v>2.061303400443075E-4</v>
      </c>
      <c r="AI24" s="1">
        <v>2.1208662118774821E-4</v>
      </c>
      <c r="AJ24" s="1">
        <v>5.181122470656585</v>
      </c>
      <c r="AK24" s="1">
        <v>2.2473006890398155</v>
      </c>
      <c r="AL24" s="12">
        <v>0.90418937061757854</v>
      </c>
      <c r="AM24" s="2">
        <v>36.99465861697027</v>
      </c>
      <c r="AN24" s="2">
        <v>6.8813058507502562</v>
      </c>
      <c r="AO24" s="2">
        <v>7.0272820884928633</v>
      </c>
      <c r="AP24" s="2">
        <v>0.1</v>
      </c>
      <c r="AQ24" s="2">
        <v>0.1</v>
      </c>
      <c r="AR24" s="2">
        <v>0.1</v>
      </c>
      <c r="AS24" s="2">
        <v>0.1</v>
      </c>
      <c r="AT24" s="2">
        <v>2.6394313177682913E-2</v>
      </c>
      <c r="AU24" s="2">
        <v>0.1419009749464771</v>
      </c>
      <c r="AV24" s="2">
        <v>0.13895201936392484</v>
      </c>
      <c r="AW24" s="2">
        <v>852.25072775317574</v>
      </c>
      <c r="AX24" s="2">
        <v>-628.52305435236542</v>
      </c>
      <c r="AY24" s="2">
        <v>-223.72767340081006</v>
      </c>
      <c r="AZ24" s="2">
        <v>20.613809619131239</v>
      </c>
      <c r="BA24" s="2">
        <v>4.582202867414978E-4</v>
      </c>
      <c r="BB24" s="2">
        <v>8.2443082985346971E-4</v>
      </c>
      <c r="BC24" s="2">
        <v>8.4827401874724268E-4</v>
      </c>
      <c r="BD24" s="2">
        <v>20.718018839788225</v>
      </c>
      <c r="BE24" s="2">
        <v>8.9824372895511129</v>
      </c>
      <c r="BF24" s="2">
        <v>3.6140095577120874</v>
      </c>
      <c r="BG24" s="2">
        <v>78.099435588120386</v>
      </c>
      <c r="BH24" s="2">
        <v>14.526897808071057</v>
      </c>
      <c r="BI24" s="2">
        <v>14.835199742684031</v>
      </c>
      <c r="BJ24" s="2">
        <v>0.11357120041113054</v>
      </c>
      <c r="BK24" s="2">
        <v>2.5000000000000001E-2</v>
      </c>
      <c r="BL24" s="2">
        <v>0</v>
      </c>
      <c r="BM24" s="2">
        <v>1703.993534103186</v>
      </c>
      <c r="BN24" s="2">
        <v>1.1722142947178367E-2</v>
      </c>
      <c r="BO24" s="2">
        <v>6.9214714531690508E-2</v>
      </c>
      <c r="BP24" s="2">
        <v>6.9513804272224811E-2</v>
      </c>
      <c r="BQ24" s="2">
        <v>1163.4372129334438</v>
      </c>
      <c r="BR24" s="2">
        <v>-719.20097945064629</v>
      </c>
      <c r="BS24" s="2">
        <v>-444.23623348279773</v>
      </c>
      <c r="BT24" s="2">
        <v>9.2815484885076476</v>
      </c>
      <c r="BU24" s="2">
        <v>2.5251870565297455E-4</v>
      </c>
      <c r="BV24" s="2">
        <v>-1.3299409811188829E-4</v>
      </c>
      <c r="BW24" s="2">
        <v>-4.8321689843971798E-4</v>
      </c>
      <c r="BX24" s="2">
        <v>11.419916279736457</v>
      </c>
      <c r="BY24" s="2">
        <v>-1.4504669035840472</v>
      </c>
      <c r="BZ24" s="2">
        <v>-2.0616000707112954</v>
      </c>
      <c r="CA24" s="2">
        <v>89.925247308783611</v>
      </c>
      <c r="CB24" s="2">
        <v>3.3524477241967161</v>
      </c>
      <c r="CC24" s="2">
        <v>0</v>
      </c>
      <c r="CD24" s="2">
        <v>0.24718821804618132</v>
      </c>
      <c r="CE24" s="2">
        <v>0.05</v>
      </c>
      <c r="CF24" s="2">
        <v>0</v>
      </c>
      <c r="CG24" s="2">
        <v>3198.9058196604342</v>
      </c>
      <c r="CH24" s="2">
        <v>1.9843383163450631E-2</v>
      </c>
      <c r="CI24" s="2">
        <v>0.13387769145876169</v>
      </c>
      <c r="CJ24" s="2">
        <v>0.13798806190721902</v>
      </c>
      <c r="CK24" s="2">
        <v>2212.9978248682469</v>
      </c>
      <c r="CL24" s="2">
        <v>-1329.8815998219975</v>
      </c>
      <c r="CM24" s="2">
        <v>-883.11622504624893</v>
      </c>
      <c r="CN24" s="2">
        <v>18.424796385364338</v>
      </c>
      <c r="CO24" s="2">
        <v>9.4163411929904016E-4</v>
      </c>
      <c r="CP24" s="2">
        <v>-4.5354671244512241E-4</v>
      </c>
      <c r="CQ24" s="2">
        <v>-1.9040705228910511E-3</v>
      </c>
      <c r="CR24" s="2">
        <v>42.553478283750565</v>
      </c>
      <c r="CS24" s="2">
        <v>-4.9482657766059379</v>
      </c>
      <c r="CT24" s="2">
        <v>-8.1356183155443649</v>
      </c>
      <c r="CU24" s="2">
        <v>229.51694017331846</v>
      </c>
      <c r="CV24" s="2">
        <v>6.8812048462307578</v>
      </c>
      <c r="CW24" s="2">
        <v>0</v>
      </c>
    </row>
    <row r="25" spans="1:101" x14ac:dyDescent="0.3">
      <c r="A25" s="2">
        <f t="shared" si="0"/>
        <v>2019</v>
      </c>
      <c r="B25" s="17">
        <f>economy!AX65</f>
        <v>7.762788517635015E-2</v>
      </c>
      <c r="C25" s="17">
        <f>economy!AY65</f>
        <v>0.05</v>
      </c>
      <c r="D25" s="17">
        <f>economy!AZ65</f>
        <v>0</v>
      </c>
      <c r="E25" s="17">
        <f>economy!BA65</f>
        <v>1744.6854404656581</v>
      </c>
      <c r="F25" s="17">
        <f>economy!BB65</f>
        <v>1.2415106883622547E-2</v>
      </c>
      <c r="G25" s="17">
        <f>economy!BC65</f>
        <v>6.8894325755822231E-2</v>
      </c>
      <c r="H25" s="17">
        <f>economy!BD65</f>
        <v>7.1877989633621062E-2</v>
      </c>
      <c r="I25" s="1">
        <f>economy!BE65</f>
        <v>784.13069459199596</v>
      </c>
      <c r="J25" s="1">
        <f>economy!BF65</f>
        <v>-306.56919059314833</v>
      </c>
      <c r="K25" s="1">
        <f>economy!BG65</f>
        <v>-477.56150399884729</v>
      </c>
      <c r="L25" s="1">
        <f>economy!BH65</f>
        <v>9.5905179060108363</v>
      </c>
      <c r="M25" s="1">
        <f>economy!BI65</f>
        <v>1.773382104296159E-4</v>
      </c>
      <c r="N25" s="1">
        <f>economy!BJ65</f>
        <v>2.1430044542328729E-4</v>
      </c>
      <c r="O25" s="1">
        <f>economy!BK65</f>
        <v>-5.1664453937709368E-4</v>
      </c>
      <c r="P25" s="1">
        <f>economy!BL65</f>
        <v>8.2360632857652014</v>
      </c>
      <c r="Q25" s="1">
        <f>economy!BM65</f>
        <v>2.4201862704671537</v>
      </c>
      <c r="R25" s="1">
        <f>economy!BN65</f>
        <v>-2.2900310776612054</v>
      </c>
      <c r="S25" s="1">
        <f>economy!BO65</f>
        <v>59.966589878629179</v>
      </c>
      <c r="T25" s="1">
        <f>economy!BP65</f>
        <v>6.9603104470474824</v>
      </c>
      <c r="U25" s="1">
        <f>economy!BQ65</f>
        <v>0</v>
      </c>
      <c r="V25" s="2">
        <v>0.05</v>
      </c>
      <c r="W25" s="2">
        <v>0.05</v>
      </c>
      <c r="X25" s="2">
        <v>0.05</v>
      </c>
      <c r="Y25" s="2">
        <v>0.05</v>
      </c>
      <c r="Z25" s="2">
        <v>1.3065204871706806E-2</v>
      </c>
      <c r="AA25" s="2">
        <v>7.0456352392373231E-2</v>
      </c>
      <c r="AB25" s="2">
        <v>6.9836323435808062E-2</v>
      </c>
      <c r="AC25" s="2">
        <v>457.0313059635842</v>
      </c>
      <c r="AD25" s="2">
        <v>-331.91379657914473</v>
      </c>
      <c r="AE25" s="2">
        <v>-125.11750938443949</v>
      </c>
      <c r="AF25" s="2">
        <v>9.8080208689618775</v>
      </c>
      <c r="AG25" s="2">
        <v>1.1358209088310094E-4</v>
      </c>
      <c r="AH25" s="1">
        <v>2.0815376467990461E-4</v>
      </c>
      <c r="AI25" s="1">
        <v>2.1065202725500118E-4</v>
      </c>
      <c r="AJ25" s="1">
        <v>5.275398551898987</v>
      </c>
      <c r="AK25" s="1">
        <v>2.3507833635986151</v>
      </c>
      <c r="AL25" s="12">
        <v>0.93302347460693003</v>
      </c>
      <c r="AM25" s="2">
        <v>37.534891206342721</v>
      </c>
      <c r="AN25" s="2">
        <v>6.9603524280825377</v>
      </c>
      <c r="AO25" s="2">
        <v>7.0221486372898649</v>
      </c>
      <c r="AP25" s="2">
        <v>0.1</v>
      </c>
      <c r="AQ25" s="2">
        <v>0.1</v>
      </c>
      <c r="AR25" s="2">
        <v>0.1</v>
      </c>
      <c r="AS25" s="2">
        <v>9.9999999999999992E-2</v>
      </c>
      <c r="AT25" s="2">
        <v>2.6132084255570374E-2</v>
      </c>
      <c r="AU25" s="2">
        <v>0.14092388591558827</v>
      </c>
      <c r="AV25" s="2">
        <v>0.13968237753553611</v>
      </c>
      <c r="AW25" s="2">
        <v>865.61973104247454</v>
      </c>
      <c r="AX25" s="2">
        <v>-628.65674941889415</v>
      </c>
      <c r="AY25" s="2">
        <v>-236.96298162358039</v>
      </c>
      <c r="AZ25" s="2">
        <v>20.707063687872452</v>
      </c>
      <c r="BA25" s="2">
        <v>4.5435310235738456E-4</v>
      </c>
      <c r="BB25" s="2">
        <v>8.3252355615679179E-4</v>
      </c>
      <c r="BC25" s="2">
        <v>8.4253089131271783E-4</v>
      </c>
      <c r="BD25" s="2">
        <v>21.094987563450879</v>
      </c>
      <c r="BE25" s="2">
        <v>9.3958735066803278</v>
      </c>
      <c r="BF25" s="2">
        <v>3.7291990023931705</v>
      </c>
      <c r="BG25" s="2">
        <v>79.240000473588296</v>
      </c>
      <c r="BH25" s="2">
        <v>14.693792718911924</v>
      </c>
      <c r="BI25" s="2">
        <v>14.824392348708729</v>
      </c>
      <c r="BJ25" s="2">
        <v>0.1148523783857136</v>
      </c>
      <c r="BK25" s="2">
        <v>2.5000000000000001E-2</v>
      </c>
      <c r="BL25" s="2">
        <v>0</v>
      </c>
      <c r="BM25" s="2">
        <v>1742.3528208583712</v>
      </c>
      <c r="BN25" s="2">
        <v>1.1583432039292478E-2</v>
      </c>
      <c r="BO25" s="2">
        <v>6.8706562830500348E-2</v>
      </c>
      <c r="BP25" s="2">
        <v>6.9847189272910837E-2</v>
      </c>
      <c r="BQ25" s="2">
        <v>1192.1690716895575</v>
      </c>
      <c r="BR25" s="2">
        <v>-728.0831204556489</v>
      </c>
      <c r="BS25" s="2">
        <v>-464.0859512339087</v>
      </c>
      <c r="BT25" s="2">
        <v>9.3192398927313551</v>
      </c>
      <c r="BU25" s="2">
        <v>2.5265935413551287E-4</v>
      </c>
      <c r="BV25" s="2">
        <v>-1.2852636344564739E-4</v>
      </c>
      <c r="BW25" s="2">
        <v>-4.8786298493258312E-4</v>
      </c>
      <c r="BX25" s="2">
        <v>11.733206851865926</v>
      </c>
      <c r="BY25" s="2">
        <v>-1.4520407389901433</v>
      </c>
      <c r="BZ25" s="2">
        <v>-2.1624641551976103</v>
      </c>
      <c r="CA25" s="2">
        <v>92.402395317424009</v>
      </c>
      <c r="CB25" s="2">
        <v>3.3909569584065782</v>
      </c>
      <c r="CC25" s="2">
        <v>0</v>
      </c>
      <c r="CD25" s="2">
        <v>0.25078803259525922</v>
      </c>
      <c r="CE25" s="2">
        <v>0.05</v>
      </c>
      <c r="CF25" s="2">
        <v>0</v>
      </c>
      <c r="CG25" s="2">
        <v>3268.8320455721041</v>
      </c>
      <c r="CH25" s="2">
        <v>1.951117489851888E-2</v>
      </c>
      <c r="CI25" s="2">
        <v>0.13277624710200125</v>
      </c>
      <c r="CJ25" s="2">
        <v>0.13852603680747627</v>
      </c>
      <c r="CK25" s="2">
        <v>2265.824902280357</v>
      </c>
      <c r="CL25" s="2">
        <v>-1344.04735489567</v>
      </c>
      <c r="CM25" s="2">
        <v>-921.77754738468718</v>
      </c>
      <c r="CN25" s="2">
        <v>18.483302675232235</v>
      </c>
      <c r="CO25" s="2">
        <v>9.4056523869225214E-4</v>
      </c>
      <c r="CP25" s="2">
        <v>-4.351907084291578E-4</v>
      </c>
      <c r="CQ25" s="2">
        <v>-1.9189462873586271E-3</v>
      </c>
      <c r="CR25" s="2">
        <v>43.646482501841788</v>
      </c>
      <c r="CS25" s="2">
        <v>-4.9183297516657349</v>
      </c>
      <c r="CT25" s="2">
        <v>-8.518746703772198</v>
      </c>
      <c r="CU25" s="2">
        <v>237.57621659862534</v>
      </c>
      <c r="CV25" s="2">
        <v>6.9603197404099735</v>
      </c>
      <c r="CW25" s="2">
        <v>0</v>
      </c>
    </row>
    <row r="26" spans="1:101" x14ac:dyDescent="0.3">
      <c r="A26" s="2">
        <f t="shared" si="0"/>
        <v>2020</v>
      </c>
      <c r="B26" s="17">
        <f>economy!AX66</f>
        <v>7.8396115302119096E-2</v>
      </c>
      <c r="C26" s="17">
        <f>economy!AY66</f>
        <v>0.05</v>
      </c>
      <c r="D26" s="17">
        <f>economy!AZ66</f>
        <v>0</v>
      </c>
      <c r="E26" s="17">
        <f>economy!BA66</f>
        <v>1783.2333093009486</v>
      </c>
      <c r="F26" s="17">
        <f>economy!BB66</f>
        <v>1.2273259858408167E-2</v>
      </c>
      <c r="G26" s="17">
        <f>economy!BC66</f>
        <v>6.8377643000164481E-2</v>
      </c>
      <c r="H26" s="17">
        <f>economy!BD66</f>
        <v>7.2213088403193473E-2</v>
      </c>
      <c r="I26" s="1">
        <f>economy!BE66</f>
        <v>803.67447209364047</v>
      </c>
      <c r="J26" s="1">
        <f>economy!BF66</f>
        <v>-305.21090658952494</v>
      </c>
      <c r="K26" s="1">
        <f>economy!BG66</f>
        <v>-498.46356550411548</v>
      </c>
      <c r="L26" s="1">
        <f>economy!BH66</f>
        <v>9.6280922382618641</v>
      </c>
      <c r="M26" s="1">
        <f>economy!BI66</f>
        <v>1.7737188824332598E-4</v>
      </c>
      <c r="N26" s="1">
        <f>economy!BJ66</f>
        <v>2.1622622377585058E-4</v>
      </c>
      <c r="O26" s="1">
        <f>economy!BK66</f>
        <v>-5.2147301367274333E-4</v>
      </c>
      <c r="P26" s="1">
        <f>economy!BL66</f>
        <v>8.4559748035602631</v>
      </c>
      <c r="Q26" s="1">
        <f>economy!BM66</f>
        <v>2.5282191816282311</v>
      </c>
      <c r="R26" s="1">
        <f>economy!BN66</f>
        <v>-2.3996265930432537</v>
      </c>
      <c r="S26" s="1">
        <f>economy!BO66</f>
        <v>61.499963168555666</v>
      </c>
      <c r="T26" s="1">
        <f>economy!BP66</f>
        <v>7.0403803171737778</v>
      </c>
      <c r="U26" s="1">
        <f>economy!BQ66</f>
        <v>0</v>
      </c>
      <c r="V26" s="2">
        <v>0.05</v>
      </c>
      <c r="W26" s="2">
        <v>0.05</v>
      </c>
      <c r="X26" s="2">
        <v>0.05</v>
      </c>
      <c r="Y26" s="2">
        <v>5.000000000000001E-2</v>
      </c>
      <c r="Z26" s="2">
        <v>1.2935133687715723E-2</v>
      </c>
      <c r="AA26" s="2">
        <v>6.9969457273463306E-2</v>
      </c>
      <c r="AB26" s="2">
        <v>7.0200988997920696E-2</v>
      </c>
      <c r="AC26" s="2">
        <v>464.01980296938854</v>
      </c>
      <c r="AD26" s="2">
        <v>-331.64932629164508</v>
      </c>
      <c r="AE26" s="2">
        <v>-132.37047667774377</v>
      </c>
      <c r="AF26" s="2">
        <v>9.8522345329556522</v>
      </c>
      <c r="AG26" s="2">
        <v>1.1261956852524943E-4</v>
      </c>
      <c r="AH26" s="1">
        <v>2.1012207762033239E-4</v>
      </c>
      <c r="AI26" s="1">
        <v>2.0919200435058876E-4</v>
      </c>
      <c r="AJ26" s="1">
        <v>5.3693505755752557</v>
      </c>
      <c r="AK26" s="1">
        <v>2.4568621213929505</v>
      </c>
      <c r="AL26" s="12">
        <v>0.96188930787199478</v>
      </c>
      <c r="AM26" s="2">
        <v>38.083234278096995</v>
      </c>
      <c r="AN26" s="2">
        <v>7.0403822731180616</v>
      </c>
      <c r="AO26" s="2">
        <v>7.0171622035463548</v>
      </c>
      <c r="AP26" s="2">
        <v>0.1</v>
      </c>
      <c r="AQ26" s="2">
        <v>0.1</v>
      </c>
      <c r="AR26" s="2">
        <v>0.1</v>
      </c>
      <c r="AS26" s="2">
        <v>0.1</v>
      </c>
      <c r="AT26" s="2">
        <v>2.5872017279202804E-2</v>
      </c>
      <c r="AU26" s="2">
        <v>0.13995042322730528</v>
      </c>
      <c r="AV26" s="2">
        <v>0.14041211834140283</v>
      </c>
      <c r="AW26" s="2">
        <v>878.85154863622324</v>
      </c>
      <c r="AX26" s="2">
        <v>-628.15300012684008</v>
      </c>
      <c r="AY26" s="2">
        <v>-250.69854850938336</v>
      </c>
      <c r="AZ26" s="2">
        <v>20.800499440719022</v>
      </c>
      <c r="BA26" s="2">
        <v>4.5050421777451929E-4</v>
      </c>
      <c r="BB26" s="2">
        <v>8.4039636839591879E-4</v>
      </c>
      <c r="BC26" s="2">
        <v>8.3668606911604568E-4</v>
      </c>
      <c r="BD26" s="2">
        <v>21.470673942701744</v>
      </c>
      <c r="BE26" s="2">
        <v>9.8196898712149601</v>
      </c>
      <c r="BF26" s="2">
        <v>3.8445181650887639</v>
      </c>
      <c r="BG26" s="2">
        <v>80.397671415593436</v>
      </c>
      <c r="BH26" s="2">
        <v>14.862762799177235</v>
      </c>
      <c r="BI26" s="2">
        <v>14.813891910770822</v>
      </c>
      <c r="BJ26" s="2">
        <v>0.11614307959658171</v>
      </c>
      <c r="BK26" s="2">
        <v>2.5000000000000001E-2</v>
      </c>
      <c r="BL26" s="2">
        <v>0</v>
      </c>
      <c r="BM26" s="2">
        <v>1780.8284764339021</v>
      </c>
      <c r="BN26" s="2">
        <v>1.1446344499434585E-2</v>
      </c>
      <c r="BO26" s="2">
        <v>6.8200888214939956E-2</v>
      </c>
      <c r="BP26" s="2">
        <v>7.0180199671759147E-2</v>
      </c>
      <c r="BQ26" s="2">
        <v>1221.0550563873412</v>
      </c>
      <c r="BR26" s="2">
        <v>-736.62217235437049</v>
      </c>
      <c r="BS26" s="2">
        <v>-484.43288403297078</v>
      </c>
      <c r="BT26" s="2">
        <v>9.3570071809502817</v>
      </c>
      <c r="BU26" s="2">
        <v>2.5278085981757161E-4</v>
      </c>
      <c r="BV26" s="2">
        <v>-1.2413167425597373E-4</v>
      </c>
      <c r="BW26" s="2">
        <v>-4.9252604259679813E-4</v>
      </c>
      <c r="BX26" s="2">
        <v>12.049983406111224</v>
      </c>
      <c r="BY26" s="2">
        <v>-1.4519499978023578</v>
      </c>
      <c r="BZ26" s="2">
        <v>-2.2664209872924808</v>
      </c>
      <c r="CA26" s="2">
        <v>94.94311741679428</v>
      </c>
      <c r="CB26" s="2">
        <v>3.4299432990744232</v>
      </c>
      <c r="CC26" s="2">
        <v>0</v>
      </c>
      <c r="CD26" s="2">
        <v>0.25432348738682969</v>
      </c>
      <c r="CE26" s="2">
        <v>0.05</v>
      </c>
      <c r="CF26" s="2">
        <v>0</v>
      </c>
      <c r="CG26" s="2">
        <v>3339.7290019744137</v>
      </c>
      <c r="CH26" s="2">
        <v>1.9201443076804763E-2</v>
      </c>
      <c r="CI26" s="2">
        <v>0.13170003106553918</v>
      </c>
      <c r="CJ26" s="2">
        <v>0.13908217452752641</v>
      </c>
      <c r="CK26" s="2">
        <v>2319.3347538691955</v>
      </c>
      <c r="CL26" s="2">
        <v>-1357.8280282621572</v>
      </c>
      <c r="CM26" s="2">
        <v>-961.50672560703777</v>
      </c>
      <c r="CN26" s="2">
        <v>18.544289621122235</v>
      </c>
      <c r="CO26" s="2">
        <v>9.3980605160735951E-4</v>
      </c>
      <c r="CP26" s="2">
        <v>-4.1748950761100667E-4</v>
      </c>
      <c r="CQ26" s="2">
        <v>-1.9343851271305314E-3</v>
      </c>
      <c r="CR26" s="2">
        <v>44.766656605361135</v>
      </c>
      <c r="CS26" s="2">
        <v>-4.8849760748667004</v>
      </c>
      <c r="CT26" s="2">
        <v>-8.9152295961569052</v>
      </c>
      <c r="CU26" s="2">
        <v>245.61947707213733</v>
      </c>
      <c r="CV26" s="2">
        <v>7.0403512706439146</v>
      </c>
      <c r="CW26" s="2">
        <v>0</v>
      </c>
    </row>
    <row r="27" spans="1:101" x14ac:dyDescent="0.3">
      <c r="A27" s="2">
        <f t="shared" si="0"/>
        <v>2021</v>
      </c>
      <c r="B27" s="17">
        <f>economy!AX67</f>
        <v>7.9171057321510988E-2</v>
      </c>
      <c r="C27" s="17">
        <f>economy!AY67</f>
        <v>0.05</v>
      </c>
      <c r="D27" s="17">
        <f>economy!AZ67</f>
        <v>0</v>
      </c>
      <c r="E27" s="17">
        <f>economy!BA67</f>
        <v>1821.9079660696386</v>
      </c>
      <c r="F27" s="17">
        <f>economy!BB67</f>
        <v>1.2133769367386143E-2</v>
      </c>
      <c r="G27" s="17">
        <f>economy!BC67</f>
        <v>6.7864588233281467E-2</v>
      </c>
      <c r="H27" s="17">
        <f>economy!BD67</f>
        <v>7.2546300891636564E-2</v>
      </c>
      <c r="I27" s="1">
        <f>economy!BE67</f>
        <v>823.3696466955862</v>
      </c>
      <c r="J27" s="1">
        <f>economy!BF67</f>
        <v>-303.52227124018816</v>
      </c>
      <c r="K27" s="1">
        <f>economy!BG67</f>
        <v>-519.84737545539804</v>
      </c>
      <c r="L27" s="1">
        <f>economy!BH67</f>
        <v>9.6658284667524086</v>
      </c>
      <c r="M27" s="1">
        <f>economy!BI67</f>
        <v>1.774058341161727E-4</v>
      </c>
      <c r="N27" s="1">
        <f>economy!BJ67</f>
        <v>2.1808564872553016E-4</v>
      </c>
      <c r="O27" s="1">
        <f>economy!BK67</f>
        <v>-5.2629657730598686E-4</v>
      </c>
      <c r="P27" s="1">
        <f>economy!BL67</f>
        <v>8.678799725732194</v>
      </c>
      <c r="Q27" s="1">
        <f>economy!BM67</f>
        <v>2.638702995408909</v>
      </c>
      <c r="R27" s="1">
        <f>economy!BN67</f>
        <v>-2.5123777800216569</v>
      </c>
      <c r="S27" s="1">
        <f>economy!BO67</f>
        <v>63.068106573546849</v>
      </c>
      <c r="T27" s="1">
        <f>economy!BP67</f>
        <v>7.1214080261760078</v>
      </c>
      <c r="U27" s="1">
        <f>economy!BQ67</f>
        <v>0</v>
      </c>
      <c r="V27" s="2">
        <v>0.05</v>
      </c>
      <c r="W27" s="2">
        <v>0.05</v>
      </c>
      <c r="X27" s="2">
        <v>0.05</v>
      </c>
      <c r="Y27" s="2">
        <v>5.000000000000001E-2</v>
      </c>
      <c r="Z27" s="2">
        <v>1.2806111148327668E-2</v>
      </c>
      <c r="AA27" s="2">
        <v>6.9484252412000597E-2</v>
      </c>
      <c r="AB27" s="2">
        <v>7.0565178166568904E-2</v>
      </c>
      <c r="AC27" s="2">
        <v>470.93213342843143</v>
      </c>
      <c r="AD27" s="2">
        <v>-331.04271875342806</v>
      </c>
      <c r="AE27" s="2">
        <v>-139.8894146750032</v>
      </c>
      <c r="AF27" s="2">
        <v>9.8965152875676328</v>
      </c>
      <c r="AG27" s="2">
        <v>1.1166146320894448E-4</v>
      </c>
      <c r="AH27" s="1">
        <v>2.1203639079454486E-4</v>
      </c>
      <c r="AI27" s="1">
        <v>2.0770734469772784E-4</v>
      </c>
      <c r="AJ27" s="1">
        <v>5.4629231098830644</v>
      </c>
      <c r="AK27" s="1">
        <v>2.5655271273361784</v>
      </c>
      <c r="AL27" s="12">
        <v>0.99075458821772278</v>
      </c>
      <c r="AM27" s="2">
        <v>38.639814901419186</v>
      </c>
      <c r="AN27" s="2">
        <v>7.1214087681962388</v>
      </c>
      <c r="AO27" s="2">
        <v>7.0123221854601852</v>
      </c>
      <c r="AP27" s="2">
        <v>0.1</v>
      </c>
      <c r="AQ27" s="2">
        <v>0.1</v>
      </c>
      <c r="AR27" s="2">
        <v>0.1</v>
      </c>
      <c r="AS27" s="2">
        <v>0.10000000000000002</v>
      </c>
      <c r="AT27" s="2">
        <v>2.5614036785752504E-2</v>
      </c>
      <c r="AU27" s="2">
        <v>0.13898029454619523</v>
      </c>
      <c r="AV27" s="2">
        <v>0.1411408762556827</v>
      </c>
      <c r="AW27" s="2">
        <v>891.93980301177021</v>
      </c>
      <c r="AX27" s="2">
        <v>-627.00184706149594</v>
      </c>
      <c r="AY27" s="2">
        <v>-264.93795595027473</v>
      </c>
      <c r="AZ27" s="2">
        <v>20.894068500716582</v>
      </c>
      <c r="BA27" s="2">
        <v>4.4667284766886192E-4</v>
      </c>
      <c r="BB27" s="2">
        <v>8.4805366370918644E-4</v>
      </c>
      <c r="BC27" s="2">
        <v>8.3074283009146083E-4</v>
      </c>
      <c r="BD27" s="2">
        <v>21.84485150598443</v>
      </c>
      <c r="BE27" s="2">
        <v>10.253846912356632</v>
      </c>
      <c r="BF27" s="2">
        <v>3.9598383259762411</v>
      </c>
      <c r="BG27" s="2">
        <v>81.572727780021992</v>
      </c>
      <c r="BH27" s="2">
        <v>15.033835241852698</v>
      </c>
      <c r="BI27" s="2">
        <v>14.803697592798059</v>
      </c>
      <c r="BJ27" s="2">
        <v>0.11744497722401738</v>
      </c>
      <c r="BK27" s="2">
        <v>2.5000000000000001E-2</v>
      </c>
      <c r="BL27" s="2">
        <v>0</v>
      </c>
      <c r="BM27" s="2">
        <v>1819.3872835814022</v>
      </c>
      <c r="BN27" s="2">
        <v>1.1310506579208551E-2</v>
      </c>
      <c r="BO27" s="2">
        <v>6.7697243737999152E-2</v>
      </c>
      <c r="BP27" s="2">
        <v>7.0512350198119203E-2</v>
      </c>
      <c r="BQ27" s="2">
        <v>1250.0745570595275</v>
      </c>
      <c r="BR27" s="2">
        <v>-744.80244394458612</v>
      </c>
      <c r="BS27" s="2">
        <v>-505.27211311494142</v>
      </c>
      <c r="BT27" s="2">
        <v>9.3947941601851443</v>
      </c>
      <c r="BU27" s="2">
        <v>2.528796816096174E-4</v>
      </c>
      <c r="BV27" s="2">
        <v>-1.1980546228221073E-4</v>
      </c>
      <c r="BW27" s="2">
        <v>-4.9719915304622015E-4</v>
      </c>
      <c r="BX27" s="2">
        <v>12.369968982955104</v>
      </c>
      <c r="BY27" s="2">
        <v>-1.4501207207039368</v>
      </c>
      <c r="BZ27" s="2">
        <v>-2.3734637487983292</v>
      </c>
      <c r="CA27" s="2">
        <v>97.552782312645462</v>
      </c>
      <c r="CB27" s="2">
        <v>3.4694153119973161</v>
      </c>
      <c r="CC27" s="2">
        <v>0</v>
      </c>
      <c r="CD27" s="2">
        <v>0.25789588305339167</v>
      </c>
      <c r="CE27" s="2">
        <v>0.05</v>
      </c>
      <c r="CF27" s="2">
        <v>0</v>
      </c>
      <c r="CG27" s="2">
        <v>3410.8619058578138</v>
      </c>
      <c r="CH27" s="2">
        <v>1.8897758235048405E-2</v>
      </c>
      <c r="CI27" s="2">
        <v>0.13063185681565803</v>
      </c>
      <c r="CJ27" s="2">
        <v>0.13963849385030336</v>
      </c>
      <c r="CK27" s="2">
        <v>2373.103115615048</v>
      </c>
      <c r="CL27" s="2">
        <v>-1370.9282678007598</v>
      </c>
      <c r="CM27" s="2">
        <v>-1002.1748478142882</v>
      </c>
      <c r="CN27" s="2">
        <v>18.605553796154862</v>
      </c>
      <c r="CO27" s="2">
        <v>9.3901828292042864E-4</v>
      </c>
      <c r="CP27" s="2">
        <v>-4.0014963335407777E-4</v>
      </c>
      <c r="CQ27" s="2">
        <v>-1.949890896478121E-3</v>
      </c>
      <c r="CR27" s="2">
        <v>45.898498795202407</v>
      </c>
      <c r="CS27" s="2">
        <v>-4.8450024327749537</v>
      </c>
      <c r="CT27" s="2">
        <v>-9.3230090220810258</v>
      </c>
      <c r="CU27" s="2">
        <v>253.90819727271486</v>
      </c>
      <c r="CV27" s="2">
        <v>7.1213692623271099</v>
      </c>
      <c r="CW27" s="2">
        <v>0</v>
      </c>
    </row>
    <row r="28" spans="1:101" x14ac:dyDescent="0.3">
      <c r="A28" s="2">
        <f t="shared" si="0"/>
        <v>2022</v>
      </c>
      <c r="B28" s="17">
        <f>economy!AX68</f>
        <v>7.995558548652773E-2</v>
      </c>
      <c r="C28" s="17">
        <f>economy!AY68</f>
        <v>0.05</v>
      </c>
      <c r="D28" s="17">
        <f>economy!AZ68</f>
        <v>0</v>
      </c>
      <c r="E28" s="17">
        <f>economy!BA68</f>
        <v>1860.6532525746197</v>
      </c>
      <c r="F28" s="17">
        <f>economy!BB68</f>
        <v>1.1995468011980008E-2</v>
      </c>
      <c r="G28" s="17">
        <f>economy!BC68</f>
        <v>6.7353393916266158E-2</v>
      </c>
      <c r="H28" s="17">
        <f>economy!BD68</f>
        <v>7.2878178608273905E-2</v>
      </c>
      <c r="I28" s="1">
        <f>economy!BE68</f>
        <v>843.1993315095724</v>
      </c>
      <c r="J28" s="1">
        <f>economy!BF68</f>
        <v>-301.47112262867159</v>
      </c>
      <c r="K28" s="1">
        <f>economy!BG68</f>
        <v>-541.72820888090109</v>
      </c>
      <c r="L28" s="1">
        <f>economy!BH68</f>
        <v>9.7035287927054501</v>
      </c>
      <c r="M28" s="1">
        <f>economy!BI68</f>
        <v>1.7743180833391172E-4</v>
      </c>
      <c r="N28" s="1">
        <f>economy!BJ68</f>
        <v>2.1988597195868979E-4</v>
      </c>
      <c r="O28" s="1">
        <f>economy!BK68</f>
        <v>-5.3112289172594707E-4</v>
      </c>
      <c r="P28" s="1">
        <f>economy!BL68</f>
        <v>8.9041018214412411</v>
      </c>
      <c r="Q28" s="1">
        <f>economy!BM68</f>
        <v>2.7516870197064796</v>
      </c>
      <c r="R28" s="1">
        <f>economy!BN68</f>
        <v>-2.6283376363482875</v>
      </c>
      <c r="S28" s="1">
        <f>economy!BO68</f>
        <v>64.678704084850423</v>
      </c>
      <c r="T28" s="1">
        <f>economy!BP68</f>
        <v>7.203444569377524</v>
      </c>
      <c r="U28" s="1">
        <f>economy!BQ68</f>
        <v>0</v>
      </c>
      <c r="V28" s="2">
        <v>0.05</v>
      </c>
      <c r="W28" s="2">
        <v>0.05</v>
      </c>
      <c r="X28" s="2">
        <v>0.05</v>
      </c>
      <c r="Y28" s="2">
        <v>0.05</v>
      </c>
      <c r="Z28" s="2">
        <v>1.2678103024999181E-2</v>
      </c>
      <c r="AA28" s="2">
        <v>6.9000594594701495E-2</v>
      </c>
      <c r="AB28" s="2">
        <v>7.0928715002339507E-2</v>
      </c>
      <c r="AC28" s="2">
        <v>477.76517590008643</v>
      </c>
      <c r="AD28" s="2">
        <v>-330.08916573381714</v>
      </c>
      <c r="AE28" s="2">
        <v>-147.67601016626946</v>
      </c>
      <c r="AF28" s="2">
        <v>9.9408399105191947</v>
      </c>
      <c r="AG28" s="2">
        <v>1.1070760061874248E-4</v>
      </c>
      <c r="AH28" s="1">
        <v>2.1389774050478006E-4</v>
      </c>
      <c r="AI28" s="1">
        <v>2.0619888883508495E-4</v>
      </c>
      <c r="AJ28" s="1">
        <v>5.5560612822300897</v>
      </c>
      <c r="AK28" s="1">
        <v>2.6767667334590084</v>
      </c>
      <c r="AL28" s="12">
        <v>1.0195879619774402</v>
      </c>
      <c r="AM28" s="2">
        <v>39.204760723735482</v>
      </c>
      <c r="AN28" s="2">
        <v>7.2034451071835726</v>
      </c>
      <c r="AO28" s="2">
        <v>7.0076272425006643</v>
      </c>
      <c r="AP28" s="2">
        <v>0.1</v>
      </c>
      <c r="AQ28" s="2">
        <v>0.1</v>
      </c>
      <c r="AR28" s="2">
        <v>0.1</v>
      </c>
      <c r="AS28" s="2">
        <v>0.10000000000000002</v>
      </c>
      <c r="AT28" s="2">
        <v>2.5358075289779517E-2</v>
      </c>
      <c r="AU28" s="2">
        <v>0.13801321710281436</v>
      </c>
      <c r="AV28" s="2">
        <v>0.14186830074377871</v>
      </c>
      <c r="AW28" s="2">
        <v>904.8785326864321</v>
      </c>
      <c r="AX28" s="2">
        <v>-625.19413475859699</v>
      </c>
      <c r="AY28" s="2">
        <v>-279.68439792783539</v>
      </c>
      <c r="AZ28" s="2">
        <v>20.987722471750587</v>
      </c>
      <c r="BA28" s="2">
        <v>4.4285830755537778E-4</v>
      </c>
      <c r="BB28" s="2">
        <v>8.5549953254943079E-4</v>
      </c>
      <c r="BC28" s="2">
        <v>8.2470453928285025E-4</v>
      </c>
      <c r="BD28" s="2">
        <v>22.217300120160846</v>
      </c>
      <c r="BE28" s="2">
        <v>10.698297809857724</v>
      </c>
      <c r="BF28" s="2">
        <v>4.0750340332931563</v>
      </c>
      <c r="BG28" s="2">
        <v>82.765439537162408</v>
      </c>
      <c r="BH28" s="2">
        <v>15.207038073835765</v>
      </c>
      <c r="BI28" s="2">
        <v>14.793806905219419</v>
      </c>
      <c r="BJ28" s="2">
        <v>0.11875833552532063</v>
      </c>
      <c r="BK28" s="2">
        <v>2.5000000000000001E-2</v>
      </c>
      <c r="BL28" s="2">
        <v>0</v>
      </c>
      <c r="BM28" s="2">
        <v>1858.0108773304198</v>
      </c>
      <c r="BN28" s="2">
        <v>1.1175862410086194E-2</v>
      </c>
      <c r="BO28" s="2">
        <v>6.7195466843840063E-2</v>
      </c>
      <c r="BP28" s="2">
        <v>7.0843442421498218E-2</v>
      </c>
      <c r="BQ28" s="2">
        <v>1279.2145541142022</v>
      </c>
      <c r="BR28" s="2">
        <v>-752.61386688695188</v>
      </c>
      <c r="BS28" s="2">
        <v>-526.60068722724986</v>
      </c>
      <c r="BT28" s="2">
        <v>9.4325758401540085</v>
      </c>
      <c r="BU28" s="2">
        <v>2.5295537351544917E-4</v>
      </c>
      <c r="BV28" s="2">
        <v>-1.1554574221696063E-4</v>
      </c>
      <c r="BW28" s="2">
        <v>-5.0187933341281352E-4</v>
      </c>
      <c r="BX28" s="2">
        <v>12.693022252906202</v>
      </c>
      <c r="BY28" s="2">
        <v>-1.4465075369069369</v>
      </c>
      <c r="BZ28" s="2">
        <v>-2.4836004598741277</v>
      </c>
      <c r="CA28" s="2">
        <v>100.23360751847369</v>
      </c>
      <c r="CB28" s="2">
        <v>3.5093795322811689</v>
      </c>
      <c r="CC28" s="2">
        <v>0</v>
      </c>
      <c r="CD28" s="2">
        <v>0.26152645329199603</v>
      </c>
      <c r="CE28" s="2">
        <v>0.05</v>
      </c>
      <c r="CF28" s="2">
        <v>0</v>
      </c>
      <c r="CG28" s="2">
        <v>3482.0643627370368</v>
      </c>
      <c r="CH28" s="2">
        <v>1.8597036658627043E-2</v>
      </c>
      <c r="CI28" s="2">
        <v>0.12956829638979026</v>
      </c>
      <c r="CJ28" s="2">
        <v>0.14019131150787434</v>
      </c>
      <c r="CK28" s="2">
        <v>2427.027984658183</v>
      </c>
      <c r="CL28" s="2">
        <v>-1383.2781155451401</v>
      </c>
      <c r="CM28" s="2">
        <v>-1043.7498691130431</v>
      </c>
      <c r="CN28" s="2">
        <v>18.666635796987066</v>
      </c>
      <c r="CO28" s="2">
        <v>9.3813843056616099E-4</v>
      </c>
      <c r="CP28" s="2">
        <v>-3.8311137903735012E-4</v>
      </c>
      <c r="CQ28" s="2">
        <v>-1.9653603822297862E-3</v>
      </c>
      <c r="CR28" s="2">
        <v>47.038548832402284</v>
      </c>
      <c r="CS28" s="2">
        <v>-4.7976858570191681</v>
      </c>
      <c r="CT28" s="2">
        <v>-9.7416493349430482</v>
      </c>
      <c r="CU28" s="2">
        <v>262.50521222771232</v>
      </c>
      <c r="CV28" s="2">
        <v>7.20339632344582</v>
      </c>
      <c r="CW28" s="2">
        <v>0</v>
      </c>
    </row>
    <row r="29" spans="1:101" x14ac:dyDescent="0.3">
      <c r="A29" s="2">
        <f t="shared" si="0"/>
        <v>2023</v>
      </c>
      <c r="B29" s="17">
        <f>economy!AX69</f>
        <v>8.0749882438475321E-2</v>
      </c>
      <c r="C29" s="17">
        <f>economy!AY69</f>
        <v>0.05</v>
      </c>
      <c r="D29" s="17">
        <f>economy!AZ69</f>
        <v>0</v>
      </c>
      <c r="E29" s="17">
        <f>economy!BA69</f>
        <v>1899.450767656439</v>
      </c>
      <c r="F29" s="17">
        <f>economy!BB69</f>
        <v>1.1858286097750406E-2</v>
      </c>
      <c r="G29" s="17">
        <f>economy!BC69</f>
        <v>6.6843897829449175E-2</v>
      </c>
      <c r="H29" s="17">
        <f>economy!BD69</f>
        <v>7.3208520075299002E-2</v>
      </c>
      <c r="I29" s="1">
        <f>economy!BE69</f>
        <v>863.15592607166752</v>
      </c>
      <c r="J29" s="1">
        <f>economy!BF69</f>
        <v>-299.05333920513976</v>
      </c>
      <c r="K29" s="1">
        <f>economy!BG69</f>
        <v>-564.10258686652776</v>
      </c>
      <c r="L29" s="1">
        <f>economy!BH69</f>
        <v>9.7411664683491814</v>
      </c>
      <c r="M29" s="1">
        <f>economy!BI69</f>
        <v>1.7744914674542027E-4</v>
      </c>
      <c r="N29" s="1">
        <f>economy!BJ69</f>
        <v>2.2162831059110776E-4</v>
      </c>
      <c r="O29" s="1">
        <f>economy!BK69</f>
        <v>-5.3594874116154594E-4</v>
      </c>
      <c r="P29" s="1">
        <f>economy!BL69</f>
        <v>9.1317911241728584</v>
      </c>
      <c r="Q29" s="1">
        <f>economy!BM69</f>
        <v>2.8671505408612754</v>
      </c>
      <c r="R29" s="1">
        <f>economy!BN69</f>
        <v>-2.7475086019466266</v>
      </c>
      <c r="S29" s="1">
        <f>economy!BO69</f>
        <v>66.333198629946779</v>
      </c>
      <c r="T29" s="1">
        <f>economy!BP69</f>
        <v>7.2865039178322357</v>
      </c>
      <c r="U29" s="1">
        <f>economy!BQ69</f>
        <v>0</v>
      </c>
      <c r="V29" s="2">
        <v>0.05</v>
      </c>
      <c r="W29" s="2">
        <v>0.05</v>
      </c>
      <c r="X29" s="2">
        <v>0.05</v>
      </c>
      <c r="Y29" s="2">
        <v>0.05</v>
      </c>
      <c r="Z29" s="2">
        <v>1.2551076068962372E-2</v>
      </c>
      <c r="AA29" s="2">
        <v>6.8518345514650955E-2</v>
      </c>
      <c r="AB29" s="2">
        <v>7.1291423961454742E-2</v>
      </c>
      <c r="AC29" s="2">
        <v>484.51598931263487</v>
      </c>
      <c r="AD29" s="2">
        <v>-328.78429031499223</v>
      </c>
      <c r="AE29" s="2">
        <v>-155.73169899764301</v>
      </c>
      <c r="AF29" s="2">
        <v>9.9851843892667684</v>
      </c>
      <c r="AG29" s="2">
        <v>1.0975780964073572E-4</v>
      </c>
      <c r="AH29" s="1">
        <v>2.1570708794000065E-4</v>
      </c>
      <c r="AI29" s="1">
        <v>2.0466752656935909E-4</v>
      </c>
      <c r="AJ29" s="1">
        <v>5.6487107122992839</v>
      </c>
      <c r="AK29" s="1">
        <v>2.7905674037934198</v>
      </c>
      <c r="AL29" s="12">
        <v>1.0483590751818184</v>
      </c>
      <c r="AM29" s="2">
        <v>39.778200428404666</v>
      </c>
      <c r="AN29" s="2">
        <v>7.2865043035311512</v>
      </c>
      <c r="AO29" s="2">
        <v>7.0030754292868904</v>
      </c>
      <c r="AP29" s="2">
        <v>0.1</v>
      </c>
      <c r="AQ29" s="2">
        <v>0.1</v>
      </c>
      <c r="AR29" s="2">
        <v>0.1</v>
      </c>
      <c r="AS29" s="2">
        <v>0.1</v>
      </c>
      <c r="AT29" s="2">
        <v>2.5104067173153163E-2</v>
      </c>
      <c r="AU29" s="2">
        <v>0.1370489175710019</v>
      </c>
      <c r="AV29" s="2">
        <v>0.14259404186085198</v>
      </c>
      <c r="AW29" s="2">
        <v>917.66212170199117</v>
      </c>
      <c r="AX29" s="2">
        <v>-622.72152947425002</v>
      </c>
      <c r="AY29" s="2">
        <v>-294.94059222774086</v>
      </c>
      <c r="AZ29" s="2">
        <v>21.081411222443464</v>
      </c>
      <c r="BA29" s="2">
        <v>4.3905992459964468E-4</v>
      </c>
      <c r="BB29" s="2">
        <v>8.6273777068171086E-4</v>
      </c>
      <c r="BC29" s="2">
        <v>8.1857475979559913E-4</v>
      </c>
      <c r="BD29" s="2">
        <v>22.587801670163127</v>
      </c>
      <c r="BE29" s="2">
        <v>11.152988211639</v>
      </c>
      <c r="BF29" s="2">
        <v>4.1899838474687803</v>
      </c>
      <c r="BG29" s="2">
        <v>83.97607876459314</v>
      </c>
      <c r="BH29" s="2">
        <v>15.38239892447284</v>
      </c>
      <c r="BI29" s="2">
        <v>14.784216049514473</v>
      </c>
      <c r="BJ29" s="2">
        <v>0.12008335072132524</v>
      </c>
      <c r="BK29" s="2">
        <v>2.5000000000000001E-2</v>
      </c>
      <c r="BL29" s="2">
        <v>0</v>
      </c>
      <c r="BM29" s="2">
        <v>1896.6825816117359</v>
      </c>
      <c r="BN29" s="2">
        <v>1.1042377995837264E-2</v>
      </c>
      <c r="BO29" s="2">
        <v>6.6695418876406343E-2</v>
      </c>
      <c r="BP29" s="2">
        <v>7.1173297794683857E-2</v>
      </c>
      <c r="BQ29" s="2">
        <v>1308.4630029551627</v>
      </c>
      <c r="BR29" s="2">
        <v>-760.04735471705987</v>
      </c>
      <c r="BS29" s="2">
        <v>-548.41564823810279</v>
      </c>
      <c r="BT29" s="2">
        <v>9.4703287197253072</v>
      </c>
      <c r="BU29" s="2">
        <v>2.5300773875401903E-4</v>
      </c>
      <c r="BV29" s="2">
        <v>-1.1135079552789825E-4</v>
      </c>
      <c r="BW29" s="2">
        <v>-5.0656383189707523E-4</v>
      </c>
      <c r="BX29" s="2">
        <v>13.019010704634908</v>
      </c>
      <c r="BY29" s="2">
        <v>-1.4410687102866888</v>
      </c>
      <c r="BZ29" s="2">
        <v>-2.596838231928039</v>
      </c>
      <c r="CA29" s="2">
        <v>102.98767217765264</v>
      </c>
      <c r="CB29" s="2">
        <v>3.5498422827491445</v>
      </c>
      <c r="CC29" s="2">
        <v>0</v>
      </c>
      <c r="CD29" s="2">
        <v>0.26522143716224389</v>
      </c>
      <c r="CE29" s="2">
        <v>0.05</v>
      </c>
      <c r="CF29" s="2">
        <v>0</v>
      </c>
      <c r="CG29" s="2">
        <v>3553.2762688040261</v>
      </c>
      <c r="CH29" s="2">
        <v>1.8298622879261296E-2</v>
      </c>
      <c r="CI29" s="2">
        <v>0.12850845523298698</v>
      </c>
      <c r="CJ29" s="2">
        <v>0.14073956679470184</v>
      </c>
      <c r="CK29" s="2">
        <v>2481.068330538279</v>
      </c>
      <c r="CL29" s="2">
        <v>-1394.8507314709882</v>
      </c>
      <c r="CM29" s="2">
        <v>-1086.2175990672918</v>
      </c>
      <c r="CN29" s="2">
        <v>18.727400741982581</v>
      </c>
      <c r="CO29" s="2">
        <v>9.3715345169777709E-4</v>
      </c>
      <c r="CP29" s="2">
        <v>-3.6635775430699218E-4</v>
      </c>
      <c r="CQ29" s="2">
        <v>-1.980762566156034E-3</v>
      </c>
      <c r="CR29" s="2">
        <v>48.185605166652145</v>
      </c>
      <c r="CS29" s="2">
        <v>-4.7427747148536827</v>
      </c>
      <c r="CT29" s="2">
        <v>-10.171016135363669</v>
      </c>
      <c r="CU29" s="2">
        <v>271.43617155644688</v>
      </c>
      <c r="CV29" s="2">
        <v>7.2864469143410195</v>
      </c>
      <c r="CW29" s="2">
        <v>0</v>
      </c>
    </row>
    <row r="30" spans="1:101" x14ac:dyDescent="0.3">
      <c r="A30" s="2">
        <f t="shared" si="0"/>
        <v>2024</v>
      </c>
      <c r="B30" s="17">
        <f>economy!AX70</f>
        <v>8.1554073262402882E-2</v>
      </c>
      <c r="C30" s="17">
        <f>economy!AY70</f>
        <v>0.05</v>
      </c>
      <c r="D30" s="17">
        <f>economy!AZ70</f>
        <v>0</v>
      </c>
      <c r="E30" s="17">
        <f>economy!BA70</f>
        <v>1938.2845734973087</v>
      </c>
      <c r="F30" s="17">
        <f>economy!BB70</f>
        <v>1.1722192762065703E-2</v>
      </c>
      <c r="G30" s="17">
        <f>economy!BC70</f>
        <v>6.6335976696021523E-2</v>
      </c>
      <c r="H30" s="17">
        <f>economy!BD70</f>
        <v>7.3537150687781466E-2</v>
      </c>
      <c r="I30" s="1">
        <f>economy!BE70</f>
        <v>883.232894090591</v>
      </c>
      <c r="J30" s="1">
        <f>economy!BF70</f>
        <v>-296.26584540865412</v>
      </c>
      <c r="K30" s="1">
        <f>economy!BG70</f>
        <v>-586.96704868193683</v>
      </c>
      <c r="L30" s="1">
        <f>economy!BH70</f>
        <v>9.7787176569615273</v>
      </c>
      <c r="M30" s="1">
        <f>economy!BI70</f>
        <v>1.7745753314760045E-4</v>
      </c>
      <c r="N30" s="1">
        <f>economy!BJ70</f>
        <v>2.2331358653870424E-4</v>
      </c>
      <c r="O30" s="1">
        <f>economy!BK70</f>
        <v>-5.4077125312774761E-4</v>
      </c>
      <c r="P30" s="1">
        <f>economy!BL70</f>
        <v>9.361792053485372</v>
      </c>
      <c r="Q30" s="1">
        <f>economy!BM70</f>
        <v>2.9850692595520907</v>
      </c>
      <c r="R30" s="1">
        <f>economy!BN70</f>
        <v>-2.8698925215003253</v>
      </c>
      <c r="S30" s="1">
        <f>economy!BO70</f>
        <v>68.03285634313842</v>
      </c>
      <c r="T30" s="1">
        <f>economy!BP70</f>
        <v>7.3705989901766253</v>
      </c>
      <c r="U30" s="1">
        <f>economy!BQ70</f>
        <v>0</v>
      </c>
      <c r="V30" s="2">
        <v>0.05</v>
      </c>
      <c r="W30" s="2">
        <v>0.05</v>
      </c>
      <c r="X30" s="2">
        <v>0.05</v>
      </c>
      <c r="Y30" s="2">
        <v>4.9999999999999996E-2</v>
      </c>
      <c r="Z30" s="2">
        <v>1.2424998150781744E-2</v>
      </c>
      <c r="AA30" s="2">
        <v>6.8037372246409891E-2</v>
      </c>
      <c r="AB30" s="2">
        <v>7.1653130002831897E-2</v>
      </c>
      <c r="AC30" s="2">
        <v>491.18180203229593</v>
      </c>
      <c r="AD30" s="2">
        <v>-327.12413782596929</v>
      </c>
      <c r="AE30" s="2">
        <v>-164.05766420632654</v>
      </c>
      <c r="AF30" s="2">
        <v>10.029524073851688</v>
      </c>
      <c r="AG30" s="2">
        <v>1.0881192360312449E-4</v>
      </c>
      <c r="AH30" s="1">
        <v>2.1746532024444426E-4</v>
      </c>
      <c r="AI30" s="1">
        <v>2.031141961080461E-4</v>
      </c>
      <c r="AJ30" s="1">
        <v>5.7408175158545216</v>
      </c>
      <c r="AK30" s="1">
        <v>2.9069136368881199</v>
      </c>
      <c r="AL30" s="12">
        <v>1.0770386341502733</v>
      </c>
      <c r="AM30" s="2">
        <v>40.360263849297482</v>
      </c>
      <c r="AN30" s="2">
        <v>7.3705992329685497</v>
      </c>
      <c r="AO30" s="2">
        <v>6.998664310585804</v>
      </c>
      <c r="AP30" s="2">
        <v>0.1</v>
      </c>
      <c r="AQ30" s="2">
        <v>0.1</v>
      </c>
      <c r="AR30" s="2">
        <v>0.1</v>
      </c>
      <c r="AS30" s="2">
        <v>0.1</v>
      </c>
      <c r="AT30" s="2">
        <v>2.4851948955174417E-2</v>
      </c>
      <c r="AU30" s="2">
        <v>0.13608713302728881</v>
      </c>
      <c r="AV30" s="2">
        <v>0.14331775053810505</v>
      </c>
      <c r="AW30" s="2">
        <v>930.28527848763872</v>
      </c>
      <c r="AX30" s="2">
        <v>-619.5765010618785</v>
      </c>
      <c r="AY30" s="2">
        <v>-310.70877742575897</v>
      </c>
      <c r="AZ30" s="2">
        <v>21.175083210360441</v>
      </c>
      <c r="BA30" s="2">
        <v>4.352770424164289E-4</v>
      </c>
      <c r="BB30" s="2">
        <v>8.6977188298707634E-4</v>
      </c>
      <c r="BC30" s="2">
        <v>8.1235724883184997E-4</v>
      </c>
      <c r="BD30" s="2">
        <v>22.956140058071341</v>
      </c>
      <c r="BE30" s="2">
        <v>11.617855927611409</v>
      </c>
      <c r="BF30" s="2">
        <v>4.3045705812235111</v>
      </c>
      <c r="BG30" s="2">
        <v>85.204919938287532</v>
      </c>
      <c r="BH30" s="2">
        <v>15.559945117011406</v>
      </c>
      <c r="BI30" s="2">
        <v>14.774920155288408</v>
      </c>
      <c r="BJ30" s="2">
        <v>0.12142024131050341</v>
      </c>
      <c r="BK30" s="2">
        <v>2.5000000000000001E-2</v>
      </c>
      <c r="BL30" s="2">
        <v>0</v>
      </c>
      <c r="BM30" s="2">
        <v>1935.3864864978871</v>
      </c>
      <c r="BN30" s="2">
        <v>1.0910021661164802E-2</v>
      </c>
      <c r="BO30" s="2">
        <v>6.6196968028384484E-2</v>
      </c>
      <c r="BP30" s="2">
        <v>7.1501739925402111E-2</v>
      </c>
      <c r="BQ30" s="2">
        <v>1337.8083622001473</v>
      </c>
      <c r="BR30" s="2">
        <v>-767.09446837379187</v>
      </c>
      <c r="BS30" s="2">
        <v>-570.71389382635539</v>
      </c>
      <c r="BT30" s="2">
        <v>9.5080288982175354</v>
      </c>
      <c r="BU30" s="2">
        <v>2.5303663529558144E-4</v>
      </c>
      <c r="BV30" s="2">
        <v>-1.0721901747317338E-4</v>
      </c>
      <c r="BW30" s="2">
        <v>-5.1124988123598411E-4</v>
      </c>
      <c r="BX30" s="2">
        <v>13.347801905052659</v>
      </c>
      <c r="BY30" s="2">
        <v>-1.4337644860742322</v>
      </c>
      <c r="BZ30" s="2">
        <v>-2.71318209755762</v>
      </c>
      <c r="CA30" s="2">
        <v>105.81712842223239</v>
      </c>
      <c r="CB30" s="2">
        <v>3.5908098140312878</v>
      </c>
      <c r="CC30" s="2">
        <v>0</v>
      </c>
      <c r="CD30" s="2">
        <v>0.26898434236849406</v>
      </c>
      <c r="CE30" s="2">
        <v>0.05</v>
      </c>
      <c r="CF30" s="2">
        <v>0</v>
      </c>
      <c r="CG30" s="2">
        <v>3624.458746356293</v>
      </c>
      <c r="CH30" s="2">
        <v>1.8002316366113359E-2</v>
      </c>
      <c r="CI30" s="2">
        <v>0.12745192010033218</v>
      </c>
      <c r="CJ30" s="2">
        <v>0.14128270552461217</v>
      </c>
      <c r="CK30" s="2">
        <v>2535.1955073182457</v>
      </c>
      <c r="CL30" s="2">
        <v>-1405.6283833968309</v>
      </c>
      <c r="CM30" s="2">
        <v>-1129.567123921415</v>
      </c>
      <c r="CN30" s="2">
        <v>18.787774437719662</v>
      </c>
      <c r="CO30" s="2">
        <v>9.3605990631515231E-4</v>
      </c>
      <c r="CP30" s="2">
        <v>-3.4987999272282386E-4</v>
      </c>
      <c r="CQ30" s="2">
        <v>-1.9960802880354279E-3</v>
      </c>
      <c r="CR30" s="2">
        <v>49.338896488952308</v>
      </c>
      <c r="CS30" s="2">
        <v>-4.6801136280215694</v>
      </c>
      <c r="CT30" s="2">
        <v>-10.611026168249641</v>
      </c>
      <c r="CU30" s="2">
        <v>280.72038336190434</v>
      </c>
      <c r="CV30" s="2">
        <v>7.3705340896118425</v>
      </c>
      <c r="CW30" s="2">
        <v>0</v>
      </c>
    </row>
    <row r="31" spans="1:101" x14ac:dyDescent="0.3">
      <c r="A31" s="2">
        <f t="shared" si="0"/>
        <v>2025</v>
      </c>
      <c r="B31" s="17">
        <f>economy!AX71</f>
        <v>8.236829909926259E-2</v>
      </c>
      <c r="C31" s="17">
        <f>economy!AY71</f>
        <v>0.05</v>
      </c>
      <c r="D31" s="17">
        <f>economy!AZ71</f>
        <v>0</v>
      </c>
      <c r="E31" s="17">
        <f>economy!BA71</f>
        <v>1977.1394527141483</v>
      </c>
      <c r="F31" s="17">
        <f>economy!BB71</f>
        <v>1.1587159197431182E-2</v>
      </c>
      <c r="G31" s="17">
        <f>economy!BC71</f>
        <v>6.5829513928626709E-2</v>
      </c>
      <c r="H31" s="17">
        <f>economy!BD71</f>
        <v>7.3863896641654284E-2</v>
      </c>
      <c r="I31" s="1">
        <f>economy!BE71</f>
        <v>903.42398965333234</v>
      </c>
      <c r="J31" s="1">
        <f>economy!BF71</f>
        <v>-293.10602262852984</v>
      </c>
      <c r="K31" s="1">
        <f>economy!BG71</f>
        <v>-610.31796702480244</v>
      </c>
      <c r="L31" s="1">
        <f>economy!BH71</f>
        <v>9.8161581800507065</v>
      </c>
      <c r="M31" s="1">
        <f>economy!BI71</f>
        <v>1.7745669307029529E-4</v>
      </c>
      <c r="N31" s="1">
        <f>economy!BJ71</f>
        <v>2.2494264887834131E-4</v>
      </c>
      <c r="O31" s="1">
        <f>economy!BK71</f>
        <v>-5.4558752270889856E-4</v>
      </c>
      <c r="P31" s="1">
        <f>economy!BL71</f>
        <v>9.594029045373361</v>
      </c>
      <c r="Q31" s="1">
        <f>economy!BM71</f>
        <v>3.1054166127783387</v>
      </c>
      <c r="R31" s="1">
        <f>economy!BN71</f>
        <v>-2.9954888522212153</v>
      </c>
      <c r="S31" s="1">
        <f>economy!BO71</f>
        <v>69.778988896548427</v>
      </c>
      <c r="T31" s="1">
        <f>economy!BP71</f>
        <v>7.4557425645687774</v>
      </c>
      <c r="U31" s="1">
        <f>economy!BQ71</f>
        <v>0</v>
      </c>
      <c r="V31" s="2">
        <v>0.05</v>
      </c>
      <c r="W31" s="2">
        <v>0.05</v>
      </c>
      <c r="X31" s="2">
        <v>0.05</v>
      </c>
      <c r="Y31" s="2">
        <v>0.05</v>
      </c>
      <c r="Z31" s="2">
        <v>1.2299838367942007E-2</v>
      </c>
      <c r="AA31" s="2">
        <v>6.7557547613153857E-2</v>
      </c>
      <c r="AB31" s="2">
        <v>7.2013658685066359E-2</v>
      </c>
      <c r="AC31" s="2">
        <v>497.76000168341432</v>
      </c>
      <c r="AD31" s="2">
        <v>-325.1051676431166</v>
      </c>
      <c r="AE31" s="2">
        <v>-172.65483404029783</v>
      </c>
      <c r="AF31" s="2">
        <v>10.073833810863929</v>
      </c>
      <c r="AG31" s="2">
        <v>1.0786978129167027E-4</v>
      </c>
      <c r="AH31" s="1">
        <v>2.1917325218118357E-4</v>
      </c>
      <c r="AI31" s="1">
        <v>2.0153988312974027E-4</v>
      </c>
      <c r="AJ31" s="1">
        <v>5.8323283114942157</v>
      </c>
      <c r="AK31" s="1">
        <v>3.025787888761887</v>
      </c>
      <c r="AL31" s="12">
        <v>1.1055984634823148</v>
      </c>
      <c r="AM31" s="2">
        <v>40.951082077306481</v>
      </c>
      <c r="AN31" s="2">
        <v>7.4557426718243507</v>
      </c>
      <c r="AO31" s="2">
        <v>6.9943910605343005</v>
      </c>
      <c r="AP31" s="2">
        <v>0.1</v>
      </c>
      <c r="AQ31" s="2">
        <v>0.1</v>
      </c>
      <c r="AR31" s="2">
        <v>0.1</v>
      </c>
      <c r="AS31" s="2">
        <v>0.10000000000000002</v>
      </c>
      <c r="AT31" s="2">
        <v>2.4601659523584823E-2</v>
      </c>
      <c r="AU31" s="2">
        <v>0.13512761173579418</v>
      </c>
      <c r="AV31" s="2">
        <v>0.14403907878703529</v>
      </c>
      <c r="AW31" s="2">
        <v>942.74301634892674</v>
      </c>
      <c r="AX31" s="2">
        <v>-615.75230723802997</v>
      </c>
      <c r="AY31" s="2">
        <v>-326.99070911089757</v>
      </c>
      <c r="AZ31" s="2">
        <v>21.26868577299755</v>
      </c>
      <c r="BA31" s="2">
        <v>4.3150902534025724E-4</v>
      </c>
      <c r="BB31" s="2">
        <v>8.7660508937392983E-4</v>
      </c>
      <c r="BC31" s="2">
        <v>8.060559539589307E-4</v>
      </c>
      <c r="BD31" s="2">
        <v>23.322101230725778</v>
      </c>
      <c r="BE31" s="2">
        <v>12.092830620750513</v>
      </c>
      <c r="BF31" s="2">
        <v>4.4186815316552179</v>
      </c>
      <c r="BG31" s="2">
        <v>86.452240153181322</v>
      </c>
      <c r="BH31" s="2">
        <v>15.739703750986711</v>
      </c>
      <c r="BI31" s="2">
        <v>14.765913495214544</v>
      </c>
      <c r="BJ31" s="2">
        <v>0.1227692527239964</v>
      </c>
      <c r="BK31" s="2">
        <v>2.5000000000000001E-2</v>
      </c>
      <c r="BL31" s="2">
        <v>0</v>
      </c>
      <c r="BM31" s="2">
        <v>1974.10735524555</v>
      </c>
      <c r="BN31" s="2">
        <v>1.0778762839673682E-2</v>
      </c>
      <c r="BO31" s="2">
        <v>6.5699988522703701E-2</v>
      </c>
      <c r="BP31" s="2">
        <v>7.1828593405635716E-2</v>
      </c>
      <c r="BQ31" s="2">
        <v>1367.2395419746895</v>
      </c>
      <c r="BR31" s="2">
        <v>-773.74737794578357</v>
      </c>
      <c r="BS31" s="2">
        <v>-593.49216402890568</v>
      </c>
      <c r="BT31" s="2">
        <v>9.5456520640866067</v>
      </c>
      <c r="BU31" s="2">
        <v>2.5304195898779089E-4</v>
      </c>
      <c r="BV31" s="2">
        <v>-1.0314890657482124E-4</v>
      </c>
      <c r="BW31" s="2">
        <v>-5.1593468306321353E-4</v>
      </c>
      <c r="BX31" s="2">
        <v>13.679262865246177</v>
      </c>
      <c r="BY31" s="2">
        <v>-1.4245570397911809</v>
      </c>
      <c r="BZ31" s="2">
        <v>-2.8326348502908756</v>
      </c>
      <c r="CA31" s="2">
        <v>108.72421892034737</v>
      </c>
      <c r="CB31" s="2">
        <v>3.6322883301524289</v>
      </c>
      <c r="CC31" s="2">
        <v>0</v>
      </c>
      <c r="CD31" s="2">
        <v>0.27281833005189765</v>
      </c>
      <c r="CE31" s="2">
        <v>0.05</v>
      </c>
      <c r="CF31" s="2">
        <v>0</v>
      </c>
      <c r="CG31" s="2">
        <v>3695.57786173772</v>
      </c>
      <c r="CH31" s="2">
        <v>1.7708003794572005E-2</v>
      </c>
      <c r="CI31" s="2">
        <v>0.1263983790960394</v>
      </c>
      <c r="CJ31" s="2">
        <v>0.14182026999674505</v>
      </c>
      <c r="CK31" s="2">
        <v>2589.3838148007198</v>
      </c>
      <c r="CL31" s="2">
        <v>-1415.5960120835516</v>
      </c>
      <c r="CM31" s="2">
        <v>-1173.7878027171685</v>
      </c>
      <c r="CN31" s="2">
        <v>18.847693533064955</v>
      </c>
      <c r="CO31" s="2">
        <v>9.3485626491870261E-4</v>
      </c>
      <c r="CP31" s="2">
        <v>-3.3367123285021503E-4</v>
      </c>
      <c r="CQ31" s="2">
        <v>-2.011298898194968E-3</v>
      </c>
      <c r="CR31" s="2">
        <v>50.497728511091914</v>
      </c>
      <c r="CS31" s="2">
        <v>-4.6095726390544458</v>
      </c>
      <c r="CT31" s="2">
        <v>-11.061596389231457</v>
      </c>
      <c r="CU31" s="2">
        <v>290.37695805085025</v>
      </c>
      <c r="CV31" s="2">
        <v>7.4556705821141085</v>
      </c>
      <c r="CW31" s="2">
        <v>0</v>
      </c>
    </row>
    <row r="32" spans="1:101" x14ac:dyDescent="0.3">
      <c r="A32" s="2">
        <f t="shared" si="0"/>
        <v>2026</v>
      </c>
      <c r="B32" s="17">
        <f>economy!AX72</f>
        <v>8.3192718586597048E-2</v>
      </c>
      <c r="C32" s="17">
        <f>economy!AY72</f>
        <v>0.05</v>
      </c>
      <c r="D32" s="17">
        <f>economy!AZ72</f>
        <v>0</v>
      </c>
      <c r="E32" s="17">
        <f>economy!BA72</f>
        <v>2016.0008317855145</v>
      </c>
      <c r="F32" s="17">
        <f>economy!BB72</f>
        <v>1.1453157705838012E-2</v>
      </c>
      <c r="G32" s="17">
        <f>economy!BC72</f>
        <v>6.5324398718762611E-2</v>
      </c>
      <c r="H32" s="17">
        <f>economy!BD72</f>
        <v>7.4188585011983166E-2</v>
      </c>
      <c r="I32" s="1">
        <f>economy!BE72</f>
        <v>923.72322800320535</v>
      </c>
      <c r="J32" s="1">
        <f>economy!BF72</f>
        <v>-289.57167836019556</v>
      </c>
      <c r="K32" s="1">
        <f>economy!BG72</f>
        <v>-634.15154964300984</v>
      </c>
      <c r="L32" s="1">
        <f>economy!BH72</f>
        <v>9.8534635202198686</v>
      </c>
      <c r="M32" s="1">
        <f>economy!BI72</f>
        <v>1.7744638304645975E-4</v>
      </c>
      <c r="N32" s="1">
        <f>economy!BJ72</f>
        <v>2.2651628039083876E-4</v>
      </c>
      <c r="O32" s="1">
        <f>economy!BK72</f>
        <v>-5.5039461460802555E-4</v>
      </c>
      <c r="P32" s="1">
        <f>economy!BL72</f>
        <v>9.8284261440032541</v>
      </c>
      <c r="Q32" s="1">
        <f>economy!BM72</f>
        <v>3.2281637627116333</v>
      </c>
      <c r="R32" s="1">
        <f>economy!BN72</f>
        <v>-3.1242945803491495</v>
      </c>
      <c r="S32" s="1">
        <f>economy!BO72</f>
        <v>71.572961692748521</v>
      </c>
      <c r="T32" s="1">
        <f>economy!BP72</f>
        <v>7.5419473531179539</v>
      </c>
      <c r="U32" s="1">
        <f>economy!BQ72</f>
        <v>0</v>
      </c>
      <c r="V32" s="2">
        <v>0.05</v>
      </c>
      <c r="W32" s="2">
        <v>0.05</v>
      </c>
      <c r="X32" s="2">
        <v>0.05</v>
      </c>
      <c r="Y32" s="2">
        <v>0.05</v>
      </c>
      <c r="Z32" s="2">
        <v>1.2175567125044993E-2</v>
      </c>
      <c r="AA32" s="2">
        <v>6.7078750461674108E-2</v>
      </c>
      <c r="AB32" s="2">
        <v>7.2372836257350803E-2</v>
      </c>
      <c r="AC32" s="2">
        <v>504.24812569171797</v>
      </c>
      <c r="AD32" s="2">
        <v>-322.72424578925296</v>
      </c>
      <c r="AE32" s="2">
        <v>-181.52387990246481</v>
      </c>
      <c r="AF32" s="2">
        <v>10.118088060655602</v>
      </c>
      <c r="AG32" s="2">
        <v>1.0693122776880231E-4</v>
      </c>
      <c r="AH32" s="1">
        <v>2.2083162826678671E-4</v>
      </c>
      <c r="AI32" s="1">
        <v>1.9994561978017693E-4</v>
      </c>
      <c r="AJ32" s="1">
        <v>5.9231902301674237</v>
      </c>
      <c r="AK32" s="1">
        <v>3.1471704969815195</v>
      </c>
      <c r="AL32" s="12">
        <v>1.1340115617612094</v>
      </c>
      <c r="AM32" s="2">
        <v>41.550787559795957</v>
      </c>
      <c r="AN32" s="2">
        <v>7.541947331321146</v>
      </c>
      <c r="AO32" s="2">
        <v>6.9902525477077209</v>
      </c>
      <c r="AP32" s="2">
        <v>0.1</v>
      </c>
      <c r="AQ32" s="2">
        <v>0.1</v>
      </c>
      <c r="AR32" s="2">
        <v>0.1</v>
      </c>
      <c r="AS32" s="2">
        <v>0.1</v>
      </c>
      <c r="AT32" s="2">
        <v>2.4353140305598164E-2</v>
      </c>
      <c r="AU32" s="2">
        <v>0.13417011373714477</v>
      </c>
      <c r="AV32" s="2">
        <v>0.14475767989657295</v>
      </c>
      <c r="AW32" s="2">
        <v>955.03063530372572</v>
      </c>
      <c r="AX32" s="2">
        <v>-611.24297927846692</v>
      </c>
      <c r="AY32" s="2">
        <v>-343.7876560252588</v>
      </c>
      <c r="AZ32" s="2">
        <v>21.362165381601617</v>
      </c>
      <c r="BA32" s="2">
        <v>4.2775526183754832E-4</v>
      </c>
      <c r="BB32" s="2">
        <v>8.8324033271905932E-4</v>
      </c>
      <c r="BC32" s="2">
        <v>7.9967500902759108E-4</v>
      </c>
      <c r="BD32" s="2">
        <v>23.685473215810575</v>
      </c>
      <c r="BE32" s="2">
        <v>12.5778335031316</v>
      </c>
      <c r="BF32" s="2">
        <v>4.5322087027597586</v>
      </c>
      <c r="BG32" s="2">
        <v>87.718319335970818</v>
      </c>
      <c r="BH32" s="2">
        <v>15.921701775890751</v>
      </c>
      <c r="BI32" s="2">
        <v>14.757189668185164</v>
      </c>
      <c r="BJ32" s="2">
        <v>0.12413065614358479</v>
      </c>
      <c r="BK32" s="2">
        <v>2.5000000000000001E-2</v>
      </c>
      <c r="BL32" s="2">
        <v>0</v>
      </c>
      <c r="BM32" s="2">
        <v>2012.8305896847219</v>
      </c>
      <c r="BN32" s="2">
        <v>1.0648572081170564E-2</v>
      </c>
      <c r="BO32" s="2">
        <v>6.5204360793275171E-2</v>
      </c>
      <c r="BP32" s="2">
        <v>7.215368383163738E-2</v>
      </c>
      <c r="BQ32" s="2">
        <v>1396.7458820932084</v>
      </c>
      <c r="BR32" s="2">
        <v>-779.99884547354714</v>
      </c>
      <c r="BS32" s="2">
        <v>-616.747036619661</v>
      </c>
      <c r="BT32" s="2">
        <v>9.583173598061915</v>
      </c>
      <c r="BU32" s="2">
        <v>2.5302363914880355E-4</v>
      </c>
      <c r="BV32" s="2">
        <v>-9.9139062679584166E-5</v>
      </c>
      <c r="BW32" s="2">
        <v>-5.2061540904758897E-4</v>
      </c>
      <c r="BX32" s="2">
        <v>14.013259978058517</v>
      </c>
      <c r="BY32" s="2">
        <v>-1.413410536831275</v>
      </c>
      <c r="BZ32" s="2">
        <v>-2.9551969590082301</v>
      </c>
      <c r="CA32" s="2">
        <v>111.71128087387081</v>
      </c>
      <c r="CB32" s="2">
        <v>3.6742840054994725</v>
      </c>
      <c r="CC32" s="2">
        <v>0</v>
      </c>
      <c r="CD32" s="2">
        <v>0.27672670332861865</v>
      </c>
      <c r="CE32" s="2">
        <v>0.05</v>
      </c>
      <c r="CF32" s="2">
        <v>0</v>
      </c>
      <c r="CG32" s="2">
        <v>3766.6013702169876</v>
      </c>
      <c r="CH32" s="2">
        <v>1.7415588544164234E-2</v>
      </c>
      <c r="CI32" s="2">
        <v>0.12534754857654215</v>
      </c>
      <c r="CJ32" s="2">
        <v>0.14235181904246466</v>
      </c>
      <c r="CK32" s="2">
        <v>2643.6085809732012</v>
      </c>
      <c r="CL32" s="2">
        <v>-1424.7399344571954</v>
      </c>
      <c r="CM32" s="2">
        <v>-1218.8686465160058</v>
      </c>
      <c r="CN32" s="2">
        <v>18.907095883595403</v>
      </c>
      <c r="CO32" s="2">
        <v>9.3354140843688259E-4</v>
      </c>
      <c r="CP32" s="2">
        <v>-3.1772530764943786E-4</v>
      </c>
      <c r="CQ32" s="2">
        <v>-2.0264040384698596E-3</v>
      </c>
      <c r="CR32" s="2">
        <v>51.661413233686694</v>
      </c>
      <c r="CS32" s="2">
        <v>-4.531033418106361</v>
      </c>
      <c r="CT32" s="2">
        <v>-11.522633184593133</v>
      </c>
      <c r="CU32" s="2">
        <v>300.42615557420646</v>
      </c>
      <c r="CV32" s="2">
        <v>7.541869026680641</v>
      </c>
      <c r="CW32" s="2">
        <v>0</v>
      </c>
    </row>
    <row r="33" spans="1:101" x14ac:dyDescent="0.3">
      <c r="A33" s="2">
        <f t="shared" si="0"/>
        <v>2027</v>
      </c>
      <c r="B33" s="17">
        <f>economy!AX73</f>
        <v>8.4027506968432905E-2</v>
      </c>
      <c r="C33" s="17">
        <f>economy!AY73</f>
        <v>0.05</v>
      </c>
      <c r="D33" s="17">
        <f>economy!AZ73</f>
        <v>0</v>
      </c>
      <c r="E33" s="17">
        <f>economy!BA73</f>
        <v>2054.8547499712054</v>
      </c>
      <c r="F33" s="17">
        <f>economy!BB73</f>
        <v>1.1320161751147603E-2</v>
      </c>
      <c r="G33" s="17">
        <f>economy!BC73</f>
        <v>6.4820526252079277E-2</v>
      </c>
      <c r="H33" s="17">
        <f>economy!BD73</f>
        <v>7.4511043869897681E-2</v>
      </c>
      <c r="I33" s="1">
        <f>economy!BE73</f>
        <v>944.1248729788465</v>
      </c>
      <c r="J33" s="1">
        <f>economy!BF73</f>
        <v>-285.66103832158649</v>
      </c>
      <c r="K33" s="1">
        <f>economy!BG73</f>
        <v>-658.46383465726012</v>
      </c>
      <c r="L33" s="1">
        <f>economy!BH73</f>
        <v>9.89060892753111</v>
      </c>
      <c r="M33" s="1">
        <f>economy!BI73</f>
        <v>1.7742638787845408E-4</v>
      </c>
      <c r="N33" s="1">
        <f>economy!BJ73</f>
        <v>2.28035200161143E-4</v>
      </c>
      <c r="O33" s="1">
        <f>economy!BK73</f>
        <v>-5.551895658581817E-4</v>
      </c>
      <c r="P33" s="1">
        <f>economy!BL73</f>
        <v>10.064906971970988</v>
      </c>
      <c r="Q33" s="1">
        <f>economy!BM73</f>
        <v>3.3532795362101999</v>
      </c>
      <c r="R33" s="1">
        <f>economy!BN73</f>
        <v>-3.2563041407587332</v>
      </c>
      <c r="S33" s="1">
        <f>economy!BO73</f>
        <v>73.416195709033246</v>
      </c>
      <c r="T33" s="1">
        <f>economy!BP73</f>
        <v>7.6292260333306432</v>
      </c>
      <c r="U33" s="1">
        <f>economy!BQ73</f>
        <v>0</v>
      </c>
      <c r="V33" s="2">
        <v>0.05</v>
      </c>
      <c r="W33" s="2">
        <v>0.05</v>
      </c>
      <c r="X33" s="2">
        <v>0.05</v>
      </c>
      <c r="Y33" s="2">
        <v>5.0000000000000017E-2</v>
      </c>
      <c r="Z33" s="2">
        <v>1.2052156190909109E-2</v>
      </c>
      <c r="AA33" s="2">
        <v>6.6600865859631958E-2</v>
      </c>
      <c r="AB33" s="2">
        <v>7.2730489746844498E-2</v>
      </c>
      <c r="AC33" s="2">
        <v>510.64385251939683</v>
      </c>
      <c r="AD33" s="2">
        <v>-319.97863826829314</v>
      </c>
      <c r="AE33" s="2">
        <v>-190.6652142511042</v>
      </c>
      <c r="AF33" s="2">
        <v>10.162260999859374</v>
      </c>
      <c r="AG33" s="2">
        <v>1.0599611502408423E-4</v>
      </c>
      <c r="AH33" s="1">
        <v>2.2244112527105065E-4</v>
      </c>
      <c r="AI33" s="1">
        <v>1.983324835868598E-4</v>
      </c>
      <c r="AJ33" s="1">
        <v>6.0133509273652415</v>
      </c>
      <c r="AK33" s="1">
        <v>3.2710396064515823</v>
      </c>
      <c r="AL33" s="12">
        <v>1.1622521552137013</v>
      </c>
      <c r="AM33" s="2">
        <v>42.159514193504748</v>
      </c>
      <c r="AN33" s="2">
        <v>7.6292258882019395</v>
      </c>
      <c r="AO33" s="2">
        <v>6.9862454076904381</v>
      </c>
      <c r="AP33" s="2">
        <v>0.1</v>
      </c>
      <c r="AQ33" s="2">
        <v>0.1</v>
      </c>
      <c r="AR33" s="2">
        <v>0.1</v>
      </c>
      <c r="AS33" s="2">
        <v>0.10000000000000002</v>
      </c>
      <c r="AT33" s="2">
        <v>2.4106335391529905E-2</v>
      </c>
      <c r="AU33" s="2">
        <v>0.13321441127761521</v>
      </c>
      <c r="AV33" s="2">
        <v>0.14547320862139693</v>
      </c>
      <c r="AW33" s="2">
        <v>967.14370524104402</v>
      </c>
      <c r="AX33" s="2">
        <v>-606.04330912940361</v>
      </c>
      <c r="AY33" s="2">
        <v>-361.10039611164069</v>
      </c>
      <c r="AZ33" s="2">
        <v>21.455467863421202</v>
      </c>
      <c r="BA33" s="2">
        <v>4.2401516722970553E-4</v>
      </c>
      <c r="BB33" s="2">
        <v>8.896802883481429E-4</v>
      </c>
      <c r="BC33" s="2">
        <v>7.9321872976749149E-4</v>
      </c>
      <c r="BD33" s="2">
        <v>24.04604616880092</v>
      </c>
      <c r="BE33" s="2">
        <v>13.072777038669361</v>
      </c>
      <c r="BF33" s="2">
        <v>4.6450490196591181</v>
      </c>
      <c r="BG33" s="2">
        <v>89.003440443958468</v>
      </c>
      <c r="BH33" s="2">
        <v>16.105966057012104</v>
      </c>
      <c r="BI33" s="2">
        <v>14.748741755782946</v>
      </c>
      <c r="BJ33" s="2">
        <v>0.12550474705579182</v>
      </c>
      <c r="BK33" s="2">
        <v>2.5000000000000001E-2</v>
      </c>
      <c r="BL33" s="2">
        <v>0</v>
      </c>
      <c r="BM33" s="2">
        <v>2051.5422005446703</v>
      </c>
      <c r="BN33" s="2">
        <v>1.0519421120612034E-2</v>
      </c>
      <c r="BO33" s="2">
        <v>6.4709971663724344E-2</v>
      </c>
      <c r="BP33" s="2">
        <v>7.2476837902724855E-2</v>
      </c>
      <c r="BQ33" s="2">
        <v>1426.3171327239693</v>
      </c>
      <c r="BR33" s="2">
        <v>-785.84221022980785</v>
      </c>
      <c r="BS33" s="2">
        <v>-640.47492249416132</v>
      </c>
      <c r="BT33" s="2">
        <v>9.620568671268888</v>
      </c>
      <c r="BU33" s="2">
        <v>2.5298163531187559E-4</v>
      </c>
      <c r="BV33" s="2">
        <v>-9.5188184953379066E-5</v>
      </c>
      <c r="BW33" s="2">
        <v>-5.252892032377854E-4</v>
      </c>
      <c r="BX33" s="2">
        <v>14.349658998896272</v>
      </c>
      <c r="BY33" s="2">
        <v>-1.4002912006828789</v>
      </c>
      <c r="BZ33" s="2">
        <v>-3.0808664870403488</v>
      </c>
      <c r="CA33" s="2">
        <v>114.78074922341615</v>
      </c>
      <c r="CB33" s="2">
        <v>3.7168029995684835</v>
      </c>
      <c r="CC33" s="2">
        <v>0</v>
      </c>
      <c r="CD33" s="2">
        <v>0.28071302346109855</v>
      </c>
      <c r="CE33" s="2">
        <v>0.05</v>
      </c>
      <c r="CF33" s="2">
        <v>0</v>
      </c>
      <c r="CG33" s="2">
        <v>3837.497989025127</v>
      </c>
      <c r="CH33" s="2">
        <v>1.7124976707836491E-2</v>
      </c>
      <c r="CI33" s="2">
        <v>0.12429915861406521</v>
      </c>
      <c r="CJ33" s="2">
        <v>0.14287691161301724</v>
      </c>
      <c r="CK33" s="2">
        <v>2697.8457179436082</v>
      </c>
      <c r="CL33" s="2">
        <v>-1433.0475498784647</v>
      </c>
      <c r="CM33" s="2">
        <v>-1264.798168065144</v>
      </c>
      <c r="CN33" s="2">
        <v>18.965918692225848</v>
      </c>
      <c r="CO33" s="2">
        <v>9.3211431494714015E-4</v>
      </c>
      <c r="CP33" s="2">
        <v>-3.0203649707580184E-4</v>
      </c>
      <c r="CQ33" s="2">
        <v>-2.0413811872073942E-3</v>
      </c>
      <c r="CR33" s="2">
        <v>52.829253633251518</v>
      </c>
      <c r="CS33" s="2">
        <v>-4.444386603736274</v>
      </c>
      <c r="CT33" s="2">
        <v>-11.994029608799861</v>
      </c>
      <c r="CU33" s="2">
        <v>310.88978803549531</v>
      </c>
      <c r="CV33" s="2">
        <v>7.6291420246507382</v>
      </c>
      <c r="CW33" s="2">
        <v>0</v>
      </c>
    </row>
    <row r="34" spans="1:101" x14ac:dyDescent="0.3">
      <c r="A34" s="2">
        <f t="shared" si="0"/>
        <v>2028</v>
      </c>
      <c r="B34" s="17">
        <f>economy!AX74</f>
        <v>8.4872855224050872E-2</v>
      </c>
      <c r="C34" s="17">
        <f>economy!AY74</f>
        <v>0.05</v>
      </c>
      <c r="D34" s="17">
        <f>economy!AZ74</f>
        <v>0</v>
      </c>
      <c r="E34" s="17">
        <f>economy!BA74</f>
        <v>2093.6878308911014</v>
      </c>
      <c r="F34" s="17">
        <f>economy!BB74</f>
        <v>1.118814601936287E-2</v>
      </c>
      <c r="G34" s="17">
        <f>economy!BC74</f>
        <v>6.4317797871538199E-2</v>
      </c>
      <c r="H34" s="17">
        <f>economy!BD74</f>
        <v>7.4831102431491464E-2</v>
      </c>
      <c r="I34" s="1">
        <f>economy!BE74</f>
        <v>964.62342544626426</v>
      </c>
      <c r="J34" s="1">
        <f>economy!BF74</f>
        <v>-281.37273958976914</v>
      </c>
      <c r="K34" s="1">
        <f>economy!BG74</f>
        <v>-683.25068585649512</v>
      </c>
      <c r="L34" s="1">
        <f>economy!BH74</f>
        <v>9.9275695141985345</v>
      </c>
      <c r="M34" s="1">
        <f>economy!BI74</f>
        <v>1.7739651833032665E-4</v>
      </c>
      <c r="N34" s="1">
        <f>economy!BJ74</f>
        <v>2.2950006641097773E-4</v>
      </c>
      <c r="O34" s="1">
        <f>economy!BK74</f>
        <v>-5.5996938911123662E-4</v>
      </c>
      <c r="P34" s="1">
        <f>economy!BL74</f>
        <v>10.303394714109826</v>
      </c>
      <c r="Q34" s="1">
        <f>economy!BM74</f>
        <v>3.4807303667237401</v>
      </c>
      <c r="R34" s="1">
        <f>economy!BN74</f>
        <v>-3.3915093397320892</v>
      </c>
      <c r="S34" s="1">
        <f>economy!BO74</f>
        <v>75.310169231528818</v>
      </c>
      <c r="T34" s="1">
        <f>economy!BP74</f>
        <v>7.7175912754560176</v>
      </c>
      <c r="U34" s="1">
        <f>economy!BQ74</f>
        <v>0</v>
      </c>
      <c r="V34" s="2">
        <v>0.05</v>
      </c>
      <c r="W34" s="2">
        <v>0.05</v>
      </c>
      <c r="X34" s="2">
        <v>0.05</v>
      </c>
      <c r="Y34" s="2">
        <v>5.000000000000001E-2</v>
      </c>
      <c r="Z34" s="2">
        <v>1.1929578736304137E-2</v>
      </c>
      <c r="AA34" s="2">
        <v>6.6123785227585261E-2</v>
      </c>
      <c r="AB34" s="2">
        <v>7.3086447044386035E-2</v>
      </c>
      <c r="AC34" s="2">
        <v>516.94499355713015</v>
      </c>
      <c r="AD34" s="2">
        <v>-316.86600506996069</v>
      </c>
      <c r="AE34" s="2">
        <v>-200.07898848716931</v>
      </c>
      <c r="AF34" s="2">
        <v>10.206326611084657</v>
      </c>
      <c r="AG34" s="2">
        <v>1.050643024804734E-4</v>
      </c>
      <c r="AH34" s="1">
        <v>2.2400235499347033E-4</v>
      </c>
      <c r="AI34" s="1">
        <v>1.9670159628667593E-4</v>
      </c>
      <c r="AJ34" s="1">
        <v>6.1027585978930663</v>
      </c>
      <c r="AK34" s="1">
        <v>3.3973710974444202</v>
      </c>
      <c r="AL34" s="12">
        <v>1.1902957494988964</v>
      </c>
      <c r="AM34" s="2">
        <v>42.777397411464037</v>
      </c>
      <c r="AN34" s="2">
        <v>7.7175910120363351</v>
      </c>
      <c r="AO34" s="2">
        <v>6.9823661046803016</v>
      </c>
      <c r="AP34" s="2">
        <v>0.1</v>
      </c>
      <c r="AQ34" s="2">
        <v>0.1</v>
      </c>
      <c r="AR34" s="2">
        <v>0.1</v>
      </c>
      <c r="AS34" s="2">
        <v>0.1</v>
      </c>
      <c r="AT34" s="2">
        <v>2.3861191618605653E-2</v>
      </c>
      <c r="AU34" s="2">
        <v>0.13226028910385748</v>
      </c>
      <c r="AV34" s="2">
        <v>0.1461853213655647</v>
      </c>
      <c r="AW34" s="2">
        <v>979.07805033781142</v>
      </c>
      <c r="AX34" s="2">
        <v>-600.14883780819457</v>
      </c>
      <c r="AY34" s="2">
        <v>-378.92921252961776</v>
      </c>
      <c r="AZ34" s="2">
        <v>21.548538596364157</v>
      </c>
      <c r="BA34" s="2">
        <v>4.2028818582613139E-4</v>
      </c>
      <c r="BB34" s="2">
        <v>8.9592737469355367E-4</v>
      </c>
      <c r="BC34" s="2">
        <v>7.866916090359514E-4</v>
      </c>
      <c r="BD34" s="2">
        <v>24.403612430391401</v>
      </c>
      <c r="BE34" s="2">
        <v>13.577564654727315</v>
      </c>
      <c r="BF34" s="2">
        <v>4.757104535250881</v>
      </c>
      <c r="BG34" s="2">
        <v>90.307889651084281</v>
      </c>
      <c r="BH34" s="2">
        <v>16.292523434182996</v>
      </c>
      <c r="BI34" s="2">
        <v>14.740562455294585</v>
      </c>
      <c r="BJ34" s="2">
        <v>0.12689184393388817</v>
      </c>
      <c r="BK34" s="2">
        <v>2.5000000000000001E-2</v>
      </c>
      <c r="BL34" s="2">
        <v>0</v>
      </c>
      <c r="BM34" s="2">
        <v>2090.2287790562073</v>
      </c>
      <c r="BN34" s="2">
        <v>1.0391282931949733E-2</v>
      </c>
      <c r="BO34" s="2">
        <v>6.4216714465948385E-2</v>
      </c>
      <c r="BP34" s="2">
        <v>7.2797883522585136E-2</v>
      </c>
      <c r="BQ34" s="2">
        <v>1455.9434356873548</v>
      </c>
      <c r="BR34" s="2">
        <v>-791.27137511350418</v>
      </c>
      <c r="BS34" s="2">
        <v>-664.67206057385079</v>
      </c>
      <c r="BT34" s="2">
        <v>9.6578123315403257</v>
      </c>
      <c r="BU34" s="2">
        <v>2.5291593431758531E-4</v>
      </c>
      <c r="BV34" s="2">
        <v>-9.1295069350372422E-5</v>
      </c>
      <c r="BW34" s="2">
        <v>-5.2995318453678733E-4</v>
      </c>
      <c r="BX34" s="2">
        <v>14.688325032737646</v>
      </c>
      <c r="BY34" s="2">
        <v>-1.385167382162658</v>
      </c>
      <c r="BZ34" s="2">
        <v>-3.2096390115202271</v>
      </c>
      <c r="CA34" s="2">
        <v>117.93515999344018</v>
      </c>
      <c r="CB34" s="2">
        <v>3.7598514700800707</v>
      </c>
      <c r="CC34" s="2">
        <v>0</v>
      </c>
      <c r="CD34" s="2">
        <v>0.28478115319297431</v>
      </c>
      <c r="CE34" s="2">
        <v>0.05</v>
      </c>
      <c r="CF34" s="2">
        <v>0</v>
      </c>
      <c r="CG34" s="2">
        <v>3908.2371733274231</v>
      </c>
      <c r="CH34" s="2">
        <v>1.6836074096182246E-2</v>
      </c>
      <c r="CI34" s="2">
        <v>0.12325294981685968</v>
      </c>
      <c r="CJ34" s="2">
        <v>0.14339510293576466</v>
      </c>
      <c r="CK34" s="2">
        <v>2752.0715729229605</v>
      </c>
      <c r="CL34" s="2">
        <v>-1440.5072471655308</v>
      </c>
      <c r="CM34" s="2">
        <v>-1311.5643257574288</v>
      </c>
      <c r="CN34" s="2">
        <v>19.024098170423002</v>
      </c>
      <c r="CO34" s="2">
        <v>9.3057398017341462E-4</v>
      </c>
      <c r="CP34" s="2">
        <v>-2.8659946568713622E-4</v>
      </c>
      <c r="CQ34" s="2">
        <v>-2.056215554595855E-3</v>
      </c>
      <c r="CR34" s="2">
        <v>54.000539436529003</v>
      </c>
      <c r="CS34" s="2">
        <v>-4.3495313621732992</v>
      </c>
      <c r="CT34" s="2">
        <v>-12.475664245016993</v>
      </c>
      <c r="CU34" s="2">
        <v>321.79144523116207</v>
      </c>
      <c r="CV34" s="2">
        <v>7.7175021769015357</v>
      </c>
      <c r="CW34" s="2">
        <v>0</v>
      </c>
    </row>
    <row r="35" spans="1:101" x14ac:dyDescent="0.3">
      <c r="A35" s="2">
        <f t="shared" si="0"/>
        <v>2029</v>
      </c>
      <c r="B35" s="17">
        <f>economy!AX75</f>
        <v>8.5728969270642108E-2</v>
      </c>
      <c r="C35" s="17">
        <f>economy!AY75</f>
        <v>0.05</v>
      </c>
      <c r="D35" s="17">
        <f>economy!AZ75</f>
        <v>0</v>
      </c>
      <c r="E35" s="17">
        <f>economy!BA75</f>
        <v>2132.4872552149986</v>
      </c>
      <c r="F35" s="17">
        <f>economy!BB75</f>
        <v>1.1057086460793611E-2</v>
      </c>
      <c r="G35" s="17">
        <f>economy!BC75</f>
        <v>6.3816121181287253E-2</v>
      </c>
      <c r="H35" s="17">
        <f>economy!BD75</f>
        <v>7.5148591201294634E-2</v>
      </c>
      <c r="I35" s="1">
        <f>economy!BE75</f>
        <v>985.21361195641271</v>
      </c>
      <c r="J35" s="1">
        <f>economy!BF75</f>
        <v>-276.70582433092915</v>
      </c>
      <c r="K35" s="1">
        <f>economy!BG75</f>
        <v>-708.50778762548327</v>
      </c>
      <c r="L35" s="1">
        <f>economy!BH75</f>
        <v>9.9643203376794887</v>
      </c>
      <c r="M35" s="1">
        <f>economy!BI75</f>
        <v>1.7735660898389517E-4</v>
      </c>
      <c r="N35" s="1">
        <f>economy!BJ75</f>
        <v>2.3091147955039864E-4</v>
      </c>
      <c r="O35" s="1">
        <f>economy!BK75</f>
        <v>-5.6473107595392984E-4</v>
      </c>
      <c r="P35" s="1">
        <f>economy!BL75</f>
        <v>10.543812102440185</v>
      </c>
      <c r="Q35" s="1">
        <f>economy!BM75</f>
        <v>3.6104802398708298</v>
      </c>
      <c r="R35" s="1">
        <f>economy!BN75</f>
        <v>-3.529899278820452</v>
      </c>
      <c r="S35" s="1">
        <f>economy!BO75</f>
        <v>77.256419678068397</v>
      </c>
      <c r="T35" s="1">
        <f>economy!BP75</f>
        <v>7.8070557668125087</v>
      </c>
      <c r="U35" s="1">
        <f>economy!BQ75</f>
        <v>0</v>
      </c>
      <c r="V35" s="2">
        <v>0.05</v>
      </c>
      <c r="W35" s="2">
        <v>0.05</v>
      </c>
      <c r="X35" s="2">
        <v>0.05</v>
      </c>
      <c r="Y35" s="2">
        <v>5.000000000000001E-2</v>
      </c>
      <c r="Z35" s="2">
        <v>1.1807809355559482E-2</v>
      </c>
      <c r="AA35" s="2">
        <v>6.5647406416630555E-2</v>
      </c>
      <c r="AB35" s="2">
        <v>7.3440536989948638E-2</v>
      </c>
      <c r="AC35" s="2">
        <v>523.14948563637347</v>
      </c>
      <c r="AD35" s="2">
        <v>-313.38439477856565</v>
      </c>
      <c r="AE35" s="2">
        <v>-209.76509085780816</v>
      </c>
      <c r="AF35" s="2">
        <v>10.250258761483936</v>
      </c>
      <c r="AG35" s="2">
        <v>1.0413565737787104E-4</v>
      </c>
      <c r="AH35" s="1">
        <v>2.2551586724327895E-4</v>
      </c>
      <c r="AI35" s="1">
        <v>1.9505412256228487E-4</v>
      </c>
      <c r="AJ35" s="1">
        <v>6.191361993127531</v>
      </c>
      <c r="AK35" s="1">
        <v>3.5261385163494725</v>
      </c>
      <c r="AL35" s="12">
        <v>1.2181191797391715</v>
      </c>
      <c r="AM35" s="2">
        <v>43.40457426447945</v>
      </c>
      <c r="AN35" s="2">
        <v>7.8070553895387604</v>
      </c>
      <c r="AO35" s="2">
        <v>6.9786109835272772</v>
      </c>
      <c r="AP35" s="2">
        <v>0.1</v>
      </c>
      <c r="AQ35" s="2">
        <v>0.1</v>
      </c>
      <c r="AR35" s="2">
        <v>0.1</v>
      </c>
      <c r="AS35" s="2">
        <v>9.9999999999999992E-2</v>
      </c>
      <c r="AT35" s="2">
        <v>2.3617658621523138E-2</v>
      </c>
      <c r="AU35" s="2">
        <v>0.13130754464527428</v>
      </c>
      <c r="AV35" s="2">
        <v>0.14689367636443029</v>
      </c>
      <c r="AW35" s="2">
        <v>990.82973466460226</v>
      </c>
      <c r="AX35" s="2">
        <v>-593.5558449674362</v>
      </c>
      <c r="AY35" s="2">
        <v>-397.27388969716617</v>
      </c>
      <c r="AZ35" s="2">
        <v>21.641322679659982</v>
      </c>
      <c r="BA35" s="2">
        <v>4.1657379255418217E-4</v>
      </c>
      <c r="BB35" s="2">
        <v>9.0198376482841628E-4</v>
      </c>
      <c r="BC35" s="2">
        <v>7.8009831170280756E-4</v>
      </c>
      <c r="BD35" s="2">
        <v>24.757966594004788</v>
      </c>
      <c r="BE35" s="2">
        <v>14.092090464550969</v>
      </c>
      <c r="BF35" s="2">
        <v>4.8682826297513966</v>
      </c>
      <c r="BG35" s="2">
        <v>91.631956522302829</v>
      </c>
      <c r="BH35" s="2">
        <v>16.481400774132023</v>
      </c>
      <c r="BI35" s="2">
        <v>14.732644192231779</v>
      </c>
      <c r="BJ35" s="2">
        <v>0.12829228706890672</v>
      </c>
      <c r="BK35" s="2">
        <v>2.5000000000000001E-2</v>
      </c>
      <c r="BL35" s="2">
        <v>0</v>
      </c>
      <c r="BM35" s="2">
        <v>2128.8774696430546</v>
      </c>
      <c r="BN35" s="2">
        <v>1.0264131764494694E-2</v>
      </c>
      <c r="BO35" s="2">
        <v>6.3724489104368856E-2</v>
      </c>
      <c r="BP35" s="2">
        <v>7.3116649898836539E-2</v>
      </c>
      <c r="BQ35" s="2">
        <v>1485.6153063287597</v>
      </c>
      <c r="BR35" s="2">
        <v>-796.2807940041746</v>
      </c>
      <c r="BS35" s="2">
        <v>-689.33451232458515</v>
      </c>
      <c r="BT35" s="2">
        <v>9.6948795789349145</v>
      </c>
      <c r="BU35" s="2">
        <v>2.528265476808366E-4</v>
      </c>
      <c r="BV35" s="2">
        <v>-8.7458605639438288E-5</v>
      </c>
      <c r="BW35" s="2">
        <v>-5.3460444924290356E-4</v>
      </c>
      <c r="BX35" s="2">
        <v>15.029122525291273</v>
      </c>
      <c r="BY35" s="2">
        <v>-1.3680096287473937</v>
      </c>
      <c r="BZ35" s="2">
        <v>-3.3415075432953403</v>
      </c>
      <c r="CA35" s="2">
        <v>121.17715385743891</v>
      </c>
      <c r="CB35" s="2">
        <v>3.8034355846527488</v>
      </c>
      <c r="CC35" s="2">
        <v>0</v>
      </c>
      <c r="CD35" s="2">
        <v>0.28893528811084668</v>
      </c>
      <c r="CE35" s="2">
        <v>0.05</v>
      </c>
      <c r="CF35" s="2">
        <v>0</v>
      </c>
      <c r="CG35" s="2">
        <v>3978.7889928246668</v>
      </c>
      <c r="CH35" s="2">
        <v>1.6548785387977577E-2</v>
      </c>
      <c r="CI35" s="2">
        <v>0.12220867231847486</v>
      </c>
      <c r="CJ35" s="2">
        <v>0.1439059431403743</v>
      </c>
      <c r="CK35" s="2">
        <v>2806.2628375040554</v>
      </c>
      <c r="CL35" s="2">
        <v>-1447.1083528288084</v>
      </c>
      <c r="CM35" s="2">
        <v>-1359.1544846752467</v>
      </c>
      <c r="CN35" s="2">
        <v>19.081569482667547</v>
      </c>
      <c r="CO35" s="2">
        <v>9.2891938501024022E-4</v>
      </c>
      <c r="CP35" s="2">
        <v>-2.7140923579968773E-4</v>
      </c>
      <c r="CQ35" s="2">
        <v>-2.0708920471120642E-3</v>
      </c>
      <c r="CR35" s="2">
        <v>55.174545070109545</v>
      </c>
      <c r="CS35" s="2">
        <v>-4.2463753898762242</v>
      </c>
      <c r="CT35" s="2">
        <v>-12.967400368504965</v>
      </c>
      <c r="CU35" s="2">
        <v>333.1567028530709</v>
      </c>
      <c r="CV35" s="2">
        <v>7.8069621086059771</v>
      </c>
      <c r="CW35" s="2">
        <v>0</v>
      </c>
    </row>
    <row r="36" spans="1:101" x14ac:dyDescent="0.3">
      <c r="A36" s="2">
        <f t="shared" si="0"/>
        <v>2030</v>
      </c>
      <c r="B36" s="17">
        <f>economy!AX76</f>
        <v>8.6596069239025075E-2</v>
      </c>
      <c r="C36" s="17">
        <f>economy!AY76</f>
        <v>0.05</v>
      </c>
      <c r="D36" s="17">
        <f>economy!AZ76</f>
        <v>0</v>
      </c>
      <c r="E36" s="17">
        <f>economy!BA76</f>
        <v>2171.2407344831263</v>
      </c>
      <c r="F36" s="17">
        <f>economy!BB76</f>
        <v>1.0926960316402255E-2</v>
      </c>
      <c r="G36" s="17">
        <f>economy!BC76</f>
        <v>6.3315410100396097E-2</v>
      </c>
      <c r="H36" s="17">
        <f>economy!BD76</f>
        <v>7.5463342111182594E-2</v>
      </c>
      <c r="I36" s="1">
        <f>economy!BE76</f>
        <v>1005.8903736672845</v>
      </c>
      <c r="J36" s="1">
        <f>economy!BF76</f>
        <v>-271.65973403769158</v>
      </c>
      <c r="K36" s="1">
        <f>economy!BG76</f>
        <v>-734.23063962959282</v>
      </c>
      <c r="L36" s="1">
        <f>economy!BH76</f>
        <v>10.000836473644453</v>
      </c>
      <c r="M36" s="1">
        <f>economy!BI76</f>
        <v>1.7730651625062687E-4</v>
      </c>
      <c r="N36" s="1">
        <f>economy!BJ76</f>
        <v>2.3226998538582703E-4</v>
      </c>
      <c r="O36" s="1">
        <f>economy!BK76</f>
        <v>-5.6947160025893825E-4</v>
      </c>
      <c r="P36" s="1">
        <f>economy!BL76</f>
        <v>10.786081402516915</v>
      </c>
      <c r="Q36" s="1">
        <f>economy!BM76</f>
        <v>3.7424906431612617</v>
      </c>
      <c r="R36" s="1">
        <f>economy!BN76</f>
        <v>-3.6714602804374632</v>
      </c>
      <c r="S36" s="1">
        <f>economy!BO76</f>
        <v>79.256545520705927</v>
      </c>
      <c r="T36" s="1">
        <f>economy!BP76</f>
        <v>7.8976322334378191</v>
      </c>
      <c r="U36" s="1">
        <f>economy!BQ76</f>
        <v>0</v>
      </c>
      <c r="V36" s="2">
        <v>0.05</v>
      </c>
      <c r="W36" s="2">
        <v>0.05</v>
      </c>
      <c r="X36" s="2">
        <v>0.05</v>
      </c>
      <c r="Y36" s="2">
        <v>4.9999999999999996E-2</v>
      </c>
      <c r="Z36" s="2">
        <v>1.1686824074835971E-2</v>
      </c>
      <c r="AA36" s="2">
        <v>6.5171633740979978E-2</v>
      </c>
      <c r="AB36" s="2">
        <v>7.3792589458869698E-2</v>
      </c>
      <c r="AC36" s="2">
        <v>529.25538412452261</v>
      </c>
      <c r="AD36" s="2">
        <v>-309.53223971996766</v>
      </c>
      <c r="AE36" s="2">
        <v>-219.72314440455409</v>
      </c>
      <c r="AF36" s="2">
        <v>10.294031271704199</v>
      </c>
      <c r="AG36" s="2">
        <v>1.0321005505274318E-4</v>
      </c>
      <c r="AH36" s="1">
        <v>2.2698215296295575E-4</v>
      </c>
      <c r="AI36" s="1">
        <v>1.9339126868416834E-4</v>
      </c>
      <c r="AJ36" s="1">
        <v>6.2791104406578944</v>
      </c>
      <c r="AK36" s="1">
        <v>3.6573130095818289</v>
      </c>
      <c r="AL36" s="12">
        <v>1.2457006588538335</v>
      </c>
      <c r="AM36" s="2">
        <v>44.041183497701788</v>
      </c>
      <c r="AN36" s="2">
        <v>7.8976317462111609</v>
      </c>
      <c r="AO36" s="2">
        <v>6.9749763134697007</v>
      </c>
      <c r="AP36" s="2">
        <v>0.1</v>
      </c>
      <c r="AQ36" s="2">
        <v>0.1</v>
      </c>
      <c r="AR36" s="2">
        <v>0.1</v>
      </c>
      <c r="AS36" s="2">
        <v>0.1</v>
      </c>
      <c r="AT36" s="2">
        <v>2.3375688855447226E-2</v>
      </c>
      <c r="AU36" s="2">
        <v>0.13035598810303189</v>
      </c>
      <c r="AV36" s="2">
        <v>0.14759793386706513</v>
      </c>
      <c r="AW36" s="2">
        <v>1002.3950489095837</v>
      </c>
      <c r="AX36" s="2">
        <v>-586.26133949650261</v>
      </c>
      <c r="AY36" s="2">
        <v>-416.13370941308</v>
      </c>
      <c r="AZ36" s="2">
        <v>21.733765083757774</v>
      </c>
      <c r="BA36" s="2">
        <v>4.1287149416227662E-4</v>
      </c>
      <c r="BB36" s="2">
        <v>9.0785139862885876E-4</v>
      </c>
      <c r="BC36" s="2">
        <v>7.7344366915864968E-4</v>
      </c>
      <c r="BD36" s="2">
        <v>25.108905582968671</v>
      </c>
      <c r="BE36" s="2">
        <v>14.616239002314153</v>
      </c>
      <c r="BF36" s="2">
        <v>4.9784962033911304</v>
      </c>
      <c r="BG36" s="2">
        <v>92.975934177414274</v>
      </c>
      <c r="BH36" s="2">
        <v>16.672625017102895</v>
      </c>
      <c r="BI36" s="2">
        <v>14.724979215042678</v>
      </c>
      <c r="BJ36" s="2">
        <v>0.12970643754352909</v>
      </c>
      <c r="BK36" s="2">
        <v>2.5000000000000001E-2</v>
      </c>
      <c r="BL36" s="2">
        <v>0</v>
      </c>
      <c r="BM36" s="2">
        <v>2167.4759437376761</v>
      </c>
      <c r="BN36" s="2">
        <v>1.0137943164283252E-2</v>
      </c>
      <c r="BO36" s="2">
        <v>6.3233202074869141E-2</v>
      </c>
      <c r="BP36" s="2">
        <v>7.3432967641505947E-2</v>
      </c>
      <c r="BQ36" s="2">
        <v>1515.3236160161932</v>
      </c>
      <c r="BR36" s="2">
        <v>-800.86546000461146</v>
      </c>
      <c r="BS36" s="2">
        <v>-714.45815601158142</v>
      </c>
      <c r="BT36" s="2">
        <v>9.7317454318842174</v>
      </c>
      <c r="BU36" s="2">
        <v>2.5271350921136692E-4</v>
      </c>
      <c r="BV36" s="2">
        <v>-8.3677774089777675E-5</v>
      </c>
      <c r="BW36" s="2">
        <v>-5.3924007366384604E-4</v>
      </c>
      <c r="BX36" s="2">
        <v>15.371915258690819</v>
      </c>
      <c r="BY36" s="2">
        <v>-1.3487907535777206</v>
      </c>
      <c r="BZ36" s="2">
        <v>-3.4764624480190647</v>
      </c>
      <c r="CA36" s="2">
        <v>124.50947994039743</v>
      </c>
      <c r="CB36" s="2">
        <v>3.847561531188028</v>
      </c>
      <c r="CC36" s="2">
        <v>0</v>
      </c>
      <c r="CD36" s="2">
        <v>0.29317998917486648</v>
      </c>
      <c r="CE36" s="2">
        <v>0.05</v>
      </c>
      <c r="CF36" s="2">
        <v>0</v>
      </c>
      <c r="CG36" s="2">
        <v>4049.1240263214199</v>
      </c>
      <c r="CH36" s="2">
        <v>1.6263013657218474E-2</v>
      </c>
      <c r="CI36" s="2">
        <v>0.12116608509888978</v>
      </c>
      <c r="CJ36" s="2">
        <v>0.14440897629441327</v>
      </c>
      <c r="CK36" s="2">
        <v>2860.3964659196799</v>
      </c>
      <c r="CL36" s="2">
        <v>-1452.8410875377465</v>
      </c>
      <c r="CM36" s="2">
        <v>-1407.5553783819339</v>
      </c>
      <c r="CN36" s="2">
        <v>19.138266722580202</v>
      </c>
      <c r="CO36" s="2">
        <v>9.271494722733161E-4</v>
      </c>
      <c r="CP36" s="2">
        <v>-2.5646116683024226E-4</v>
      </c>
      <c r="CQ36" s="2">
        <v>-2.0853952434400414E-3</v>
      </c>
      <c r="CR36" s="2">
        <v>56.350527926511297</v>
      </c>
      <c r="CS36" s="2">
        <v>-4.1348349930998305</v>
      </c>
      <c r="CT36" s="2">
        <v>-13.469085129137875</v>
      </c>
      <c r="CU36" s="2">
        <v>345.01335046603134</v>
      </c>
      <c r="CV36" s="2">
        <v>7.897534490348721</v>
      </c>
      <c r="CW36" s="2">
        <v>0</v>
      </c>
    </row>
    <row r="37" spans="1:101" x14ac:dyDescent="0.3">
      <c r="A37" s="2">
        <f t="shared" si="0"/>
        <v>2031</v>
      </c>
      <c r="B37" s="17">
        <f>economy!AX77</f>
        <v>8.747438881954421E-2</v>
      </c>
      <c r="C37" s="17">
        <f>economy!AY77</f>
        <v>0.05</v>
      </c>
      <c r="D37" s="17">
        <f>economy!AZ77</f>
        <v>0</v>
      </c>
      <c r="E37" s="17">
        <f>economy!BA77</f>
        <v>2209.9364860886394</v>
      </c>
      <c r="F37" s="17">
        <f>economy!BB77</f>
        <v>1.0797746130909452E-2</v>
      </c>
      <c r="G37" s="17">
        <f>economy!BC77</f>
        <v>6.2815584874887531E-2</v>
      </c>
      <c r="H37" s="17">
        <f>economy!BD77</f>
        <v>7.5775188655715128E-2</v>
      </c>
      <c r="I37" s="1">
        <f>economy!BE77</f>
        <v>1026.6488555721467</v>
      </c>
      <c r="J37" s="1">
        <f>economy!BF77</f>
        <v>-266.23430420303833</v>
      </c>
      <c r="K37" s="1">
        <f>economy!BG77</f>
        <v>-760.41455136910895</v>
      </c>
      <c r="L37" s="1">
        <f>economy!BH77</f>
        <v>10.037093080193864</v>
      </c>
      <c r="M37" s="1">
        <f>economy!BI77</f>
        <v>1.7724611653522352E-4</v>
      </c>
      <c r="N37" s="1">
        <f>economy!BJ77</f>
        <v>2.3357607843145546E-4</v>
      </c>
      <c r="O37" s="1">
        <f>economy!BK77</f>
        <v>-5.7418792158092191E-4</v>
      </c>
      <c r="P37" s="1">
        <f>economy!BL77</f>
        <v>11.03012440164026</v>
      </c>
      <c r="Q37" s="1">
        <f>economy!BM77</f>
        <v>3.8767205202666535</v>
      </c>
      <c r="R37" s="1">
        <f>economy!BN77</f>
        <v>-3.816175815812803</v>
      </c>
      <c r="S37" s="1">
        <f>economy!BO77</f>
        <v>81.312208313688615</v>
      </c>
      <c r="T37" s="1">
        <f>economy!BP77</f>
        <v>7.9893334593518253</v>
      </c>
      <c r="U37" s="1">
        <f>economy!BQ77</f>
        <v>0</v>
      </c>
      <c r="V37" s="2">
        <v>0.05</v>
      </c>
      <c r="W37" s="2">
        <v>0.05</v>
      </c>
      <c r="X37" s="2">
        <v>0.05</v>
      </c>
      <c r="Y37" s="2">
        <v>0.05</v>
      </c>
      <c r="Z37" s="2">
        <v>1.1566600349447828E-2</v>
      </c>
      <c r="AA37" s="2">
        <v>6.4696377973430946E-2</v>
      </c>
      <c r="AB37" s="2">
        <v>7.414243544961549E-2</v>
      </c>
      <c r="AC37" s="2">
        <v>535.26085656572275</v>
      </c>
      <c r="AD37" s="2">
        <v>-305.30835158161625</v>
      </c>
      <c r="AE37" s="2">
        <v>-229.95250498410667</v>
      </c>
      <c r="AF37" s="2">
        <v>10.337617976567385</v>
      </c>
      <c r="AG37" s="2">
        <v>1.0228737913009364E-4</v>
      </c>
      <c r="AH37" s="1">
        <v>2.2840164744620541E-4</v>
      </c>
      <c r="AI37" s="1">
        <v>1.9171428105611496E-4</v>
      </c>
      <c r="AJ37" s="1">
        <v>6.3659538662049382</v>
      </c>
      <c r="AK37" s="1">
        <v>3.7908632610580835</v>
      </c>
      <c r="AL37" s="12">
        <v>1.2730198242108837</v>
      </c>
      <c r="AM37" s="2">
        <v>44.687365622781677</v>
      </c>
      <c r="AN37" s="2">
        <v>7.9893328655993425</v>
      </c>
      <c r="AO37" s="2">
        <v>6.9714583246948063</v>
      </c>
      <c r="AP37" s="2">
        <v>0.1</v>
      </c>
      <c r="AQ37" s="2">
        <v>0.1</v>
      </c>
      <c r="AR37" s="2">
        <v>0.1</v>
      </c>
      <c r="AS37" s="2">
        <v>0.10000000000000002</v>
      </c>
      <c r="AT37" s="2">
        <v>2.3135237596304748E-2</v>
      </c>
      <c r="AU37" s="2">
        <v>0.1294054424619617</v>
      </c>
      <c r="AV37" s="2">
        <v>0.14829775632082412</v>
      </c>
      <c r="AW37" s="2">
        <v>1013.7704981499936</v>
      </c>
      <c r="AX37" s="2">
        <v>-578.26305103584139</v>
      </c>
      <c r="AY37" s="2">
        <v>-435.5074471141524</v>
      </c>
      <c r="AZ37" s="2">
        <v>21.82581078233115</v>
      </c>
      <c r="BA37" s="2">
        <v>4.0918083006234772E-4</v>
      </c>
      <c r="BB37" s="2">
        <v>9.1353199536162611E-4</v>
      </c>
      <c r="BC37" s="2">
        <v>7.6673267343742931E-4</v>
      </c>
      <c r="BD37" s="2">
        <v>25.456228736921538</v>
      </c>
      <c r="BE37" s="2">
        <v>15.149884972434275</v>
      </c>
      <c r="BF37" s="2">
        <v>5.0876638623356456</v>
      </c>
      <c r="BG37" s="2">
        <v>94.340119445400717</v>
      </c>
      <c r="BH37" s="2">
        <v>16.866223218352488</v>
      </c>
      <c r="BI37" s="2">
        <v>14.717559674411843</v>
      </c>
      <c r="BJ37" s="2">
        <v>0.13113467634077119</v>
      </c>
      <c r="BK37" s="2">
        <v>2.5000000000000001E-2</v>
      </c>
      <c r="BL37" s="2">
        <v>0</v>
      </c>
      <c r="BM37" s="2">
        <v>2206.0123747512148</v>
      </c>
      <c r="BN37" s="2">
        <v>1.0012693982909993E-2</v>
      </c>
      <c r="BO37" s="2">
        <v>6.2742766446373624E-2</v>
      </c>
      <c r="BP37" s="2">
        <v>7.3746668861201001E-2</v>
      </c>
      <c r="BQ37" s="2">
        <v>1545.0595753033194</v>
      </c>
      <c r="BR37" s="2">
        <v>-805.02089450172821</v>
      </c>
      <c r="BS37" s="2">
        <v>-740.03868080159145</v>
      </c>
      <c r="BT37" s="2">
        <v>9.7683849852636175</v>
      </c>
      <c r="BU37" s="2">
        <v>2.5257687287007761E-4</v>
      </c>
      <c r="BV37" s="2">
        <v>-7.9951641902550679E-5</v>
      </c>
      <c r="BW37" s="2">
        <v>-5.4385711681236341E-4</v>
      </c>
      <c r="BX37" s="2">
        <v>15.716566352184644</v>
      </c>
      <c r="BY37" s="2">
        <v>-1.3274859037436149</v>
      </c>
      <c r="BZ37" s="2">
        <v>-3.6144913690282809</v>
      </c>
      <c r="CA37" s="2">
        <v>127.93499987126378</v>
      </c>
      <c r="CB37" s="2">
        <v>3.8922355271076059</v>
      </c>
      <c r="CC37" s="2">
        <v>0</v>
      </c>
      <c r="CD37" s="2">
        <v>0.29752021985154758</v>
      </c>
      <c r="CE37" s="2">
        <v>0.05</v>
      </c>
      <c r="CF37" s="2">
        <v>0</v>
      </c>
      <c r="CG37" s="2">
        <v>4119.2132560874416</v>
      </c>
      <c r="CH37" s="2">
        <v>1.5978659909371376E-2</v>
      </c>
      <c r="CI37" s="2">
        <v>0.12012495526064827</v>
      </c>
      <c r="CJ37" s="2">
        <v>0.14490373940112541</v>
      </c>
      <c r="CK37" s="2">
        <v>2914.4495911060549</v>
      </c>
      <c r="CL37" s="2">
        <v>-1457.6965234635149</v>
      </c>
      <c r="CM37" s="2">
        <v>-1456.7530676425392</v>
      </c>
      <c r="CN37" s="2">
        <v>19.194122867608499</v>
      </c>
      <c r="CO37" s="2">
        <v>9.2526312458392093E-4</v>
      </c>
      <c r="CP37" s="2">
        <v>-2.4175093503079259E-4</v>
      </c>
      <c r="CQ37" s="2">
        <v>-2.0997093692429265E-3</v>
      </c>
      <c r="CR37" s="2">
        <v>57.52772652560656</v>
      </c>
      <c r="CS37" s="2">
        <v>-4.0148351639463069</v>
      </c>
      <c r="CT37" s="2">
        <v>-13.980548684048244</v>
      </c>
      <c r="CU37" s="2">
        <v>357.39165160397749</v>
      </c>
      <c r="CV37" s="2">
        <v>7.9892320567199837</v>
      </c>
      <c r="CW37" s="2">
        <v>0</v>
      </c>
    </row>
    <row r="38" spans="1:101" x14ac:dyDescent="0.3">
      <c r="A38" s="2">
        <f t="shared" si="0"/>
        <v>2032</v>
      </c>
      <c r="B38" s="17">
        <f>economy!AX78</f>
        <v>8.8364174675007318E-2</v>
      </c>
      <c r="C38" s="17">
        <f>economy!AY78</f>
        <v>0.05</v>
      </c>
      <c r="D38" s="17">
        <f>economy!AZ78</f>
        <v>0</v>
      </c>
      <c r="E38" s="17">
        <f>economy!BA78</f>
        <v>2248.5632094350417</v>
      </c>
      <c r="F38" s="17">
        <f>economy!BB78</f>
        <v>1.0669423754889872E-2</v>
      </c>
      <c r="G38" s="17">
        <f>economy!BC78</f>
        <v>6.2316572055263045E-2</v>
      </c>
      <c r="H38" s="17">
        <f>economy!BD78</f>
        <v>7.6083966024727931E-2</v>
      </c>
      <c r="I38" s="1">
        <f>economy!BE78</f>
        <v>1047.4843960653968</v>
      </c>
      <c r="J38" s="1">
        <f>economy!BF78</f>
        <v>-260.42975936234558</v>
      </c>
      <c r="K38" s="1">
        <f>economy!BG78</f>
        <v>-787.05463670305073</v>
      </c>
      <c r="L38" s="1">
        <f>economy!BH78</f>
        <v>10.073065454528431</v>
      </c>
      <c r="M38" s="1">
        <f>economy!BI78</f>
        <v>1.771753045456114E-4</v>
      </c>
      <c r="N38" s="1">
        <f>economy!BJ78</f>
        <v>2.3483020528075135E-4</v>
      </c>
      <c r="O38" s="1">
        <f>economy!BK78</f>
        <v>-5.7887698860519541E-4</v>
      </c>
      <c r="P38" s="1">
        <f>economy!BL78</f>
        <v>11.275862399332725</v>
      </c>
      <c r="Q38" s="1">
        <f>economy!BM78</f>
        <v>4.013126230209088</v>
      </c>
      <c r="R38" s="1">
        <f>economy!BN78</f>
        <v>-3.964026435899962</v>
      </c>
      <c r="S38" s="1">
        <f>economy!BO78</f>
        <v>83.425134832496838</v>
      </c>
      <c r="T38" s="1">
        <f>economy!BP78</f>
        <v>8.0821723036975808</v>
      </c>
      <c r="U38" s="1">
        <f>economy!BQ78</f>
        <v>0</v>
      </c>
      <c r="V38" s="2">
        <v>0.05</v>
      </c>
      <c r="W38" s="2">
        <v>0.05</v>
      </c>
      <c r="X38" s="2">
        <v>0.05</v>
      </c>
      <c r="Y38" s="2">
        <v>0.05</v>
      </c>
      <c r="Z38" s="2">
        <v>1.144711705226424E-2</v>
      </c>
      <c r="AA38" s="2">
        <v>6.4221556310478448E-2</v>
      </c>
      <c r="AB38" s="2">
        <v>7.448990717362608E-2</v>
      </c>
      <c r="AC38" s="2">
        <v>541.16417683082193</v>
      </c>
      <c r="AD38" s="2">
        <v>-300.71191744168362</v>
      </c>
      <c r="AE38" s="2">
        <v>-240.45225938913816</v>
      </c>
      <c r="AF38" s="2">
        <v>10.380992778663337</v>
      </c>
      <c r="AG38" s="2">
        <v>1.0136752164181855E-4</v>
      </c>
      <c r="AH38" s="1">
        <v>2.2977473361078911E-4</v>
      </c>
      <c r="AI38" s="1">
        <v>1.900244446627179E-4</v>
      </c>
      <c r="AJ38" s="1">
        <v>6.4518428177026923</v>
      </c>
      <c r="AK38" s="1">
        <v>3.9267554336214161</v>
      </c>
      <c r="AL38" s="12">
        <v>1.3000577825732549</v>
      </c>
      <c r="AM38" s="2">
        <v>45.34326298607202</v>
      </c>
      <c r="AN38" s="2">
        <v>8.082171606428016</v>
      </c>
      <c r="AO38" s="2">
        <v>6.9680532387203957</v>
      </c>
      <c r="AP38" s="2">
        <v>0.1</v>
      </c>
      <c r="AQ38" s="2">
        <v>0.1</v>
      </c>
      <c r="AR38" s="2">
        <v>0.1</v>
      </c>
      <c r="AS38" s="2">
        <v>0.10000000000000002</v>
      </c>
      <c r="AT38" s="2">
        <v>2.289626292252717E-2</v>
      </c>
      <c r="AU38" s="2">
        <v>0.12845574343916519</v>
      </c>
      <c r="AV38" s="2">
        <v>0.14899280855925545</v>
      </c>
      <c r="AW38" s="2">
        <v>1024.9527906016315</v>
      </c>
      <c r="AX38" s="2">
        <v>-569.55942228154981</v>
      </c>
      <c r="AY38" s="2">
        <v>-455.39336832008189</v>
      </c>
      <c r="AZ38" s="2">
        <v>21.917404868925022</v>
      </c>
      <c r="BA38" s="2">
        <v>4.0550137286879417E-4</v>
      </c>
      <c r="BB38" s="2">
        <v>9.190270665324409E-4</v>
      </c>
      <c r="BC38" s="2">
        <v>7.5997047094761468E-4</v>
      </c>
      <c r="BD38" s="2">
        <v>25.79973790698115</v>
      </c>
      <c r="BE38" s="2">
        <v>15.692893014702074</v>
      </c>
      <c r="BF38" s="2">
        <v>5.1957100977459492</v>
      </c>
      <c r="BG38" s="2">
        <v>95.72481301025303</v>
      </c>
      <c r="BH38" s="2">
        <v>17.062222585091956</v>
      </c>
      <c r="BI38" s="2">
        <v>14.710377689275068</v>
      </c>
      <c r="BJ38" s="2">
        <v>0.13257740357952549</v>
      </c>
      <c r="BK38" s="2">
        <v>2.5000000000000001E-2</v>
      </c>
      <c r="BL38" s="2">
        <v>0</v>
      </c>
      <c r="BM38" s="2">
        <v>2244.4754142092606</v>
      </c>
      <c r="BN38" s="2">
        <v>9.8883623759642141E-3</v>
      </c>
      <c r="BO38" s="2">
        <v>6.2253101811842945E-2</v>
      </c>
      <c r="BP38" s="2">
        <v>7.4057587267573902E-2</v>
      </c>
      <c r="BQ38" s="2">
        <v>1574.8147177840262</v>
      </c>
      <c r="BR38" s="2">
        <v>-808.74313697341142</v>
      </c>
      <c r="BS38" s="2">
        <v>-766.07158081061482</v>
      </c>
      <c r="BT38" s="2">
        <v>9.804773461528745</v>
      </c>
      <c r="BU38" s="2">
        <v>2.5241671084392218E-4</v>
      </c>
      <c r="BV38" s="2">
        <v>-7.6279359460353633E-5</v>
      </c>
      <c r="BW38" s="2">
        <v>-5.4845262318943262E-4</v>
      </c>
      <c r="BX38" s="2">
        <v>16.062938268191672</v>
      </c>
      <c r="BY38" s="2">
        <v>-1.3040726274636794</v>
      </c>
      <c r="BZ38" s="2">
        <v>-3.7555791525816455</v>
      </c>
      <c r="CA38" s="2">
        <v>131.45669209843911</v>
      </c>
      <c r="CB38" s="2">
        <v>3.9374638275708778</v>
      </c>
      <c r="CC38" s="2">
        <v>0</v>
      </c>
      <c r="CD38" s="2">
        <v>0.30196138937257733</v>
      </c>
      <c r="CE38" s="2">
        <v>0.05</v>
      </c>
      <c r="CF38" s="2">
        <v>0</v>
      </c>
      <c r="CG38" s="2">
        <v>4189.0279570255616</v>
      </c>
      <c r="CH38" s="2">
        <v>1.5695622543211524E-2</v>
      </c>
      <c r="CI38" s="2">
        <v>0.11908505717785843</v>
      </c>
      <c r="CJ38" s="2">
        <v>0.14538976124142128</v>
      </c>
      <c r="CK38" s="2">
        <v>2968.3994352133113</v>
      </c>
      <c r="CL38" s="2">
        <v>-1461.6665404066632</v>
      </c>
      <c r="CM38" s="2">
        <v>-1506.7328948066483</v>
      </c>
      <c r="CN38" s="2">
        <v>19.249069699561531</v>
      </c>
      <c r="CO38" s="2">
        <v>9.2325914134124237E-4</v>
      </c>
      <c r="CP38" s="2">
        <v>-2.2727451252679658E-4</v>
      </c>
      <c r="CQ38" s="2">
        <v>-2.1138182673837501E-3</v>
      </c>
      <c r="CR38" s="2">
        <v>58.705358445912125</v>
      </c>
      <c r="CS38" s="2">
        <v>-3.8863096314360521</v>
      </c>
      <c r="CT38" s="2">
        <v>-14.501603255377651</v>
      </c>
      <c r="CU38" s="2">
        <v>370.32464399592226</v>
      </c>
      <c r="CV38" s="2">
        <v>8.0820676228136055</v>
      </c>
      <c r="CW38" s="2">
        <v>0</v>
      </c>
    </row>
    <row r="39" spans="1:101" x14ac:dyDescent="0.3">
      <c r="A39" s="2">
        <f t="shared" si="0"/>
        <v>2033</v>
      </c>
      <c r="B39" s="17">
        <f>economy!AX79</f>
        <v>8.9265685917419027E-2</v>
      </c>
      <c r="C39" s="17">
        <f>economy!AY79</f>
        <v>0.05</v>
      </c>
      <c r="D39" s="17">
        <f>economy!AZ79</f>
        <v>0</v>
      </c>
      <c r="E39" s="17">
        <f>economy!BA79</f>
        <v>2287.1100632662105</v>
      </c>
      <c r="F39" s="17">
        <f>economy!BB79</f>
        <v>1.0541974337762768E-2</v>
      </c>
      <c r="G39" s="17">
        <f>economy!BC79</f>
        <v>6.1818304445624056E-2</v>
      </c>
      <c r="H39" s="17">
        <f>economy!BD79</f>
        <v>7.6389511233829047E-2</v>
      </c>
      <c r="I39" s="1">
        <f>economy!BE79</f>
        <v>1068.3925168687442</v>
      </c>
      <c r="J39" s="1">
        <f>economy!BF79</f>
        <v>-254.24670843739329</v>
      </c>
      <c r="K39" s="1">
        <f>economy!BG79</f>
        <v>-814.14580843135138</v>
      </c>
      <c r="L39" s="1">
        <f>economy!BH79</f>
        <v>10.108729083129147</v>
      </c>
      <c r="M39" s="1">
        <f>economy!BI79</f>
        <v>1.7709399174303968E-4</v>
      </c>
      <c r="N39" s="1">
        <f>economy!BJ79</f>
        <v>2.3603276800305431E-4</v>
      </c>
      <c r="O39" s="1">
        <f>economy!BK79</f>
        <v>-5.8353574265432946E-4</v>
      </c>
      <c r="P39" s="1">
        <f>economy!BL79</f>
        <v>11.523216200418494</v>
      </c>
      <c r="Q39" s="1">
        <f>economy!BM79</f>
        <v>4.1516615118085927</v>
      </c>
      <c r="R39" s="1">
        <f>economy!BN79</f>
        <v>-4.1149897057988465</v>
      </c>
      <c r="S39" s="1">
        <f>economy!BO79</f>
        <v>85.597119329583407</v>
      </c>
      <c r="T39" s="1">
        <f>economy!BP79</f>
        <v>8.1761617160018361</v>
      </c>
      <c r="U39" s="1">
        <f>economy!BQ79</f>
        <v>0</v>
      </c>
      <c r="V39" s="2">
        <v>0.05</v>
      </c>
      <c r="W39" s="2">
        <v>0.05</v>
      </c>
      <c r="X39" s="2">
        <v>0.05</v>
      </c>
      <c r="Y39" s="2">
        <v>0.05</v>
      </c>
      <c r="Z39" s="2">
        <v>1.1328354454907168E-2</v>
      </c>
      <c r="AA39" s="2">
        <v>6.3747092312764403E-2</v>
      </c>
      <c r="AB39" s="2">
        <v>7.4834838147629507E-2</v>
      </c>
      <c r="AC39" s="2">
        <v>546.96371974112344</v>
      </c>
      <c r="AD39" s="2">
        <v>-295.74249614483131</v>
      </c>
      <c r="AE39" s="2">
        <v>-251.22122359629168</v>
      </c>
      <c r="AF39" s="2">
        <v>10.424129695891532</v>
      </c>
      <c r="AG39" s="2">
        <v>1.0045038308347019E-4</v>
      </c>
      <c r="AH39" s="1">
        <v>2.311017452944334E-4</v>
      </c>
      <c r="AI39" s="1">
        <v>1.8832308141810463E-4</v>
      </c>
      <c r="AJ39" s="1">
        <v>6.5367284914204919</v>
      </c>
      <c r="AK39" s="1">
        <v>4.0649531147759257</v>
      </c>
      <c r="AL39" s="12">
        <v>1.3267971532816616</v>
      </c>
      <c r="AM39" s="2">
        <v>46.009019833308848</v>
      </c>
      <c r="AN39" s="2">
        <v>8.1761609178558992</v>
      </c>
      <c r="AO39" s="2">
        <v>6.964757293473034</v>
      </c>
      <c r="AP39" s="2">
        <v>0.1</v>
      </c>
      <c r="AQ39" s="2">
        <v>0.1</v>
      </c>
      <c r="AR39" s="2">
        <v>0.1</v>
      </c>
      <c r="AS39" s="2">
        <v>9.9999999999999992E-2</v>
      </c>
      <c r="AT39" s="2">
        <v>2.2658725681754279E-2</v>
      </c>
      <c r="AU39" s="2">
        <v>0.12750673938099666</v>
      </c>
      <c r="AV39" s="2">
        <v>0.14968275799421252</v>
      </c>
      <c r="AW39" s="2">
        <v>1035.9388272788956</v>
      </c>
      <c r="AX39" s="2">
        <v>-560.14960196058644</v>
      </c>
      <c r="AY39" s="2">
        <v>-475.78922531830784</v>
      </c>
      <c r="AZ39" s="2">
        <v>22.008492660466381</v>
      </c>
      <c r="BA39" s="2">
        <v>4.0183272868298653E-4</v>
      </c>
      <c r="BB39" s="2">
        <v>9.2433792886259286E-4</v>
      </c>
      <c r="BC39" s="2">
        <v>7.5316235580885128E-4</v>
      </c>
      <c r="BD39" s="2">
        <v>26.139237559176205</v>
      </c>
      <c r="BE39" s="2">
        <v>16.245117486679639</v>
      </c>
      <c r="BF39" s="2">
        <v>5.302565457753655</v>
      </c>
      <c r="BG39" s="2">
        <v>97.130319549207954</v>
      </c>
      <c r="BH39" s="2">
        <v>17.26065050938514</v>
      </c>
      <c r="BI39" s="2">
        <v>14.70342540141954</v>
      </c>
      <c r="BJ39" s="2">
        <v>0.13403503786942697</v>
      </c>
      <c r="BK39" s="2">
        <v>2.5000000000000001E-2</v>
      </c>
      <c r="BL39" s="2">
        <v>0</v>
      </c>
      <c r="BM39" s="2">
        <v>2282.8541690501697</v>
      </c>
      <c r="BN39" s="2">
        <v>9.7649277928936011E-3</v>
      </c>
      <c r="BO39" s="2">
        <v>6.1764134214400128E-2</v>
      </c>
      <c r="BP39" s="2">
        <v>7.4365558268516305E-2</v>
      </c>
      <c r="BQ39" s="2">
        <v>1604.5808846524467</v>
      </c>
      <c r="BR39" s="2">
        <v>-812.02873546775595</v>
      </c>
      <c r="BS39" s="2">
        <v>-792.55214918469028</v>
      </c>
      <c r="BT39" s="2">
        <v>9.8408862559153594</v>
      </c>
      <c r="BU39" s="2">
        <v>2.5223311182250019E-4</v>
      </c>
      <c r="BV39" s="2">
        <v>-7.2660156453442594E-5</v>
      </c>
      <c r="BW39" s="2">
        <v>-5.5302362565880963E-4</v>
      </c>
      <c r="BX39" s="2">
        <v>16.410892824006591</v>
      </c>
      <c r="BY39" s="2">
        <v>-1.2785309397702456</v>
      </c>
      <c r="BZ39" s="2">
        <v>-3.8997077760039005</v>
      </c>
      <c r="CA39" s="2">
        <v>135.07765648203298</v>
      </c>
      <c r="CB39" s="2">
        <v>3.9832527327894556</v>
      </c>
      <c r="CC39" s="2">
        <v>0</v>
      </c>
      <c r="CD39" s="2">
        <v>0.30650940340853911</v>
      </c>
      <c r="CE39" s="2">
        <v>0.05</v>
      </c>
      <c r="CF39" s="2">
        <v>0</v>
      </c>
      <c r="CG39" s="2">
        <v>4258.5395782154865</v>
      </c>
      <c r="CH39" s="2">
        <v>1.541379671143938E-2</v>
      </c>
      <c r="CI39" s="2">
        <v>0.11804617149356064</v>
      </c>
      <c r="CJ39" s="2">
        <v>0.14586656100664708</v>
      </c>
      <c r="CK39" s="2">
        <v>3022.2232126607646</v>
      </c>
      <c r="CL39" s="2">
        <v>-1464.7437796571953</v>
      </c>
      <c r="CM39" s="2">
        <v>-1557.4794330035686</v>
      </c>
      <c r="CN39" s="2">
        <v>19.303037685985867</v>
      </c>
      <c r="CO39" s="2">
        <v>9.2113621395059934E-4</v>
      </c>
      <c r="CP39" s="2">
        <v>-2.1302814549310615E-4</v>
      </c>
      <c r="CQ39" s="2">
        <v>-2.1277053619905887E-3</v>
      </c>
      <c r="CR39" s="2">
        <v>59.882617956113549</v>
      </c>
      <c r="CS39" s="2">
        <v>-3.7492008781277018</v>
      </c>
      <c r="CT39" s="2">
        <v>-15.032042095207888</v>
      </c>
      <c r="CU39" s="2">
        <v>383.84848819973644</v>
      </c>
      <c r="CV39" s="2">
        <v>8.1760540988992787</v>
      </c>
      <c r="CW39" s="2">
        <v>0</v>
      </c>
    </row>
    <row r="40" spans="1:101" x14ac:dyDescent="0.3">
      <c r="A40" s="2">
        <f t="shared" si="0"/>
        <v>2034</v>
      </c>
      <c r="B40" s="17">
        <f>economy!AX80</f>
        <v>9.0179193645267788E-2</v>
      </c>
      <c r="C40" s="17">
        <f>economy!AY80</f>
        <v>0.05</v>
      </c>
      <c r="D40" s="17">
        <f>economy!AZ80</f>
        <v>0</v>
      </c>
      <c r="E40" s="17">
        <f>economy!BA80</f>
        <v>2325.5666441548724</v>
      </c>
      <c r="F40" s="17">
        <f>economy!BB80</f>
        <v>1.0415380313296686E-2</v>
      </c>
      <c r="G40" s="17">
        <f>economy!BC80</f>
        <v>6.1320721029539955E-2</v>
      </c>
      <c r="H40" s="17">
        <f>economy!BD80</f>
        <v>7.669166325329671E-2</v>
      </c>
      <c r="I40" s="1">
        <f>economy!BE80</f>
        <v>1089.368913333318</v>
      </c>
      <c r="J40" s="1">
        <f>economy!BF80</f>
        <v>-247.68614031885244</v>
      </c>
      <c r="K40" s="1">
        <f>economy!BG80</f>
        <v>-841.68277301446562</v>
      </c>
      <c r="L40" s="1">
        <f>economy!BH80</f>
        <v>10.144059686366399</v>
      </c>
      <c r="M40" s="1">
        <f>economy!BI80</f>
        <v>1.7700210492531756E-4</v>
      </c>
      <c r="N40" s="1">
        <f>economy!BJ80</f>
        <v>2.3718412753713324E-4</v>
      </c>
      <c r="O40" s="1">
        <f>economy!BK80</f>
        <v>-5.8816112125570634E-4</v>
      </c>
      <c r="P40" s="1">
        <f>economy!BL80</f>
        <v>11.772106110983755</v>
      </c>
      <c r="Q40" s="1">
        <f>economy!BM80</f>
        <v>4.2922774537037229</v>
      </c>
      <c r="R40" s="1">
        <f>economy!BN80</f>
        <v>-4.2690401432225622</v>
      </c>
      <c r="S40" s="1">
        <f>economy!BO80</f>
        <v>87.830025912557545</v>
      </c>
      <c r="T40" s="1">
        <f>economy!BP80</f>
        <v>8.2713147497725252</v>
      </c>
      <c r="U40" s="1">
        <f>economy!BQ80</f>
        <v>0</v>
      </c>
      <c r="V40" s="2">
        <v>0.05</v>
      </c>
      <c r="W40" s="2">
        <v>0.05</v>
      </c>
      <c r="X40" s="2">
        <v>0.05</v>
      </c>
      <c r="Y40" s="2">
        <v>0.05</v>
      </c>
      <c r="Z40" s="2">
        <v>1.1210294203188805E-2</v>
      </c>
      <c r="AA40" s="2">
        <v>6.3272915825639417E-2</v>
      </c>
      <c r="AB40" s="2">
        <v>7.5177063288673088E-2</v>
      </c>
      <c r="AC40" s="2">
        <v>552.65795613202727</v>
      </c>
      <c r="AD40" s="2">
        <v>-290.40001496392875</v>
      </c>
      <c r="AE40" s="2">
        <v>-262.25794116809811</v>
      </c>
      <c r="AF40" s="2">
        <v>10.4670029038528</v>
      </c>
      <c r="AG40" s="2">
        <v>9.9535872419683196E-5</v>
      </c>
      <c r="AH40" s="1">
        <v>2.3238297054854911E-4</v>
      </c>
      <c r="AI40" s="1">
        <v>1.8661154841581498E-4</v>
      </c>
      <c r="AJ40" s="1">
        <v>6.620562759994443</v>
      </c>
      <c r="AK40" s="1">
        <v>4.205417267070886</v>
      </c>
      <c r="AL40" s="12">
        <v>1.3532221095875694</v>
      </c>
      <c r="AM40" s="2">
        <v>46.684782371168403</v>
      </c>
      <c r="AN40" s="2">
        <v>8.2713138530683672</v>
      </c>
      <c r="AO40" s="2">
        <v>6.961566763828257</v>
      </c>
      <c r="AP40" s="2">
        <v>0.1</v>
      </c>
      <c r="AQ40" s="2">
        <v>0.1</v>
      </c>
      <c r="AR40" s="2">
        <v>0.1</v>
      </c>
      <c r="AS40" s="2">
        <v>9.9999999999999992E-2</v>
      </c>
      <c r="AT40" s="2">
        <v>2.2422589445461057E-2</v>
      </c>
      <c r="AU40" s="2">
        <v>0.12655829111823486</v>
      </c>
      <c r="AV40" s="2">
        <v>0.15036727481274287</v>
      </c>
      <c r="AW40" s="2">
        <v>1046.7256925005311</v>
      </c>
      <c r="AX40" s="2">
        <v>-550.03343836039585</v>
      </c>
      <c r="AY40" s="2">
        <v>-496.69225414013442</v>
      </c>
      <c r="AZ40" s="2">
        <v>22.099019789576108</v>
      </c>
      <c r="BA40" s="2">
        <v>3.9817453716525114E-4</v>
      </c>
      <c r="BB40" s="2">
        <v>9.2946571728790884E-4</v>
      </c>
      <c r="BC40" s="2">
        <v>7.4631376279376367E-4</v>
      </c>
      <c r="BD40" s="2">
        <v>26.474534885611241</v>
      </c>
      <c r="BE40" s="2">
        <v>16.806402264739805</v>
      </c>
      <c r="BF40" s="2">
        <v>5.4081667120089243</v>
      </c>
      <c r="BG40" s="2">
        <v>98.556947864242133</v>
      </c>
      <c r="BH40" s="2">
        <v>17.461534597468994</v>
      </c>
      <c r="BI40" s="2">
        <v>14.696695020307258</v>
      </c>
      <c r="BJ40" s="2">
        <v>0.13550801577801969</v>
      </c>
      <c r="BK40" s="2">
        <v>2.5000000000000001E-2</v>
      </c>
      <c r="BL40" s="2">
        <v>0</v>
      </c>
      <c r="BM40" s="2">
        <v>2321.1381800709755</v>
      </c>
      <c r="BN40" s="2">
        <v>9.6423709598426662E-3</v>
      </c>
      <c r="BO40" s="2">
        <v>6.1275796053383784E-2</v>
      </c>
      <c r="BP40" s="2">
        <v>7.467041907037919E-2</v>
      </c>
      <c r="BQ40" s="2">
        <v>1634.3502099726877</v>
      </c>
      <c r="BR40" s="2">
        <v>-814.87473768088728</v>
      </c>
      <c r="BS40" s="2">
        <v>-819.47547229180043</v>
      </c>
      <c r="BT40" s="2">
        <v>9.8766989765687558</v>
      </c>
      <c r="BU40" s="2">
        <v>2.52026179460054E-4</v>
      </c>
      <c r="BV40" s="2">
        <v>-6.9093337930669447E-5</v>
      </c>
      <c r="BW40" s="2">
        <v>-5.5756714841460485E-4</v>
      </c>
      <c r="BX40" s="2">
        <v>16.760291209357121</v>
      </c>
      <c r="BY40" s="2">
        <v>-1.2508433863124775</v>
      </c>
      <c r="BZ40" s="2">
        <v>-4.0468562792538112</v>
      </c>
      <c r="CA40" s="2">
        <v>138.80111917758745</v>
      </c>
      <c r="CB40" s="2">
        <v>4.0296085945436468</v>
      </c>
      <c r="CC40" s="2">
        <v>0</v>
      </c>
      <c r="CD40" s="2">
        <v>0.31117072362125325</v>
      </c>
      <c r="CE40" s="2">
        <v>0.05</v>
      </c>
      <c r="CF40" s="2">
        <v>0</v>
      </c>
      <c r="CG40" s="2">
        <v>4327.7196146485048</v>
      </c>
      <c r="CH40" s="2">
        <v>1.5133073562430356E-2</v>
      </c>
      <c r="CI40" s="2">
        <v>0.11700808394864942</v>
      </c>
      <c r="CJ40" s="2">
        <v>0.14633364667609752</v>
      </c>
      <c r="CK40" s="2">
        <v>3075.898023877538</v>
      </c>
      <c r="CL40" s="2">
        <v>-1466.9215946535176</v>
      </c>
      <c r="CM40" s="2">
        <v>-1608.97642922402</v>
      </c>
      <c r="CN40" s="2">
        <v>19.355955818011449</v>
      </c>
      <c r="CO40" s="2">
        <v>9.1889289866242923E-4</v>
      </c>
      <c r="CP40" s="2">
        <v>-1.9900833144692489E-4</v>
      </c>
      <c r="CQ40" s="2">
        <v>-2.1413536149524951E-3</v>
      </c>
      <c r="CR40" s="2">
        <v>61.058673279721482</v>
      </c>
      <c r="CS40" s="2">
        <v>-3.6034601146415102</v>
      </c>
      <c r="CT40" s="2">
        <v>-15.571638338140978</v>
      </c>
      <c r="CU40" s="2">
        <v>398.00287452672239</v>
      </c>
      <c r="CV40" s="2">
        <v>8.2712045034880131</v>
      </c>
      <c r="CW40" s="2">
        <v>0</v>
      </c>
    </row>
    <row r="41" spans="1:101" x14ac:dyDescent="0.3">
      <c r="A41" s="2">
        <f t="shared" si="0"/>
        <v>2035</v>
      </c>
      <c r="B41" s="17">
        <f>economy!AX81</f>
        <v>9.1104980538200958E-2</v>
      </c>
      <c r="C41" s="17">
        <f>economy!AY81</f>
        <v>0.05</v>
      </c>
      <c r="D41" s="17">
        <f>economy!AZ81</f>
        <v>0</v>
      </c>
      <c r="E41" s="17">
        <f>economy!BA81</f>
        <v>2363.9229661262957</v>
      </c>
      <c r="F41" s="17">
        <f>economy!BB81</f>
        <v>1.0289625379000156E-2</v>
      </c>
      <c r="G41" s="17">
        <f>economy!BC81</f>
        <v>6.082376687698577E-2</v>
      </c>
      <c r="H41" s="17">
        <f>economy!BD81</f>
        <v>7.699026313576382E-2</v>
      </c>
      <c r="I41" s="1">
        <f>economy!BE81</f>
        <v>1110.4094451276146</v>
      </c>
      <c r="J41" s="1">
        <f>economy!BF81</f>
        <v>-240.74941962642353</v>
      </c>
      <c r="K41" s="1">
        <f>economy!BG81</f>
        <v>-869.66002550119094</v>
      </c>
      <c r="L41" s="1">
        <f>economy!BH81</f>
        <v>10.179033258334956</v>
      </c>
      <c r="M41" s="1">
        <f>economy!BI81</f>
        <v>1.7689958493582116E-4</v>
      </c>
      <c r="N41" s="1">
        <f>economy!BJ81</f>
        <v>2.3828460705926661E-4</v>
      </c>
      <c r="O41" s="1">
        <f>economy!BK81</f>
        <v>-5.9275006177141542E-4</v>
      </c>
      <c r="P41" s="1">
        <f>economy!BL81</f>
        <v>12.022451937445672</v>
      </c>
      <c r="Q41" s="1">
        <f>economy!BM81</f>
        <v>4.4349224702355423</v>
      </c>
      <c r="R41" s="1">
        <f>economy!BN81</f>
        <v>-4.4261491615105237</v>
      </c>
      <c r="S41" s="1">
        <f>economy!BO81</f>
        <v>90.125791050754259</v>
      </c>
      <c r="T41" s="1">
        <f>economy!BP81</f>
        <v>8.3676445746296366</v>
      </c>
      <c r="U41" s="1">
        <f>economy!BQ81</f>
        <v>0</v>
      </c>
      <c r="V41" s="2">
        <v>0.05</v>
      </c>
      <c r="W41" s="2">
        <v>0.05</v>
      </c>
      <c r="X41" s="2">
        <v>0.05</v>
      </c>
      <c r="Y41" s="2">
        <v>5.000000000000001E-2</v>
      </c>
      <c r="Z41" s="2">
        <v>1.1092919287997747E-2</v>
      </c>
      <c r="AA41" s="2">
        <v>6.2798962883815951E-2</v>
      </c>
      <c r="AB41" s="2">
        <v>7.5516419012026104E-2</v>
      </c>
      <c r="AC41" s="2">
        <v>558.24544832425522</v>
      </c>
      <c r="AD41" s="2">
        <v>-284.68476648894597</v>
      </c>
      <c r="AE41" s="2">
        <v>-273.56068183530931</v>
      </c>
      <c r="AF41" s="2">
        <v>10.509586773871744</v>
      </c>
      <c r="AG41" s="2">
        <v>9.862390704697424E-5</v>
      </c>
      <c r="AH41" s="1">
        <v>2.3361865490987026E-4</v>
      </c>
      <c r="AI41" s="1">
        <v>1.8489123608027129E-4</v>
      </c>
      <c r="AJ41" s="1">
        <v>6.703298202230183</v>
      </c>
      <c r="AK41" s="1">
        <v>4.3481061834588228</v>
      </c>
      <c r="AL41" s="12">
        <v>1.3793184180243905</v>
      </c>
      <c r="AM41" s="2">
        <v>47.370698826064874</v>
      </c>
      <c r="AN41" s="2">
        <v>8.36764358140395</v>
      </c>
      <c r="AO41" s="2">
        <v>6.9584779782778599</v>
      </c>
      <c r="AP41" s="2">
        <v>0.1</v>
      </c>
      <c r="AQ41" s="2">
        <v>0.1</v>
      </c>
      <c r="AR41" s="2">
        <v>0.1</v>
      </c>
      <c r="AS41" s="2">
        <v>0.1</v>
      </c>
      <c r="AT41" s="2">
        <v>2.2187820453990405E-2</v>
      </c>
      <c r="AU41" s="2">
        <v>0.12561027178763529</v>
      </c>
      <c r="AV41" s="2">
        <v>0.15104603217911852</v>
      </c>
      <c r="AW41" s="2">
        <v>1057.310645179228</v>
      </c>
      <c r="AX41" s="2">
        <v>-539.21147330037945</v>
      </c>
      <c r="AY41" s="2">
        <v>-518.09917187884844</v>
      </c>
      <c r="AZ41" s="2">
        <v>22.188932287360903</v>
      </c>
      <c r="BA41" s="2">
        <v>3.9452647142995673E-4</v>
      </c>
      <c r="BB41" s="2">
        <v>9.3441139789634544E-4</v>
      </c>
      <c r="BC41" s="2">
        <v>7.3943025987684E-4</v>
      </c>
      <c r="BD41" s="2">
        <v>26.805439922803675</v>
      </c>
      <c r="BE41" s="2">
        <v>17.3765805650497</v>
      </c>
      <c r="BF41" s="2">
        <v>5.5124570083572806</v>
      </c>
      <c r="BG41" s="2">
        <v>100.00501100760575</v>
      </c>
      <c r="BH41" s="2">
        <v>17.664902695915607</v>
      </c>
      <c r="BI41" s="2">
        <v>14.690178859546652</v>
      </c>
      <c r="BJ41" s="2">
        <v>0.13699679140376941</v>
      </c>
      <c r="BK41" s="2">
        <v>2.5000000000000001E-2</v>
      </c>
      <c r="BL41" s="2">
        <v>0</v>
      </c>
      <c r="BM41" s="2">
        <v>2359.3174014969527</v>
      </c>
      <c r="BN41" s="2">
        <v>9.5206738567742508E-3</v>
      </c>
      <c r="BO41" s="2">
        <v>6.0788025974326969E-2</v>
      </c>
      <c r="BP41" s="2">
        <v>7.4972008779411667E-2</v>
      </c>
      <c r="BQ41" s="2">
        <v>1664.1151066549205</v>
      </c>
      <c r="BR41" s="2">
        <v>-817.27868256005343</v>
      </c>
      <c r="BS41" s="2">
        <v>-846.83642409486743</v>
      </c>
      <c r="BT41" s="2">
        <v>9.9121874803514149</v>
      </c>
      <c r="BU41" s="2">
        <v>2.5179603100725822E-4</v>
      </c>
      <c r="BV41" s="2">
        <v>-6.5578280313910106E-5</v>
      </c>
      <c r="BW41" s="2">
        <v>-5.6208021004201824E-4</v>
      </c>
      <c r="BX41" s="2">
        <v>17.110994009946729</v>
      </c>
      <c r="BY41" s="2">
        <v>-1.2209951048907093</v>
      </c>
      <c r="BZ41" s="2">
        <v>-4.1970007004093546</v>
      </c>
      <c r="CA41" s="2">
        <v>142.63043782710224</v>
      </c>
      <c r="CB41" s="2">
        <v>4.0765378219954451</v>
      </c>
      <c r="CC41" s="2">
        <v>0</v>
      </c>
      <c r="CD41" s="2">
        <v>0.31595243788737443</v>
      </c>
      <c r="CE41" s="2">
        <v>0.05</v>
      </c>
      <c r="CF41" s="2">
        <v>0</v>
      </c>
      <c r="CG41" s="2">
        <v>4396.5394666330822</v>
      </c>
      <c r="CH41" s="2">
        <v>1.4853339343800658E-2</v>
      </c>
      <c r="CI41" s="2">
        <v>0.11597058402174484</v>
      </c>
      <c r="CJ41" s="2">
        <v>0.14679051308655838</v>
      </c>
      <c r="CK41" s="2">
        <v>3129.4007375319188</v>
      </c>
      <c r="CL41" s="2">
        <v>-1468.1939973957813</v>
      </c>
      <c r="CM41" s="2">
        <v>-1661.2067401361385</v>
      </c>
      <c r="CN41" s="2">
        <v>19.407751399188793</v>
      </c>
      <c r="CO41" s="2">
        <v>9.1652758632224476E-4</v>
      </c>
      <c r="CP41" s="2">
        <v>-1.8521179561700935E-4</v>
      </c>
      <c r="CQ41" s="2">
        <v>-2.1547454732215067E-3</v>
      </c>
      <c r="CR41" s="2">
        <v>62.232663413998111</v>
      </c>
      <c r="CS41" s="2">
        <v>-3.4490472038201521</v>
      </c>
      <c r="CT41" s="2">
        <v>-16.120143717609498</v>
      </c>
      <c r="CU41" s="2">
        <v>412.83150048309409</v>
      </c>
      <c r="CV41" s="2">
        <v>8.3675319749833221</v>
      </c>
      <c r="CW41" s="2">
        <v>0</v>
      </c>
    </row>
    <row r="42" spans="1:101" x14ac:dyDescent="0.3">
      <c r="A42" s="2">
        <f t="shared" si="0"/>
        <v>2036</v>
      </c>
      <c r="B42" s="17">
        <f>economy!AX82</f>
        <v>9.2043340506042307E-2</v>
      </c>
      <c r="C42" s="17">
        <f>economy!AY82</f>
        <v>0.05</v>
      </c>
      <c r="D42" s="17">
        <f>economy!AZ82</f>
        <v>0</v>
      </c>
      <c r="E42" s="17">
        <f>economy!BA82</f>
        <v>2402.1694413871469</v>
      </c>
      <c r="F42" s="17">
        <f>economy!BB82</f>
        <v>1.0164694470554977E-2</v>
      </c>
      <c r="G42" s="17">
        <f>economy!BC82</f>
        <v>6.032739303596224E-2</v>
      </c>
      <c r="H42" s="17">
        <f>economy!BD82</f>
        <v>7.728515414295499E-2</v>
      </c>
      <c r="I42" s="1">
        <f>economy!BE82</f>
        <v>1131.5101273165283</v>
      </c>
      <c r="J42" s="1">
        <f>economy!BF82</f>
        <v>-233.43828258867782</v>
      </c>
      <c r="K42" s="1">
        <f>economy!BG82</f>
        <v>-898.07184472785036</v>
      </c>
      <c r="L42" s="1">
        <f>economy!BH82</f>
        <v>10.213626102600372</v>
      </c>
      <c r="M42" s="1">
        <f>economy!BI82</f>
        <v>1.7678638549066235E-4</v>
      </c>
      <c r="N42" s="1">
        <f>economy!BJ82</f>
        <v>2.3933449530807592E-4</v>
      </c>
      <c r="O42" s="1">
        <f>economy!BK82</f>
        <v>-5.9729950509003135E-4</v>
      </c>
      <c r="P42" s="1">
        <f>economy!BL82</f>
        <v>12.274172988909891</v>
      </c>
      <c r="Q42" s="1">
        <f>economy!BM82</f>
        <v>4.5795422834618904</v>
      </c>
      <c r="R42" s="1">
        <f>economy!BN82</f>
        <v>-4.58628501766142</v>
      </c>
      <c r="S42" s="1">
        <f>economy!BO82</f>
        <v>92.486426216381901</v>
      </c>
      <c r="T42" s="1">
        <f>economy!BP82</f>
        <v>8.4651644871442127</v>
      </c>
      <c r="U42" s="1">
        <f>economy!BQ82</f>
        <v>0</v>
      </c>
      <c r="V42" s="2">
        <v>0.05</v>
      </c>
      <c r="W42" s="2">
        <v>0.05</v>
      </c>
      <c r="X42" s="2">
        <v>0.05</v>
      </c>
      <c r="Y42" s="2">
        <v>0.05</v>
      </c>
      <c r="Z42" s="2">
        <v>1.0976214012640003E-2</v>
      </c>
      <c r="AA42" s="2">
        <v>6.2325175603413607E-2</v>
      </c>
      <c r="AB42" s="2">
        <v>7.5852743332009517E-2</v>
      </c>
      <c r="AC42" s="2">
        <v>563.72484597205596</v>
      </c>
      <c r="AD42" s="2">
        <v>-278.59740568645663</v>
      </c>
      <c r="AE42" s="2">
        <v>-285.12744028559882</v>
      </c>
      <c r="AF42" s="2">
        <v>10.551855907321405</v>
      </c>
      <c r="AG42" s="2">
        <v>9.771441272127257E-5</v>
      </c>
      <c r="AH42" s="1">
        <v>2.3480900463450179E-4</v>
      </c>
      <c r="AI42" s="1">
        <v>1.831635662209239E-4</v>
      </c>
      <c r="AJ42" s="1">
        <v>6.7848881345310588</v>
      </c>
      <c r="AK42" s="1">
        <v>4.4929754479348567</v>
      </c>
      <c r="AL42" s="12">
        <v>1.405073475684488</v>
      </c>
      <c r="AM42" s="2">
        <v>48.066919500522161</v>
      </c>
      <c r="AN42" s="2">
        <v>8.4651633991894197</v>
      </c>
      <c r="AO42" s="2">
        <v>6.9554873323009865</v>
      </c>
      <c r="AP42" s="2">
        <v>0.1</v>
      </c>
      <c r="AQ42" s="2">
        <v>0.1</v>
      </c>
      <c r="AR42" s="2">
        <v>0.1</v>
      </c>
      <c r="AS42" s="2">
        <v>0.1</v>
      </c>
      <c r="AT42" s="2">
        <v>2.1954387554064939E-2</v>
      </c>
      <c r="AU42" s="2">
        <v>0.12466256662667373</v>
      </c>
      <c r="AV42" s="2">
        <v>0.15171870644217883</v>
      </c>
      <c r="AW42" s="2">
        <v>1067.6911108364286</v>
      </c>
      <c r="AX42" s="2">
        <v>-527.68493643689158</v>
      </c>
      <c r="AY42" s="2">
        <v>-540.00617439953771</v>
      </c>
      <c r="AZ42" s="2">
        <v>22.278176658132871</v>
      </c>
      <c r="BA42" s="2">
        <v>3.9088823779389074E-4</v>
      </c>
      <c r="BB42" s="2">
        <v>9.3917578073848807E-4</v>
      </c>
      <c r="BC42" s="2">
        <v>7.32517540394773E-4</v>
      </c>
      <c r="BD42" s="2">
        <v>27.131765676604008</v>
      </c>
      <c r="BE42" s="2">
        <v>17.955474785733401</v>
      </c>
      <c r="BF42" s="2">
        <v>5.6153860211171089</v>
      </c>
      <c r="BG42" s="2">
        <v>101.47482640210559</v>
      </c>
      <c r="BH42" s="2">
        <v>17.870782915010246</v>
      </c>
      <c r="BI42" s="2">
        <v>14.683869366249345</v>
      </c>
      <c r="BJ42" s="2">
        <v>0.13850183604906136</v>
      </c>
      <c r="BK42" s="2">
        <v>2.5000000000000001E-2</v>
      </c>
      <c r="BL42" s="2">
        <v>0</v>
      </c>
      <c r="BM42" s="2">
        <v>2397.3821816441045</v>
      </c>
      <c r="BN42" s="2">
        <v>9.3998196899755075E-3</v>
      </c>
      <c r="BO42" s="2">
        <v>6.0300768746181455E-2</v>
      </c>
      <c r="BP42" s="2">
        <v>7.5270168504509655E-2</v>
      </c>
      <c r="BQ42" s="2">
        <v>1693.8682531284708</v>
      </c>
      <c r="BR42" s="2">
        <v>-819.23859236002841</v>
      </c>
      <c r="BS42" s="2">
        <v>-874.62966076844168</v>
      </c>
      <c r="BT42" s="2">
        <v>9.9473279049720205</v>
      </c>
      <c r="BU42" s="2">
        <v>2.5154279609794017E-4</v>
      </c>
      <c r="BV42" s="2">
        <v>-6.2114427407138106E-5</v>
      </c>
      <c r="BW42" s="2">
        <v>-5.6655982666972769E-4</v>
      </c>
      <c r="BX42" s="2">
        <v>17.462861237052657</v>
      </c>
      <c r="BY42" s="2">
        <v>-1.1889738843380362</v>
      </c>
      <c r="BZ42" s="2">
        <v>-4.3501140155390656</v>
      </c>
      <c r="CA42" s="2">
        <v>146.56910707446536</v>
      </c>
      <c r="CB42" s="2">
        <v>4.1240468868823239</v>
      </c>
      <c r="CC42" s="2">
        <v>0</v>
      </c>
      <c r="CD42" s="2">
        <v>0.32086234343345682</v>
      </c>
      <c r="CE42" s="2">
        <v>0.05</v>
      </c>
      <c r="CF42" s="2">
        <v>0</v>
      </c>
      <c r="CG42" s="2">
        <v>4464.9702837836085</v>
      </c>
      <c r="CH42" s="2">
        <v>1.4574474343529311E-2</v>
      </c>
      <c r="CI42" s="2">
        <v>0.11493346335205205</v>
      </c>
      <c r="CJ42" s="2">
        <v>0.14723663962903186</v>
      </c>
      <c r="CK42" s="2">
        <v>3182.7078585375484</v>
      </c>
      <c r="CL42" s="2">
        <v>-1468.5555993687315</v>
      </c>
      <c r="CM42" s="2">
        <v>-1714.1522591688172</v>
      </c>
      <c r="CN42" s="2">
        <v>19.458349778057414</v>
      </c>
      <c r="CO42" s="2">
        <v>9.1403846819610205E-4</v>
      </c>
      <c r="CP42" s="2">
        <v>-1.7163546628922886E-4</v>
      </c>
      <c r="CQ42" s="2">
        <v>-2.1678628049249396E-3</v>
      </c>
      <c r="CR42" s="2">
        <v>63.403694405926878</v>
      </c>
      <c r="CS42" s="2">
        <v>-3.285930524802938</v>
      </c>
      <c r="CT42" s="2">
        <v>-16.677287115877085</v>
      </c>
      <c r="CU42" s="2">
        <v>428.38263404726609</v>
      </c>
      <c r="CV42" s="2">
        <v>8.4650497820876822</v>
      </c>
      <c r="CW42" s="2">
        <v>0</v>
      </c>
    </row>
    <row r="43" spans="1:101" x14ac:dyDescent="0.3">
      <c r="A43" s="2">
        <f t="shared" si="0"/>
        <v>2037</v>
      </c>
      <c r="B43" s="17">
        <f>economy!AX83</f>
        <v>9.2994578389264851E-2</v>
      </c>
      <c r="C43" s="17">
        <f>economy!AY83</f>
        <v>0.05</v>
      </c>
      <c r="D43" s="17">
        <f>economy!AZ83</f>
        <v>0</v>
      </c>
      <c r="E43" s="17">
        <f>economy!BA83</f>
        <v>2440.2968621243012</v>
      </c>
      <c r="F43" s="17">
        <f>economy!BB83</f>
        <v>1.004057373226498E-2</v>
      </c>
      <c r="G43" s="17">
        <f>economy!BC83</f>
        <v>5.9831556411804591E-2</v>
      </c>
      <c r="H43" s="17">
        <f>economy!BD83</f>
        <v>7.7576181871652841E-2</v>
      </c>
      <c r="I43" s="1">
        <f>economy!BE83</f>
        <v>1152.6671218329268</v>
      </c>
      <c r="J43" s="1">
        <f>economy!BF83</f>
        <v>-225.75483298761199</v>
      </c>
      <c r="K43" s="1">
        <f>economy!BG83</f>
        <v>-926.91228884531438</v>
      </c>
      <c r="L43" s="1">
        <f>economy!BH83</f>
        <v>10.247814864445848</v>
      </c>
      <c r="M43" s="1">
        <f>economy!BI83</f>
        <v>1.766624721163569E-4</v>
      </c>
      <c r="N43" s="1">
        <f>economy!BJ83</f>
        <v>2.4033404985215049E-4</v>
      </c>
      <c r="O43" s="1">
        <f>economy!BK83</f>
        <v>-6.0180639937837573E-4</v>
      </c>
      <c r="P43" s="1">
        <f>economy!BL83</f>
        <v>12.527188082955984</v>
      </c>
      <c r="Q43" s="1">
        <f>economy!BM83</f>
        <v>4.7260799115462753</v>
      </c>
      <c r="R43" s="1">
        <f>economy!BN83</f>
        <v>-4.7494127658332665</v>
      </c>
      <c r="S43" s="1">
        <f>economy!BO83</f>
        <v>94.914020666765694</v>
      </c>
      <c r="T43" s="1">
        <f>economy!BP83</f>
        <v>8.5638879205422</v>
      </c>
      <c r="U43" s="1">
        <f>economy!BQ83</f>
        <v>0</v>
      </c>
      <c r="V43" s="2">
        <v>0.05</v>
      </c>
      <c r="W43" s="2">
        <v>0.05</v>
      </c>
      <c r="X43" s="2">
        <v>0.05</v>
      </c>
      <c r="Y43" s="2">
        <v>0.05</v>
      </c>
      <c r="Z43" s="2">
        <v>1.0860163957468649E-2</v>
      </c>
      <c r="AA43" s="2">
        <v>6.1851502064114092E-2</v>
      </c>
      <c r="AB43" s="2">
        <v>7.6185875965740585E-2</v>
      </c>
      <c r="AC43" s="2">
        <v>569.09488225952737</v>
      </c>
      <c r="AD43" s="2">
        <v>-272.13894707540913</v>
      </c>
      <c r="AE43" s="2">
        <v>-296.95593518411732</v>
      </c>
      <c r="AF43" s="2">
        <v>10.593785166826375</v>
      </c>
      <c r="AG43" s="2">
        <v>9.6807323456376385E-5</v>
      </c>
      <c r="AH43" s="1">
        <v>2.3595418988243001E-4</v>
      </c>
      <c r="AI43" s="1">
        <v>1.8142998999068496E-4</v>
      </c>
      <c r="AJ43" s="1">
        <v>6.8652866437999798</v>
      </c>
      <c r="AK43" s="1">
        <v>4.6399779017494476</v>
      </c>
      <c r="AL43" s="12">
        <v>1.4304763452519886</v>
      </c>
      <c r="AM43" s="2">
        <v>48.773596827425976</v>
      </c>
      <c r="AN43" s="2">
        <v>8.5638867394401021</v>
      </c>
      <c r="AO43" s="2">
        <v>6.9525912989372287</v>
      </c>
      <c r="AP43" s="2">
        <v>0.1</v>
      </c>
      <c r="AQ43" s="2">
        <v>0.1</v>
      </c>
      <c r="AR43" s="2">
        <v>0.1</v>
      </c>
      <c r="AS43" s="2">
        <v>0.1</v>
      </c>
      <c r="AT43" s="2">
        <v>2.1722262130496665E-2</v>
      </c>
      <c r="AU43" s="2">
        <v>0.12371507274710089</v>
      </c>
      <c r="AV43" s="2">
        <v>0.15238497734800269</v>
      </c>
      <c r="AW43" s="2">
        <v>1077.8646742869507</v>
      </c>
      <c r="AX43" s="2">
        <v>-515.45573979770109</v>
      </c>
      <c r="AY43" s="2">
        <v>-562.40893448924942</v>
      </c>
      <c r="AZ43" s="2">
        <v>22.366699947299693</v>
      </c>
      <c r="BA43" s="2">
        <v>3.8725957540333239E-4</v>
      </c>
      <c r="BB43" s="2">
        <v>9.4375953245997147E-4</v>
      </c>
      <c r="BC43" s="2">
        <v>7.2558141482492494E-4</v>
      </c>
      <c r="BD43" s="2">
        <v>27.453328253084013</v>
      </c>
      <c r="BE43" s="2">
        <v>18.542896371385527</v>
      </c>
      <c r="BF43" s="2">
        <v>5.716910090359713</v>
      </c>
      <c r="BG43" s="2">
        <v>102.96671595679847</v>
      </c>
      <c r="BH43" s="2">
        <v>18.079203649681268</v>
      </c>
      <c r="BI43" s="2">
        <v>14.677759144341834</v>
      </c>
      <c r="BJ43" s="2">
        <v>0.14002363798793158</v>
      </c>
      <c r="BK43" s="2">
        <v>2.5000000000000001E-2</v>
      </c>
      <c r="BL43" s="2">
        <v>0</v>
      </c>
      <c r="BM43" s="2">
        <v>2435.3232446387633</v>
      </c>
      <c r="BN43" s="2">
        <v>9.2797928608711854E-3</v>
      </c>
      <c r="BO43" s="2">
        <v>5.9813975128524502E-2</v>
      </c>
      <c r="BP43" s="2">
        <v>7.5564741461288429E-2</v>
      </c>
      <c r="BQ43" s="2">
        <v>1723.6025806978705</v>
      </c>
      <c r="BR43" s="2">
        <v>-820.7529650826225</v>
      </c>
      <c r="BS43" s="2">
        <v>-902.84961561524813</v>
      </c>
      <c r="BT43" s="2">
        <v>9.9820966979860248</v>
      </c>
      <c r="BU43" s="2">
        <v>2.5126661567665613E-4</v>
      </c>
      <c r="BV43" s="2">
        <v>-5.8701286424952257E-5</v>
      </c>
      <c r="BW43" s="2">
        <v>-5.7100301521113644E-4</v>
      </c>
      <c r="BX43" s="2">
        <v>17.81575236319318</v>
      </c>
      <c r="BY43" s="2">
        <v>-1.1547702203691153</v>
      </c>
      <c r="BZ43" s="2">
        <v>-4.5061660834054607</v>
      </c>
      <c r="CA43" s="2">
        <v>150.62076442384122</v>
      </c>
      <c r="CB43" s="2">
        <v>4.17214232816709</v>
      </c>
      <c r="CC43" s="2">
        <v>0</v>
      </c>
      <c r="CD43" s="2">
        <v>0.3259090457091347</v>
      </c>
      <c r="CE43" s="2">
        <v>0.05</v>
      </c>
      <c r="CF43" s="2">
        <v>0</v>
      </c>
      <c r="CG43" s="2">
        <v>4532.9827897454152</v>
      </c>
      <c r="CH43" s="2">
        <v>1.4296351637498749E-2</v>
      </c>
      <c r="CI43" s="2">
        <v>0.11389651390758342</v>
      </c>
      <c r="CJ43" s="2">
        <v>0.14767148749142317</v>
      </c>
      <c r="CK43" s="2">
        <v>3235.7953784449801</v>
      </c>
      <c r="CL43" s="2">
        <v>-1468.0015454560753</v>
      </c>
      <c r="CM43" s="2">
        <v>-1767.7938329889053</v>
      </c>
      <c r="CN43" s="2">
        <v>19.507674014871988</v>
      </c>
      <c r="CO43" s="2">
        <v>9.1142349684558721E-4</v>
      </c>
      <c r="CP43" s="2">
        <v>-1.5827644895420015E-4</v>
      </c>
      <c r="CQ43" s="2">
        <v>-2.1806868217929551E-3</v>
      </c>
      <c r="CR43" s="2">
        <v>64.570834963659848</v>
      </c>
      <c r="CS43" s="2">
        <v>-3.1140867652462529</v>
      </c>
      <c r="CT43" s="2">
        <v>-17.242772909724309</v>
      </c>
      <c r="CU43" s="2">
        <v>444.70978214579964</v>
      </c>
      <c r="CV43" s="2">
        <v>8.563771333115902</v>
      </c>
      <c r="CW43" s="2">
        <v>0</v>
      </c>
    </row>
    <row r="44" spans="1:101" x14ac:dyDescent="0.3">
      <c r="A44" s="2">
        <f t="shared" si="0"/>
        <v>2038</v>
      </c>
      <c r="B44" s="17">
        <f>economy!AX84</f>
        <v>9.3959009708211583E-2</v>
      </c>
      <c r="C44" s="17">
        <f>economy!AY84</f>
        <v>0.05</v>
      </c>
      <c r="D44" s="17">
        <f>economy!AZ84</f>
        <v>0</v>
      </c>
      <c r="E44" s="17">
        <f>economy!BA84</f>
        <v>2478.2963833348981</v>
      </c>
      <c r="F44" s="17">
        <f>economy!BB84</f>
        <v>9.9172504843360928E-3</v>
      </c>
      <c r="G44" s="17">
        <f>economy!BC84</f>
        <v>5.9336219636668359E-2</v>
      </c>
      <c r="H44" s="17">
        <f>economy!BD84</f>
        <v>7.7863194378987546E-2</v>
      </c>
      <c r="I44" s="1">
        <f>economy!BE84</f>
        <v>1173.8767293402611</v>
      </c>
      <c r="J44" s="1">
        <f>economy!BF84</f>
        <v>-217.70153811594847</v>
      </c>
      <c r="K44" s="1">
        <f>economy!BG84</f>
        <v>-956.1751912243119</v>
      </c>
      <c r="L44" s="1">
        <f>economy!BH84</f>
        <v>10.281576560121247</v>
      </c>
      <c r="M44" s="1">
        <f>economy!BI84</f>
        <v>1.7652782119039376E-4</v>
      </c>
      <c r="N44" s="1">
        <f>economy!BJ84</f>
        <v>2.4128350028958885E-4</v>
      </c>
      <c r="O44" s="1">
        <f>economy!BK84</f>
        <v>-6.0626770388999985E-4</v>
      </c>
      <c r="P44" s="1">
        <f>economy!BL84</f>
        <v>12.781415554952211</v>
      </c>
      <c r="Q44" s="1">
        <f>economy!BM84</f>
        <v>4.8744756637431346</v>
      </c>
      <c r="R44" s="1">
        <f>economy!BN84</f>
        <v>-4.9154942167306679</v>
      </c>
      <c r="S44" s="1">
        <f>economy!BO84</f>
        <v>97.410744374560835</v>
      </c>
      <c r="T44" s="1">
        <f>economy!BP84</f>
        <v>8.6638284534118508</v>
      </c>
      <c r="U44" s="1">
        <f>economy!BQ84</f>
        <v>0</v>
      </c>
      <c r="V44" s="2">
        <v>0.05</v>
      </c>
      <c r="W44" s="2">
        <v>0.05</v>
      </c>
      <c r="X44" s="2">
        <v>0.05</v>
      </c>
      <c r="Y44" s="2">
        <v>5.000000000000001E-2</v>
      </c>
      <c r="Z44" s="2">
        <v>1.0744755942490181E-2</v>
      </c>
      <c r="AA44" s="2">
        <v>6.1377896183649909E-2</v>
      </c>
      <c r="AB44" s="2">
        <v>7.6515658439713988E-2</v>
      </c>
      <c r="AC44" s="2">
        <v>574.35437041793898</v>
      </c>
      <c r="AD44" s="2">
        <v>-265.31076196721654</v>
      </c>
      <c r="AE44" s="2">
        <v>-309.04360845072262</v>
      </c>
      <c r="AF44" s="2">
        <v>10.635349704834985</v>
      </c>
      <c r="AG44" s="2">
        <v>9.590258139853403E-5</v>
      </c>
      <c r="AH44" s="1">
        <v>2.3705434784340856E-4</v>
      </c>
      <c r="AI44" s="1">
        <v>1.7969198575084239E-4</v>
      </c>
      <c r="AJ44" s="1">
        <v>6.9444486216573384</v>
      </c>
      <c r="AK44" s="1">
        <v>4.7890636154709281</v>
      </c>
      <c r="AL44" s="12">
        <v>1.4555177876275358</v>
      </c>
      <c r="AM44" s="2">
        <v>49.490885422429422</v>
      </c>
      <c r="AN44" s="2">
        <v>8.6638271805641285</v>
      </c>
      <c r="AO44" s="2">
        <v>6.9497864369908573</v>
      </c>
      <c r="AP44" s="2">
        <v>0.1</v>
      </c>
      <c r="AQ44" s="2">
        <v>0.1</v>
      </c>
      <c r="AR44" s="2">
        <v>0.1</v>
      </c>
      <c r="AS44" s="2">
        <v>0.1</v>
      </c>
      <c r="AT44" s="2">
        <v>2.1491418033518367E-2</v>
      </c>
      <c r="AU44" s="2">
        <v>0.12276769889192242</v>
      </c>
      <c r="AV44" s="2">
        <v>0.15304452825779591</v>
      </c>
      <c r="AW44" s="2">
        <v>1087.8290729413961</v>
      </c>
      <c r="AX44" s="2">
        <v>-502.52647244651502</v>
      </c>
      <c r="AY44" s="2">
        <v>-585.30260049488118</v>
      </c>
      <c r="AZ44" s="2">
        <v>22.454449803485623</v>
      </c>
      <c r="BA44" s="2">
        <v>3.8364025576122354E-4</v>
      </c>
      <c r="BB44" s="2">
        <v>9.4816318871667545E-4</v>
      </c>
      <c r="BC44" s="2">
        <v>7.1862780219078938E-4</v>
      </c>
      <c r="BD44" s="2">
        <v>27.76994699475706</v>
      </c>
      <c r="BE44" s="2">
        <v>19.138645701042933</v>
      </c>
      <c r="BF44" s="2">
        <v>5.8169923515368707</v>
      </c>
      <c r="BG44" s="2">
        <v>104.48100617867699</v>
      </c>
      <c r="BH44" s="2">
        <v>18.290193598279647</v>
      </c>
      <c r="BI44" s="2">
        <v>14.671840972754163</v>
      </c>
      <c r="BJ44" s="2">
        <v>0.14156270232387994</v>
      </c>
      <c r="BK44" s="2">
        <v>2.5000000000000001E-2</v>
      </c>
      <c r="BL44" s="2">
        <v>0</v>
      </c>
      <c r="BM44" s="2">
        <v>2473.1316731549323</v>
      </c>
      <c r="BN44" s="2">
        <v>9.16057893191706E-3</v>
      </c>
      <c r="BO44" s="2">
        <v>5.9327601730992614E-2</v>
      </c>
      <c r="BP44" s="2">
        <v>7.5855573077421662E-2</v>
      </c>
      <c r="BQ44" s="2">
        <v>1753.3112615642415</v>
      </c>
      <c r="BR44" s="2">
        <v>-821.82076723137027</v>
      </c>
      <c r="BS44" s="2">
        <v>-931.49049433287166</v>
      </c>
      <c r="BT44" s="2">
        <v>10.016470643135419</v>
      </c>
      <c r="BU44" s="2">
        <v>2.5096764105388792E-4</v>
      </c>
      <c r="BV44" s="2">
        <v>-5.5338424060164741E-5</v>
      </c>
      <c r="BW44" s="2">
        <v>-5.7540679669040569E-4</v>
      </c>
      <c r="BX44" s="2">
        <v>18.169526363826932</v>
      </c>
      <c r="BY44" s="2">
        <v>-1.1183773680221005</v>
      </c>
      <c r="BZ44" s="2">
        <v>-4.665123595422453</v>
      </c>
      <c r="CA44" s="2">
        <v>154.78919646111504</v>
      </c>
      <c r="CB44" s="2">
        <v>4.2208307562105771</v>
      </c>
      <c r="CC44" s="2">
        <v>0</v>
      </c>
      <c r="CD44" s="2">
        <v>0.33110207659406193</v>
      </c>
      <c r="CE44" s="2">
        <v>0.05</v>
      </c>
      <c r="CF44" s="2">
        <v>0</v>
      </c>
      <c r="CG44" s="2">
        <v>4600.5470828210155</v>
      </c>
      <c r="CH44" s="2">
        <v>1.4018835603376561E-2</v>
      </c>
      <c r="CI44" s="2">
        <v>0.11285952584888062</v>
      </c>
      <c r="CJ44" s="2">
        <v>0.14809449634451727</v>
      </c>
      <c r="CK44" s="2">
        <v>3288.6386039439926</v>
      </c>
      <c r="CL44" s="2">
        <v>-1466.5274389695282</v>
      </c>
      <c r="CM44" s="2">
        <v>-1822.1111649744644</v>
      </c>
      <c r="CN44" s="2">
        <v>19.55564446995481</v>
      </c>
      <c r="CO44" s="2">
        <v>9.0868034077429976E-4</v>
      </c>
      <c r="CP44" s="2">
        <v>-1.4513199899460921E-4</v>
      </c>
      <c r="CQ44" s="2">
        <v>-2.1931979847536242E-3</v>
      </c>
      <c r="CR44" s="2">
        <v>65.733111250178894</v>
      </c>
      <c r="CS44" s="2">
        <v>-2.9335006272232311</v>
      </c>
      <c r="CT44" s="2">
        <v>-17.816279063487901</v>
      </c>
      <c r="CU44" s="2">
        <v>461.87248900883617</v>
      </c>
      <c r="CV44" s="2">
        <v>8.6637101843489503</v>
      </c>
      <c r="CW44" s="2">
        <v>0</v>
      </c>
    </row>
    <row r="45" spans="1:101" x14ac:dyDescent="0.3">
      <c r="A45" s="2">
        <f t="shared" si="0"/>
        <v>2039</v>
      </c>
      <c r="B45" s="17">
        <f>economy!AX85</f>
        <v>9.4936960458548866E-2</v>
      </c>
      <c r="C45" s="17">
        <f>economy!AY85</f>
        <v>0.05</v>
      </c>
      <c r="D45" s="17">
        <f>economy!AZ85</f>
        <v>0</v>
      </c>
      <c r="E45" s="17">
        <f>economy!BA85</f>
        <v>2516.1595066462542</v>
      </c>
      <c r="F45" s="17">
        <f>economy!BB85</f>
        <v>9.7947131876676748E-3</v>
      </c>
      <c r="G45" s="17">
        <f>economy!BC85</f>
        <v>5.8841350931241543E-2</v>
      </c>
      <c r="H45" s="17">
        <f>economy!BD85</f>
        <v>7.8146042307068841E-2</v>
      </c>
      <c r="I45" s="1">
        <f>economy!BE85</f>
        <v>1195.1353814821298</v>
      </c>
      <c r="J45" s="1">
        <f>economy!BF85</f>
        <v>-209.28122469826232</v>
      </c>
      <c r="K45" s="1">
        <f>economy!BG85</f>
        <v>-985.85415678386755</v>
      </c>
      <c r="L45" s="1">
        <f>economy!BH85</f>
        <v>10.314888603520645</v>
      </c>
      <c r="M45" s="1">
        <f>economy!BI85</f>
        <v>1.7638241907721953E-4</v>
      </c>
      <c r="N45" s="1">
        <f>economy!BJ85</f>
        <v>2.4218305137106353E-4</v>
      </c>
      <c r="O45" s="1">
        <f>economy!BK85</f>
        <v>-6.1068039282581935E-4</v>
      </c>
      <c r="P45" s="1">
        <f>economy!BL85</f>
        <v>13.036773270966041</v>
      </c>
      <c r="Q45" s="1">
        <f>economy!BM85</f>
        <v>5.0246671421784335</v>
      </c>
      <c r="R45" s="1">
        <f>economy!BN85</f>
        <v>-5.0844879032716852</v>
      </c>
      <c r="S45" s="1">
        <f>economy!BO85</f>
        <v>99.978851113246222</v>
      </c>
      <c r="T45" s="1">
        <f>economy!BP85</f>
        <v>8.7649998175381842</v>
      </c>
      <c r="U45" s="1">
        <f>economy!BQ85</f>
        <v>0</v>
      </c>
      <c r="V45" s="2">
        <v>0.05</v>
      </c>
      <c r="W45" s="2">
        <v>0.05</v>
      </c>
      <c r="X45" s="2">
        <v>0.05</v>
      </c>
      <c r="Y45" s="2">
        <v>0.05</v>
      </c>
      <c r="Z45" s="2">
        <v>1.0629977988510224E-2</v>
      </c>
      <c r="AA45" s="2">
        <v>6.0904317586434054E-2</v>
      </c>
      <c r="AB45" s="2">
        <v>7.6841934199086706E-2</v>
      </c>
      <c r="AC45" s="2">
        <v>579.50220053862245</v>
      </c>
      <c r="AD45" s="2">
        <v>-258.11457572068412</v>
      </c>
      <c r="AE45" s="2">
        <v>-321.38762481793844</v>
      </c>
      <c r="AF45" s="2">
        <v>10.676524989976777</v>
      </c>
      <c r="AG45" s="2">
        <v>9.5000136681481066E-5</v>
      </c>
      <c r="AH45" s="1">
        <v>2.3810958579741851E-4</v>
      </c>
      <c r="AI45" s="1">
        <v>1.779510568451901E-4</v>
      </c>
      <c r="AJ45" s="1">
        <v>7.0223297998124314</v>
      </c>
      <c r="AK45" s="1">
        <v>4.940179867158391</v>
      </c>
      <c r="AL45" s="12">
        <v>1.480190291970239</v>
      </c>
      <c r="AM45" s="2">
        <v>50.218942134766728</v>
      </c>
      <c r="AN45" s="2">
        <v>8.764998454194064</v>
      </c>
      <c r="AO45" s="2">
        <v>6.9470693972352358</v>
      </c>
      <c r="AP45" s="2">
        <v>0.1</v>
      </c>
      <c r="AQ45" s="2">
        <v>0.1</v>
      </c>
      <c r="AR45" s="2">
        <v>0.1</v>
      </c>
      <c r="AS45" s="2">
        <v>0.1</v>
      </c>
      <c r="AT45" s="2">
        <v>2.1261831502902173E-2</v>
      </c>
      <c r="AU45" s="2">
        <v>0.121820365179562</v>
      </c>
      <c r="AV45" s="2">
        <v>0.15369704637076173</v>
      </c>
      <c r="AW45" s="2">
        <v>1097.5821906774845</v>
      </c>
      <c r="AX45" s="2">
        <v>-488.90039518283692</v>
      </c>
      <c r="AY45" s="2">
        <v>-608.68179549464742</v>
      </c>
      <c r="AZ45" s="2">
        <v>22.541374535783621</v>
      </c>
      <c r="BA45" s="2">
        <v>3.8003008217226314E-4</v>
      </c>
      <c r="BB45" s="2">
        <v>9.5238716634305583E-4</v>
      </c>
      <c r="BC45" s="2">
        <v>7.1166272110562644E-4</v>
      </c>
      <c r="BD45" s="2">
        <v>28.081444621472844</v>
      </c>
      <c r="BE45" s="2">
        <v>19.74251200065704</v>
      </c>
      <c r="BF45" s="2">
        <v>5.9156028547579078</v>
      </c>
      <c r="BG45" s="2">
        <v>106.01802828089761</v>
      </c>
      <c r="BH45" s="2">
        <v>18.503781779473293</v>
      </c>
      <c r="BI45" s="2">
        <v>14.666107819279302</v>
      </c>
      <c r="BJ45" s="2">
        <v>0.14311955093372108</v>
      </c>
      <c r="BK45" s="2">
        <v>2.5000000000000001E-2</v>
      </c>
      <c r="BL45" s="2">
        <v>0</v>
      </c>
      <c r="BM45" s="2">
        <v>2510.7988921273868</v>
      </c>
      <c r="BN45" s="2">
        <v>9.0421645902148771E-3</v>
      </c>
      <c r="BO45" s="2">
        <v>5.8841610866770623E-2</v>
      </c>
      <c r="BP45" s="2">
        <v>7.6142511099132698E-2</v>
      </c>
      <c r="BQ45" s="2">
        <v>1782.9876974915783</v>
      </c>
      <c r="BR45" s="2">
        <v>-822.44142681603512</v>
      </c>
      <c r="BS45" s="2">
        <v>-960.54627067554361</v>
      </c>
      <c r="BT45" s="2">
        <v>10.050426884423672</v>
      </c>
      <c r="BU45" s="2">
        <v>2.5064603307641599E-4</v>
      </c>
      <c r="BV45" s="2">
        <v>-5.2025462605792788E-5</v>
      </c>
      <c r="BW45" s="2">
        <v>-5.7976819964815471E-4</v>
      </c>
      <c r="BX45" s="2">
        <v>18.524041765001702</v>
      </c>
      <c r="BY45" s="2">
        <v>-1.0797913903273808</v>
      </c>
      <c r="BZ45" s="2">
        <v>-4.8269500312651905</v>
      </c>
      <c r="CA45" s="2">
        <v>159.07834546027996</v>
      </c>
      <c r="CB45" s="2">
        <v>4.2701188565264996</v>
      </c>
      <c r="CC45" s="2">
        <v>0</v>
      </c>
      <c r="CD45" s="2">
        <v>0.33645203655072548</v>
      </c>
      <c r="CE45" s="2">
        <v>0.05</v>
      </c>
      <c r="CF45" s="2">
        <v>0</v>
      </c>
      <c r="CG45" s="2">
        <v>4667.6324063696984</v>
      </c>
      <c r="CH45" s="2">
        <v>1.3741780149137959E-2</v>
      </c>
      <c r="CI45" s="2">
        <v>0.11182228502269376</v>
      </c>
      <c r="CJ45" s="2">
        <v>0.14850508034046583</v>
      </c>
      <c r="CK45" s="2">
        <v>3341.2119580468175</v>
      </c>
      <c r="CL45" s="2">
        <v>-1464.129255442364</v>
      </c>
      <c r="CM45" s="2">
        <v>-1877.0827026044531</v>
      </c>
      <c r="CN45" s="2">
        <v>19.602178297330028</v>
      </c>
      <c r="CO45" s="2">
        <v>9.0580633123523552E-4</v>
      </c>
      <c r="CP45" s="2">
        <v>-1.3219949254271858E-4</v>
      </c>
      <c r="CQ45" s="2">
        <v>-2.2053758886928219E-3</v>
      </c>
      <c r="CR45" s="2">
        <v>66.889500664440774</v>
      </c>
      <c r="CS45" s="2">
        <v>-2.7441644287702571</v>
      </c>
      <c r="CT45" s="2">
        <v>-18.397454907643304</v>
      </c>
      <c r="CU45" s="2">
        <v>479.93729614287611</v>
      </c>
      <c r="CV45" s="2">
        <v>8.7648800475468143</v>
      </c>
      <c r="CW45" s="2">
        <v>0</v>
      </c>
    </row>
    <row r="46" spans="1:101" x14ac:dyDescent="0.3">
      <c r="A46" s="2">
        <f t="shared" si="0"/>
        <v>2040</v>
      </c>
      <c r="B46" s="17">
        <f>economy!AX86</f>
        <v>9.5928766950636069E-2</v>
      </c>
      <c r="C46" s="17">
        <f>economy!AY86</f>
        <v>0.05</v>
      </c>
      <c r="D46" s="17">
        <f>economy!AZ86</f>
        <v>0</v>
      </c>
      <c r="E46" s="17">
        <f>economy!BA86</f>
        <v>2553.8780650828135</v>
      </c>
      <c r="F46" s="17">
        <f>economy!BB86</f>
        <v>9.6729514067234266E-3</v>
      </c>
      <c r="G46" s="17">
        <f>economy!BC86</f>
        <v>5.8346923960363499E-2</v>
      </c>
      <c r="H46" s="17">
        <f>economy!BD86</f>
        <v>7.8424579006921499E-2</v>
      </c>
      <c r="I46" s="1">
        <f>economy!BE86</f>
        <v>1216.439633512824</v>
      </c>
      <c r="J46" s="1">
        <f>economy!BF86</f>
        <v>-200.49707473015221</v>
      </c>
      <c r="K46" s="1">
        <f>economy!BG86</f>
        <v>-1015.9425587826719</v>
      </c>
      <c r="L46" s="1">
        <f>economy!BH86</f>
        <v>10.347728830648423</v>
      </c>
      <c r="M46" s="1">
        <f>economy!BI86</f>
        <v>1.7622626135239646E-4</v>
      </c>
      <c r="N46" s="1">
        <f>economy!BJ86</f>
        <v>2.4303288603999101E-4</v>
      </c>
      <c r="O46" s="1">
        <f>economy!BK86</f>
        <v>-6.1504145924128723E-4</v>
      </c>
      <c r="P46" s="1">
        <f>economy!BL86</f>
        <v>13.293178644306872</v>
      </c>
      <c r="Q46" s="1">
        <f>economy!BM86</f>
        <v>5.1765892506012374</v>
      </c>
      <c r="R46" s="1">
        <f>economy!BN86</f>
        <v>-5.2563490528990915</v>
      </c>
      <c r="S46" s="1">
        <f>economy!BO86</f>
        <v>102.62068170565689</v>
      </c>
      <c r="T46" s="1">
        <f>economy!BP86</f>
        <v>8.8674159049737487</v>
      </c>
      <c r="U46" s="1">
        <f>economy!BQ86</f>
        <v>0</v>
      </c>
      <c r="V46" s="2">
        <v>0.05</v>
      </c>
      <c r="W46" s="2">
        <v>0.05</v>
      </c>
      <c r="X46" s="2">
        <v>0.05</v>
      </c>
      <c r="Y46" s="2">
        <v>5.0000000000000017E-2</v>
      </c>
      <c r="Z46" s="2">
        <v>1.0515819277278394E-2</v>
      </c>
      <c r="AA46" s="2">
        <v>6.0430731467786644E-2</v>
      </c>
      <c r="AB46" s="2">
        <v>7.716454871949012E-2</v>
      </c>
      <c r="AC46" s="2">
        <v>584.53733665767072</v>
      </c>
      <c r="AD46" s="2">
        <v>-250.5524649648242</v>
      </c>
      <c r="AE46" s="2">
        <v>-333.98487169284653</v>
      </c>
      <c r="AF46" s="2">
        <v>10.717286831555967</v>
      </c>
      <c r="AG46" s="2">
        <v>9.4099947265545973E-5</v>
      </c>
      <c r="AH46" s="1">
        <v>2.3911998410469258E-4</v>
      </c>
      <c r="AI46" s="1">
        <v>1.7620872928664482E-4</v>
      </c>
      <c r="AJ46" s="1">
        <v>7.098886786422228</v>
      </c>
      <c r="AK46" s="1">
        <v>5.0932711268888005</v>
      </c>
      <c r="AL46" s="12">
        <v>1.5044881029740456</v>
      </c>
      <c r="AM46" s="2">
        <v>50.957926096699317</v>
      </c>
      <c r="AN46" s="2">
        <v>8.8674144522551011</v>
      </c>
      <c r="AO46" s="2">
        <v>6.9444369269336557</v>
      </c>
      <c r="AP46" s="2">
        <v>0.1</v>
      </c>
      <c r="AQ46" s="2">
        <v>0.1</v>
      </c>
      <c r="AR46" s="2">
        <v>0.1</v>
      </c>
      <c r="AS46" s="2">
        <v>0.1</v>
      </c>
      <c r="AT46" s="2">
        <v>2.1033481089821626E-2</v>
      </c>
      <c r="AU46" s="2">
        <v>0.12087300283824771</v>
      </c>
      <c r="AV46" s="2">
        <v>0.15434222295163125</v>
      </c>
      <c r="AW46" s="2">
        <v>1107.1220522346596</v>
      </c>
      <c r="AX46" s="2">
        <v>-474.58143518734624</v>
      </c>
      <c r="AY46" s="2">
        <v>-632.54061704731396</v>
      </c>
      <c r="AZ46" s="2">
        <v>22.627423166898854</v>
      </c>
      <c r="BA46" s="2">
        <v>3.7642888912084416E-4</v>
      </c>
      <c r="BB46" s="2">
        <v>9.5643177525145048E-4</v>
      </c>
      <c r="BC46" s="2">
        <v>7.0469228046752099E-4</v>
      </c>
      <c r="BD46" s="2">
        <v>28.387647375316007</v>
      </c>
      <c r="BE46" s="2">
        <v>20.354273281041767</v>
      </c>
      <c r="BF46" s="2">
        <v>6.0127186729854847</v>
      </c>
      <c r="BG46" s="2">
        <v>107.57811828803061</v>
      </c>
      <c r="BH46" s="2">
        <v>18.719997547491133</v>
      </c>
      <c r="BI46" s="2">
        <v>14.660552850784059</v>
      </c>
      <c r="BJ46" s="2">
        <v>0.14469472249400384</v>
      </c>
      <c r="BK46" s="2">
        <v>2.5000000000000001E-2</v>
      </c>
      <c r="BL46" s="2">
        <v>0</v>
      </c>
      <c r="BM46" s="2">
        <v>2548.316653397007</v>
      </c>
      <c r="BN46" s="2">
        <v>8.924537609382395E-3</v>
      </c>
      <c r="BO46" s="2">
        <v>5.8355970401614117E-2</v>
      </c>
      <c r="BP46" s="2">
        <v>7.642540569866943E-2</v>
      </c>
      <c r="BQ46" s="2">
        <v>1812.625509095446</v>
      </c>
      <c r="BR46" s="2">
        <v>-822.61482654443898</v>
      </c>
      <c r="BS46" s="2">
        <v>-990.01068255100699</v>
      </c>
      <c r="BT46" s="2">
        <v>10.08394294825824</v>
      </c>
      <c r="BU46" s="2">
        <v>2.5030196140124917E-4</v>
      </c>
      <c r="BV46" s="2">
        <v>-4.8762076143335769E-5</v>
      </c>
      <c r="BW46" s="2">
        <v>-5.8408426362062155E-4</v>
      </c>
      <c r="BX46" s="2">
        <v>18.879156696827614</v>
      </c>
      <c r="BY46" s="2">
        <v>-1.039011202846442</v>
      </c>
      <c r="BZ46" s="2">
        <v>-4.9916056205052772</v>
      </c>
      <c r="CA46" s="2">
        <v>163.49231639851499</v>
      </c>
      <c r="CB46" s="2">
        <v>4.3200133931708731</v>
      </c>
      <c r="CC46" s="2">
        <v>0</v>
      </c>
      <c r="CD46" s="2">
        <v>0.3419707666920288</v>
      </c>
      <c r="CE46" s="2">
        <v>0.05</v>
      </c>
      <c r="CF46" s="2">
        <v>0</v>
      </c>
      <c r="CG46" s="2">
        <v>4734.2068811465688</v>
      </c>
      <c r="CH46" s="2">
        <v>1.3465026589269168E-2</v>
      </c>
      <c r="CI46" s="2">
        <v>0.11078456999966524</v>
      </c>
      <c r="CJ46" s="2">
        <v>0.14890262325581943</v>
      </c>
      <c r="CK46" s="2">
        <v>3393.4887469972832</v>
      </c>
      <c r="CL46" s="2">
        <v>-1460.8032422087003</v>
      </c>
      <c r="CM46" s="2">
        <v>-1932.6855047885822</v>
      </c>
      <c r="CN46" s="2">
        <v>19.647188822308085</v>
      </c>
      <c r="CO46" s="2">
        <v>9.0279839914721377E-4</v>
      </c>
      <c r="CP46" s="2">
        <v>-1.1947639500442032E-4</v>
      </c>
      <c r="CQ46" s="2">
        <v>-2.2171991212464491E-3</v>
      </c>
      <c r="CR46" s="2">
        <v>68.038924360549601</v>
      </c>
      <c r="CS46" s="2">
        <v>-2.5460775783116052</v>
      </c>
      <c r="CT46" s="2">
        <v>-18.985918523359537</v>
      </c>
      <c r="CU46" s="2">
        <v>498.9789051187031</v>
      </c>
      <c r="CV46" s="2">
        <v>8.8672947967246039</v>
      </c>
      <c r="CW46" s="2">
        <v>0</v>
      </c>
    </row>
    <row r="47" spans="1:101" x14ac:dyDescent="0.3">
      <c r="A47" s="2">
        <f t="shared" si="0"/>
        <v>2041</v>
      </c>
      <c r="B47" s="17">
        <f>economy!AX87</f>
        <v>9.6934775690695127E-2</v>
      </c>
      <c r="C47" s="17">
        <f>economy!AY87</f>
        <v>0.05</v>
      </c>
      <c r="D47" s="17">
        <f>economy!AZ87</f>
        <v>0</v>
      </c>
      <c r="E47" s="17">
        <f>economy!BA87</f>
        <v>2591.4442087362972</v>
      </c>
      <c r="F47" s="17">
        <f>economy!BB87</f>
        <v>9.5519557709519993E-3</v>
      </c>
      <c r="G47" s="17">
        <f>economy!BC87</f>
        <v>5.7852917683924539E-2</v>
      </c>
      <c r="H47" s="17">
        <f>economy!BD87</f>
        <v>7.8698660661618791E-2</v>
      </c>
      <c r="I47" s="1">
        <f>economy!BE87</f>
        <v>1237.786157301141</v>
      </c>
      <c r="J47" s="1">
        <f>economy!BF87</f>
        <v>-191.3526211929115</v>
      </c>
      <c r="K47" s="1">
        <f>economy!BG87</f>
        <v>-1046.4335361082296</v>
      </c>
      <c r="L47" s="1">
        <f>economy!BH87</f>
        <v>10.380075522176044</v>
      </c>
      <c r="M47" s="1">
        <f>economy!BI87</f>
        <v>1.7605935210791222E-4</v>
      </c>
      <c r="N47" s="1">
        <f>economy!BJ87</f>
        <v>2.4383316838495056E-4</v>
      </c>
      <c r="O47" s="1">
        <f>economy!BK87</f>
        <v>-6.1934791899326258E-4</v>
      </c>
      <c r="P47" s="1">
        <f>economy!BL87</f>
        <v>13.550548655707228</v>
      </c>
      <c r="Q47" s="1">
        <f>economy!BM87</f>
        <v>5.3301742102576029</v>
      </c>
      <c r="R47" s="1">
        <f>economy!BN87</f>
        <v>-5.4310295668705786</v>
      </c>
      <c r="S47" s="1">
        <f>economy!BO87</f>
        <v>105.33866744384305</v>
      </c>
      <c r="T47" s="1">
        <f>economy!BP87</f>
        <v>8.9710907744419046</v>
      </c>
      <c r="U47" s="1">
        <f>economy!BQ87</f>
        <v>0</v>
      </c>
      <c r="V47" s="2">
        <v>0.05</v>
      </c>
      <c r="W47" s="2">
        <v>0.05</v>
      </c>
      <c r="X47" s="2">
        <v>0.05</v>
      </c>
      <c r="Y47" s="2">
        <v>0.05</v>
      </c>
      <c r="Z47" s="2">
        <v>1.0402270111003814E-2</v>
      </c>
      <c r="AA47" s="2">
        <v>5.9957108454924163E-2</v>
      </c>
      <c r="AB47" s="2">
        <v>7.7483349621141825E-2</v>
      </c>
      <c r="AC47" s="2">
        <v>589.45881409024025</v>
      </c>
      <c r="AD47" s="2">
        <v>-242.62685474528143</v>
      </c>
      <c r="AE47" s="2">
        <v>-346.83195934495922</v>
      </c>
      <c r="AF47" s="2">
        <v>10.7576114024747</v>
      </c>
      <c r="AG47" s="2">
        <v>9.3201978763809805E-5</v>
      </c>
      <c r="AH47" s="1">
        <v>2.4008559912168788E-4</v>
      </c>
      <c r="AI47" s="1">
        <v>1.7446654936020849E-4</v>
      </c>
      <c r="AJ47" s="1">
        <v>7.1740771032679174</v>
      </c>
      <c r="AK47" s="1">
        <v>5.2482790478644059</v>
      </c>
      <c r="AL47" s="12">
        <v>1.528407245191288</v>
      </c>
      <c r="AM47" s="2">
        <v>51.707998771801741</v>
      </c>
      <c r="AN47" s="2">
        <v>8.9710892333661238</v>
      </c>
      <c r="AO47" s="2">
        <v>6.9418858729485136</v>
      </c>
      <c r="AP47" s="2">
        <v>0.1</v>
      </c>
      <c r="AQ47" s="2">
        <v>0.1</v>
      </c>
      <c r="AR47" s="2">
        <v>0.1</v>
      </c>
      <c r="AS47" s="2">
        <v>0.1</v>
      </c>
      <c r="AT47" s="2">
        <v>2.0806347577230946E-2</v>
      </c>
      <c r="AU47" s="2">
        <v>0.11992555393306596</v>
      </c>
      <c r="AV47" s="2">
        <v>0.1549797535624238</v>
      </c>
      <c r="AW47" s="2">
        <v>1116.4468180892966</v>
      </c>
      <c r="AX47" s="2">
        <v>-459.57418052814154</v>
      </c>
      <c r="AY47" s="2">
        <v>-656.87263756115419</v>
      </c>
      <c r="AZ47" s="2">
        <v>22.712545482820644</v>
      </c>
      <c r="BA47" s="2">
        <v>3.7283654159416462E-4</v>
      </c>
      <c r="BB47" s="2">
        <v>9.6029723004604822E-4</v>
      </c>
      <c r="BC47" s="2">
        <v>6.9772266982151467E-4</v>
      </c>
      <c r="BD47" s="2">
        <v>28.688385168823277</v>
      </c>
      <c r="BE47" s="2">
        <v>20.973696302199315</v>
      </c>
      <c r="BF47" s="2">
        <v>6.1083239984016879</v>
      </c>
      <c r="BG47" s="2">
        <v>109.16161713877985</v>
      </c>
      <c r="BH47" s="2">
        <v>18.938870605923739</v>
      </c>
      <c r="BI47" s="2">
        <v>14.655169440356822</v>
      </c>
      <c r="BJ47" s="2">
        <v>0.14628877258710668</v>
      </c>
      <c r="BK47" s="2">
        <v>2.5000000000000001E-2</v>
      </c>
      <c r="BL47" s="2">
        <v>0</v>
      </c>
      <c r="BM47" s="2">
        <v>2585.6770212438055</v>
      </c>
      <c r="BN47" s="2">
        <v>8.8076868101182957E-3</v>
      </c>
      <c r="BO47" s="2">
        <v>5.7870653599594389E-2</v>
      </c>
      <c r="BP47" s="2">
        <v>7.6704109582545088E-2</v>
      </c>
      <c r="BQ47" s="2">
        <v>1842.2185257300096</v>
      </c>
      <c r="BR47" s="2">
        <v>-822.34129714225946</v>
      </c>
      <c r="BS47" s="2">
        <v>-1019.8772285877506</v>
      </c>
      <c r="BT47" s="2">
        <v>10.116996763938738</v>
      </c>
      <c r="BU47" s="2">
        <v>2.4993560386225774E-4</v>
      </c>
      <c r="BV47" s="2">
        <v>-4.5547986806452798E-5</v>
      </c>
      <c r="BW47" s="2">
        <v>-5.8835204268510859E-4</v>
      </c>
      <c r="BX47" s="2">
        <v>19.234728952612066</v>
      </c>
      <c r="BY47" s="2">
        <v>-0.99603861373635927</v>
      </c>
      <c r="BZ47" s="2">
        <v>-5.1590473106185408</v>
      </c>
      <c r="CA47" s="2">
        <v>168.03538440582341</v>
      </c>
      <c r="CB47" s="2">
        <v>4.3705212118122896</v>
      </c>
      <c r="CC47" s="2">
        <v>0</v>
      </c>
      <c r="CD47" s="2">
        <v>0.34767155856315701</v>
      </c>
      <c r="CE47" s="2">
        <v>0.05</v>
      </c>
      <c r="CF47" s="2">
        <v>0</v>
      </c>
      <c r="CG47" s="2">
        <v>4800.2371894705575</v>
      </c>
      <c r="CH47" s="2">
        <v>1.3188401081404077E-2</v>
      </c>
      <c r="CI47" s="2">
        <v>0.10974614854306423</v>
      </c>
      <c r="CJ47" s="2">
        <v>0.14928647256143496</v>
      </c>
      <c r="CK47" s="2">
        <v>3445.4408839148564</v>
      </c>
      <c r="CL47" s="2">
        <v>-1456.5457999464347</v>
      </c>
      <c r="CM47" s="2">
        <v>-1988.8950839684214</v>
      </c>
      <c r="CN47" s="2">
        <v>19.690584775077006</v>
      </c>
      <c r="CO47" s="2">
        <v>8.9965299947715818E-4</v>
      </c>
      <c r="CP47" s="2">
        <v>-1.0696022657298966E-4</v>
      </c>
      <c r="CQ47" s="2">
        <v>-2.2286450889836074E-3</v>
      </c>
      <c r="CR47" s="2">
        <v>69.18023818251811</v>
      </c>
      <c r="CS47" s="2">
        <v>-2.3392458928373503</v>
      </c>
      <c r="CT47" s="2">
        <v>-19.581253629807051</v>
      </c>
      <c r="CU47" s="2">
        <v>519.08159719405216</v>
      </c>
      <c r="CV47" s="2">
        <v>8.9709684742833851</v>
      </c>
      <c r="CW47" s="2">
        <v>0</v>
      </c>
    </row>
    <row r="48" spans="1:101" x14ac:dyDescent="0.3">
      <c r="A48" s="2">
        <f t="shared" si="0"/>
        <v>2042</v>
      </c>
      <c r="B48" s="17">
        <f>economy!AX88</f>
        <v>9.7955343301867559E-2</v>
      </c>
      <c r="C48" s="17">
        <f>economy!AY88</f>
        <v>0.05</v>
      </c>
      <c r="D48" s="17">
        <f>economy!AZ88</f>
        <v>0</v>
      </c>
      <c r="E48" s="17">
        <f>economy!BA88</f>
        <v>2628.8503912950114</v>
      </c>
      <c r="F48" s="17">
        <f>economy!BB88</f>
        <v>9.4317179351478334E-3</v>
      </c>
      <c r="G48" s="17">
        <f>economy!BC88</f>
        <v>5.7359316204154027E-2</v>
      </c>
      <c r="H48" s="17">
        <f>economy!BD88</f>
        <v>7.8968146408476381E-2</v>
      </c>
      <c r="I48" s="1">
        <f>economy!BE88</f>
        <v>1259.1717346985988</v>
      </c>
      <c r="J48" s="1">
        <f>economy!BF88</f>
        <v>-181.85174360414601</v>
      </c>
      <c r="K48" s="1">
        <f>economy!BG88</f>
        <v>-1077.3199910944522</v>
      </c>
      <c r="L48" s="1">
        <f>economy!BH88</f>
        <v>10.411907424341532</v>
      </c>
      <c r="M48" s="1">
        <f>economy!BI88</f>
        <v>1.7588170333193861E-4</v>
      </c>
      <c r="N48" s="1">
        <f>economy!BJ88</f>
        <v>2.4458404650072769E-4</v>
      </c>
      <c r="O48" s="1">
        <f>economy!BK88</f>
        <v>-6.2359681471905635E-4</v>
      </c>
      <c r="P48" s="1">
        <f>economy!BL88</f>
        <v>13.80879987712404</v>
      </c>
      <c r="Q48" s="1">
        <f>economy!BM88</f>
        <v>5.4853515830137418</v>
      </c>
      <c r="R48" s="1">
        <f>economy!BN88</f>
        <v>-5.6084780068339413</v>
      </c>
      <c r="S48" s="1">
        <f>economy!BO88</f>
        <v>108.13533368909556</v>
      </c>
      <c r="T48" s="1">
        <f>economy!BP88</f>
        <v>9.0760386571584437</v>
      </c>
      <c r="U48" s="1">
        <f>economy!BQ88</f>
        <v>0</v>
      </c>
      <c r="V48" s="2">
        <v>0.05</v>
      </c>
      <c r="W48" s="2">
        <v>0.05</v>
      </c>
      <c r="X48" s="2">
        <v>0.05</v>
      </c>
      <c r="Y48" s="2">
        <v>5.000000000000001E-2</v>
      </c>
      <c r="Z48" s="2">
        <v>1.0289321871539733E-2</v>
      </c>
      <c r="AA48" s="2">
        <v>5.9483424465627967E-2</v>
      </c>
      <c r="AB48" s="2">
        <v>7.779818678500719E-2</v>
      </c>
      <c r="AC48" s="2">
        <v>594.26573699377718</v>
      </c>
      <c r="AD48" s="2">
        <v>-234.34051555262209</v>
      </c>
      <c r="AE48" s="2">
        <v>-359.92522144115509</v>
      </c>
      <c r="AF48" s="2">
        <v>10.79747526082979</v>
      </c>
      <c r="AG48" s="2">
        <v>9.230620425778276E-5</v>
      </c>
      <c r="AH48" s="1">
        <v>2.4100646604047291E-4</v>
      </c>
      <c r="AI48" s="1">
        <v>1.7272608114658527E-4</v>
      </c>
      <c r="AJ48" s="1">
        <v>7.2478592235773949</v>
      </c>
      <c r="AK48" s="1">
        <v>5.4051424643083283</v>
      </c>
      <c r="AL48" s="12">
        <v>1.5519455442130263</v>
      </c>
      <c r="AM48" s="2">
        <v>52.469324002272735</v>
      </c>
      <c r="AN48" s="2">
        <v>9.0760370286591581</v>
      </c>
      <c r="AO48" s="2">
        <v>6.9394131836698643</v>
      </c>
      <c r="AP48" s="2">
        <v>0.1</v>
      </c>
      <c r="AQ48" s="2">
        <v>0.1</v>
      </c>
      <c r="AR48" s="2">
        <v>0.1</v>
      </c>
      <c r="AS48" s="2">
        <v>0.1</v>
      </c>
      <c r="AT48" s="2">
        <v>2.0580413899387313E-2</v>
      </c>
      <c r="AU48" s="2">
        <v>0.11897797108761402</v>
      </c>
      <c r="AV48" s="2">
        <v>0.15560933829796272</v>
      </c>
      <c r="AW48" s="2">
        <v>1125.5547797707397</v>
      </c>
      <c r="AX48" s="2">
        <v>-443.88387444800264</v>
      </c>
      <c r="AY48" s="2">
        <v>-681.67090532273596</v>
      </c>
      <c r="AZ48" s="2">
        <v>22.796692079553445</v>
      </c>
      <c r="BA48" s="2">
        <v>3.6925293436073682E-4</v>
      </c>
      <c r="BB48" s="2">
        <v>9.6398366133976883E-4</v>
      </c>
      <c r="BC48" s="2">
        <v>6.9076014940627371E-4</v>
      </c>
      <c r="BD48" s="2">
        <v>28.983491735826423</v>
      </c>
      <c r="BE48" s="2">
        <v>21.60053656485309</v>
      </c>
      <c r="BF48" s="2">
        <v>6.2024102261837069</v>
      </c>
      <c r="BG48" s="2">
        <v>110.76887078656915</v>
      </c>
      <c r="BH48" s="2">
        <v>19.160431020265278</v>
      </c>
      <c r="BI48" s="2">
        <v>14.649951171890503</v>
      </c>
      <c r="BJ48" s="2">
        <v>0.14790227388466912</v>
      </c>
      <c r="BK48" s="2">
        <v>2.5000000000000001E-2</v>
      </c>
      <c r="BL48" s="2">
        <v>0</v>
      </c>
      <c r="BM48" s="2">
        <v>2622.872358762831</v>
      </c>
      <c r="BN48" s="2">
        <v>8.6916020198243987E-3</v>
      </c>
      <c r="BO48" s="2">
        <v>5.7385638966506468E-2</v>
      </c>
      <c r="BP48" s="2">
        <v>7.6978478100297731E-2</v>
      </c>
      <c r="BQ48" s="2">
        <v>1871.7607759482939</v>
      </c>
      <c r="BR48" s="2">
        <v>-821.62161074453422</v>
      </c>
      <c r="BS48" s="2">
        <v>-1050.1391652037603</v>
      </c>
      <c r="BT48" s="2">
        <v>10.149566682720531</v>
      </c>
      <c r="BU48" s="2">
        <v>2.4954714591942083E-4</v>
      </c>
      <c r="BV48" s="2">
        <v>-4.2382961126890195E-5</v>
      </c>
      <c r="BW48" s="2">
        <v>-5.9256860906380159E-4</v>
      </c>
      <c r="BX48" s="2">
        <v>19.59061605345839</v>
      </c>
      <c r="BY48" s="2">
        <v>-0.95087835900845408</v>
      </c>
      <c r="BZ48" s="2">
        <v>-5.3292287416860171</v>
      </c>
      <c r="CA48" s="2">
        <v>172.71200267735827</v>
      </c>
      <c r="CB48" s="2">
        <v>4.4216492425240741</v>
      </c>
      <c r="CC48" s="2">
        <v>0</v>
      </c>
      <c r="CD48" s="2">
        <v>0.35356941193586311</v>
      </c>
      <c r="CE48" s="2">
        <v>0.05</v>
      </c>
      <c r="CF48" s="2">
        <v>0</v>
      </c>
      <c r="CG48" s="2">
        <v>4865.6881980404178</v>
      </c>
      <c r="CH48" s="2">
        <v>1.2911711508847488E-2</v>
      </c>
      <c r="CI48" s="2">
        <v>0.10870677335933722</v>
      </c>
      <c r="CJ48" s="2">
        <v>0.14965593213446854</v>
      </c>
      <c r="CK48" s="2">
        <v>3497.0385574349029</v>
      </c>
      <c r="CL48" s="2">
        <v>-1451.3533412183706</v>
      </c>
      <c r="CM48" s="2">
        <v>-2045.6852162165317</v>
      </c>
      <c r="CN48" s="2">
        <v>19.732269343468754</v>
      </c>
      <c r="CO48" s="2">
        <v>8.9636601964497402E-4</v>
      </c>
      <c r="CP48" s="2">
        <v>-9.4648523826458466E-5</v>
      </c>
      <c r="CQ48" s="2">
        <v>-2.2396898023036653E-3</v>
      </c>
      <c r="CR48" s="2">
        <v>70.312221593792586</v>
      </c>
      <c r="CS48" s="2">
        <v>-2.1236807220888814</v>
      </c>
      <c r="CT48" s="2">
        <v>-20.183005839168356</v>
      </c>
      <c r="CU48" s="2">
        <v>540.34098137567946</v>
      </c>
      <c r="CV48" s="2">
        <v>9.0759152965760812</v>
      </c>
      <c r="CW48" s="2">
        <v>0</v>
      </c>
    </row>
    <row r="49" spans="1:101" x14ac:dyDescent="0.3">
      <c r="A49" s="2">
        <f t="shared" si="0"/>
        <v>2043</v>
      </c>
      <c r="B49" s="17">
        <f>economy!AX89</f>
        <v>9.8990836483438524E-2</v>
      </c>
      <c r="C49" s="17">
        <f>economy!AY89</f>
        <v>0.05</v>
      </c>
      <c r="D49" s="17">
        <f>economy!AZ89</f>
        <v>0</v>
      </c>
      <c r="E49" s="17">
        <f>economy!BA89</f>
        <v>2666.0893573883504</v>
      </c>
      <c r="F49" s="17">
        <f>economy!BB89</f>
        <v>9.3122305390736515E-3</v>
      </c>
      <c r="G49" s="17">
        <f>economy!BC89</f>
        <v>5.6866108610198723E-2</v>
      </c>
      <c r="H49" s="17">
        <f>economy!BD89</f>
        <v>7.9232898460110848E-2</v>
      </c>
      <c r="I49" s="1">
        <f>economy!BE89</f>
        <v>1280.5932512619997</v>
      </c>
      <c r="J49" s="1">
        <f>economy!BF89</f>
        <v>-171.99866336820003</v>
      </c>
      <c r="K49" s="1">
        <f>economy!BG89</f>
        <v>-1108.5945878937996</v>
      </c>
      <c r="L49" s="1">
        <f>economy!BH89</f>
        <v>10.443203768400123</v>
      </c>
      <c r="M49" s="1">
        <f>economy!BI89</f>
        <v>1.756933343566189E-4</v>
      </c>
      <c r="N49" s="1">
        <f>economy!BJ89</f>
        <v>2.4528565525529553E-4</v>
      </c>
      <c r="O49" s="1">
        <f>economy!BK89</f>
        <v>-6.2778521983902367E-4</v>
      </c>
      <c r="P49" s="1">
        <f>economy!BL89</f>
        <v>14.067848499115778</v>
      </c>
      <c r="Q49" s="1">
        <f>economy!BM89</f>
        <v>5.6420483018292193</v>
      </c>
      <c r="R49" s="1">
        <f>economy!BN89</f>
        <v>-5.7886395889602538</v>
      </c>
      <c r="S49" s="1">
        <f>economy!BO89</f>
        <v>111.01330366159114</v>
      </c>
      <c r="T49" s="1">
        <f>economy!BP89</f>
        <v>9.1822739621462119</v>
      </c>
      <c r="U49" s="1">
        <f>economy!BQ89</f>
        <v>0</v>
      </c>
      <c r="V49" s="2">
        <v>0.05</v>
      </c>
      <c r="W49" s="2">
        <v>0.05</v>
      </c>
      <c r="X49" s="2">
        <v>0.05</v>
      </c>
      <c r="Y49" s="2">
        <v>5.000000000000001E-2</v>
      </c>
      <c r="Z49" s="2">
        <v>1.017696697947581E-2</v>
      </c>
      <c r="AA49" s="2">
        <v>5.9009660565312809E-2</v>
      </c>
      <c r="AB49" s="2">
        <v>7.8108912470718161E-2</v>
      </c>
      <c r="AC49" s="2">
        <v>598.95727614088878</v>
      </c>
      <c r="AD49" s="2">
        <v>-225.69656019358462</v>
      </c>
      <c r="AE49" s="2">
        <v>-373.2607159473045</v>
      </c>
      <c r="AF49" s="2">
        <v>10.836855370384098</v>
      </c>
      <c r="AG49" s="2">
        <v>9.141260410462403E-5</v>
      </c>
      <c r="AH49" s="1">
        <v>2.4188260164978475E-4</v>
      </c>
      <c r="AI49" s="1">
        <v>1.7098890397135075E-4</v>
      </c>
      <c r="AJ49" s="1">
        <v>7.3201926103205111</v>
      </c>
      <c r="AK49" s="1">
        <v>5.5637973963360352</v>
      </c>
      <c r="AL49" s="12">
        <v>1.5751026445167808</v>
      </c>
      <c r="AM49" s="2">
        <v>53.242068055438843</v>
      </c>
      <c r="AN49" s="2">
        <v>9.1822722470922375</v>
      </c>
      <c r="AO49" s="2">
        <v>6.9370159099620494</v>
      </c>
      <c r="AP49" s="2">
        <v>0.1</v>
      </c>
      <c r="AQ49" s="2">
        <v>0.1</v>
      </c>
      <c r="AR49" s="2">
        <v>0.1</v>
      </c>
      <c r="AS49" s="2">
        <v>0.1</v>
      </c>
      <c r="AT49" s="2">
        <v>2.0355665061016458E-2</v>
      </c>
      <c r="AU49" s="2">
        <v>0.11803021720177935</v>
      </c>
      <c r="AV49" s="2">
        <v>0.15623068202457574</v>
      </c>
      <c r="AW49" s="2">
        <v>1134.4443555811056</v>
      </c>
      <c r="AX49" s="2">
        <v>-427.51640935832972</v>
      </c>
      <c r="AY49" s="2">
        <v>-706.92794622277563</v>
      </c>
      <c r="AZ49" s="2">
        <v>22.87981440734465</v>
      </c>
      <c r="BA49" s="2">
        <v>3.6567799121270048E-4</v>
      </c>
      <c r="BB49" s="2">
        <v>9.6749112676566612E-4</v>
      </c>
      <c r="BC49" s="2">
        <v>6.8381103990510536E-4</v>
      </c>
      <c r="BD49" s="2">
        <v>29.272804784221464</v>
      </c>
      <c r="BE49" s="2">
        <v>22.234538329935173</v>
      </c>
      <c r="BF49" s="2">
        <v>6.2949760249324607</v>
      </c>
      <c r="BG49" s="2">
        <v>112.40023029835683</v>
      </c>
      <c r="BH49" s="2">
        <v>19.384709229358034</v>
      </c>
      <c r="BI49" s="2">
        <v>14.644891842529086</v>
      </c>
      <c r="BJ49" s="2">
        <v>0.14953581640656002</v>
      </c>
      <c r="BK49" s="2">
        <v>2.5000000000000001E-2</v>
      </c>
      <c r="BL49" s="2">
        <v>0</v>
      </c>
      <c r="BM49" s="2">
        <v>2659.8953150381249</v>
      </c>
      <c r="BN49" s="2">
        <v>8.5762740315818327E-3</v>
      </c>
      <c r="BO49" s="2">
        <v>5.6900910091687289E-2</v>
      </c>
      <c r="BP49" s="2">
        <v>7.7248369353476648E-2</v>
      </c>
      <c r="BQ49" s="2">
        <v>1901.2464785097411</v>
      </c>
      <c r="BR49" s="2">
        <v>-820.45697430616769</v>
      </c>
      <c r="BS49" s="2">
        <v>-1080.7895042035734</v>
      </c>
      <c r="BT49" s="2">
        <v>10.1816314956429</v>
      </c>
      <c r="BU49" s="2">
        <v>2.4913678018131534E-4</v>
      </c>
      <c r="BV49" s="2">
        <v>-3.9266806467791622E-5</v>
      </c>
      <c r="BW49" s="2">
        <v>-5.967310567771151E-4</v>
      </c>
      <c r="BX49" s="2">
        <v>19.946675318098684</v>
      </c>
      <c r="BY49" s="2">
        <v>-0.90353813266641292</v>
      </c>
      <c r="BZ49" s="2">
        <v>-5.5021002280796889</v>
      </c>
      <c r="CA49" s="2">
        <v>177.52681087906987</v>
      </c>
      <c r="CB49" s="2">
        <v>4.4734045023342892</v>
      </c>
      <c r="CC49" s="2">
        <v>0</v>
      </c>
      <c r="CD49" s="2">
        <v>0.35968135436641907</v>
      </c>
      <c r="CE49" s="2">
        <v>0.05</v>
      </c>
      <c r="CF49" s="2">
        <v>0</v>
      </c>
      <c r="CG49" s="2">
        <v>4930.5225020261059</v>
      </c>
      <c r="CH49" s="2">
        <v>1.2634743657234522E-2</v>
      </c>
      <c r="CI49" s="2">
        <v>0.10766617693182928</v>
      </c>
      <c r="CJ49" s="2">
        <v>0.15001025323584696</v>
      </c>
      <c r="CK49" s="2">
        <v>3548.2498298531482</v>
      </c>
      <c r="CL49" s="2">
        <v>-1445.2221194794763</v>
      </c>
      <c r="CM49" s="2">
        <v>-2103.0277103736726</v>
      </c>
      <c r="CN49" s="2">
        <v>19.772138995960955</v>
      </c>
      <c r="CO49" s="2">
        <v>8.9293266741292455E-4</v>
      </c>
      <c r="CP49" s="2">
        <v>-8.2538796193304051E-5</v>
      </c>
      <c r="CQ49" s="2">
        <v>-2.2503076075882943E-3</v>
      </c>
      <c r="CR49" s="2">
        <v>71.433564046512615</v>
      </c>
      <c r="CS49" s="2">
        <v>-1.8993978291930609</v>
      </c>
      <c r="CT49" s="2">
        <v>-20.79067810093289</v>
      </c>
      <c r="CU49" s="2">
        <v>562.86616695355394</v>
      </c>
      <c r="CV49" s="2">
        <v>9.1821496589778757</v>
      </c>
      <c r="CW49" s="2">
        <v>0</v>
      </c>
    </row>
    <row r="50" spans="1:101" x14ac:dyDescent="0.3">
      <c r="A50" s="2">
        <f t="shared" si="0"/>
        <v>2044</v>
      </c>
      <c r="B50" s="17">
        <f>economy!AX90</f>
        <v>0.10004163200670302</v>
      </c>
      <c r="C50" s="17">
        <f>economy!AY90</f>
        <v>0.05</v>
      </c>
      <c r="D50" s="17">
        <f>economy!AZ90</f>
        <v>0</v>
      </c>
      <c r="E50" s="17">
        <f>economy!BA90</f>
        <v>2703.1541307030602</v>
      </c>
      <c r="F50" s="17">
        <f>economy!BB90</f>
        <v>9.1934871666100784E-3</v>
      </c>
      <c r="G50" s="17">
        <f>economy!BC90</f>
        <v>5.6373288820709876E-2</v>
      </c>
      <c r="H50" s="17">
        <f>economy!BD90</f>
        <v>7.9492782224142605E-2</v>
      </c>
      <c r="I50" s="1">
        <f>economy!BE90</f>
        <v>1302.0476903195713</v>
      </c>
      <c r="J50" s="1">
        <f>economy!BF90</f>
        <v>-161.7979388932938</v>
      </c>
      <c r="K50" s="1">
        <f>economy!BG90</f>
        <v>-1140.249751426278</v>
      </c>
      <c r="L50" s="1">
        <f>economy!BH90</f>
        <v>10.47394428879722</v>
      </c>
      <c r="M50" s="1">
        <f>economy!BI90</f>
        <v>1.7549427136780802E-4</v>
      </c>
      <c r="N50" s="1">
        <f>economy!BJ90</f>
        <v>2.4593811896078156E-4</v>
      </c>
      <c r="O50" s="1">
        <f>economy!BK90</f>
        <v>-6.3191024257349608E-4</v>
      </c>
      <c r="P50" s="1">
        <f>economy!BL90</f>
        <v>14.327610361730152</v>
      </c>
      <c r="Q50" s="1">
        <f>economy!BM90</f>
        <v>5.8001887086546704</v>
      </c>
      <c r="R50" s="1">
        <f>economy!BN90</f>
        <v>-5.9714561858768551</v>
      </c>
      <c r="S50" s="1">
        <f>economy!BO90</f>
        <v>113.97530242976646</v>
      </c>
      <c r="T50" s="1">
        <f>economy!BP90</f>
        <v>9.2898112811092588</v>
      </c>
      <c r="U50" s="1">
        <f>economy!BQ90</f>
        <v>0</v>
      </c>
      <c r="V50" s="2">
        <v>0.05</v>
      </c>
      <c r="W50" s="2">
        <v>0.05</v>
      </c>
      <c r="X50" s="2">
        <v>0.05</v>
      </c>
      <c r="Y50" s="2">
        <v>4.9999999999999996E-2</v>
      </c>
      <c r="Z50" s="2">
        <v>1.0065198853325652E-2</v>
      </c>
      <c r="AA50" s="2">
        <v>5.853580282304751E-2</v>
      </c>
      <c r="AB50" s="2">
        <v>7.841538143593417E-2</v>
      </c>
      <c r="AC50" s="2">
        <v>603.53266688393046</v>
      </c>
      <c r="AD50" s="2">
        <v>-216.69844046905035</v>
      </c>
      <c r="AE50" s="2">
        <v>-386.83422641488022</v>
      </c>
      <c r="AF50" s="2">
        <v>10.875729120075921</v>
      </c>
      <c r="AG50" s="2">
        <v>9.0521165737557748E-5</v>
      </c>
      <c r="AH50" s="1">
        <v>2.427140070166055E-4</v>
      </c>
      <c r="AI50" s="1">
        <v>1.6925660978503682E-4</v>
      </c>
      <c r="AJ50" s="1">
        <v>7.39103775480294</v>
      </c>
      <c r="AK50" s="1">
        <v>5.7241770619694039</v>
      </c>
      <c r="AL50" s="12">
        <v>1.5978800237946671</v>
      </c>
      <c r="AM50" s="2">
        <v>54.026399669602462</v>
      </c>
      <c r="AN50" s="2">
        <v>9.2898094803218303</v>
      </c>
      <c r="AO50" s="2">
        <v>6.9346912052971756</v>
      </c>
      <c r="AP50" s="2">
        <v>0.1</v>
      </c>
      <c r="AQ50" s="2">
        <v>0.1</v>
      </c>
      <c r="AR50" s="2">
        <v>0.1</v>
      </c>
      <c r="AS50" s="2">
        <v>0.10000000000000002</v>
      </c>
      <c r="AT50" s="2">
        <v>2.0132088056518092E-2</v>
      </c>
      <c r="AU50" s="2">
        <v>0.11708226516682663</v>
      </c>
      <c r="AV50" s="2">
        <v>0.15684349462137098</v>
      </c>
      <c r="AW50" s="2">
        <v>1143.1140866843671</v>
      </c>
      <c r="AX50" s="2">
        <v>-410.47832047052526</v>
      </c>
      <c r="AY50" s="2">
        <v>-732.63576621384175</v>
      </c>
      <c r="AZ50" s="2">
        <v>22.961864812765821</v>
      </c>
      <c r="BA50" s="2">
        <v>3.6211166417882211E-4</v>
      </c>
      <c r="BB50" s="2">
        <v>9.7081962167702251E-4</v>
      </c>
      <c r="BC50" s="2">
        <v>6.7688171192301712E-4</v>
      </c>
      <c r="BD50" s="2">
        <v>29.556166149961236</v>
      </c>
      <c r="BE50" s="2">
        <v>22.87543466669112</v>
      </c>
      <c r="BF50" s="2">
        <v>6.3860273930075095</v>
      </c>
      <c r="BG50" s="2">
        <v>114.05605195200576</v>
      </c>
      <c r="BH50" s="2">
        <v>19.611736055881927</v>
      </c>
      <c r="BI50" s="2">
        <v>14.639985463341693</v>
      </c>
      <c r="BJ50" s="2">
        <v>0.15119000785411252</v>
      </c>
      <c r="BK50" s="2">
        <v>2.5000000000000001E-2</v>
      </c>
      <c r="BL50" s="2">
        <v>0</v>
      </c>
      <c r="BM50" s="2">
        <v>2696.7388130703753</v>
      </c>
      <c r="BN50" s="2">
        <v>8.4616945627230128E-3</v>
      </c>
      <c r="BO50" s="2">
        <v>5.6416455488820863E-2</v>
      </c>
      <c r="BP50" s="2">
        <v>7.7513644304541551E-2</v>
      </c>
      <c r="BQ50" s="2">
        <v>1930.6700339087281</v>
      </c>
      <c r="BR50" s="2">
        <v>-818.84902298204679</v>
      </c>
      <c r="BS50" s="2">
        <v>-1111.8210109266811</v>
      </c>
      <c r="BT50" s="2">
        <v>10.213170450274569</v>
      </c>
      <c r="BU50" s="2">
        <v>2.4870470599215708E-4</v>
      </c>
      <c r="BV50" s="2">
        <v>-3.6199367548106313E-5</v>
      </c>
      <c r="BW50" s="2">
        <v>-6.0083650533709855E-4</v>
      </c>
      <c r="BX50" s="2">
        <v>20.302763937701027</v>
      </c>
      <c r="BY50" s="2">
        <v>-0.85402861142620123</v>
      </c>
      <c r="BZ50" s="2">
        <v>-5.6776087473953876</v>
      </c>
      <c r="CA50" s="2">
        <v>182.48464408002624</v>
      </c>
      <c r="CB50" s="2">
        <v>4.5257940975653579</v>
      </c>
      <c r="CC50" s="2">
        <v>0</v>
      </c>
      <c r="CD50" s="2">
        <v>0.36602684110517059</v>
      </c>
      <c r="CE50" s="2">
        <v>0.05</v>
      </c>
      <c r="CF50" s="2">
        <v>0</v>
      </c>
      <c r="CG50" s="2">
        <v>4994.6998672697737</v>
      </c>
      <c r="CH50" s="2">
        <v>1.235725648220847E-2</v>
      </c>
      <c r="CI50" s="2">
        <v>0.10662406517069956</v>
      </c>
      <c r="CJ50" s="2">
        <v>0.15034862324953946</v>
      </c>
      <c r="CK50" s="2">
        <v>3599.040144090834</v>
      </c>
      <c r="CL50" s="2">
        <v>-1438.1480198437582</v>
      </c>
      <c r="CM50" s="2">
        <v>-2160.8921242470769</v>
      </c>
      <c r="CN50" s="2">
        <v>19.810082009245118</v>
      </c>
      <c r="CO50" s="2">
        <v>8.8934733220512351E-4</v>
      </c>
      <c r="CP50" s="2">
        <v>-7.0628475645562964E-5</v>
      </c>
      <c r="CQ50" s="2">
        <v>-2.260470851303196E-3</v>
      </c>
      <c r="CR50" s="2">
        <v>72.542848050108645</v>
      </c>
      <c r="CS50" s="2">
        <v>-1.666415961785453</v>
      </c>
      <c r="CT50" s="2">
        <v>-21.403725097233242</v>
      </c>
      <c r="CU50" s="2">
        <v>586.78249094514774</v>
      </c>
      <c r="CV50" s="2">
        <v>9.2896861405210061</v>
      </c>
      <c r="CW50" s="2">
        <v>0</v>
      </c>
    </row>
    <row r="51" spans="1:101" x14ac:dyDescent="0.3">
      <c r="A51" s="2">
        <f t="shared" si="0"/>
        <v>2045</v>
      </c>
      <c r="B51" s="17">
        <f>economy!AX91</f>
        <v>0.10110811674613769</v>
      </c>
      <c r="C51" s="17">
        <f>economy!AY91</f>
        <v>0.05</v>
      </c>
      <c r="D51" s="17">
        <f>economy!AZ91</f>
        <v>0</v>
      </c>
      <c r="E51" s="17">
        <f>economy!BA91</f>
        <v>2740.0380028285676</v>
      </c>
      <c r="F51" s="17">
        <f>economy!BB91</f>
        <v>9.0754823046498827E-3</v>
      </c>
      <c r="G51" s="17">
        <f>economy!BC91</f>
        <v>5.5880855425013622E-2</v>
      </c>
      <c r="H51" s="17">
        <f>economy!BD91</f>
        <v>7.9747666421290775E-2</v>
      </c>
      <c r="I51" s="1">
        <f>economy!BE91</f>
        <v>1323.5321273692157</v>
      </c>
      <c r="J51" s="1">
        <f>economy!BF91</f>
        <v>-151.25446044551455</v>
      </c>
      <c r="K51" s="1">
        <f>economy!BG91</f>
        <v>-1172.2776669237016</v>
      </c>
      <c r="L51" s="1">
        <f>economy!BH91</f>
        <v>10.504109240202535</v>
      </c>
      <c r="M51" s="1">
        <f>economy!BI91</f>
        <v>1.7528454697100814E-4</v>
      </c>
      <c r="N51" s="1">
        <f>economy!BJ91</f>
        <v>2.4654155394700884E-4</v>
      </c>
      <c r="O51" s="1">
        <f>economy!BK91</f>
        <v>-6.3596902996414706E-4</v>
      </c>
      <c r="P51" s="1">
        <f>economy!BL91</f>
        <v>14.588000988815917</v>
      </c>
      <c r="Q51" s="1">
        <f>economy!BM91</f>
        <v>5.9596945998010726</v>
      </c>
      <c r="R51" s="1">
        <f>economy!BN91</f>
        <v>-6.1568663366081635</v>
      </c>
      <c r="S51" s="1">
        <f>economy!BO91</f>
        <v>117.02416111025117</v>
      </c>
      <c r="T51" s="1">
        <f>economy!BP91</f>
        <v>9.3986653929251105</v>
      </c>
      <c r="U51" s="1">
        <f>economy!BQ91</f>
        <v>0</v>
      </c>
      <c r="V51" s="2">
        <v>0.05</v>
      </c>
      <c r="W51" s="2">
        <v>0.05</v>
      </c>
      <c r="X51" s="2">
        <v>0.05</v>
      </c>
      <c r="Y51" s="2">
        <v>4.9999999999999996E-2</v>
      </c>
      <c r="Z51" s="2">
        <v>9.9540118689565148E-3</v>
      </c>
      <c r="AA51" s="2">
        <v>5.8061842166944586E-2</v>
      </c>
      <c r="AB51" s="2">
        <v>7.871745105681037E-2</v>
      </c>
      <c r="AC51" s="2">
        <v>607.99120729462038</v>
      </c>
      <c r="AD51" s="2">
        <v>-207.34994362524321</v>
      </c>
      <c r="AE51" s="2">
        <v>-400.64126366937739</v>
      </c>
      <c r="AF51" s="2">
        <v>10.914074342697921</v>
      </c>
      <c r="AG51" s="2">
        <v>8.9631883460832441E-5</v>
      </c>
      <c r="AH51" s="1">
        <v>2.4350067008752747E-4</v>
      </c>
      <c r="AI51" s="1">
        <v>1.6753080047997006E-4</v>
      </c>
      <c r="AJ51" s="1">
        <v>7.4603562153846497</v>
      </c>
      <c r="AK51" s="1">
        <v>5.8862118964380796</v>
      </c>
      <c r="AL51" s="12">
        <v>1.6202810035799293</v>
      </c>
      <c r="AM51" s="2">
        <v>54.822490099371613</v>
      </c>
      <c r="AN51" s="2">
        <v>9.3986635071935929</v>
      </c>
      <c r="AO51" s="2">
        <v>6.9324363252191903</v>
      </c>
      <c r="AP51" s="2">
        <v>0.1</v>
      </c>
      <c r="AQ51" s="2">
        <v>0.1</v>
      </c>
      <c r="AR51" s="2">
        <v>0.1</v>
      </c>
      <c r="AS51" s="2">
        <v>0.10000000000000002</v>
      </c>
      <c r="AT51" s="2">
        <v>1.9909671789524391E-2</v>
      </c>
      <c r="AU51" s="2">
        <v>0.11613409757869278</v>
      </c>
      <c r="AV51" s="2">
        <v>0.15744749122343049</v>
      </c>
      <c r="AW51" s="2">
        <v>1151.5626335326149</v>
      </c>
      <c r="AX51" s="2">
        <v>-392.77677900085018</v>
      </c>
      <c r="AY51" s="2">
        <v>-758.78585453176584</v>
      </c>
      <c r="AZ51" s="2">
        <v>23.042796578936368</v>
      </c>
      <c r="BA51" s="2">
        <v>3.5855393271382957E-4</v>
      </c>
      <c r="BB51" s="2">
        <v>9.7396908953212226E-4</v>
      </c>
      <c r="BC51" s="2">
        <v>6.699785752133881E-4</v>
      </c>
      <c r="BD51" s="2">
        <v>29.8334219515705</v>
      </c>
      <c r="BE51" s="2">
        <v>23.522947529976403</v>
      </c>
      <c r="BF51" s="2">
        <v>6.4755777000419306</v>
      </c>
      <c r="BG51" s="2">
        <v>115.73669733250196</v>
      </c>
      <c r="BH51" s="2">
        <v>19.841542716016296</v>
      </c>
      <c r="BI51" s="2">
        <v>14.635226258535178</v>
      </c>
      <c r="BJ51" s="2">
        <v>0.15286547401687606</v>
      </c>
      <c r="BK51" s="2">
        <v>2.5000000000000001E-2</v>
      </c>
      <c r="BL51" s="2">
        <v>0</v>
      </c>
      <c r="BM51" s="2">
        <v>2733.3960384145321</v>
      </c>
      <c r="BN51" s="2">
        <v>8.3478562131957604E-3</v>
      </c>
      <c r="BO51" s="2">
        <v>5.5932268436175672E-2</v>
      </c>
      <c r="BP51" s="2">
        <v>7.7774166885334395E-2</v>
      </c>
      <c r="BQ51" s="2">
        <v>1960.0260163974324</v>
      </c>
      <c r="BR51" s="2">
        <v>-816.79981343095494</v>
      </c>
      <c r="BS51" s="2">
        <v>-1143.2262029664776</v>
      </c>
      <c r="BT51" s="2">
        <v>10.244163266499424</v>
      </c>
      <c r="BU51" s="2">
        <v>2.4825112907535967E-4</v>
      </c>
      <c r="BV51" s="2">
        <v>-3.3180523060762947E-5</v>
      </c>
      <c r="BW51" s="2">
        <v>-6.0488210347078462E-4</v>
      </c>
      <c r="BX51" s="2">
        <v>20.658739055365253</v>
      </c>
      <c r="BY51" s="2">
        <v>-0.80236347374025052</v>
      </c>
      <c r="BZ51" s="2">
        <v>-5.8556979368644022</v>
      </c>
      <c r="CA51" s="2">
        <v>187.59054224775744</v>
      </c>
      <c r="CB51" s="2">
        <v>4.5788252259914346</v>
      </c>
      <c r="CC51" s="2">
        <v>0</v>
      </c>
      <c r="CD51" s="2">
        <v>0.37262826081942524</v>
      </c>
      <c r="CE51" s="2">
        <v>0.05</v>
      </c>
      <c r="CF51" s="2">
        <v>0</v>
      </c>
      <c r="CG51" s="2">
        <v>5058.1765393147789</v>
      </c>
      <c r="CH51" s="2">
        <v>1.2078976193096447E-2</v>
      </c>
      <c r="CI51" s="2">
        <v>0.10558010951623384</v>
      </c>
      <c r="CJ51" s="2">
        <v>0.15067015150159935</v>
      </c>
      <c r="CK51" s="2">
        <v>3649.3717115177574</v>
      </c>
      <c r="CL51" s="2">
        <v>-1430.1262998480129</v>
      </c>
      <c r="CM51" s="2">
        <v>-2219.2454116697445</v>
      </c>
      <c r="CN51" s="2">
        <v>19.845976611252325</v>
      </c>
      <c r="CO51" s="2">
        <v>8.8560341167521507E-4</v>
      </c>
      <c r="CP51" s="2">
        <v>-5.891485738365493E-5</v>
      </c>
      <c r="CQ51" s="2">
        <v>-2.2701494553514908E-3</v>
      </c>
      <c r="CR51" s="2">
        <v>73.638527939342012</v>
      </c>
      <c r="CS51" s="2">
        <v>-1.4247550246154654</v>
      </c>
      <c r="CT51" s="2">
        <v>-22.021546267313401</v>
      </c>
      <c r="CU51" s="2">
        <v>612.23498007559124</v>
      </c>
      <c r="CV51" s="2">
        <v>9.3985395081451593</v>
      </c>
      <c r="CW51" s="2">
        <v>0</v>
      </c>
    </row>
    <row r="52" spans="1:101" x14ac:dyDescent="0.3">
      <c r="A52" s="2">
        <f t="shared" si="0"/>
        <v>2046</v>
      </c>
      <c r="B52" s="17">
        <f>economy!AX92</f>
        <v>0.10219068774472066</v>
      </c>
      <c r="C52" s="17">
        <f>economy!AY92</f>
        <v>0.05</v>
      </c>
      <c r="D52" s="17">
        <f>economy!AZ92</f>
        <v>0</v>
      </c>
      <c r="E52" s="17">
        <f>economy!BA92</f>
        <v>2776.7345227896944</v>
      </c>
      <c r="F52" s="17">
        <f>economy!BB92</f>
        <v>8.9582113019148219E-3</v>
      </c>
      <c r="G52" s="17">
        <f>economy!BC92</f>
        <v>5.5388811523322812E-2</v>
      </c>
      <c r="H52" s="17">
        <f>economy!BD92</f>
        <v>7.9997423201578544E-2</v>
      </c>
      <c r="I52" s="1">
        <f>economy!BE92</f>
        <v>1345.0437247969144</v>
      </c>
      <c r="J52" s="1">
        <f>economy!BF92</f>
        <v>-140.37344471304095</v>
      </c>
      <c r="K52" s="1">
        <f>economy!BG92</f>
        <v>-1204.670280083873</v>
      </c>
      <c r="L52" s="1">
        <f>economy!BH92</f>
        <v>10.533679413516344</v>
      </c>
      <c r="M52" s="1">
        <f>economy!BI92</f>
        <v>1.750641998080656E-4</v>
      </c>
      <c r="N52" s="1">
        <f>economy!BJ92</f>
        <v>2.4709607103661038E-4</v>
      </c>
      <c r="O52" s="1">
        <f>economy!BK92</f>
        <v>-6.3995877188924549E-4</v>
      </c>
      <c r="P52" s="1">
        <f>economy!BL92</f>
        <v>14.848935625652944</v>
      </c>
      <c r="Q52" s="1">
        <f>economy!BM92</f>
        <v>6.120485278799257</v>
      </c>
      <c r="R52" s="1">
        <f>economy!BN92</f>
        <v>-6.3448052646972295</v>
      </c>
      <c r="S52" s="1">
        <f>economy!BO92</f>
        <v>120.16282128995446</v>
      </c>
      <c r="T52" s="1">
        <f>economy!BP92</f>
        <v>9.5088512678060262</v>
      </c>
      <c r="U52" s="1">
        <f>economy!BQ92</f>
        <v>0</v>
      </c>
      <c r="V52" s="2">
        <v>0.05</v>
      </c>
      <c r="W52" s="2">
        <v>0.05</v>
      </c>
      <c r="X52" s="2">
        <v>0.05</v>
      </c>
      <c r="Y52" s="2">
        <v>0.05</v>
      </c>
      <c r="Z52" s="2">
        <v>9.8434013193741485E-3</v>
      </c>
      <c r="AA52" s="2">
        <v>5.7587774239229374E-2</v>
      </c>
      <c r="AB52" s="2">
        <v>7.9014981449211985E-2</v>
      </c>
      <c r="AC52" s="2">
        <v>612.33225646317658</v>
      </c>
      <c r="AD52" s="2">
        <v>-197.65518854753418</v>
      </c>
      <c r="AE52" s="2">
        <v>-414.67706791564297</v>
      </c>
      <c r="AF52" s="2">
        <v>10.951869332849029</v>
      </c>
      <c r="AG52" s="2">
        <v>8.874475824031582E-5</v>
      </c>
      <c r="AH52" s="1">
        <v>2.4424256820944877E-4</v>
      </c>
      <c r="AI52" s="1">
        <v>1.6581308515018856E-4</v>
      </c>
      <c r="AJ52" s="1">
        <v>7.5281106561495106</v>
      </c>
      <c r="AK52" s="1">
        <v>6.0498295788888798</v>
      </c>
      <c r="AL52" s="12">
        <v>1.6423107559974837</v>
      </c>
      <c r="AM52" s="2">
        <v>55.630513160593964</v>
      </c>
      <c r="AN52" s="2">
        <v>9.5088492979022838</v>
      </c>
      <c r="AO52" s="2">
        <v>6.9302486262611476</v>
      </c>
      <c r="AP52" s="2">
        <v>0.1</v>
      </c>
      <c r="AQ52" s="2">
        <v>0.1</v>
      </c>
      <c r="AR52" s="2">
        <v>0.1</v>
      </c>
      <c r="AS52" s="2">
        <v>0.10000000000000002</v>
      </c>
      <c r="AT52" s="2">
        <v>1.9688406993052507E-2</v>
      </c>
      <c r="AU52" s="2">
        <v>0.11518570645016962</v>
      </c>
      <c r="AV52" s="2">
        <v>0.15804239246621332</v>
      </c>
      <c r="AW52" s="2">
        <v>1159.7887725996738</v>
      </c>
      <c r="AX52" s="2">
        <v>-374.41958489027576</v>
      </c>
      <c r="AY52" s="2">
        <v>-785.36918770939883</v>
      </c>
      <c r="AZ52" s="2">
        <v>23.122563964116516</v>
      </c>
      <c r="BA52" s="2">
        <v>3.5500480286864225E-4</v>
      </c>
      <c r="BB52" s="2">
        <v>9.7693943196092777E-4</v>
      </c>
      <c r="BC52" s="2">
        <v>6.6310806767980656E-4</v>
      </c>
      <c r="BD52" s="2">
        <v>30.104422744482964</v>
      </c>
      <c r="BE52" s="2">
        <v>24.176787867222444</v>
      </c>
      <c r="BF52" s="2">
        <v>6.5636477129418207</v>
      </c>
      <c r="BG52" s="2">
        <v>117.44253342728963</v>
      </c>
      <c r="BH52" s="2">
        <v>20.074160828383292</v>
      </c>
      <c r="BI52" s="2">
        <v>14.630608663469655</v>
      </c>
      <c r="BJ52" s="2">
        <v>0.15456285925264807</v>
      </c>
      <c r="BK52" s="2">
        <v>2.5000000000000001E-2</v>
      </c>
      <c r="BL52" s="2">
        <v>0</v>
      </c>
      <c r="BM52" s="2">
        <v>2769.8604284845815</v>
      </c>
      <c r="BN52" s="2">
        <v>8.2347524238776219E-3</v>
      </c>
      <c r="BO52" s="2">
        <v>5.5448346816611455E-2</v>
      </c>
      <c r="BP52" s="2">
        <v>7.802980410476143E-2</v>
      </c>
      <c r="BQ52" s="2">
        <v>1989.3091664764149</v>
      </c>
      <c r="BR52" s="2">
        <v>-814.31181700107993</v>
      </c>
      <c r="BS52" s="2">
        <v>-1174.9973494753349</v>
      </c>
      <c r="BT52" s="2">
        <v>10.274590151438103</v>
      </c>
      <c r="BU52" s="2">
        <v>2.4777626122618403E-4</v>
      </c>
      <c r="BV52" s="2">
        <v>-3.0210182386465221E-5</v>
      </c>
      <c r="BW52" s="2">
        <v>-6.0886503286274442E-4</v>
      </c>
      <c r="BX52" s="2">
        <v>21.01445784999542</v>
      </c>
      <c r="BY52" s="2">
        <v>-0.74855941286994176</v>
      </c>
      <c r="BZ52" s="2">
        <v>-6.0363080974425758</v>
      </c>
      <c r="CA52" s="2">
        <v>192.84976034623432</v>
      </c>
      <c r="CB52" s="2">
        <v>4.632505178837901</v>
      </c>
      <c r="CC52" s="2">
        <v>0</v>
      </c>
      <c r="CD52" s="2">
        <v>0.37951158251559536</v>
      </c>
      <c r="CE52" s="2">
        <v>0.05</v>
      </c>
      <c r="CF52" s="2">
        <v>0</v>
      </c>
      <c r="CG52" s="2">
        <v>5120.9043764456601</v>
      </c>
      <c r="CH52" s="2">
        <v>1.1799588775422446E-2</v>
      </c>
      <c r="CI52" s="2">
        <v>0.10453393699626813</v>
      </c>
      <c r="CJ52" s="2">
        <v>0.15097385122295634</v>
      </c>
      <c r="CK52" s="2">
        <v>3699.2027423131067</v>
      </c>
      <c r="CL52" s="2">
        <v>-1421.1512640909123</v>
      </c>
      <c r="CM52" s="2">
        <v>-2278.0514782221944</v>
      </c>
      <c r="CN52" s="2">
        <v>19.879688617171386</v>
      </c>
      <c r="CO52" s="2">
        <v>8.8169309231185837E-4</v>
      </c>
      <c r="CP52" s="2">
        <v>-4.7395028431293984E-5</v>
      </c>
      <c r="CQ52" s="2">
        <v>-2.2793103753091354E-3</v>
      </c>
      <c r="CR52" s="2">
        <v>74.718902973260441</v>
      </c>
      <c r="CS52" s="2">
        <v>-1.1744337317633562</v>
      </c>
      <c r="CT52" s="2">
        <v>-22.643477020472101</v>
      </c>
      <c r="CU52" s="2">
        <v>639.39279839435505</v>
      </c>
      <c r="CV52" s="2">
        <v>9.5087247206048957</v>
      </c>
      <c r="CW52" s="2">
        <v>0</v>
      </c>
    </row>
    <row r="53" spans="1:101" x14ac:dyDescent="0.3">
      <c r="A53" s="2">
        <f t="shared" si="0"/>
        <v>2047</v>
      </c>
      <c r="B53" s="17">
        <f>economy!AX93</f>
        <v>0.10328975231242175</v>
      </c>
      <c r="C53" s="17">
        <f>economy!AY93</f>
        <v>0.05</v>
      </c>
      <c r="D53" s="17">
        <f>economy!AZ93</f>
        <v>0</v>
      </c>
      <c r="E53" s="17">
        <f>economy!BA93</f>
        <v>2813.2374872261862</v>
      </c>
      <c r="F53" s="17">
        <f>economy!BB93</f>
        <v>8.8416703278412813E-3</v>
      </c>
      <c r="G53" s="17">
        <f>economy!BC93</f>
        <v>5.4897164566348695E-2</v>
      </c>
      <c r="H53" s="17">
        <f>economy!BD93</f>
        <v>8.0241928258356313E-2</v>
      </c>
      <c r="I53" s="1">
        <f>economy!BE93</f>
        <v>1366.5797269029922</v>
      </c>
      <c r="J53" s="1">
        <f>economy!BF93</f>
        <v>-129.16042905703918</v>
      </c>
      <c r="K53" s="1">
        <f>economy!BG93</f>
        <v>-1237.4192978459528</v>
      </c>
      <c r="L53" s="1">
        <f>economy!BH93</f>
        <v>10.562636150935639</v>
      </c>
      <c r="M53" s="1">
        <f>economy!BI93</f>
        <v>1.7483327421954011E-4</v>
      </c>
      <c r="N53" s="1">
        <f>economy!BJ93</f>
        <v>2.4760177792100991E-4</v>
      </c>
      <c r="O53" s="1">
        <f>economy!BK93</f>
        <v>-6.4387670506191991E-4</v>
      </c>
      <c r="P53" s="1">
        <f>economy!BL93</f>
        <v>15.110329279778151</v>
      </c>
      <c r="Q53" s="1">
        <f>economy!BM93</f>
        <v>6.2824776167397047</v>
      </c>
      <c r="R53" s="1">
        <f>economy!BN93</f>
        <v>-6.5352049046465259</v>
      </c>
      <c r="S53" s="1">
        <f>economy!BO93</f>
        <v>123.39433968273137</v>
      </c>
      <c r="T53" s="1">
        <f>economy!BP93</f>
        <v>9.6203840711751525</v>
      </c>
      <c r="U53" s="1">
        <f>economy!BQ93</f>
        <v>0</v>
      </c>
      <c r="V53" s="2">
        <v>0.05</v>
      </c>
      <c r="W53" s="2">
        <v>0.05</v>
      </c>
      <c r="X53" s="2">
        <v>0.05</v>
      </c>
      <c r="Y53" s="2">
        <v>5.000000000000001E-2</v>
      </c>
      <c r="Z53" s="2">
        <v>9.733363374948489E-3</v>
      </c>
      <c r="AA53" s="2">
        <v>5.7113599251208833E-2</v>
      </c>
      <c r="AB53" s="2">
        <v>7.9307835590305506E-2</v>
      </c>
      <c r="AC53" s="2">
        <v>616.5552329425476</v>
      </c>
      <c r="AD53" s="2">
        <v>-187.61862166892936</v>
      </c>
      <c r="AE53" s="2">
        <v>-428.93661127361884</v>
      </c>
      <c r="AF53" s="2">
        <v>10.989092864239355</v>
      </c>
      <c r="AG53" s="2">
        <v>8.7859797490606024E-5</v>
      </c>
      <c r="AH53" s="1">
        <v>2.4493967056932019E-4</v>
      </c>
      <c r="AI53" s="1">
        <v>1.6410507730116227E-4</v>
      </c>
      <c r="AJ53" s="1">
        <v>7.5942648853540256</v>
      </c>
      <c r="AK53" s="1">
        <v>6.214955066599579</v>
      </c>
      <c r="AL53" s="12">
        <v>1.6639763064731816</v>
      </c>
      <c r="AM53" s="2">
        <v>56.450645275007581</v>
      </c>
      <c r="AN53" s="2">
        <v>9.6203820178665858</v>
      </c>
      <c r="AO53" s="2">
        <v>6.9281255644194184</v>
      </c>
      <c r="AP53" s="2">
        <v>0.1</v>
      </c>
      <c r="AQ53" s="2">
        <v>0.1</v>
      </c>
      <c r="AR53" s="2">
        <v>0.1</v>
      </c>
      <c r="AS53" s="2">
        <v>9.9999999999999992E-2</v>
      </c>
      <c r="AT53" s="2">
        <v>1.9468286150437723E-2</v>
      </c>
      <c r="AU53" s="2">
        <v>0.11423709292246685</v>
      </c>
      <c r="AV53" s="2">
        <v>0.15862792473044035</v>
      </c>
      <c r="AW53" s="2">
        <v>1167.7913933943162</v>
      </c>
      <c r="AX53" s="2">
        <v>-355.41515898606121</v>
      </c>
      <c r="AY53" s="2">
        <v>-812.37623440825314</v>
      </c>
      <c r="AZ53" s="2">
        <v>23.201122238846949</v>
      </c>
      <c r="BA53" s="2">
        <v>3.5146430644522207E-4</v>
      </c>
      <c r="BB53" s="2">
        <v>9.7973051851170455E-4</v>
      </c>
      <c r="BC53" s="2">
        <v>6.5627664418018241E-4</v>
      </c>
      <c r="BD53" s="2">
        <v>30.369023674507378</v>
      </c>
      <c r="BE53" s="2">
        <v>24.836655755451936</v>
      </c>
      <c r="BF53" s="2">
        <v>6.6502656057116498</v>
      </c>
      <c r="BG53" s="2">
        <v>119.17393272096166</v>
      </c>
      <c r="BH53" s="2">
        <v>20.309622422371724</v>
      </c>
      <c r="BI53" s="2">
        <v>14.626127321701455</v>
      </c>
      <c r="BJ53" s="2">
        <v>0.15628282704106289</v>
      </c>
      <c r="BK53" s="2">
        <v>2.5000000000000001E-2</v>
      </c>
      <c r="BL53" s="2">
        <v>0</v>
      </c>
      <c r="BM53" s="2">
        <v>2806.1256624836224</v>
      </c>
      <c r="BN53" s="2">
        <v>8.1223774349668699E-3</v>
      </c>
      <c r="BO53" s="2">
        <v>5.4964692957602895E-2</v>
      </c>
      <c r="BP53" s="2">
        <v>7.8280426155311417E-2</v>
      </c>
      <c r="BQ53" s="2">
        <v>2018.5143838263325</v>
      </c>
      <c r="BR53" s="2">
        <v>-811.38791275838526</v>
      </c>
      <c r="BS53" s="2">
        <v>-1207.1264710679468</v>
      </c>
      <c r="BT53" s="2">
        <v>10.304431813579187</v>
      </c>
      <c r="BU53" s="2">
        <v>2.4728032004662603E-4</v>
      </c>
      <c r="BV53" s="2">
        <v>-2.7288282404341598E-5</v>
      </c>
      <c r="BW53" s="2">
        <v>-6.1278251190571679E-4</v>
      </c>
      <c r="BX53" s="2">
        <v>21.369777624215029</v>
      </c>
      <c r="BY53" s="2">
        <v>-0.6926361437733527</v>
      </c>
      <c r="BZ53" s="2">
        <v>-6.2193762057430666</v>
      </c>
      <c r="CA53" s="2">
        <v>198.26777907970867</v>
      </c>
      <c r="CB53" s="2">
        <v>4.6868413426449633</v>
      </c>
      <c r="CC53" s="2">
        <v>0</v>
      </c>
      <c r="CD53" s="2">
        <v>0.38670719362328998</v>
      </c>
      <c r="CE53" s="2">
        <v>0.05</v>
      </c>
      <c r="CF53" s="2">
        <v>0</v>
      </c>
      <c r="CG53" s="2">
        <v>5182.8297472650129</v>
      </c>
      <c r="CH53" s="2">
        <v>1.1518730427704191E-2</v>
      </c>
      <c r="CI53" s="2">
        <v>0.10348511754084938</v>
      </c>
      <c r="CJ53" s="2">
        <v>0.15125861635247836</v>
      </c>
      <c r="CK53" s="2">
        <v>3748.4864650710438</v>
      </c>
      <c r="CL53" s="2">
        <v>-1411.2158503117444</v>
      </c>
      <c r="CM53" s="2">
        <v>-2337.2706147592985</v>
      </c>
      <c r="CN53" s="2">
        <v>19.911068387763482</v>
      </c>
      <c r="CO53" s="2">
        <v>8.776070684935256E-4</v>
      </c>
      <c r="CP53" s="2">
        <v>-3.6065779835847646E-5</v>
      </c>
      <c r="CQ53" s="2">
        <v>-2.2879169020866251E-3</v>
      </c>
      <c r="CR53" s="2">
        <v>75.782082864581241</v>
      </c>
      <c r="CS53" s="2">
        <v>-0.9154665690257594</v>
      </c>
      <c r="CT53" s="2">
        <v>-23.268777525591204</v>
      </c>
      <c r="CU53" s="2">
        <v>668.45503734981185</v>
      </c>
      <c r="CV53" s="2">
        <v>9.6202569320674769</v>
      </c>
      <c r="CW53" s="2">
        <v>0</v>
      </c>
    </row>
    <row r="54" spans="1:101" x14ac:dyDescent="0.3">
      <c r="A54" s="2">
        <f t="shared" si="0"/>
        <v>2048</v>
      </c>
      <c r="B54" s="17">
        <f>economy!AX94</f>
        <v>0.10440572815705471</v>
      </c>
      <c r="C54" s="17">
        <f>economy!AY94</f>
        <v>0.05</v>
      </c>
      <c r="D54" s="17">
        <f>economy!AZ94</f>
        <v>0</v>
      </c>
      <c r="E54" s="17">
        <f>economy!BA94</f>
        <v>2849.5409311797275</v>
      </c>
      <c r="F54" s="17">
        <f>economy!BB94</f>
        <v>8.7258563316531101E-3</v>
      </c>
      <c r="G54" s="17">
        <f>economy!BC94</f>
        <v>5.4405926194599143E-2</v>
      </c>
      <c r="H54" s="17">
        <f>economy!BD94</f>
        <v>8.048106093982442E-2</v>
      </c>
      <c r="I54" s="1">
        <f>economy!BE94</f>
        <v>1388.13745522362</v>
      </c>
      <c r="J54" s="1">
        <f>economy!BF94</f>
        <v>-117.6212654289387</v>
      </c>
      <c r="K54" s="1">
        <f>economy!BG94</f>
        <v>-1270.5161897946814</v>
      </c>
      <c r="L54" s="1">
        <f>economy!BH94</f>
        <v>10.59096136014751</v>
      </c>
      <c r="M54" s="1">
        <f>economy!BI94</f>
        <v>1.7459181994795278E-4</v>
      </c>
      <c r="N54" s="1">
        <f>economy!BJ94</f>
        <v>2.4805878143677456E-4</v>
      </c>
      <c r="O54" s="1">
        <f>economy!BK94</f>
        <v>-6.4772011699997347E-4</v>
      </c>
      <c r="P54" s="1">
        <f>economy!BL94</f>
        <v>15.372096764867369</v>
      </c>
      <c r="Q54" s="1">
        <f>economy!BM94</f>
        <v>6.4455861200529094</v>
      </c>
      <c r="R54" s="1">
        <f>economy!BN94</f>
        <v>-6.727993936778657</v>
      </c>
      <c r="S54" s="1">
        <f>economy!BO94</f>
        <v>126.72189303395805</v>
      </c>
      <c r="T54" s="1">
        <f>economy!BP94</f>
        <v>9.7332791672967343</v>
      </c>
      <c r="U54" s="1">
        <f>economy!BQ94</f>
        <v>0</v>
      </c>
      <c r="V54" s="2">
        <v>0.05</v>
      </c>
      <c r="W54" s="2">
        <v>0.05</v>
      </c>
      <c r="X54" s="2">
        <v>0.05</v>
      </c>
      <c r="Y54" s="2">
        <v>0.05</v>
      </c>
      <c r="Z54" s="2">
        <v>9.6238950441438816E-3</v>
      </c>
      <c r="AA54" s="2">
        <v>5.6639321838294759E-2</v>
      </c>
      <c r="AB54" s="2">
        <v>7.9595879440138628E-2</v>
      </c>
      <c r="AC54" s="2">
        <v>620.65961332433596</v>
      </c>
      <c r="AD54" s="2">
        <v>-177.24501256822495</v>
      </c>
      <c r="AE54" s="2">
        <v>-443.41460075611087</v>
      </c>
      <c r="AF54" s="2">
        <v>11.025724206407649</v>
      </c>
      <c r="AG54" s="2">
        <v>8.6977014859369124E-5</v>
      </c>
      <c r="AH54" s="1">
        <v>2.4559194055275436E-4</v>
      </c>
      <c r="AI54" s="1">
        <v>1.6240839201647793E-4</v>
      </c>
      <c r="AJ54" s="1">
        <v>7.6587838934851993</v>
      </c>
      <c r="AK54" s="1">
        <v>6.3815106367673113</v>
      </c>
      <c r="AL54" s="12">
        <v>1.6852865322483133</v>
      </c>
      <c r="AM54" s="2">
        <v>57.283065514709548</v>
      </c>
      <c r="AN54" s="2">
        <v>9.7332770313582575</v>
      </c>
      <c r="AO54" s="2">
        <v>6.9260646932733012</v>
      </c>
      <c r="AP54" s="2">
        <v>0.1</v>
      </c>
      <c r="AQ54" s="2">
        <v>0.1</v>
      </c>
      <c r="AR54" s="2">
        <v>0.1</v>
      </c>
      <c r="AS54" s="2">
        <v>0.1</v>
      </c>
      <c r="AT54" s="2">
        <v>1.9249303417186885E-2</v>
      </c>
      <c r="AU54" s="2">
        <v>0.1132882669765124</v>
      </c>
      <c r="AV54" s="2">
        <v>0.15920382038669137</v>
      </c>
      <c r="AW54" s="2">
        <v>1175.5694957272863</v>
      </c>
      <c r="AX54" s="2">
        <v>-335.77253463736923</v>
      </c>
      <c r="AY54" s="2">
        <v>-839.79696108991732</v>
      </c>
      <c r="AZ54" s="2">
        <v>23.278427721767915</v>
      </c>
      <c r="BA54" s="2">
        <v>3.4793250013904548E-4</v>
      </c>
      <c r="BB54" s="2">
        <v>9.8234219607609328E-4</v>
      </c>
      <c r="BC54" s="2">
        <v>6.4949076516203894E-4</v>
      </c>
      <c r="BD54" s="2">
        <v>30.627084629737308</v>
      </c>
      <c r="BE54" s="2">
        <v>25.502240568617978</v>
      </c>
      <c r="BF54" s="2">
        <v>6.7354669524950115</v>
      </c>
      <c r="BG54" s="2">
        <v>120.93127328952383</v>
      </c>
      <c r="BH54" s="2">
        <v>20.547959945926387</v>
      </c>
      <c r="BI54" s="2">
        <v>14.62177708124514</v>
      </c>
      <c r="BJ54" s="2">
        <v>0.15802606061152433</v>
      </c>
      <c r="BK54" s="2">
        <v>2.5000000000000001E-2</v>
      </c>
      <c r="BL54" s="2">
        <v>0</v>
      </c>
      <c r="BM54" s="2">
        <v>2842.1856519185703</v>
      </c>
      <c r="BN54" s="2">
        <v>8.0107262445511321E-3</v>
      </c>
      <c r="BO54" s="2">
        <v>5.4481313471464225E-2</v>
      </c>
      <c r="BP54" s="2">
        <v>7.8525906518014776E-2</v>
      </c>
      <c r="BQ54" s="2">
        <v>2047.6367206544132</v>
      </c>
      <c r="BR54" s="2">
        <v>-808.0313803228828</v>
      </c>
      <c r="BS54" s="2">
        <v>-1239.6053403315304</v>
      </c>
      <c r="BT54" s="2">
        <v>10.333669476174141</v>
      </c>
      <c r="BU54" s="2">
        <v>2.4676352871623919E-4</v>
      </c>
      <c r="BV54" s="2">
        <v>-2.4414784400273847E-5</v>
      </c>
      <c r="BW54" s="2">
        <v>-6.1663179944759935E-4</v>
      </c>
      <c r="BX54" s="2">
        <v>21.72455589596964</v>
      </c>
      <c r="BY54" s="2">
        <v>-0.63461640360092586</v>
      </c>
      <c r="BZ54" s="2">
        <v>-6.4048359339431951</v>
      </c>
      <c r="CA54" s="2">
        <v>203.85031632957211</v>
      </c>
      <c r="CB54" s="2">
        <v>4.7418412010140987</v>
      </c>
      <c r="CC54" s="2">
        <v>0</v>
      </c>
      <c r="CD54" s="2">
        <v>0.39425100102121602</v>
      </c>
      <c r="CE54" s="2">
        <v>0.05</v>
      </c>
      <c r="CF54" s="2">
        <v>0</v>
      </c>
      <c r="CG54" s="2">
        <v>5243.8921088647712</v>
      </c>
      <c r="CH54" s="2">
        <v>1.1235975171612967E-2</v>
      </c>
      <c r="CI54" s="2">
        <v>0.10243314756618645</v>
      </c>
      <c r="CJ54" s="2">
        <v>0.15152319133584247</v>
      </c>
      <c r="CK54" s="2">
        <v>3797.169860334257</v>
      </c>
      <c r="CL54" s="2">
        <v>-1400.3110951695296</v>
      </c>
      <c r="CM54" s="2">
        <v>-2396.8587651647276</v>
      </c>
      <c r="CN54" s="2">
        <v>19.939946868295383</v>
      </c>
      <c r="CO54" s="2">
        <v>8.7333417796587817E-4</v>
      </c>
      <c r="CP54" s="2">
        <v>-2.4923496369748518E-5</v>
      </c>
      <c r="CQ54" s="2">
        <v>-2.2959277512598318E-3</v>
      </c>
      <c r="CR54" s="2">
        <v>76.825943058008463</v>
      </c>
      <c r="CS54" s="2">
        <v>-0.64785982699360478</v>
      </c>
      <c r="CT54" s="2">
        <v>-23.896618214096367</v>
      </c>
      <c r="CU54" s="2">
        <v>699.65836458917624</v>
      </c>
      <c r="CV54" s="2">
        <v>9.7331514954235541</v>
      </c>
      <c r="CW54" s="2">
        <v>0</v>
      </c>
    </row>
    <row r="55" spans="1:101" x14ac:dyDescent="0.3">
      <c r="A55" s="2">
        <f t="shared" si="0"/>
        <v>2049</v>
      </c>
      <c r="B55" s="17">
        <f>economy!AX95</f>
        <v>0.1055390435468532</v>
      </c>
      <c r="C55" s="17">
        <f>economy!AY95</f>
        <v>0.05</v>
      </c>
      <c r="D55" s="17">
        <f>economy!AZ95</f>
        <v>0</v>
      </c>
      <c r="E55" s="17">
        <f>economy!BA95</f>
        <v>2885.6391194504986</v>
      </c>
      <c r="F55" s="17">
        <f>economy!BB95</f>
        <v>8.6107670017187624E-3</v>
      </c>
      <c r="G55" s="17">
        <f>economy!BC95</f>
        <v>5.3915112077584065E-2</v>
      </c>
      <c r="H55" s="17">
        <f>economy!BD95</f>
        <v>8.0714704357738074E-2</v>
      </c>
      <c r="I55" s="1">
        <f>economy!BE95</f>
        <v>1409.714304134855</v>
      </c>
      <c r="J55" s="1">
        <f>economy!BF95</f>
        <v>-105.76211393675048</v>
      </c>
      <c r="K55" s="1">
        <f>economy!BG95</f>
        <v>-1303.9521901981043</v>
      </c>
      <c r="L55" s="1">
        <f>economy!BH95</f>
        <v>10.618637527700196</v>
      </c>
      <c r="M55" s="1">
        <f>economy!BI95</f>
        <v>1.7433989187745175E-4</v>
      </c>
      <c r="N55" s="1">
        <f>economy!BJ95</f>
        <v>2.484671897419956E-4</v>
      </c>
      <c r="O55" s="1">
        <f>economy!BK95</f>
        <v>-6.5148634995570596E-4</v>
      </c>
      <c r="P55" s="1">
        <f>economy!BL95</f>
        <v>15.634152747519567</v>
      </c>
      <c r="Q55" s="1">
        <f>economy!BM95</f>
        <v>6.6097230056610643</v>
      </c>
      <c r="R55" s="1">
        <f>economy!BN95</f>
        <v>-6.9230978305822255</v>
      </c>
      <c r="S55" s="1">
        <f>economy!BO95</f>
        <v>130.14878328730825</v>
      </c>
      <c r="T55" s="1">
        <f>economy!BP95</f>
        <v>9.8475521226960776</v>
      </c>
      <c r="U55" s="1">
        <f>economy!BQ95</f>
        <v>0</v>
      </c>
      <c r="V55" s="2">
        <v>0.05</v>
      </c>
      <c r="W55" s="2">
        <v>0.05</v>
      </c>
      <c r="X55" s="2">
        <v>0.05</v>
      </c>
      <c r="Y55" s="2">
        <v>5.000000000000001E-2</v>
      </c>
      <c r="Z55" s="2">
        <v>9.5149941347999339E-3</v>
      </c>
      <c r="AA55" s="2">
        <v>5.6164950915179319E-2</v>
      </c>
      <c r="AB55" s="2">
        <v>7.987898206281753E-2</v>
      </c>
      <c r="AC55" s="2">
        <v>624.6449309339547</v>
      </c>
      <c r="AD55" s="2">
        <v>-166.53944923551813</v>
      </c>
      <c r="AE55" s="2">
        <v>-458.10548169843753</v>
      </c>
      <c r="AF55" s="2">
        <v>11.061743140893276</v>
      </c>
      <c r="AG55" s="2">
        <v>8.6096430009471631E-5</v>
      </c>
      <c r="AH55" s="1">
        <v>2.4619933802134302E-4</v>
      </c>
      <c r="AI55" s="1">
        <v>1.6072464308898284E-4</v>
      </c>
      <c r="AJ55" s="1">
        <v>7.7216338907599633</v>
      </c>
      <c r="AK55" s="1">
        <v>6.549415935915099</v>
      </c>
      <c r="AL55" s="12">
        <v>1.7062521565587074</v>
      </c>
      <c r="AM55" s="2">
        <v>58.127955646532108</v>
      </c>
      <c r="AN55" s="2">
        <v>9.8475499049209496</v>
      </c>
      <c r="AO55" s="2">
        <v>6.9240636618242251</v>
      </c>
      <c r="AP55" s="2">
        <v>0.1</v>
      </c>
      <c r="AQ55" s="2">
        <v>0.1</v>
      </c>
      <c r="AR55" s="2">
        <v>0.1</v>
      </c>
      <c r="AS55" s="2">
        <v>0.10000000000000002</v>
      </c>
      <c r="AT55" s="2">
        <v>1.9031454543854763E-2</v>
      </c>
      <c r="AU55" s="2">
        <v>0.11233924714422389</v>
      </c>
      <c r="AV55" s="2">
        <v>0.15976981803894358</v>
      </c>
      <c r="AW55" s="2">
        <v>1183.1221872081733</v>
      </c>
      <c r="AX55" s="2">
        <v>-315.501348662309</v>
      </c>
      <c r="AY55" s="2">
        <v>-867.62083854586376</v>
      </c>
      <c r="AZ55" s="2">
        <v>23.35443781421246</v>
      </c>
      <c r="BA55" s="2">
        <v>3.4440946467161423E-4</v>
      </c>
      <c r="BB55" s="2">
        <v>9.8477429799137648E-4</v>
      </c>
      <c r="BC55" s="2">
        <v>6.4275688515915775E-4</v>
      </c>
      <c r="BD55" s="2">
        <v>30.878470390229342</v>
      </c>
      <c r="BE55" s="2">
        <v>26.173221175434861</v>
      </c>
      <c r="BF55" s="2">
        <v>6.819294703271467</v>
      </c>
      <c r="BG55" s="2">
        <v>122.71493889442932</v>
      </c>
      <c r="BH55" s="2">
        <v>20.789206272879376</v>
      </c>
      <c r="BI55" s="2">
        <v>14.617552990214875</v>
      </c>
      <c r="BJ55" s="2">
        <v>0.15979326364679766</v>
      </c>
      <c r="BK55" s="2">
        <v>2.5000000000000001E-2</v>
      </c>
      <c r="BL55" s="2">
        <v>0</v>
      </c>
      <c r="BM55" s="2">
        <v>2878.0345316599578</v>
      </c>
      <c r="BN55" s="2">
        <v>7.8997945674321012E-3</v>
      </c>
      <c r="BO55" s="2">
        <v>5.3998219095898095E-2</v>
      </c>
      <c r="BP55" s="2">
        <v>7.8766122065449473E-2</v>
      </c>
      <c r="BQ55" s="2">
        <v>2076.6713754296211</v>
      </c>
      <c r="BR55" s="2">
        <v>-804.24589248119196</v>
      </c>
      <c r="BS55" s="2">
        <v>-1272.4254829484291</v>
      </c>
      <c r="BT55" s="2">
        <v>10.362284889933626</v>
      </c>
      <c r="BU55" s="2">
        <v>2.4622611579308058E-4</v>
      </c>
      <c r="BV55" s="2">
        <v>-2.1589671073370944E-5</v>
      </c>
      <c r="BW55" s="2">
        <v>-6.2041019852292884E-4</v>
      </c>
      <c r="BX55" s="2">
        <v>22.078650493442154</v>
      </c>
      <c r="BY55" s="2">
        <v>-0.57452594561706383</v>
      </c>
      <c r="BZ55" s="2">
        <v>-6.5926176777615026</v>
      </c>
      <c r="CA55" s="2">
        <v>209.60333933577616</v>
      </c>
      <c r="CB55" s="2">
        <v>4.7975123362544307</v>
      </c>
      <c r="CC55" s="2">
        <v>0</v>
      </c>
      <c r="CD55" s="2">
        <v>0.40218590012096705</v>
      </c>
      <c r="CE55" s="2">
        <v>0.05</v>
      </c>
      <c r="CF55" s="2">
        <v>0</v>
      </c>
      <c r="CG55" s="2">
        <v>5304.0221450241406</v>
      </c>
      <c r="CH55" s="2">
        <v>1.0950818570983161E-2</v>
      </c>
      <c r="CI55" s="2">
        <v>0.10137742840286786</v>
      </c>
      <c r="CJ55" s="2">
        <v>0.15176613126419564</v>
      </c>
      <c r="CK55" s="2">
        <v>3845.1919997240434</v>
      </c>
      <c r="CL55" s="2">
        <v>-1388.4254340133375</v>
      </c>
      <c r="CM55" s="2">
        <v>-2456.7665657107041</v>
      </c>
      <c r="CN55" s="2">
        <v>19.966130359942664</v>
      </c>
      <c r="CO55" s="2">
        <v>8.6886092206899391E-4</v>
      </c>
      <c r="CP55" s="2">
        <v>-1.3964014929181362E-5</v>
      </c>
      <c r="CQ55" s="2">
        <v>-2.3032958598901069E-3</v>
      </c>
      <c r="CR55" s="2">
        <v>77.848065907582168</v>
      </c>
      <c r="CS55" s="2">
        <v>-0.37160636033052902</v>
      </c>
      <c r="CT55" s="2">
        <v>-24.52606075746429</v>
      </c>
      <c r="CU55" s="2">
        <v>733.28729342880263</v>
      </c>
      <c r="CV55" s="2">
        <v>9.847423965322168</v>
      </c>
      <c r="CW55" s="2">
        <v>0</v>
      </c>
    </row>
    <row r="56" spans="1:101" x14ac:dyDescent="0.3">
      <c r="A56" s="2">
        <f t="shared" si="0"/>
        <v>2050</v>
      </c>
      <c r="B56" s="17">
        <f>economy!AX96</f>
        <v>0.1066901375042931</v>
      </c>
      <c r="C56" s="17">
        <f>economy!AY96</f>
        <v>0.05</v>
      </c>
      <c r="D56" s="17">
        <f>economy!AZ96</f>
        <v>0</v>
      </c>
      <c r="E56" s="17">
        <f>economy!BA96</f>
        <v>2921.5265384866757</v>
      </c>
      <c r="F56" s="17">
        <f>economy!BB96</f>
        <v>8.4964007252715003E-3</v>
      </c>
      <c r="G56" s="17">
        <f>economy!BC96</f>
        <v>5.3424741753108511E-2</v>
      </c>
      <c r="H56" s="17">
        <f>economy!BD96</f>
        <v>8.0942745492957047E-2</v>
      </c>
      <c r="I56" s="1">
        <f>economy!BE96</f>
        <v>1431.3077367263215</v>
      </c>
      <c r="J56" s="1">
        <f>economy!BF96</f>
        <v>-93.58943604634041</v>
      </c>
      <c r="K56" s="1">
        <f>economy!BG96</f>
        <v>-1337.7183006799817</v>
      </c>
      <c r="L56" s="1">
        <f>economy!BH96</f>
        <v>10.645647731588033</v>
      </c>
      <c r="M56" s="1">
        <f>economy!BI96</f>
        <v>1.7407754980571904E-4</v>
      </c>
      <c r="N56" s="1">
        <f>economy!BJ96</f>
        <v>2.4882711439245153E-4</v>
      </c>
      <c r="O56" s="1">
        <f>economy!BK96</f>
        <v>-6.5517280479376167E-4</v>
      </c>
      <c r="P56" s="1">
        <f>economy!BL96</f>
        <v>15.896411796775213</v>
      </c>
      <c r="Q56" s="1">
        <f>economy!BM96</f>
        <v>6.7747982834010658</v>
      </c>
      <c r="R56" s="1">
        <f>economy!BN96</f>
        <v>-7.1204388965688201</v>
      </c>
      <c r="S56" s="1">
        <f>economy!BO96</f>
        <v>133.67844302907446</v>
      </c>
      <c r="T56" s="1">
        <f>economy!BP96</f>
        <v>9.9632187093993938</v>
      </c>
      <c r="U56" s="1">
        <f>economy!BQ96</f>
        <v>0</v>
      </c>
      <c r="V56" s="2">
        <v>0.05</v>
      </c>
      <c r="W56" s="2">
        <v>0.05</v>
      </c>
      <c r="X56" s="2">
        <v>0.05</v>
      </c>
      <c r="Y56" s="2">
        <v>0.05</v>
      </c>
      <c r="Z56" s="2">
        <v>9.4066592159950842E-3</v>
      </c>
      <c r="AA56" s="2">
        <v>5.5690499531225061E-2</v>
      </c>
      <c r="AB56" s="2">
        <v>8.015701574687531E-2</v>
      </c>
      <c r="AC56" s="2">
        <v>628.51077463342631</v>
      </c>
      <c r="AD56" s="2">
        <v>-155.50733298569179</v>
      </c>
      <c r="AE56" s="2">
        <v>-473.00344164773463</v>
      </c>
      <c r="AF56" s="2">
        <v>11.097129976890489</v>
      </c>
      <c r="AG56" s="2">
        <v>8.5218068399364321E-5</v>
      </c>
      <c r="AH56" s="1">
        <v>2.4676182150851276E-4</v>
      </c>
      <c r="AI56" s="1">
        <v>1.5905544012427152E-4</v>
      </c>
      <c r="AJ56" s="1">
        <v>7.7827823439020785</v>
      </c>
      <c r="AK56" s="1">
        <v>6.7185880369318483</v>
      </c>
      <c r="AL56" s="12">
        <v>1.7268857383535079</v>
      </c>
      <c r="AM56" s="2">
        <v>58.985500176411897</v>
      </c>
      <c r="AN56" s="2">
        <v>9.9632164106091832</v>
      </c>
      <c r="AO56" s="2">
        <v>6.9221202121182257</v>
      </c>
      <c r="AP56" s="2">
        <v>0.1</v>
      </c>
      <c r="AQ56" s="2">
        <v>0.1</v>
      </c>
      <c r="AR56" s="2">
        <v>0.1</v>
      </c>
      <c r="AS56" s="2">
        <v>0.1</v>
      </c>
      <c r="AT56" s="2">
        <v>1.8814736800018432E-2</v>
      </c>
      <c r="AU56" s="2">
        <v>0.111390060219916</v>
      </c>
      <c r="AV56" s="2">
        <v>0.16032566276624685</v>
      </c>
      <c r="AW56" s="2">
        <v>1190.4486809498226</v>
      </c>
      <c r="AX56" s="2">
        <v>-294.6118316495735</v>
      </c>
      <c r="AY56" s="2">
        <v>-895.83684930024947</v>
      </c>
      <c r="AZ56" s="2">
        <v>23.429111033638392</v>
      </c>
      <c r="BA56" s="2">
        <v>3.4089530391497193E-4</v>
      </c>
      <c r="BB56" s="2">
        <v>9.8702665281866892E-4</v>
      </c>
      <c r="BC56" s="2">
        <v>6.3608144118130583E-4</v>
      </c>
      <c r="BD56" s="2">
        <v>31.123050774789302</v>
      </c>
      <c r="BE56" s="2">
        <v>26.849266167754745</v>
      </c>
      <c r="BF56" s="2">
        <v>6.9017991417137212</v>
      </c>
      <c r="BG56" s="2">
        <v>124.52531907656257</v>
      </c>
      <c r="BH56" s="2">
        <v>21.033394709889372</v>
      </c>
      <c r="BI56" s="2">
        <v>14.613450291983384</v>
      </c>
      <c r="BJ56" s="2">
        <v>0.16158516106410065</v>
      </c>
      <c r="BK56" s="2">
        <v>2.5000000000000001E-2</v>
      </c>
      <c r="BL56" s="2">
        <v>0</v>
      </c>
      <c r="BM56" s="2">
        <v>2913.6666515085521</v>
      </c>
      <c r="BN56" s="2">
        <v>7.7895787942681765E-3</v>
      </c>
      <c r="BO56" s="2">
        <v>5.3515424534959631E-2</v>
      </c>
      <c r="BP56" s="2">
        <v>7.9000953162380899E-2</v>
      </c>
      <c r="BQ56" s="2">
        <v>2105.6136869807342</v>
      </c>
      <c r="BR56" s="2">
        <v>-800.03550754758771</v>
      </c>
      <c r="BS56" s="2">
        <v>-1305.5781794331469</v>
      </c>
      <c r="BT56" s="2">
        <v>10.390260345049413</v>
      </c>
      <c r="BU56" s="2">
        <v>2.4566831503945404E-4</v>
      </c>
      <c r="BV56" s="2">
        <v>-1.8812943640897676E-5</v>
      </c>
      <c r="BW56" s="2">
        <v>-6.2411506005647006E-4</v>
      </c>
      <c r="BX56" s="2">
        <v>22.431919652888851</v>
      </c>
      <c r="BY56" s="2">
        <v>-0.51239352639472524</v>
      </c>
      <c r="BZ56" s="2">
        <v>-6.7826485925630164</v>
      </c>
      <c r="CA56" s="2">
        <v>215.5330776791352</v>
      </c>
      <c r="CB56" s="2">
        <v>4.8538624309435523</v>
      </c>
      <c r="CC56" s="2">
        <v>0</v>
      </c>
      <c r="CD56" s="2">
        <v>0.4105637692384369</v>
      </c>
      <c r="CE56" s="2">
        <v>0.05</v>
      </c>
      <c r="CF56" s="2">
        <v>0</v>
      </c>
      <c r="CG56" s="2">
        <v>5363.1392879000741</v>
      </c>
      <c r="CH56" s="2">
        <v>1.0662656001207759E-2</v>
      </c>
      <c r="CI56" s="2">
        <v>0.10031723747326039</v>
      </c>
      <c r="CJ56" s="2">
        <v>0.15198574845340579</v>
      </c>
      <c r="CK56" s="2">
        <v>3892.4818318024454</v>
      </c>
      <c r="CL56" s="2">
        <v>-1375.5437675219707</v>
      </c>
      <c r="CM56" s="2">
        <v>-2516.9380642804749</v>
      </c>
      <c r="CN56" s="2">
        <v>19.989393512440703</v>
      </c>
      <c r="CO56" s="2">
        <v>8.6417082428973026E-4</v>
      </c>
      <c r="CP56" s="2">
        <v>-3.1824386940481134E-6</v>
      </c>
      <c r="CQ56" s="2">
        <v>-2.3099667732941948E-3</v>
      </c>
      <c r="CR56" s="2">
        <v>78.845662118682355</v>
      </c>
      <c r="CS56" s="2">
        <v>-8.6678568077980134E-2</v>
      </c>
      <c r="CT56" s="2">
        <v>-25.156032706671603</v>
      </c>
      <c r="CU56" s="2">
        <v>769.68822255246846</v>
      </c>
      <c r="CV56" s="2">
        <v>9.9630901009255179</v>
      </c>
      <c r="CW56" s="2">
        <v>0</v>
      </c>
    </row>
    <row r="57" spans="1:101" x14ac:dyDescent="0.3">
      <c r="A57" s="2">
        <f t="shared" si="0"/>
        <v>2051</v>
      </c>
      <c r="B57" s="17">
        <f>economy!AX97</f>
        <v>0.10785946003084722</v>
      </c>
      <c r="C57" s="17">
        <f>economy!AY97</f>
        <v>0.05</v>
      </c>
      <c r="D57" s="17">
        <f>economy!AZ97</f>
        <v>0</v>
      </c>
      <c r="E57" s="17">
        <f>economy!BA97</f>
        <v>2957.1978887717401</v>
      </c>
      <c r="F57" s="17">
        <f>economy!BB97</f>
        <v>8.3827565485569758E-3</v>
      </c>
      <c r="G57" s="17">
        <f>economy!BC97</f>
        <v>5.29348384667905E-2</v>
      </c>
      <c r="H57" s="17">
        <f>economy!BD97</f>
        <v>8.1165075297511449E-2</v>
      </c>
      <c r="I57" s="1">
        <f>economy!BE97</f>
        <v>1452.9152809317075</v>
      </c>
      <c r="J57" s="1">
        <f>economy!BF97</f>
        <v>-81.109987406379801</v>
      </c>
      <c r="K57" s="1">
        <f>economy!BG97</f>
        <v>-1371.8052935253279</v>
      </c>
      <c r="L57" s="1">
        <f>economy!BH97</f>
        <v>10.67197565307432</v>
      </c>
      <c r="M57" s="1">
        <f>economy!BI97</f>
        <v>1.7380485824424328E-4</v>
      </c>
      <c r="N57" s="1">
        <f>economy!BJ97</f>
        <v>2.4913867231738469E-4</v>
      </c>
      <c r="O57" s="1">
        <f>economy!BK97</f>
        <v>-6.5877694480507014E-4</v>
      </c>
      <c r="P57" s="1">
        <f>economy!BL97</f>
        <v>16.158788436188793</v>
      </c>
      <c r="Q57" s="1">
        <f>economy!BM97</f>
        <v>6.9407198455889825</v>
      </c>
      <c r="R57" s="1">
        <f>economy!BN97</f>
        <v>-7.3199363466303833</v>
      </c>
      <c r="S57" s="1">
        <f>economy!BO97</f>
        <v>137.31444122650709</v>
      </c>
      <c r="T57" s="1">
        <f>economy!BP97</f>
        <v>10.080294908021255</v>
      </c>
      <c r="U57" s="1">
        <f>economy!BQ97</f>
        <v>0</v>
      </c>
      <c r="V57" s="2">
        <v>0.05</v>
      </c>
      <c r="W57" s="2">
        <v>0.05</v>
      </c>
      <c r="X57" s="2">
        <v>0.05</v>
      </c>
      <c r="Y57" s="2">
        <v>5.000000000000001E-2</v>
      </c>
      <c r="Z57" s="2">
        <v>9.2988895805145386E-3</v>
      </c>
      <c r="AA57" s="2">
        <v>5.5215984726097699E-2</v>
      </c>
      <c r="AB57" s="2">
        <v>8.042985612443157E-2</v>
      </c>
      <c r="AC57" s="2">
        <v>632.2567877210646</v>
      </c>
      <c r="AD57" s="2">
        <v>-144.15437300316185</v>
      </c>
      <c r="AE57" s="2">
        <v>-488.10241471790374</v>
      </c>
      <c r="AF57" s="2">
        <v>11.131865566399814</v>
      </c>
      <c r="AG57" s="2">
        <v>8.4341961062085204E-5</v>
      </c>
      <c r="AH57" s="1">
        <v>2.4727935033371157E-4</v>
      </c>
      <c r="AI57" s="1">
        <v>1.574023856246396E-4</v>
      </c>
      <c r="AJ57" s="1">
        <v>7.8421980120359249</v>
      </c>
      <c r="AK57" s="1">
        <v>6.8889415037326129</v>
      </c>
      <c r="AL57" s="12">
        <v>1.7472016574446407</v>
      </c>
      <c r="AM57" s="2">
        <v>59.855886393823887</v>
      </c>
      <c r="AN57" s="2">
        <v>10.080292529074796</v>
      </c>
      <c r="AO57" s="2">
        <v>6.9202321767043253</v>
      </c>
      <c r="AP57" s="2">
        <v>0.1</v>
      </c>
      <c r="AQ57" s="2">
        <v>0.1</v>
      </c>
      <c r="AR57" s="2">
        <v>0.1</v>
      </c>
      <c r="AS57" s="2">
        <v>0.10000000000000002</v>
      </c>
      <c r="AT57" s="2">
        <v>1.8599148899400383E-2</v>
      </c>
      <c r="AU57" s="2">
        <v>0.11044074097192996</v>
      </c>
      <c r="AV57" s="2">
        <v>0.16087110636173801</v>
      </c>
      <c r="AW57" s="2">
        <v>1197.5482934595984</v>
      </c>
      <c r="AX57" s="2">
        <v>-273.11479756277504</v>
      </c>
      <c r="AY57" s="2">
        <v>-924.43349589682339</v>
      </c>
      <c r="AZ57" s="2">
        <v>23.502407045934415</v>
      </c>
      <c r="BA57" s="2">
        <v>3.3739014400980107E-4</v>
      </c>
      <c r="BB57" s="2">
        <v>9.8909909279570668E-4</v>
      </c>
      <c r="BC57" s="2">
        <v>6.2947084102979835E-4</v>
      </c>
      <c r="BD57" s="2">
        <v>31.360700784219162</v>
      </c>
      <c r="BE57" s="2">
        <v>27.530034119430081</v>
      </c>
      <c r="BF57" s="2">
        <v>6.983037824774347</v>
      </c>
      <c r="BG57" s="2">
        <v>126.36280925033138</v>
      </c>
      <c r="BH57" s="2">
        <v>21.280559003047504</v>
      </c>
      <c r="BI57" s="2">
        <v>14.609464419972614</v>
      </c>
      <c r="BJ57" s="2">
        <v>0.16340249987609176</v>
      </c>
      <c r="BK57" s="2">
        <v>2.5000000000000001E-2</v>
      </c>
      <c r="BL57" s="2">
        <v>0</v>
      </c>
      <c r="BM57" s="2">
        <v>2949.0765682317797</v>
      </c>
      <c r="BN57" s="2">
        <v>7.6800759510814599E-3</v>
      </c>
      <c r="BO57" s="2">
        <v>5.3032948300489262E-2</v>
      </c>
      <c r="BP57" s="2">
        <v>7.9230283763627674E-2</v>
      </c>
      <c r="BQ57" s="2">
        <v>2134.4591289320338</v>
      </c>
      <c r="BR57" s="2">
        <v>-795.40466144903405</v>
      </c>
      <c r="BS57" s="2">
        <v>-1339.0544674830003</v>
      </c>
      <c r="BT57" s="2">
        <v>10.41757868255363</v>
      </c>
      <c r="BU57" s="2">
        <v>2.4509036526755465E-4</v>
      </c>
      <c r="BV57" s="2">
        <v>-1.6084619041790353E-5</v>
      </c>
      <c r="BW57" s="2">
        <v>-6.2774378652649633E-4</v>
      </c>
      <c r="BX57" s="2">
        <v>22.784222118987465</v>
      </c>
      <c r="BY57" s="2">
        <v>-0.44825088615801495</v>
      </c>
      <c r="BZ57" s="2">
        <v>-6.9748526376145543</v>
      </c>
      <c r="CA57" s="2">
        <v>221.6460371261621</v>
      </c>
      <c r="CB57" s="2">
        <v>4.9108992694158422</v>
      </c>
      <c r="CC57" s="2">
        <v>0</v>
      </c>
      <c r="CD57" s="2">
        <v>0.41944823004241083</v>
      </c>
      <c r="CE57" s="2">
        <v>0.05</v>
      </c>
      <c r="CF57" s="2">
        <v>0</v>
      </c>
      <c r="CG57" s="2">
        <v>5421.1483591814958</v>
      </c>
      <c r="CH57" s="2">
        <v>1.0370753139370961E-2</v>
      </c>
      <c r="CI57" s="2">
        <v>9.9251689071786345E-2</v>
      </c>
      <c r="CJ57" s="2">
        <v>0.1521800396161623</v>
      </c>
      <c r="CK57" s="2">
        <v>3938.9551766536842</v>
      </c>
      <c r="CL57" s="2">
        <v>-1361.6461945076617</v>
      </c>
      <c r="CM57" s="2">
        <v>-2577.3089821460221</v>
      </c>
      <c r="CN57" s="2">
        <v>20.009469771165989</v>
      </c>
      <c r="CO57" s="2">
        <v>8.5924355763540778E-4</v>
      </c>
      <c r="CP57" s="2">
        <v>7.4271123576081979E-6</v>
      </c>
      <c r="CQ57" s="2">
        <v>-2.3158764457576731E-3</v>
      </c>
      <c r="CR57" s="2">
        <v>79.815464031993969</v>
      </c>
      <c r="CS57" s="2">
        <v>0.20698116163285457</v>
      </c>
      <c r="CT57" s="2">
        <v>-25.785293084602706</v>
      </c>
      <c r="CU57" s="2">
        <v>809.28902335358953</v>
      </c>
      <c r="CV57" s="2">
        <v>10.080165868357984</v>
      </c>
      <c r="CW57" s="2">
        <v>0</v>
      </c>
    </row>
    <row r="58" spans="1:101" x14ac:dyDescent="0.3">
      <c r="A58" s="2">
        <f t="shared" si="0"/>
        <v>2052</v>
      </c>
      <c r="B58" s="17">
        <f>economy!AX98</f>
        <v>0.10904747236251447</v>
      </c>
      <c r="C58" s="17">
        <f>economy!AY98</f>
        <v>0.05</v>
      </c>
      <c r="D58" s="17">
        <f>economy!AZ98</f>
        <v>0</v>
      </c>
      <c r="E58" s="17">
        <f>economy!BA98</f>
        <v>2992.6480776758767</v>
      </c>
      <c r="F58" s="17">
        <f>economy!BB98</f>
        <v>8.2698341374605692E-3</v>
      </c>
      <c r="G58" s="17">
        <f>economy!BC98</f>
        <v>5.2445429011920675E-2</v>
      </c>
      <c r="H58" s="17">
        <f>economy!BD98</f>
        <v>8.1381588792844933E-2</v>
      </c>
      <c r="I58" s="1">
        <f>economy!BE98</f>
        <v>1474.5345259031867</v>
      </c>
      <c r="J58" s="1">
        <f>economy!BF98</f>
        <v>-68.330810288834513</v>
      </c>
      <c r="K58" s="1">
        <f>economy!BG98</f>
        <v>-1406.2037156143519</v>
      </c>
      <c r="L58" s="1">
        <f>economy!BH98</f>
        <v>10.697605587766482</v>
      </c>
      <c r="M58" s="1">
        <f>economy!BI98</f>
        <v>1.7352188624335119E-4</v>
      </c>
      <c r="N58" s="1">
        <f>economy!BJ98</f>
        <v>2.4940198769476572E-4</v>
      </c>
      <c r="O58" s="1">
        <f>economy!BK98</f>
        <v>-6.6229629944477046E-4</v>
      </c>
      <c r="P58" s="1">
        <f>economy!BL98</f>
        <v>16.421197198263794</v>
      </c>
      <c r="Q58" s="1">
        <f>economy!BM98</f>
        <v>7.107393563565287</v>
      </c>
      <c r="R58" s="1">
        <f>economy!BN98</f>
        <v>-7.52150636284704</v>
      </c>
      <c r="S58" s="1">
        <f>economy!BO98</f>
        <v>141.06048927787316</v>
      </c>
      <c r="T58" s="1">
        <f>economy!BP98</f>
        <v>10.198796910723098</v>
      </c>
      <c r="U58" s="1">
        <f>economy!BQ98</f>
        <v>0</v>
      </c>
      <c r="V58" s="2">
        <v>0.05</v>
      </c>
      <c r="W58" s="2">
        <v>0.05</v>
      </c>
      <c r="X58" s="2">
        <v>0.05</v>
      </c>
      <c r="Y58" s="2">
        <v>4.9999999999999996E-2</v>
      </c>
      <c r="Z58" s="2">
        <v>9.1916852079354378E-3</v>
      </c>
      <c r="AA58" s="2">
        <v>5.4741427385652221E-2</v>
      </c>
      <c r="AB58" s="2">
        <v>8.0697382288732036E-2</v>
      </c>
      <c r="AC58" s="2">
        <v>635.88266691801857</v>
      </c>
      <c r="AD58" s="2">
        <v>-132.48658050402693</v>
      </c>
      <c r="AE58" s="2">
        <v>-503.39608641399207</v>
      </c>
      <c r="AF58" s="2">
        <v>11.165931318881382</v>
      </c>
      <c r="AG58" s="2">
        <v>8.346814438317647E-5</v>
      </c>
      <c r="AH58" s="1">
        <v>2.4775188663465881E-4</v>
      </c>
      <c r="AI58" s="1">
        <v>1.5576707206194421E-4</v>
      </c>
      <c r="AJ58" s="1">
        <v>7.899850981541114</v>
      </c>
      <c r="AK58" s="1">
        <v>7.0603884634964373</v>
      </c>
      <c r="AL58" s="12">
        <v>1.7672160949967779</v>
      </c>
      <c r="AM58" s="2">
        <v>60.739304416351892</v>
      </c>
      <c r="AN58" s="2">
        <v>10.198794452524622</v>
      </c>
      <c r="AO58" s="2">
        <v>6.9183974759739568</v>
      </c>
      <c r="AP58" s="2">
        <v>0.1</v>
      </c>
      <c r="AQ58" s="2">
        <v>0.1</v>
      </c>
      <c r="AR58" s="2">
        <v>0.1</v>
      </c>
      <c r="AS58" s="2">
        <v>0.1</v>
      </c>
      <c r="AT58" s="2">
        <v>1.8384690926174688E-2</v>
      </c>
      <c r="AU58" s="2">
        <v>0.10949133185453774</v>
      </c>
      <c r="AV58" s="2">
        <v>0.16140590756818626</v>
      </c>
      <c r="AW58" s="2">
        <v>1204.4204426982037</v>
      </c>
      <c r="AX58" s="2">
        <v>-251.02163262115539</v>
      </c>
      <c r="AY58" s="2">
        <v>-953.39881007704901</v>
      </c>
      <c r="AZ58" s="2">
        <v>23.574286696615836</v>
      </c>
      <c r="BA58" s="2">
        <v>3.3389413247839685E-4</v>
      </c>
      <c r="BB58" s="2">
        <v>9.9099146196270386E-4</v>
      </c>
      <c r="BC58" s="2">
        <v>6.2293145157273685E-4</v>
      </c>
      <c r="BD58" s="2">
        <v>31.591300740397326</v>
      </c>
      <c r="BE58" s="2">
        <v>28.215173875483739</v>
      </c>
      <c r="BF58" s="2">
        <v>7.063075503645174</v>
      </c>
      <c r="BG58" s="2">
        <v>128.22781079801896</v>
      </c>
      <c r="BH58" s="2">
        <v>21.530733344202012</v>
      </c>
      <c r="BI58" s="2">
        <v>14.605590992174085</v>
      </c>
      <c r="BJ58" s="2">
        <v>0.16524605013472113</v>
      </c>
      <c r="BK58" s="2">
        <v>2.5000000000000001E-2</v>
      </c>
      <c r="BL58" s="2">
        <v>0</v>
      </c>
      <c r="BM58" s="2">
        <v>2984.2590380341226</v>
      </c>
      <c r="BN58" s="2">
        <v>7.5712836591642118E-3</v>
      </c>
      <c r="BO58" s="2">
        <v>5.2550812554050273E-2</v>
      </c>
      <c r="BP58" s="2">
        <v>7.9454001508739339E-2</v>
      </c>
      <c r="BQ58" s="2">
        <v>2163.2033044516215</v>
      </c>
      <c r="BR58" s="2">
        <v>-790.35815951327868</v>
      </c>
      <c r="BS58" s="2">
        <v>-1372.8451449383426</v>
      </c>
      <c r="BT58" s="2">
        <v>10.444223305018125</v>
      </c>
      <c r="BU58" s="2">
        <v>2.4449251020053613E-4</v>
      </c>
      <c r="BV58" s="2">
        <v>-1.3404727238841422E-5</v>
      </c>
      <c r="BW58" s="2">
        <v>-6.3129383557507539E-4</v>
      </c>
      <c r="BX58" s="2">
        <v>23.135417247274905</v>
      </c>
      <c r="BY58" s="2">
        <v>-0.38213272217841715</v>
      </c>
      <c r="BZ58" s="2">
        <v>-7.1691506284730133</v>
      </c>
      <c r="CA58" s="2">
        <v>227.94901440395446</v>
      </c>
      <c r="CB58" s="2">
        <v>4.9686307391897566</v>
      </c>
      <c r="CC58" s="2">
        <v>0</v>
      </c>
      <c r="CD58" s="2">
        <v>0.42891855269900958</v>
      </c>
      <c r="CE58" s="2">
        <v>0.05</v>
      </c>
      <c r="CF58" s="2">
        <v>0</v>
      </c>
      <c r="CG58" s="2">
        <v>5477.9349263837976</v>
      </c>
      <c r="CH58" s="2">
        <v>1.007420511096678E-2</v>
      </c>
      <c r="CI58" s="2">
        <v>9.8179679910099002E-2</v>
      </c>
      <c r="CJ58" s="2">
        <v>0.15234658464599629</v>
      </c>
      <c r="CK58" s="2">
        <v>3984.5105639930562</v>
      </c>
      <c r="CL58" s="2">
        <v>-1346.7062561511714</v>
      </c>
      <c r="CM58" s="2">
        <v>-2637.8043078418855</v>
      </c>
      <c r="CN58" s="2">
        <v>20.026038100855896</v>
      </c>
      <c r="CO58" s="2">
        <v>8.5405373429598439E-4</v>
      </c>
      <c r="CP58" s="2">
        <v>1.7871844376040258E-5</v>
      </c>
      <c r="CQ58" s="2">
        <v>-2.3209481853299721E-3</v>
      </c>
      <c r="CR58" s="2">
        <v>80.753577858140147</v>
      </c>
      <c r="CS58" s="2">
        <v>0.50947370246713042</v>
      </c>
      <c r="CT58" s="2">
        <v>-26.412384785721713</v>
      </c>
      <c r="CU58" s="2">
        <v>852.62699973854626</v>
      </c>
      <c r="CV58" s="2">
        <v>10.198667442791272</v>
      </c>
      <c r="CW58" s="2">
        <v>0</v>
      </c>
    </row>
    <row r="59" spans="1:101" x14ac:dyDescent="0.3">
      <c r="A59" s="2">
        <f t="shared" si="0"/>
        <v>2053</v>
      </c>
      <c r="B59" s="17">
        <f>economy!AX99</f>
        <v>0.11025464725612338</v>
      </c>
      <c r="C59" s="17">
        <f>economy!AY99</f>
        <v>0.05</v>
      </c>
      <c r="D59" s="17">
        <f>economy!AZ99</f>
        <v>0</v>
      </c>
      <c r="E59" s="17">
        <f>economy!BA99</f>
        <v>3027.8722127392339</v>
      </c>
      <c r="F59" s="17">
        <f>economy!BB99</f>
        <v>8.1576337386578754E-3</v>
      </c>
      <c r="G59" s="17">
        <f>economy!BC99</f>
        <v>5.1956543569758075E-2</v>
      </c>
      <c r="H59" s="17">
        <f>economy!BD99</f>
        <v>8.1592185163904096E-2</v>
      </c>
      <c r="I59" s="1">
        <f>economy!BE99</f>
        <v>1496.1631186170171</v>
      </c>
      <c r="J59" s="1">
        <f>economy!BF99</f>
        <v>-55.259225639646367</v>
      </c>
      <c r="K59" s="1">
        <f>economy!BG99</f>
        <v>-1440.903892977371</v>
      </c>
      <c r="L59" s="1">
        <f>economy!BH99</f>
        <v>10.722522455949663</v>
      </c>
      <c r="M59" s="1">
        <f>economy!BI99</f>
        <v>1.7322870723866603E-4</v>
      </c>
      <c r="N59" s="1">
        <f>economy!BJ99</f>
        <v>2.4961719372596381E-4</v>
      </c>
      <c r="O59" s="1">
        <f>economy!BK99</f>
        <v>-6.6572846798208102E-4</v>
      </c>
      <c r="P59" s="1">
        <f>economy!BL99</f>
        <v>16.683552681048578</v>
      </c>
      <c r="Q59" s="1">
        <f>economy!BM99</f>
        <v>7.2747233910302054</v>
      </c>
      <c r="R59" s="1">
        <f>economy!BN99</f>
        <v>-7.7250621746575749</v>
      </c>
      <c r="S59" s="1">
        <f>economy!BO99</f>
        <v>144.92044739325274</v>
      </c>
      <c r="T59" s="1">
        <f>economy!BP99</f>
        <v>10.318741124063953</v>
      </c>
      <c r="U59" s="1">
        <f>economy!BQ99</f>
        <v>0</v>
      </c>
      <c r="V59" s="2">
        <v>0.05</v>
      </c>
      <c r="W59" s="2">
        <v>0.05</v>
      </c>
      <c r="X59" s="2">
        <v>0.05</v>
      </c>
      <c r="Y59" s="2">
        <v>5.000000000000001E-2</v>
      </c>
      <c r="Z59" s="2">
        <v>9.0850467283370203E-3</v>
      </c>
      <c r="AA59" s="2">
        <v>5.4266852098068821E-2</v>
      </c>
      <c r="AB59" s="2">
        <v>8.095947690966572E-2</v>
      </c>
      <c r="AC59" s="2">
        <v>639.38816143237136</v>
      </c>
      <c r="AD59" s="2">
        <v>-120.51026250448236</v>
      </c>
      <c r="AE59" s="2">
        <v>-518.87789892788942</v>
      </c>
      <c r="AF59" s="2">
        <v>11.199309215406513</v>
      </c>
      <c r="AG59" s="2">
        <v>8.2596659877763509E-5</v>
      </c>
      <c r="AH59" s="1">
        <v>2.4817939731732066E-4</v>
      </c>
      <c r="AI59" s="1">
        <v>1.5415107894798752E-4</v>
      </c>
      <c r="AJ59" s="1">
        <v>7.9557126997168153</v>
      </c>
      <c r="AK59" s="1">
        <v>7.2328386864091883</v>
      </c>
      <c r="AL59" s="12">
        <v>1.7869470092865878</v>
      </c>
      <c r="AM59" s="2">
        <v>61.635947234453575</v>
      </c>
      <c r="AN59" s="2">
        <v>10.318738587570534</v>
      </c>
      <c r="AO59" s="2">
        <v>6.9166141154189154</v>
      </c>
      <c r="AP59" s="2">
        <v>0.1</v>
      </c>
      <c r="AQ59" s="2">
        <v>0.1</v>
      </c>
      <c r="AR59" s="2">
        <v>0.1</v>
      </c>
      <c r="AS59" s="2">
        <v>9.9999999999999992E-2</v>
      </c>
      <c r="AT59" s="2">
        <v>1.8171364262477667E-2</v>
      </c>
      <c r="AU59" s="2">
        <v>0.10854188272014087</v>
      </c>
      <c r="AV59" s="2">
        <v>0.16192983230926114</v>
      </c>
      <c r="AW59" s="2">
        <v>1211.0646462881648</v>
      </c>
      <c r="AX59" s="2">
        <v>-228.34428343551758</v>
      </c>
      <c r="AY59" s="2">
        <v>-982.7203628526471</v>
      </c>
      <c r="AZ59" s="2">
        <v>23.644712040904778</v>
      </c>
      <c r="BA59" s="2">
        <v>3.3040743733358835E-4</v>
      </c>
      <c r="BB59" s="2">
        <v>9.9270362395953611E-4</v>
      </c>
      <c r="BC59" s="2">
        <v>6.1646958701468005E-4</v>
      </c>
      <c r="BD59" s="2">
        <v>31.814736420583184</v>
      </c>
      <c r="BE59" s="2">
        <v>28.904324871287947</v>
      </c>
      <c r="BF59" s="2">
        <v>7.1419840258113334</v>
      </c>
      <c r="BG59" s="2">
        <v>130.12073116452305</v>
      </c>
      <c r="BH59" s="2">
        <v>21.783952377046155</v>
      </c>
      <c r="BI59" s="2">
        <v>14.60182580548037</v>
      </c>
      <c r="BJ59" s="2">
        <v>0.16711660596151603</v>
      </c>
      <c r="BK59" s="2">
        <v>2.5000000000000001E-2</v>
      </c>
      <c r="BL59" s="2">
        <v>0</v>
      </c>
      <c r="BM59" s="2">
        <v>3019.2090094269574</v>
      </c>
      <c r="BN59" s="2">
        <v>7.4632000954099834E-3</v>
      </c>
      <c r="BO59" s="2">
        <v>5.2069042949391381E-2</v>
      </c>
      <c r="BP59" s="2">
        <v>7.9671997813071979E-2</v>
      </c>
      <c r="BQ59" s="2">
        <v>2191.8419412878993</v>
      </c>
      <c r="BR59" s="2">
        <v>-784.90116794247649</v>
      </c>
      <c r="BS59" s="2">
        <v>-1406.9407733454227</v>
      </c>
      <c r="BT59" s="2">
        <v>10.470178186587956</v>
      </c>
      <c r="BU59" s="2">
        <v>2.438749983449031E-4</v>
      </c>
      <c r="BV59" s="2">
        <v>-1.077330861959944E-5</v>
      </c>
      <c r="BW59" s="2">
        <v>-6.3476272355261483E-4</v>
      </c>
      <c r="BX59" s="2">
        <v>23.485365108238408</v>
      </c>
      <c r="BY59" s="2">
        <v>-0.31407665516120609</v>
      </c>
      <c r="BZ59" s="2">
        <v>-7.3654602974512189</v>
      </c>
      <c r="CA59" s="2">
        <v>234.4491129791636</v>
      </c>
      <c r="CB59" s="2">
        <v>5.027064832344081</v>
      </c>
      <c r="CC59" s="2">
        <v>0</v>
      </c>
      <c r="CD59" s="2">
        <v>0.43907531903030261</v>
      </c>
      <c r="CE59" s="2">
        <v>0.05</v>
      </c>
      <c r="CF59" s="2">
        <v>0</v>
      </c>
      <c r="CG59" s="2">
        <v>5533.3587385449928</v>
      </c>
      <c r="CH59" s="2">
        <v>9.7718786969660347E-3</v>
      </c>
      <c r="CI59" s="2">
        <v>9.7099811788080026E-2</v>
      </c>
      <c r="CJ59" s="2">
        <v>0.15248240284844788</v>
      </c>
      <c r="CK59" s="2">
        <v>4029.0233393308276</v>
      </c>
      <c r="CL59" s="2">
        <v>-1330.6884475071233</v>
      </c>
      <c r="CM59" s="2">
        <v>-2698.3348918237052</v>
      </c>
      <c r="CN59" s="2">
        <v>20.038704128217088</v>
      </c>
      <c r="CO59" s="2">
        <v>8.4856918995233389E-4</v>
      </c>
      <c r="CP59" s="2">
        <v>2.8160772952743642E-5</v>
      </c>
      <c r="CQ59" s="2">
        <v>-2.3250883178436359E-3</v>
      </c>
      <c r="CR59" s="2">
        <v>81.65527460473524</v>
      </c>
      <c r="CS59" s="2">
        <v>0.82096196180851266</v>
      </c>
      <c r="CT59" s="2">
        <v>-27.035567268049952</v>
      </c>
      <c r="CU59" s="2">
        <v>900.38985141951389</v>
      </c>
      <c r="CV59" s="2">
        <v>10.318611210056455</v>
      </c>
      <c r="CW59" s="2">
        <v>0</v>
      </c>
    </row>
    <row r="60" spans="1:101" x14ac:dyDescent="0.3">
      <c r="A60" s="2">
        <f t="shared" si="0"/>
        <v>2054</v>
      </c>
      <c r="B60" s="17">
        <f>economy!AX100</f>
        <v>0.11148146930656885</v>
      </c>
      <c r="C60" s="17">
        <f>economy!AY100</f>
        <v>0.05</v>
      </c>
      <c r="D60" s="17">
        <f>economy!AZ100</f>
        <v>0</v>
      </c>
      <c r="E60" s="17">
        <f>economy!BA100</f>
        <v>3062.8655953562165</v>
      </c>
      <c r="F60" s="17">
        <f>economy!BB100</f>
        <v>8.0461561413231342E-3</v>
      </c>
      <c r="G60" s="17">
        <f>economy!BC100</f>
        <v>5.146821555034322E-2</v>
      </c>
      <c r="H60" s="17">
        <f>economy!BD100</f>
        <v>8.1796767848748259E-2</v>
      </c>
      <c r="I60" s="1">
        <f>economy!BE100</f>
        <v>1517.7987606976587</v>
      </c>
      <c r="J60" s="1">
        <f>economy!BF100</f>
        <v>-41.902824737072201</v>
      </c>
      <c r="K60" s="1">
        <f>economy!BG100</f>
        <v>-1475.8959359605863</v>
      </c>
      <c r="L60" s="1">
        <f>economy!BH100</f>
        <v>10.746711812177887</v>
      </c>
      <c r="M60" s="1">
        <f>economy!BI100</f>
        <v>1.7292539891589992E-4</v>
      </c>
      <c r="N60" s="1">
        <f>economy!BJ100</f>
        <v>2.4978443430977311E-4</v>
      </c>
      <c r="O60" s="1">
        <f>economy!BK100</f>
        <v>-6.6907112305020157E-4</v>
      </c>
      <c r="P60" s="1">
        <f>economy!BL100</f>
        <v>16.945769606681889</v>
      </c>
      <c r="Q60" s="1">
        <f>economy!BM100</f>
        <v>7.4426114739485563</v>
      </c>
      <c r="R60" s="1">
        <f>economy!BN100</f>
        <v>-7.9305141442664846</v>
      </c>
      <c r="S60" s="1">
        <f>economy!BO100</f>
        <v>148.89833132654536</v>
      </c>
      <c r="T60" s="1">
        <f>economy!BP100</f>
        <v>10.440144171761773</v>
      </c>
      <c r="U60" s="1">
        <f>economy!BQ100</f>
        <v>0</v>
      </c>
      <c r="V60" s="2">
        <v>0.05</v>
      </c>
      <c r="W60" s="2">
        <v>0.05</v>
      </c>
      <c r="X60" s="2">
        <v>0.05</v>
      </c>
      <c r="Y60" s="2">
        <v>0.05</v>
      </c>
      <c r="Z60" s="2">
        <v>8.9789753866373022E-3</v>
      </c>
      <c r="AA60" s="2">
        <v>5.3792287010227161E-2</v>
      </c>
      <c r="AB60" s="2">
        <v>8.121602634685543E-2</v>
      </c>
      <c r="AC60" s="2">
        <v>642.7730720921378</v>
      </c>
      <c r="AD60" s="2">
        <v>-108.23201518705503</v>
      </c>
      <c r="AE60" s="2">
        <v>-534.541056905083</v>
      </c>
      <c r="AF60" s="2">
        <v>11.231981822295843</v>
      </c>
      <c r="AG60" s="2">
        <v>8.1727553966989169E-5</v>
      </c>
      <c r="AH60" s="1">
        <v>2.4856185592320629E-4</v>
      </c>
      <c r="AI60" s="1">
        <v>1.5255596991124276E-4</v>
      </c>
      <c r="AJ60" s="1">
        <v>8.0097560071093028</v>
      </c>
      <c r="AK60" s="1">
        <v>7.4061996728081327</v>
      </c>
      <c r="AL60" s="12">
        <v>1.8064141066808721</v>
      </c>
      <c r="AM60" s="2">
        <v>62.546010756480712</v>
      </c>
      <c r="AN60" s="2">
        <v>10.44014155798989</v>
      </c>
      <c r="AO60" s="2">
        <v>6.9148801828388953</v>
      </c>
      <c r="AP60" s="2">
        <v>0.1</v>
      </c>
      <c r="AQ60" s="2">
        <v>0.1</v>
      </c>
      <c r="AR60" s="2">
        <v>0.1</v>
      </c>
      <c r="AS60" s="2">
        <v>0.1</v>
      </c>
      <c r="AT60" s="2">
        <v>1.795917151713328E-2</v>
      </c>
      <c r="AU60" s="2">
        <v>0.10759245053176361</v>
      </c>
      <c r="AV60" s="2">
        <v>0.16244265391573201</v>
      </c>
      <c r="AW60" s="2">
        <v>1217.4805198553154</v>
      </c>
      <c r="AX60" s="2">
        <v>-205.09524438330934</v>
      </c>
      <c r="AY60" s="2">
        <v>-1012.3852754720061</v>
      </c>
      <c r="AZ60" s="2">
        <v>23.713646372675026</v>
      </c>
      <c r="BA60" s="2">
        <v>3.2693024618448449E-4</v>
      </c>
      <c r="BB60" s="2">
        <v>9.9423546949227231E-4</v>
      </c>
      <c r="BC60" s="2">
        <v>6.100914971960119E-4</v>
      </c>
      <c r="BD60" s="2">
        <v>32.030899186358504</v>
      </c>
      <c r="BE60" s="2">
        <v>29.597117481331995</v>
      </c>
      <c r="BF60" s="2">
        <v>7.2198422180023947</v>
      </c>
      <c r="BG60" s="2">
        <v>132.04198395261108</v>
      </c>
      <c r="BH60" s="2">
        <v>22.040251203010058</v>
      </c>
      <c r="BI60" s="2">
        <v>14.59816482989536</v>
      </c>
      <c r="BJ60" s="2">
        <v>0.16901498666851208</v>
      </c>
      <c r="BK60" s="2">
        <v>2.5000000000000001E-2</v>
      </c>
      <c r="BL60" s="2">
        <v>0</v>
      </c>
      <c r="BM60" s="2">
        <v>3053.921616464464</v>
      </c>
      <c r="BN60" s="2">
        <v>7.3558239530859514E-3</v>
      </c>
      <c r="BO60" s="2">
        <v>5.1587668475444506E-2</v>
      </c>
      <c r="BP60" s="2">
        <v>7.988416795485255E-2</v>
      </c>
      <c r="BQ60" s="2">
        <v>2220.3708870701639</v>
      </c>
      <c r="BR60" s="2">
        <v>-779.03920495809007</v>
      </c>
      <c r="BS60" s="2">
        <v>-1441.3316821120745</v>
      </c>
      <c r="BT60" s="2">
        <v>10.495427882336115</v>
      </c>
      <c r="BU60" s="2">
        <v>2.432380828704695E-4</v>
      </c>
      <c r="BV60" s="2">
        <v>-8.1904114960146593E-6</v>
      </c>
      <c r="BW60" s="2">
        <v>-6.3814802898390875E-4</v>
      </c>
      <c r="BX60" s="2">
        <v>23.833926592611661</v>
      </c>
      <c r="BY60" s="2">
        <v>-0.24412318858987025</v>
      </c>
      <c r="BZ60" s="2">
        <v>-7.5636963620667368</v>
      </c>
      <c r="CA60" s="2">
        <v>241.15375992232384</v>
      </c>
      <c r="CB60" s="2">
        <v>5.0862096468518878</v>
      </c>
      <c r="CC60" s="2">
        <v>0</v>
      </c>
      <c r="CD60" s="2">
        <v>0.45004887134227411</v>
      </c>
      <c r="CE60" s="2">
        <v>0.05</v>
      </c>
      <c r="CF60" s="2">
        <v>0</v>
      </c>
      <c r="CG60" s="2">
        <v>5587.244211521911</v>
      </c>
      <c r="CH60" s="2">
        <v>9.4623285535084013E-3</v>
      </c>
      <c r="CI60" s="2">
        <v>9.6010278962543605E-2</v>
      </c>
      <c r="CJ60" s="2">
        <v>0.15258374359811711</v>
      </c>
      <c r="CK60" s="2">
        <v>4072.3371036757444</v>
      </c>
      <c r="CL60" s="2">
        <v>-1313.5445992732334</v>
      </c>
      <c r="CM60" s="2">
        <v>-2758.7925044025114</v>
      </c>
      <c r="CN60" s="2">
        <v>20.04697268397511</v>
      </c>
      <c r="CO60" s="2">
        <v>8.4274849098979184E-4</v>
      </c>
      <c r="CP60" s="2">
        <v>3.8305422978891801E-5</v>
      </c>
      <c r="CQ60" s="2">
        <v>-2.3281798810415944E-3</v>
      </c>
      <c r="CR60" s="2">
        <v>82.514686900006623</v>
      </c>
      <c r="CS60" s="2">
        <v>1.1416981317884909</v>
      </c>
      <c r="CT60" s="2">
        <v>-27.652718988256215</v>
      </c>
      <c r="CU60" s="2">
        <v>953.47750601063376</v>
      </c>
      <c r="CV60" s="2">
        <v>10.440013767586292</v>
      </c>
      <c r="CW60" s="2">
        <v>0</v>
      </c>
    </row>
    <row r="61" spans="1:101" x14ac:dyDescent="0.3">
      <c r="A61" s="2">
        <f t="shared" si="0"/>
        <v>2055</v>
      </c>
      <c r="B61" s="17">
        <f>economy!AX101</f>
        <v>0.11272843529529314</v>
      </c>
      <c r="C61" s="17">
        <f>economy!AY101</f>
        <v>0.05</v>
      </c>
      <c r="D61" s="17">
        <f>economy!AZ101</f>
        <v>0</v>
      </c>
      <c r="E61" s="17">
        <f>economy!BA101</f>
        <v>3097.6237148314062</v>
      </c>
      <c r="F61" s="17">
        <f>economy!BB101</f>
        <v>7.9354026394261468E-3</v>
      </c>
      <c r="G61" s="17">
        <f>economy!BC101</f>
        <v>5.0980481433906315E-2</v>
      </c>
      <c r="H61" s="17">
        <f>economy!BD101</f>
        <v>8.1995244623358346E-2</v>
      </c>
      <c r="I61" s="1">
        <f>economy!BE101</f>
        <v>1539.4392054478653</v>
      </c>
      <c r="J61" s="1">
        <f>economy!BF101</f>
        <v>-28.269460458014315</v>
      </c>
      <c r="K61" s="1">
        <f>economy!BG101</f>
        <v>-1511.1697449898513</v>
      </c>
      <c r="L61" s="1">
        <f>economy!BH101</f>
        <v>10.770159854117994</v>
      </c>
      <c r="M61" s="1">
        <f>economy!BI101</f>
        <v>1.7261204309114862E-4</v>
      </c>
      <c r="N61" s="1">
        <f>economy!BJ101</f>
        <v>2.4990386561577654E-4</v>
      </c>
      <c r="O61" s="1">
        <f>economy!BK101</f>
        <v>-6.7232201408443755E-4</v>
      </c>
      <c r="P61" s="1">
        <f>economy!BL101</f>
        <v>17.207762881670121</v>
      </c>
      <c r="Q61" s="1">
        <f>economy!BM101</f>
        <v>7.6109582667741185</v>
      </c>
      <c r="R61" s="1">
        <f>economy!BN101</f>
        <v>-8.1377698601237096</v>
      </c>
      <c r="S61" s="1">
        <f>economy!BO101</f>
        <v>152.99831948069902</v>
      </c>
      <c r="T61" s="1">
        <f>economy!BP101</f>
        <v>10.563022897381794</v>
      </c>
      <c r="U61" s="1">
        <f>economy!BQ101</f>
        <v>0</v>
      </c>
      <c r="V61" s="2">
        <v>0.05</v>
      </c>
      <c r="W61" s="2">
        <v>0.05</v>
      </c>
      <c r="X61" s="2">
        <v>0.05</v>
      </c>
      <c r="Y61" s="2">
        <v>0.05</v>
      </c>
      <c r="Z61" s="2">
        <v>8.8734730075574648E-3</v>
      </c>
      <c r="AA61" s="2">
        <v>5.3317763684307372E-2</v>
      </c>
      <c r="AB61" s="2">
        <v>8.146692075992519E-2</v>
      </c>
      <c r="AC61" s="2">
        <v>646.03725053910171</v>
      </c>
      <c r="AD61" s="2">
        <v>-95.658716858942626</v>
      </c>
      <c r="AE61" s="2">
        <v>-550.37853368015919</v>
      </c>
      <c r="AF61" s="2">
        <v>11.263932304228502</v>
      </c>
      <c r="AG61" s="2">
        <v>8.0860877753989577E-5</v>
      </c>
      <c r="AH61" s="1">
        <v>2.4889924441350914E-4</v>
      </c>
      <c r="AI61" s="1">
        <v>1.5098328978885897E-4</v>
      </c>
      <c r="AJ61" s="1">
        <v>8.0619551683635393</v>
      </c>
      <c r="AK61" s="1">
        <v>7.5803767475948645</v>
      </c>
      <c r="AL61" s="12">
        <v>1.8256388078048196</v>
      </c>
      <c r="AM61" s="2">
        <v>63.469693854002294</v>
      </c>
      <c r="AN61" s="2">
        <v>10.563020207413288</v>
      </c>
      <c r="AO61" s="2">
        <v>6.91319384552546</v>
      </c>
      <c r="AP61" s="2">
        <v>0.1</v>
      </c>
      <c r="AQ61" s="2">
        <v>0.1</v>
      </c>
      <c r="AR61" s="2">
        <v>0.1</v>
      </c>
      <c r="AS61" s="2">
        <v>0.1</v>
      </c>
      <c r="AT61" s="2">
        <v>1.7748116455600017E-2</v>
      </c>
      <c r="AU61" s="2">
        <v>0.10664309907584248</v>
      </c>
      <c r="AV61" s="2">
        <v>0.16294415334580142</v>
      </c>
      <c r="AW61" s="2">
        <v>1223.6677754877812</v>
      </c>
      <c r="AX61" s="2">
        <v>-181.28754421213259</v>
      </c>
      <c r="AY61" s="2">
        <v>-1042.3802312756482</v>
      </c>
      <c r="AZ61" s="2">
        <v>23.781054252230625</v>
      </c>
      <c r="BA61" s="2">
        <v>3.2346276533984635E-4</v>
      </c>
      <c r="BB61" s="2">
        <v>9.9558692346685433E-4</v>
      </c>
      <c r="BC61" s="2">
        <v>6.0380335595802389E-4</v>
      </c>
      <c r="BD61" s="2">
        <v>32.239686106644449</v>
      </c>
      <c r="BE61" s="2">
        <v>30.293173397036025</v>
      </c>
      <c r="BF61" s="2">
        <v>7.2967357499333687</v>
      </c>
      <c r="BG61" s="2">
        <v>133.99198901879561</v>
      </c>
      <c r="BH61" s="2">
        <v>22.299665386991439</v>
      </c>
      <c r="BI61" s="2">
        <v>14.594604202681811</v>
      </c>
      <c r="BJ61" s="2">
        <v>0.17094203797471866</v>
      </c>
      <c r="BK61" s="2">
        <v>2.5000000000000001E-2</v>
      </c>
      <c r="BL61" s="2">
        <v>0</v>
      </c>
      <c r="BM61" s="2">
        <v>3088.3921723133212</v>
      </c>
      <c r="BN61" s="2">
        <v>7.2491544030578422E-3</v>
      </c>
      <c r="BO61" s="2">
        <v>5.1106721299867097E-2</v>
      </c>
      <c r="BP61" s="2">
        <v>8.0090411157822811E-2</v>
      </c>
      <c r="BQ61" s="2">
        <v>2248.7861048496438</v>
      </c>
      <c r="BR61" s="2">
        <v>-772.77813160615574</v>
      </c>
      <c r="BS61" s="2">
        <v>-1476.0079732434883</v>
      </c>
      <c r="BT61" s="2">
        <v>10.519957536922133</v>
      </c>
      <c r="BU61" s="2">
        <v>2.4258202149448526E-4</v>
      </c>
      <c r="BV61" s="2">
        <v>-5.6560897028934301E-6</v>
      </c>
      <c r="BW61" s="2">
        <v>-6.4144739594291069E-4</v>
      </c>
      <c r="BX61" s="2">
        <v>24.180963517418526</v>
      </c>
      <c r="BY61" s="2">
        <v>-0.17231566102910817</v>
      </c>
      <c r="BZ61" s="2">
        <v>-7.7637706013399965</v>
      </c>
      <c r="CA61" s="2">
        <v>248.07072394683851</v>
      </c>
      <c r="CB61" s="2">
        <v>5.1460733878801435</v>
      </c>
      <c r="CC61" s="2">
        <v>0</v>
      </c>
      <c r="CD61" s="2">
        <v>0.46201233685164317</v>
      </c>
      <c r="CE61" s="2">
        <v>0.05</v>
      </c>
      <c r="CF61" s="2">
        <v>0</v>
      </c>
      <c r="CG61" s="2">
        <v>5639.3662374118958</v>
      </c>
      <c r="CH61" s="2">
        <v>9.1436723223846765E-3</v>
      </c>
      <c r="CI61" s="2">
        <v>9.490869929464886E-2</v>
      </c>
      <c r="CJ61" s="2">
        <v>0.15264577270814825</v>
      </c>
      <c r="CK61" s="2">
        <v>4114.2509164562343</v>
      </c>
      <c r="CL61" s="2">
        <v>-1295.2084619111442</v>
      </c>
      <c r="CM61" s="2">
        <v>-2819.0424545450878</v>
      </c>
      <c r="CN61" s="2">
        <v>20.050206666581815</v>
      </c>
      <c r="CO61" s="2">
        <v>8.3653720906021298E-4</v>
      </c>
      <c r="CP61" s="2">
        <v>4.8320872766280387E-5</v>
      </c>
      <c r="CQ61" s="2">
        <v>-2.3300731925667666E-3</v>
      </c>
      <c r="CR61" s="2">
        <v>83.324356797030603</v>
      </c>
      <c r="CS61" s="2">
        <v>1.4720643750441706</v>
      </c>
      <c r="CT61" s="2">
        <v>-28.261191907748547</v>
      </c>
      <c r="CU61" s="2">
        <v>1013.0987320825104</v>
      </c>
      <c r="CV61" s="2">
        <v>10.562891924340326</v>
      </c>
      <c r="CW61" s="2">
        <v>0</v>
      </c>
    </row>
    <row r="62" spans="1:101" x14ac:dyDescent="0.3">
      <c r="A62" s="2">
        <f t="shared" si="0"/>
        <v>2056</v>
      </c>
      <c r="B62" s="17">
        <f>economy!AX102</f>
        <v>0.11399605457048786</v>
      </c>
      <c r="C62" s="17">
        <f>economy!AY102</f>
        <v>0.05</v>
      </c>
      <c r="D62" s="17">
        <f>economy!AZ102</f>
        <v>0</v>
      </c>
      <c r="E62" s="17">
        <f>economy!BA102</f>
        <v>3132.1422427791513</v>
      </c>
      <c r="F62" s="17">
        <f>economy!BB102</f>
        <v>7.8253749946413601E-3</v>
      </c>
      <c r="G62" s="17">
        <f>economy!BC102</f>
        <v>5.0493380612937365E-2</v>
      </c>
      <c r="H62" s="17">
        <f>economy!BD102</f>
        <v>8.2187527681337816E-2</v>
      </c>
      <c r="I62" s="1">
        <f>economy!BE102</f>
        <v>1561.0822550724686</v>
      </c>
      <c r="J62" s="1">
        <f>economy!BF102</f>
        <v>-14.367238155129515</v>
      </c>
      <c r="K62" s="1">
        <f>economy!BG102</f>
        <v>-1546.7150169173387</v>
      </c>
      <c r="L62" s="1">
        <f>economy!BH102</f>
        <v>10.792853430635541</v>
      </c>
      <c r="M62" s="1">
        <f>economy!BI102</f>
        <v>1.7228872560405767E-4</v>
      </c>
      <c r="N62" s="1">
        <f>economy!BJ102</f>
        <v>2.4997565755707779E-4</v>
      </c>
      <c r="O62" s="1">
        <f>economy!BK102</f>
        <v>-6.7547897063706722E-4</v>
      </c>
      <c r="P62" s="1">
        <f>economy!BL102</f>
        <v>17.469447658669583</v>
      </c>
      <c r="Q62" s="1">
        <f>economy!BM102</f>
        <v>7.7796626547150485</v>
      </c>
      <c r="R62" s="1">
        <f>economy!BN102</f>
        <v>-8.3467342382759053</v>
      </c>
      <c r="S62" s="1">
        <f>economy!BO102</f>
        <v>157.22476040988673</v>
      </c>
      <c r="T62" s="1">
        <f>economy!BP102</f>
        <v>10.687394366966</v>
      </c>
      <c r="U62" s="1">
        <f>economy!BQ102</f>
        <v>0</v>
      </c>
      <c r="V62" s="2">
        <v>0.05</v>
      </c>
      <c r="W62" s="2">
        <v>0.05</v>
      </c>
      <c r="X62" s="2">
        <v>0.05</v>
      </c>
      <c r="Y62" s="2">
        <v>0.05</v>
      </c>
      <c r="Z62" s="2">
        <v>8.7685419612101492E-3</v>
      </c>
      <c r="AA62" s="2">
        <v>5.2843316954604001E-2</v>
      </c>
      <c r="AB62" s="2">
        <v>8.1712054215556301E-2</v>
      </c>
      <c r="AC62" s="2">
        <v>649.18059847601046</v>
      </c>
      <c r="AD62" s="2">
        <v>-82.797520499268387</v>
      </c>
      <c r="AE62" s="2">
        <v>-566.38307797674304</v>
      </c>
      <c r="AF62" s="2">
        <v>11.295144436799882</v>
      </c>
      <c r="AG62" s="2">
        <v>7.9996686799551188E-5</v>
      </c>
      <c r="AH62" s="1">
        <v>2.4919155486956621E-4</v>
      </c>
      <c r="AI62" s="1">
        <v>1.4943456174296187E-4</v>
      </c>
      <c r="AJ62" s="1">
        <v>8.1122859014639861</v>
      </c>
      <c r="AK62" s="1">
        <v>7.7552731617521715</v>
      </c>
      <c r="AL62" s="12">
        <v>1.8446442088937267</v>
      </c>
      <c r="AM62" s="2">
        <v>64.407198407482085</v>
      </c>
      <c r="AN62" s="2">
        <v>10.687391601953358</v>
      </c>
      <c r="AO62" s="2">
        <v>6.9115533474432711</v>
      </c>
      <c r="AP62" s="2">
        <v>0.1</v>
      </c>
      <c r="AQ62" s="2">
        <v>0.1</v>
      </c>
      <c r="AR62" s="2">
        <v>0.1</v>
      </c>
      <c r="AS62" s="2">
        <v>0.1</v>
      </c>
      <c r="AT62" s="2">
        <v>1.7538203931137447E-2</v>
      </c>
      <c r="AU62" s="2">
        <v>0.10569389867530234</v>
      </c>
      <c r="AV62" s="2">
        <v>0.1634341193988112</v>
      </c>
      <c r="AW62" s="2">
        <v>1229.6262202980745</v>
      </c>
      <c r="AX62" s="2">
        <v>-156.93473186561525</v>
      </c>
      <c r="AY62" s="2">
        <v>-1072.6914884324594</v>
      </c>
      <c r="AZ62" s="2">
        <v>23.846901532874647</v>
      </c>
      <c r="BA62" s="2">
        <v>3.2000521890973246E-4</v>
      </c>
      <c r="BB62" s="2">
        <v>9.9675795178753922E-4</v>
      </c>
      <c r="BC62" s="2">
        <v>5.9761124960973615E-4</v>
      </c>
      <c r="BD62" s="2">
        <v>32.441000074254099</v>
      </c>
      <c r="BE62" s="2">
        <v>30.992106032945724</v>
      </c>
      <c r="BF62" s="2">
        <v>7.3727569788137508</v>
      </c>
      <c r="BG62" s="2">
        <v>135.97117256993857</v>
      </c>
      <c r="BH62" s="2">
        <v>22.562230962956228</v>
      </c>
      <c r="BI62" s="2">
        <v>14.591140222491454</v>
      </c>
      <c r="BJ62" s="2">
        <v>0.17289863332375133</v>
      </c>
      <c r="BK62" s="2">
        <v>2.5000000000000001E-2</v>
      </c>
      <c r="BL62" s="2">
        <v>0</v>
      </c>
      <c r="BM62" s="2">
        <v>3122.6161631251016</v>
      </c>
      <c r="BN62" s="2">
        <v>7.1431910554712744E-3</v>
      </c>
      <c r="BO62" s="2">
        <v>5.0626236613130905E-2</v>
      </c>
      <c r="BP62" s="2">
        <v>8.0290630669065874E-2</v>
      </c>
      <c r="BQ62" s="2">
        <v>2277.083668857812</v>
      </c>
      <c r="BR62" s="2">
        <v>-766.12414221498875</v>
      </c>
      <c r="BS62" s="2">
        <v>-1510.9595266428239</v>
      </c>
      <c r="BT62" s="2">
        <v>10.54375289253119</v>
      </c>
      <c r="BU62" s="2">
        <v>2.4190707636678911E-4</v>
      </c>
      <c r="BV62" s="2">
        <v>-3.1704002952171514E-6</v>
      </c>
      <c r="BW62" s="2">
        <v>-6.4465853732363436E-4</v>
      </c>
      <c r="BX62" s="2">
        <v>24.526338732294931</v>
      </c>
      <c r="BY62" s="2">
        <v>-9.8700191418554559E-2</v>
      </c>
      <c r="BZ62" s="2">
        <v>-7.9655919397689168</v>
      </c>
      <c r="CA62" s="2">
        <v>255.20813472092129</v>
      </c>
      <c r="CB62" s="2">
        <v>5.2066643690617838</v>
      </c>
      <c r="CC62" s="2">
        <v>0</v>
      </c>
      <c r="CD62" s="2">
        <v>0.47520248850105062</v>
      </c>
      <c r="CE62" s="2">
        <v>0.05</v>
      </c>
      <c r="CF62" s="2">
        <v>0</v>
      </c>
      <c r="CG62" s="2">
        <v>5689.4283127819863</v>
      </c>
      <c r="CH62" s="2">
        <v>8.8133983786931047E-3</v>
      </c>
      <c r="CI62" s="2">
        <v>9.3791852563582939E-2</v>
      </c>
      <c r="CJ62" s="2">
        <v>0.15266208681207774</v>
      </c>
      <c r="CK62" s="2">
        <v>4154.499517475635</v>
      </c>
      <c r="CL62" s="2">
        <v>-1275.5873236460768</v>
      </c>
      <c r="CM62" s="2">
        <v>-2878.9121938295575</v>
      </c>
      <c r="CN62" s="2">
        <v>20.047563347616784</v>
      </c>
      <c r="CO62" s="2">
        <v>8.298621692430626E-4</v>
      </c>
      <c r="CP62" s="2">
        <v>5.8227364904941546E-5</v>
      </c>
      <c r="CQ62" s="2">
        <v>-2.3305712749818359E-3</v>
      </c>
      <c r="CR62" s="2">
        <v>84.07453897542355</v>
      </c>
      <c r="CS62" s="2">
        <v>1.8126355696993497</v>
      </c>
      <c r="CT62" s="2">
        <v>-28.857587289012226</v>
      </c>
      <c r="CU62" s="2">
        <v>1080.9283300073187</v>
      </c>
      <c r="CV62" s="2">
        <v>10.687262699084782</v>
      </c>
      <c r="CW62" s="2">
        <v>0</v>
      </c>
    </row>
    <row r="63" spans="1:101" x14ac:dyDescent="0.3">
      <c r="A63" s="2">
        <f t="shared" si="0"/>
        <v>2057</v>
      </c>
      <c r="B63" s="17">
        <f>economy!AX103</f>
        <v>0.11528484945964836</v>
      </c>
      <c r="C63" s="17">
        <f>economy!AY103</f>
        <v>0.05</v>
      </c>
      <c r="D63" s="17">
        <f>economy!AZ103</f>
        <v>0</v>
      </c>
      <c r="E63" s="17">
        <f>economy!BA103</f>
        <v>3166.4170278401652</v>
      </c>
      <c r="F63" s="17">
        <f>economy!BB103</f>
        <v>7.7160753998916356E-3</v>
      </c>
      <c r="G63" s="17">
        <f>economy!BC103</f>
        <v>5.0006955234992226E-2</v>
      </c>
      <c r="H63" s="17">
        <f>economy!BD103</f>
        <v>8.2373533708207311E-2</v>
      </c>
      <c r="I63" s="1">
        <f>economy!BE103</f>
        <v>1582.7257580836747</v>
      </c>
      <c r="J63" s="1">
        <f>economy!BF103</f>
        <v>-0.20450615028776006</v>
      </c>
      <c r="K63" s="1">
        <f>economy!BG103</f>
        <v>-1582.521251933387</v>
      </c>
      <c r="L63" s="1">
        <f>economy!BH103</f>
        <v>10.814780049111031</v>
      </c>
      <c r="M63" s="1">
        <f>economy!BI103</f>
        <v>1.7195553622147941E-4</v>
      </c>
      <c r="N63" s="1">
        <f>economy!BJ103</f>
        <v>2.4999999516247065E-4</v>
      </c>
      <c r="O63" s="1">
        <f>economy!BK103</f>
        <v>-6.7853990555771641E-4</v>
      </c>
      <c r="P63" s="1">
        <f>economy!BL103</f>
        <v>17.7307393995433</v>
      </c>
      <c r="Q63" s="1">
        <f>economy!BM103</f>
        <v>7.9486220817340367</v>
      </c>
      <c r="R63" s="1">
        <f>economy!BN103</f>
        <v>-8.5573096313516999</v>
      </c>
      <c r="S63" s="1">
        <f>economy!BO103</f>
        <v>161.5821807441751</v>
      </c>
      <c r="T63" s="1">
        <f>economy!BP103</f>
        <v>10.813275871616575</v>
      </c>
      <c r="U63" s="1">
        <f>economy!BQ103</f>
        <v>0</v>
      </c>
      <c r="V63" s="2">
        <v>0.05</v>
      </c>
      <c r="W63" s="2">
        <v>0.05</v>
      </c>
      <c r="X63" s="2">
        <v>0.05</v>
      </c>
      <c r="Y63" s="2">
        <v>0.05</v>
      </c>
      <c r="Z63" s="2">
        <v>8.6641851293100536E-3</v>
      </c>
      <c r="AA63" s="2">
        <v>5.2368984784548531E-2</v>
      </c>
      <c r="AB63" s="2">
        <v>8.1951324790950172E-2</v>
      </c>
      <c r="AC63" s="2">
        <v>652.20306696016655</v>
      </c>
      <c r="AD63" s="2">
        <v>-69.655845894757462</v>
      </c>
      <c r="AE63" s="2">
        <v>-582.54722106540896</v>
      </c>
      <c r="AF63" s="2">
        <v>11.325602618504382</v>
      </c>
      <c r="AG63" s="2">
        <v>7.9135040897604809E-5</v>
      </c>
      <c r="AH63" s="1">
        <v>2.4943879110905776E-4</v>
      </c>
      <c r="AI63" s="1">
        <v>1.4791128441032149E-4</v>
      </c>
      <c r="AJ63" s="1">
        <v>8.1607254052385301</v>
      </c>
      <c r="AK63" s="1">
        <v>7.9307902007701259</v>
      </c>
      <c r="AL63" s="12">
        <v>1.8634550383450104</v>
      </c>
      <c r="AM63" s="2">
        <v>65.35872935234859</v>
      </c>
      <c r="AN63" s="2">
        <v>10.813273032787531</v>
      </c>
      <c r="AO63" s="2">
        <v>6.9099570064272244</v>
      </c>
      <c r="AP63" s="2">
        <v>0.1</v>
      </c>
      <c r="AQ63" s="2">
        <v>0.1</v>
      </c>
      <c r="AR63" s="2">
        <v>0.1</v>
      </c>
      <c r="AS63" s="2">
        <v>0.1</v>
      </c>
      <c r="AT63" s="2">
        <v>1.732943981719318E-2</v>
      </c>
      <c r="AU63" s="2">
        <v>0.10474492590293229</v>
      </c>
      <c r="AV63" s="2">
        <v>0.16391234892155707</v>
      </c>
      <c r="AW63" s="2">
        <v>1235.3557550748887</v>
      </c>
      <c r="AX63" s="2">
        <v>-132.0508615308791</v>
      </c>
      <c r="AY63" s="2">
        <v>-1103.3048935440095</v>
      </c>
      <c r="AZ63" s="2">
        <v>23.911155386220567</v>
      </c>
      <c r="BA63" s="2">
        <v>3.1655784790609166E-4</v>
      </c>
      <c r="BB63" s="2">
        <v>9.9774856781756848E-4</v>
      </c>
      <c r="BC63" s="2">
        <v>5.9152116553291487E-4</v>
      </c>
      <c r="BD63" s="2">
        <v>32.634749915473265</v>
      </c>
      <c r="BE63" s="2">
        <v>31.693520960520594</v>
      </c>
      <c r="BF63" s="2">
        <v>7.448004774699827</v>
      </c>
      <c r="BG63" s="2">
        <v>137.9799672606695</v>
      </c>
      <c r="BH63" s="2">
        <v>22.827984439436406</v>
      </c>
      <c r="BI63" s="2">
        <v>14.587769343518861</v>
      </c>
      <c r="BJ63" s="2">
        <v>0.17488567530905114</v>
      </c>
      <c r="BK63" s="2">
        <v>2.5000000000000001E-2</v>
      </c>
      <c r="BL63" s="2">
        <v>0</v>
      </c>
      <c r="BM63" s="2">
        <v>3156.5892421812218</v>
      </c>
      <c r="BN63" s="2">
        <v>7.0379339218906451E-3</v>
      </c>
      <c r="BO63" s="2">
        <v>5.0146252473170422E-2</v>
      </c>
      <c r="BP63" s="2">
        <v>8.0484733831615224E-2</v>
      </c>
      <c r="BQ63" s="2">
        <v>2305.2597604591319</v>
      </c>
      <c r="BR63" s="2">
        <v>-759.08375450072799</v>
      </c>
      <c r="BS63" s="2">
        <v>-1546.1760059584042</v>
      </c>
      <c r="BT63" s="2">
        <v>10.566800296068177</v>
      </c>
      <c r="BU63" s="2">
        <v>2.4121351395317491E-4</v>
      </c>
      <c r="BV63" s="2">
        <v>-7.3340134444297139E-7</v>
      </c>
      <c r="BW63" s="2">
        <v>-6.4777923799459443E-4</v>
      </c>
      <c r="BX63" s="2">
        <v>24.869916225613544</v>
      </c>
      <c r="BY63" s="2">
        <v>-2.3325617423082756E-2</v>
      </c>
      <c r="BZ63" s="2">
        <v>-8.1690665387673835</v>
      </c>
      <c r="CA63" s="2">
        <v>262.57450356074526</v>
      </c>
      <c r="CB63" s="2">
        <v>5.2679910137460908</v>
      </c>
      <c r="CC63" s="2">
        <v>0</v>
      </c>
      <c r="CD63" s="2">
        <v>0.48995470387294843</v>
      </c>
      <c r="CE63" s="2">
        <v>0.05</v>
      </c>
      <c r="CF63" s="2">
        <v>0</v>
      </c>
      <c r="CG63" s="2">
        <v>5737.0275108930764</v>
      </c>
      <c r="CH63" s="2">
        <v>8.4680585842775921E-3</v>
      </c>
      <c r="CI63" s="2">
        <v>9.2655258899051546E-2</v>
      </c>
      <c r="CJ63" s="2">
        <v>0.15262393187082948</v>
      </c>
      <c r="CK63" s="2">
        <v>4192.7215493801159</v>
      </c>
      <c r="CL63" s="2">
        <v>-1254.5485233658803</v>
      </c>
      <c r="CM63" s="2">
        <v>-2938.1730260142363</v>
      </c>
      <c r="CN63" s="2">
        <v>20.037891868876301</v>
      </c>
      <c r="CO63" s="2">
        <v>8.2262222558902572E-4</v>
      </c>
      <c r="CP63" s="2">
        <v>6.8052888825488557E-5</v>
      </c>
      <c r="CQ63" s="2">
        <v>-2.3294064579711597E-3</v>
      </c>
      <c r="CR63" s="2">
        <v>84.752085349734529</v>
      </c>
      <c r="CS63" s="2">
        <v>2.1642797999486447</v>
      </c>
      <c r="CT63" s="2">
        <v>-29.437396693661167</v>
      </c>
      <c r="CU63" s="2">
        <v>1159.3754671326462</v>
      </c>
      <c r="CV63" s="2">
        <v>10.813143315862787</v>
      </c>
      <c r="CW63" s="2">
        <v>0</v>
      </c>
    </row>
    <row r="64" spans="1:101" x14ac:dyDescent="0.3">
      <c r="A64" s="2">
        <f t="shared" si="0"/>
        <v>2058</v>
      </c>
      <c r="B64" s="17">
        <f>economy!AX104</f>
        <v>0.11659535571528561</v>
      </c>
      <c r="C64" s="17">
        <f>economy!AY104</f>
        <v>0.05</v>
      </c>
      <c r="D64" s="17">
        <f>economy!AZ104</f>
        <v>0</v>
      </c>
      <c r="E64" s="17">
        <f>economy!BA104</f>
        <v>3200.444090689844</v>
      </c>
      <c r="F64" s="17">
        <f>economy!BB104</f>
        <v>7.6075064435436089E-3</v>
      </c>
      <c r="G64" s="17">
        <f>economy!BC104</f>
        <v>4.9521250046303207E-2</v>
      </c>
      <c r="H64" s="17">
        <f>economy!BD104</f>
        <v>8.2553183950010295E-2</v>
      </c>
      <c r="I64" s="1">
        <f>economy!BE104</f>
        <v>1604.3676068759892</v>
      </c>
      <c r="J64" s="1">
        <f>economy!BF104</f>
        <v>14.210154147790394</v>
      </c>
      <c r="K64" s="1">
        <f>economy!BG104</f>
        <v>-1618.577761023779</v>
      </c>
      <c r="L64" s="1">
        <f>economy!BH104</f>
        <v>10.835927881970678</v>
      </c>
      <c r="M64" s="1">
        <f>economy!BI104</f>
        <v>1.7161256854940314E-4</v>
      </c>
      <c r="N64" s="1">
        <f>economy!BJ104</f>
        <v>2.4997707984818359E-4</v>
      </c>
      <c r="O64" s="1">
        <f>economy!BK104</f>
        <v>-6.8150281802842392E-4</v>
      </c>
      <c r="P64" s="1">
        <f>economy!BL104</f>
        <v>17.991553939454562</v>
      </c>
      <c r="Q64" s="1">
        <f>economy!BM104</f>
        <v>8.1177326839502459</v>
      </c>
      <c r="R64" s="1">
        <f>economy!BN104</f>
        <v>-8.7693959449076218</v>
      </c>
      <c r="S64" s="1">
        <f>economy!BO104</f>
        <v>166.0752935642663</v>
      </c>
      <c r="T64" s="1">
        <f>economy!BP104</f>
        <v>10.940684930044075</v>
      </c>
      <c r="U64" s="1">
        <f>economy!BQ104</f>
        <v>0</v>
      </c>
      <c r="V64" s="2">
        <v>0.05</v>
      </c>
      <c r="W64" s="2">
        <v>0.05</v>
      </c>
      <c r="X64" s="2">
        <v>0.05</v>
      </c>
      <c r="Y64" s="2">
        <v>4.9999999999999996E-2</v>
      </c>
      <c r="Z64" s="2">
        <v>8.5604058720017903E-3</v>
      </c>
      <c r="AA64" s="2">
        <v>5.1894808123938589E-2</v>
      </c>
      <c r="AB64" s="2">
        <v>8.2184634673331119E-2</v>
      </c>
      <c r="AC64" s="2">
        <v>655.10465573692932</v>
      </c>
      <c r="AD64" s="2">
        <v>-56.24137136572147</v>
      </c>
      <c r="AE64" s="2">
        <v>-598.86328437120824</v>
      </c>
      <c r="AF64" s="2">
        <v>11.35529188211512</v>
      </c>
      <c r="AG64" s="2">
        <v>7.8276003850677637E-5</v>
      </c>
      <c r="AH64" s="1">
        <v>2.4964097021734567E-4</v>
      </c>
      <c r="AI64" s="1">
        <v>1.4641492909442139E-4</v>
      </c>
      <c r="AJ64" s="1">
        <v>8.2072523850046437</v>
      </c>
      <c r="AK64" s="1">
        <v>8.1068272997564179</v>
      </c>
      <c r="AL64" s="12">
        <v>1.8820976085103616</v>
      </c>
      <c r="AM64" s="2">
        <v>66.324494725503968</v>
      </c>
      <c r="AN64" s="2">
        <v>10.940682018705674</v>
      </c>
      <c r="AO64" s="2">
        <v>6.9084032114094862</v>
      </c>
      <c r="AP64" s="2">
        <v>0.1</v>
      </c>
      <c r="AQ64" s="2">
        <v>0.1</v>
      </c>
      <c r="AR64" s="2">
        <v>0.1</v>
      </c>
      <c r="AS64" s="2">
        <v>0.1</v>
      </c>
      <c r="AT64" s="2">
        <v>1.7121830941004383E-2</v>
      </c>
      <c r="AU64" s="2">
        <v>0.10379626329507204</v>
      </c>
      <c r="AV64" s="2">
        <v>0.1643786470064906</v>
      </c>
      <c r="AW64" s="2">
        <v>1240.8563730121368</v>
      </c>
      <c r="AX64" s="2">
        <v>-106.65047691120786</v>
      </c>
      <c r="AY64" s="2">
        <v>-1134.2058961009288</v>
      </c>
      <c r="AZ64" s="2">
        <v>23.973784326189612</v>
      </c>
      <c r="BA64" s="2">
        <v>3.1312090934285417E-4</v>
      </c>
      <c r="BB64" s="2">
        <v>9.98558838499449E-4</v>
      </c>
      <c r="BC64" s="2">
        <v>5.8553898096136772E-4</v>
      </c>
      <c r="BD64" s="2">
        <v>32.820850492185087</v>
      </c>
      <c r="BE64" s="2">
        <v>32.397016368607694</v>
      </c>
      <c r="BF64" s="2">
        <v>7.5225843268551982</v>
      </c>
      <c r="BG64" s="2">
        <v>140.01881229171445</v>
      </c>
      <c r="BH64" s="2">
        <v>23.096962804948902</v>
      </c>
      <c r="BI64" s="2">
        <v>14.584488169709166</v>
      </c>
      <c r="BJ64" s="2">
        <v>0.17690409721398903</v>
      </c>
      <c r="BK64" s="2">
        <v>2.5000000000000001E-2</v>
      </c>
      <c r="BL64" s="2">
        <v>0</v>
      </c>
      <c r="BM64" s="2">
        <v>3190.3072242812341</v>
      </c>
      <c r="BN64" s="2">
        <v>6.9333833778906446E-3</v>
      </c>
      <c r="BO64" s="2">
        <v>4.9666809650597853E-2</v>
      </c>
      <c r="BP64" s="2">
        <v>8.0672632151464821E-2</v>
      </c>
      <c r="BQ64" s="2">
        <v>2333.3106642757352</v>
      </c>
      <c r="BR64" s="2">
        <v>-751.66379931872825</v>
      </c>
      <c r="BS64" s="2">
        <v>-1581.646864957007</v>
      </c>
      <c r="BT64" s="2">
        <v>10.589086705577309</v>
      </c>
      <c r="BU64" s="2">
        <v>2.405016049143634E-4</v>
      </c>
      <c r="BV64" s="2">
        <v>1.6548501661173233E-6</v>
      </c>
      <c r="BW64" s="2">
        <v>-6.5080735782455578E-4</v>
      </c>
      <c r="BX64" s="2">
        <v>25.211561229925792</v>
      </c>
      <c r="BY64" s="2">
        <v>5.3756573063176286E-2</v>
      </c>
      <c r="BZ64" s="2">
        <v>-8.3740978953171386</v>
      </c>
      <c r="CA64" s="2">
        <v>270.17874562429142</v>
      </c>
      <c r="CB64" s="2">
        <v>5.3300618562329207</v>
      </c>
      <c r="CC64" s="2">
        <v>0</v>
      </c>
      <c r="CD64" s="2">
        <v>0.50676482599553285</v>
      </c>
      <c r="CE64" s="2">
        <v>0.05</v>
      </c>
      <c r="CF64" s="2">
        <v>0</v>
      </c>
      <c r="CG64" s="2">
        <v>5781.59578486397</v>
      </c>
      <c r="CH64" s="2">
        <v>8.1027550550811303E-3</v>
      </c>
      <c r="CI64" s="2">
        <v>9.1492467839385791E-2</v>
      </c>
      <c r="CJ64" s="2">
        <v>0.15251888668272709</v>
      </c>
      <c r="CK64" s="2">
        <v>4228.4060995858117</v>
      </c>
      <c r="CL64" s="2">
        <v>-1231.8967286359211</v>
      </c>
      <c r="CM64" s="2">
        <v>-2996.5093709498901</v>
      </c>
      <c r="CN64" s="2">
        <v>20.019560565977969</v>
      </c>
      <c r="CO64" s="2">
        <v>8.1467278716625873E-4</v>
      </c>
      <c r="CP64" s="2">
        <v>7.7837511259753697E-5</v>
      </c>
      <c r="CQ64" s="2">
        <v>-2.3262010794938546E-3</v>
      </c>
      <c r="CR64" s="2">
        <v>85.338577273933339</v>
      </c>
      <c r="CS64" s="2">
        <v>2.5283266367362081</v>
      </c>
      <c r="CT64" s="2">
        <v>-29.994400419125927</v>
      </c>
      <c r="CU64" s="2">
        <v>1252.0690873362794</v>
      </c>
      <c r="CV64" s="2">
        <v>10.940551194401124</v>
      </c>
      <c r="CW64" s="2">
        <v>0</v>
      </c>
    </row>
    <row r="65" spans="1:101" x14ac:dyDescent="0.3">
      <c r="A65" s="2">
        <f t="shared" si="0"/>
        <v>2059</v>
      </c>
      <c r="B65" s="17">
        <f>economy!AX105</f>
        <v>0.11792812299476285</v>
      </c>
      <c r="C65" s="17">
        <f>economy!AY105</f>
        <v>0.05</v>
      </c>
      <c r="D65" s="17">
        <f>economy!AZ105</f>
        <v>0</v>
      </c>
      <c r="E65" s="17">
        <f>economy!BA105</f>
        <v>3234.2196193142668</v>
      </c>
      <c r="F65" s="17">
        <f>economy!BB105</f>
        <v>7.4996710742722267E-3</v>
      </c>
      <c r="G65" s="17">
        <f>economy!BC105</f>
        <v>4.903631223627157E-2</v>
      </c>
      <c r="H65" s="17">
        <f>economy!BD105</f>
        <v>8.2726404275964394E-2</v>
      </c>
      <c r="I65" s="1">
        <f>economy!BE105</f>
        <v>1626.0057354590881</v>
      </c>
      <c r="J65" s="1">
        <f>economy!BF105</f>
        <v>28.867938491389562</v>
      </c>
      <c r="K65" s="1">
        <f>economy!BG105</f>
        <v>-1654.8736739504777</v>
      </c>
      <c r="L65" s="1">
        <f>economy!BH105</f>
        <v>10.856285772416468</v>
      </c>
      <c r="M65" s="1">
        <f>economy!BI105</f>
        <v>1.7125991995118055E-4</v>
      </c>
      <c r="N65" s="1">
        <f>economy!BJ105</f>
        <v>2.4990713058940404E-4</v>
      </c>
      <c r="O65" s="1">
        <f>economy!BK105</f>
        <v>-6.8436579644303005E-4</v>
      </c>
      <c r="P65" s="1">
        <f>economy!BL105</f>
        <v>18.251807551758478</v>
      </c>
      <c r="Q65" s="1">
        <f>economy!BM105</f>
        <v>8.2868894280849332</v>
      </c>
      <c r="R65" s="1">
        <f>economy!BN105</f>
        <v>-8.982890760827571</v>
      </c>
      <c r="S65" s="1">
        <f>economy!BO105</f>
        <v>170.70900725603633</v>
      </c>
      <c r="T65" s="1">
        <f>economy!BP105</f>
        <v>11.0696392910907</v>
      </c>
      <c r="U65" s="1">
        <f>economy!BQ105</f>
        <v>0</v>
      </c>
      <c r="V65" s="2">
        <v>0.05</v>
      </c>
      <c r="W65" s="2">
        <v>0.05</v>
      </c>
      <c r="X65" s="2">
        <v>0.05</v>
      </c>
      <c r="Y65" s="2">
        <v>4.9999999999999996E-2</v>
      </c>
      <c r="Z65" s="2">
        <v>8.4572079953032474E-3</v>
      </c>
      <c r="AA65" s="2">
        <v>5.142083076638336E-2</v>
      </c>
      <c r="AB65" s="2">
        <v>8.2411890255132986E-2</v>
      </c>
      <c r="AC65" s="2">
        <v>657.88541260713328</v>
      </c>
      <c r="AD65" s="2">
        <v>-42.56202508674145</v>
      </c>
      <c r="AE65" s="2">
        <v>-615.32338752039107</v>
      </c>
      <c r="AF65" s="2">
        <v>11.384197905432332</v>
      </c>
      <c r="AG65" s="2">
        <v>7.7419643245450366E-5</v>
      </c>
      <c r="AH65" s="1">
        <v>2.4979812399332984E-4</v>
      </c>
      <c r="AI65" s="1">
        <v>1.4494693700892159E-4</v>
      </c>
      <c r="AJ65" s="1">
        <v>8.2518470762462321</v>
      </c>
      <c r="AK65" s="1">
        <v>8.2832821649764465</v>
      </c>
      <c r="AL65" s="12">
        <v>1.9005997627920002</v>
      </c>
      <c r="AM65" s="2">
        <v>67.304705712302479</v>
      </c>
      <c r="AN65" s="2">
        <v>11.069636308632738</v>
      </c>
      <c r="AO65" s="2">
        <v>6.9068904196887253</v>
      </c>
      <c r="AP65" s="2">
        <v>0.1</v>
      </c>
      <c r="AQ65" s="2">
        <v>0.1</v>
      </c>
      <c r="AR65" s="2">
        <v>0.1</v>
      </c>
      <c r="AS65" s="2">
        <v>0.1</v>
      </c>
      <c r="AT65" s="2">
        <v>1.6915385018414053E-2</v>
      </c>
      <c r="AU65" s="2">
        <v>0.10284799906564884</v>
      </c>
      <c r="AV65" s="2">
        <v>0.16483282718109901</v>
      </c>
      <c r="AW65" s="2">
        <v>1246.1281585036809</v>
      </c>
      <c r="AX65" s="2">
        <v>-80.748594732502895</v>
      </c>
      <c r="AY65" s="2">
        <v>-1165.3795637711769</v>
      </c>
      <c r="AZ65" s="2">
        <v>24.034758231637046</v>
      </c>
      <c r="BA65" s="2">
        <v>3.0969467533616243E-4</v>
      </c>
      <c r="BB65" s="2">
        <v>9.9918889013220647E-4</v>
      </c>
      <c r="BC65" s="2">
        <v>5.7967045197057469E-4</v>
      </c>
      <c r="BD65" s="2">
        <v>32.999222796091196</v>
      </c>
      <c r="BE65" s="2">
        <v>33.102183549575152</v>
      </c>
      <c r="BF65" s="2">
        <v>7.5966069313832785</v>
      </c>
      <c r="BG65" s="2">
        <v>142.08815350920395</v>
      </c>
      <c r="BH65" s="2">
        <v>23.369203533357449</v>
      </c>
      <c r="BI65" s="2">
        <v>14.581293449047301</v>
      </c>
      <c r="BJ65" s="2">
        <v>0.17895486467509561</v>
      </c>
      <c r="BK65" s="2">
        <v>2.5000000000000001E-2</v>
      </c>
      <c r="BL65" s="2">
        <v>0</v>
      </c>
      <c r="BM65" s="2">
        <v>3223.7660803461276</v>
      </c>
      <c r="BN65" s="2">
        <v>6.8295401260936028E-3</v>
      </c>
      <c r="BO65" s="2">
        <v>4.9187951474505109E-2</v>
      </c>
      <c r="BP65" s="2">
        <v>8.0854241358600185E-2</v>
      </c>
      <c r="BQ65" s="2">
        <v>2361.2327644618531</v>
      </c>
      <c r="BR65" s="2">
        <v>-743.87141006191246</v>
      </c>
      <c r="BS65" s="2">
        <v>-1617.3613543999411</v>
      </c>
      <c r="BT65" s="2">
        <v>10.610599695856743</v>
      </c>
      <c r="BU65" s="2">
        <v>2.3977162397825096E-4</v>
      </c>
      <c r="BV65" s="2">
        <v>3.994300346698605E-6</v>
      </c>
      <c r="BW65" s="2">
        <v>-6.5374083456747794E-4</v>
      </c>
      <c r="BX65" s="2">
        <v>25.551140326231423</v>
      </c>
      <c r="BY65" s="2">
        <v>0.13249231712875792</v>
      </c>
      <c r="BZ65" s="2">
        <v>-8.5805869475432388</v>
      </c>
      <c r="CA65" s="2">
        <v>278.03020373785404</v>
      </c>
      <c r="CB65" s="2">
        <v>5.3928855429954146</v>
      </c>
      <c r="CC65" s="2">
        <v>0</v>
      </c>
      <c r="CD65" s="2">
        <v>0.5264061831754846</v>
      </c>
      <c r="CE65" s="2">
        <v>0.05</v>
      </c>
      <c r="CF65" s="2">
        <v>0</v>
      </c>
      <c r="CG65" s="2">
        <v>5822.296105597783</v>
      </c>
      <c r="CH65" s="2">
        <v>7.7102361159091318E-3</v>
      </c>
      <c r="CI65" s="2">
        <v>9.0293791513907901E-2</v>
      </c>
      <c r="CJ65" s="2">
        <v>0.15232851952932253</v>
      </c>
      <c r="CK65" s="2">
        <v>4260.7976580238619</v>
      </c>
      <c r="CL65" s="2">
        <v>-1207.3334819874526</v>
      </c>
      <c r="CM65" s="2">
        <v>-3053.4641760364093</v>
      </c>
      <c r="CN65" s="2">
        <v>19.990149601915874</v>
      </c>
      <c r="CO65" s="2">
        <v>8.0579841893519278E-4</v>
      </c>
      <c r="CP65" s="2">
        <v>8.7641036543372451E-5</v>
      </c>
      <c r="CQ65" s="2">
        <v>-2.3203977861995196E-3</v>
      </c>
      <c r="CR65" s="2">
        <v>85.807023525251324</v>
      </c>
      <c r="CS65" s="2">
        <v>2.9068644050538972</v>
      </c>
      <c r="CT65" s="2">
        <v>-30.519602841529306</v>
      </c>
      <c r="CU65" s="2">
        <v>1364.8010508184914</v>
      </c>
      <c r="CV65" s="2">
        <v>11.069503930863734</v>
      </c>
      <c r="CW65" s="2">
        <v>0</v>
      </c>
    </row>
    <row r="66" spans="1:101" x14ac:dyDescent="0.3">
      <c r="A66" s="2">
        <f t="shared" si="0"/>
        <v>2060</v>
      </c>
      <c r="B66" s="17">
        <f>economy!AX106</f>
        <v>0.11928371537540933</v>
      </c>
      <c r="C66" s="17">
        <f>economy!AY106</f>
        <v>0.05</v>
      </c>
      <c r="D66" s="17">
        <f>economy!AZ106</f>
        <v>0</v>
      </c>
      <c r="E66" s="17">
        <f>economy!BA106</f>
        <v>3267.7399645311293</v>
      </c>
      <c r="F66" s="17">
        <f>economy!BB106</f>
        <v>7.3925725666079368E-3</v>
      </c>
      <c r="G66" s="17">
        <f>economy!BC106</f>
        <v>4.8552191282921514E-2</v>
      </c>
      <c r="H66" s="17">
        <f>economy!BD106</f>
        <v>8.2893125234904858E-2</v>
      </c>
      <c r="I66" s="1">
        <f>economy!BE106</f>
        <v>1647.6381173372015</v>
      </c>
      <c r="J66" s="1">
        <f>economy!BF106</f>
        <v>43.759830394656291</v>
      </c>
      <c r="K66" s="1">
        <f>economy!BG106</f>
        <v>-1691.3979477318576</v>
      </c>
      <c r="L66" s="1">
        <f>economy!BH106</f>
        <v>10.87584323933803</v>
      </c>
      <c r="M66" s="1">
        <f>economy!BI106</f>
        <v>1.7089769147020763E-4</v>
      </c>
      <c r="N66" s="1">
        <f>economy!BJ106</f>
        <v>2.4979038499187519E-4</v>
      </c>
      <c r="O66" s="1">
        <f>economy!BK106</f>
        <v>-6.8712702112096191E-4</v>
      </c>
      <c r="P66" s="1">
        <f>economy!BL106</f>
        <v>18.511417013446849</v>
      </c>
      <c r="Q66" s="1">
        <f>economy!BM106</f>
        <v>8.4559862545683107</v>
      </c>
      <c r="R66" s="1">
        <f>economy!BN106</f>
        <v>-9.1976894674348699</v>
      </c>
      <c r="S66" s="1">
        <f>economy!BO106</f>
        <v>175.48843487701265</v>
      </c>
      <c r="T66" s="1">
        <f>economy!BP106</f>
        <v>11.200156936236642</v>
      </c>
      <c r="U66" s="1">
        <f>economy!BQ106</f>
        <v>0</v>
      </c>
      <c r="V66" s="2">
        <v>0.05</v>
      </c>
      <c r="W66" s="2">
        <v>0.05</v>
      </c>
      <c r="X66" s="2">
        <v>0.05</v>
      </c>
      <c r="Y66" s="2">
        <v>0.05</v>
      </c>
      <c r="Z66" s="2">
        <v>8.3545957191608899E-3</v>
      </c>
      <c r="AA66" s="2">
        <v>5.0947099206985175E-2</v>
      </c>
      <c r="AB66" s="2">
        <v>8.2633002224527505E-2</v>
      </c>
      <c r="AC66" s="2">
        <v>660.54543282281236</v>
      </c>
      <c r="AD66" s="2">
        <v>-28.625976008811282</v>
      </c>
      <c r="AE66" s="2">
        <v>-631.91945681400102</v>
      </c>
      <c r="AF66" s="2">
        <v>11.41230702137007</v>
      </c>
      <c r="AG66" s="2">
        <v>7.6566030228546769E-5</v>
      </c>
      <c r="AH66" s="1">
        <v>2.4991030030921288E-4</v>
      </c>
      <c r="AI66" s="1">
        <v>1.4350871658139837E-4</v>
      </c>
      <c r="AJ66" s="1">
        <v>8.2944912662159052</v>
      </c>
      <c r="AK66" s="1">
        <v>8.460050901539498</v>
      </c>
      <c r="AL66" s="12">
        <v>1.9189908181308146</v>
      </c>
      <c r="AM66" s="2">
        <v>68.299576694037142</v>
      </c>
      <c r="AN66" s="2">
        <v>11.200153884134558</v>
      </c>
      <c r="AO66" s="2">
        <v>6.9054171542508822</v>
      </c>
      <c r="AP66" s="2">
        <v>0.1</v>
      </c>
      <c r="AQ66" s="2">
        <v>0.1</v>
      </c>
      <c r="AR66" s="2">
        <v>0.1</v>
      </c>
      <c r="AS66" s="2">
        <v>0.1</v>
      </c>
      <c r="AT66" s="2">
        <v>1.6710110589898155E-2</v>
      </c>
      <c r="AU66" s="2">
        <v>0.10190022682061547</v>
      </c>
      <c r="AV66" s="2">
        <v>0.16527471158779039</v>
      </c>
      <c r="AW66" s="2">
        <v>1251.1712859929751</v>
      </c>
      <c r="AX66" s="2">
        <v>-54.360687496362651</v>
      </c>
      <c r="AY66" s="2">
        <v>-1196.8105984966137</v>
      </c>
      <c r="AZ66" s="2">
        <v>24.094048367545259</v>
      </c>
      <c r="BA66" s="2">
        <v>3.0627943220530053E-4</v>
      </c>
      <c r="BB66" s="2">
        <v>9.9963891380302149E-4</v>
      </c>
      <c r="BC66" s="2">
        <v>5.7392120271307833E-4</v>
      </c>
      <c r="BD66" s="2">
        <v>33.169794034607698</v>
      </c>
      <c r="BE66" s="2">
        <v>33.808607409963052</v>
      </c>
      <c r="BF66" s="2">
        <v>7.6701897604886318</v>
      </c>
      <c r="BG66" s="2">
        <v>144.18844350504153</v>
      </c>
      <c r="BH66" s="2">
        <v>23.644744589195348</v>
      </c>
      <c r="BI66" s="2">
        <v>14.57818206794874</v>
      </c>
      <c r="BJ66" s="2">
        <v>0.18103897747771924</v>
      </c>
      <c r="BK66" s="2">
        <v>2.5000000000000001E-2</v>
      </c>
      <c r="BL66" s="2">
        <v>0</v>
      </c>
      <c r="BM66" s="2">
        <v>3256.9619322090725</v>
      </c>
      <c r="BN66" s="2">
        <v>6.7264051596408357E-3</v>
      </c>
      <c r="BO66" s="2">
        <v>4.8709723678875216E-2</v>
      </c>
      <c r="BP66" s="2">
        <v>8.1029481461681152E-2</v>
      </c>
      <c r="BQ66" s="2">
        <v>2389.0225411060655</v>
      </c>
      <c r="BR66" s="2">
        <v>-735.71401170975787</v>
      </c>
      <c r="BS66" s="2">
        <v>-1653.3085293963079</v>
      </c>
      <c r="BT66" s="2">
        <v>10.631327463235015</v>
      </c>
      <c r="BU66" s="2">
        <v>2.3902384980328202E-4</v>
      </c>
      <c r="BV66" s="2">
        <v>6.2849003071384477E-6</v>
      </c>
      <c r="BW66" s="2">
        <v>-6.565776865948928E-4</v>
      </c>
      <c r="BX66" s="2">
        <v>25.888521546577309</v>
      </c>
      <c r="BY66" s="2">
        <v>0.21282505861116968</v>
      </c>
      <c r="BZ66" s="2">
        <v>-8.7884321868858297</v>
      </c>
      <c r="CA66" s="2">
        <v>286.13867400126003</v>
      </c>
      <c r="CB66" s="2">
        <v>5.4564708338951675</v>
      </c>
      <c r="CC66" s="2">
        <v>0</v>
      </c>
      <c r="CD66" s="2">
        <v>0.55017034847107815</v>
      </c>
      <c r="CE66" s="2">
        <v>0.05</v>
      </c>
      <c r="CF66" s="2">
        <v>0</v>
      </c>
      <c r="CG66" s="2">
        <v>5857.8259956076718</v>
      </c>
      <c r="CH66" s="2">
        <v>7.2791970290451875E-3</v>
      </c>
      <c r="CI66" s="2">
        <v>8.9043889387009661E-2</v>
      </c>
      <c r="CJ66" s="2">
        <v>0.15202392473980458</v>
      </c>
      <c r="CK66" s="2">
        <v>4288.7152725347087</v>
      </c>
      <c r="CL66" s="2">
        <v>-1180.3801272265105</v>
      </c>
      <c r="CM66" s="2">
        <v>-3108.3351453081973</v>
      </c>
      <c r="CN66" s="2">
        <v>19.945865520592434</v>
      </c>
      <c r="CO66" s="2">
        <v>7.9566100227311943E-4</v>
      </c>
      <c r="CP66" s="2">
        <v>9.7557470153495631E-5</v>
      </c>
      <c r="CQ66" s="2">
        <v>-2.3111273693293762E-3</v>
      </c>
      <c r="CR66" s="2">
        <v>86.115621436653271</v>
      </c>
      <c r="CS66" s="2">
        <v>3.3033007396815157</v>
      </c>
      <c r="CT66" s="2">
        <v>-30.999217400624214</v>
      </c>
      <c r="CU66" s="2">
        <v>1507.5321824969224</v>
      </c>
      <c r="CV66" s="2">
        <v>11.200019258987064</v>
      </c>
      <c r="CW66" s="2">
        <v>0</v>
      </c>
    </row>
    <row r="67" spans="1:101" x14ac:dyDescent="0.3">
      <c r="A67" s="2">
        <f t="shared" si="0"/>
        <v>2061</v>
      </c>
      <c r="B67" s="17">
        <f>economy!AX107</f>
        <v>0.12066271190624371</v>
      </c>
      <c r="C67" s="17">
        <f>economy!AY107</f>
        <v>0.05</v>
      </c>
      <c r="D67" s="17">
        <f>economy!AZ107</f>
        <v>0</v>
      </c>
      <c r="E67" s="17">
        <f>economy!BA107</f>
        <v>3301.0016357340123</v>
      </c>
      <c r="F67" s="17">
        <f>economy!BB107</f>
        <v>7.2862144871803048E-3</v>
      </c>
      <c r="G67" s="17">
        <f>economy!BC107</f>
        <v>4.8068938799401703E-2</v>
      </c>
      <c r="H67" s="17">
        <f>economy!BD107</f>
        <v>8.3053282105291337E-2</v>
      </c>
      <c r="I67" s="1">
        <f>economy!BE107</f>
        <v>1669.2627635238571</v>
      </c>
      <c r="J67" s="1">
        <f>economy!BF107</f>
        <v>58.876612072826148</v>
      </c>
      <c r="K67" s="1">
        <f>economy!BG107</f>
        <v>-1728.1393755966833</v>
      </c>
      <c r="L67" s="1">
        <f>economy!BH107</f>
        <v>10.894590481389825</v>
      </c>
      <c r="M67" s="1">
        <f>economy!BI107</f>
        <v>1.7052598775542767E-4</v>
      </c>
      <c r="N67" s="1">
        <f>economy!BJ107</f>
        <v>2.4962710026395441E-4</v>
      </c>
      <c r="O67" s="1">
        <f>economy!BK107</f>
        <v>-6.8978476684611063E-4</v>
      </c>
      <c r="P67" s="1">
        <f>economy!BL107</f>
        <v>18.770299670902251</v>
      </c>
      <c r="Q67" s="1">
        <f>economy!BM107</f>
        <v>8.6249162249030462</v>
      </c>
      <c r="R67" s="1">
        <f>economy!BN107</f>
        <v>-9.41368539594529</v>
      </c>
      <c r="S67" s="1">
        <f>economy!BO107</f>
        <v>180.41890406950836</v>
      </c>
      <c r="T67" s="1">
        <f>economy!BP107</f>
        <v>11.332256082097476</v>
      </c>
      <c r="U67" s="1">
        <f>economy!BQ107</f>
        <v>0</v>
      </c>
      <c r="V67" s="2">
        <v>0.05</v>
      </c>
      <c r="W67" s="2">
        <v>0.05</v>
      </c>
      <c r="X67" s="2">
        <v>0.05</v>
      </c>
      <c r="Y67" s="2">
        <v>0.05</v>
      </c>
      <c r="Z67" s="2">
        <v>8.2525736461159221E-3</v>
      </c>
      <c r="AA67" s="2">
        <v>5.0473662500286072E-2</v>
      </c>
      <c r="AB67" s="2">
        <v>8.2847885650969913E-2</v>
      </c>
      <c r="AC67" s="2">
        <v>663.08485850606382</v>
      </c>
      <c r="AD67" s="2">
        <v>-14.441624391905954</v>
      </c>
      <c r="AE67" s="2">
        <v>-648.64323411415717</v>
      </c>
      <c r="AF67" s="2">
        <v>11.439606227351041</v>
      </c>
      <c r="AG67" s="2">
        <v>7.5715239282702528E-5</v>
      </c>
      <c r="AH67" s="1">
        <v>2.4997756438358232E-4</v>
      </c>
      <c r="AI67" s="1">
        <v>1.4210164082608062E-4</v>
      </c>
      <c r="AJ67" s="1">
        <v>8.3351683133666903</v>
      </c>
      <c r="AK67" s="1">
        <v>8.637028146919393</v>
      </c>
      <c r="AL67" s="12">
        <v>1.9373015029978946</v>
      </c>
      <c r="AM67" s="2">
        <v>69.309325295964499</v>
      </c>
      <c r="AN67" s="2">
        <v>11.332252961914746</v>
      </c>
      <c r="AO67" s="2">
        <v>6.9039820011490649</v>
      </c>
      <c r="AP67" s="2">
        <v>0.1</v>
      </c>
      <c r="AQ67" s="2">
        <v>0.1</v>
      </c>
      <c r="AR67" s="2">
        <v>0.1</v>
      </c>
      <c r="AS67" s="2">
        <v>0.10000000000000002</v>
      </c>
      <c r="AT67" s="2">
        <v>1.6506016957804757E-2</v>
      </c>
      <c r="AU67" s="2">
        <v>0.10095304527286635</v>
      </c>
      <c r="AV67" s="2">
        <v>0.16570413115364002</v>
      </c>
      <c r="AW67" s="2">
        <v>1255.9860188676685</v>
      </c>
      <c r="AX67" s="2">
        <v>-27.502665497095887</v>
      </c>
      <c r="AY67" s="2">
        <v>-1228.4833533705719</v>
      </c>
      <c r="AZ67" s="2">
        <v>24.151627404722444</v>
      </c>
      <c r="BA67" s="2">
        <v>3.0287547957496137E-4</v>
      </c>
      <c r="BB67" s="2">
        <v>9.9990917047078701E-4</v>
      </c>
      <c r="BC67" s="2">
        <v>5.6829671493452763E-4</v>
      </c>
      <c r="BD67" s="2">
        <v>33.332497708052017</v>
      </c>
      <c r="BE67" s="2">
        <v>34.515867004397663</v>
      </c>
      <c r="BF67" s="2">
        <v>7.743455613820923</v>
      </c>
      <c r="BG67" s="2">
        <v>146.32014171839634</v>
      </c>
      <c r="BH67" s="2">
        <v>23.923624432965767</v>
      </c>
      <c r="BI67" s="2">
        <v>14.575151045769148</v>
      </c>
      <c r="BJ67" s="2">
        <v>0.18315747149456818</v>
      </c>
      <c r="BK67" s="2">
        <v>2.5000000000000001E-2</v>
      </c>
      <c r="BL67" s="2">
        <v>0</v>
      </c>
      <c r="BM67" s="2">
        <v>3289.8910475666412</v>
      </c>
      <c r="BN67" s="2">
        <v>6.6239797260839364E-3</v>
      </c>
      <c r="BO67" s="2">
        <v>4.8232174249633768E-2</v>
      </c>
      <c r="BP67" s="2">
        <v>8.119827679601832E-2</v>
      </c>
      <c r="BQ67" s="2">
        <v>2416.6765667395734</v>
      </c>
      <c r="BR67" s="2">
        <v>-727.19930953417099</v>
      </c>
      <c r="BS67" s="2">
        <v>-1689.4772572054028</v>
      </c>
      <c r="BT67" s="2">
        <v>10.651258829475811</v>
      </c>
      <c r="BU67" s="2">
        <v>2.3825856483100609E-4</v>
      </c>
      <c r="BV67" s="2">
        <v>8.526607963465398E-6</v>
      </c>
      <c r="BW67" s="2">
        <v>-6.5931601546428053E-4</v>
      </c>
      <c r="BX67" s="2">
        <v>26.223574474482959</v>
      </c>
      <c r="BY67" s="2">
        <v>0.29469583622465589</v>
      </c>
      <c r="BZ67" s="2">
        <v>-8.9975297765038089</v>
      </c>
      <c r="CA67" s="2">
        <v>294.51443333361789</v>
      </c>
      <c r="CB67" s="2">
        <v>5.5208266033936306</v>
      </c>
      <c r="CC67" s="2">
        <v>0</v>
      </c>
      <c r="CD67" s="2">
        <v>0.580419754468667</v>
      </c>
      <c r="CE67" s="2">
        <v>0.05</v>
      </c>
      <c r="CF67" s="2">
        <v>0</v>
      </c>
      <c r="CG67" s="2">
        <v>5886.01332883348</v>
      </c>
      <c r="CH67" s="2">
        <v>6.7908150575409776E-3</v>
      </c>
      <c r="CI67" s="2">
        <v>8.771675350165567E-2</v>
      </c>
      <c r="CJ67" s="2">
        <v>0.15155646289234387</v>
      </c>
      <c r="CK67" s="2">
        <v>4310.1776931615595</v>
      </c>
      <c r="CL67" s="2">
        <v>-1150.2178707682904</v>
      </c>
      <c r="CM67" s="2">
        <v>-3159.9598223932699</v>
      </c>
      <c r="CN67" s="2">
        <v>19.880326706401611</v>
      </c>
      <c r="CO67" s="2">
        <v>7.8369312475343991E-4</v>
      </c>
      <c r="CP67" s="2">
        <v>1.0774465052953454E-4</v>
      </c>
      <c r="CQ67" s="2">
        <v>-2.2969361444438404E-3</v>
      </c>
      <c r="CR67" s="2">
        <v>86.194941054554278</v>
      </c>
      <c r="CS67" s="2">
        <v>3.7235097573082734</v>
      </c>
      <c r="CT67" s="2">
        <v>-31.410516824140508</v>
      </c>
      <c r="CU67" s="2">
        <v>1699.1972609934203</v>
      </c>
      <c r="CV67" s="2">
        <v>11.332114968223468</v>
      </c>
      <c r="CW67" s="2">
        <v>0</v>
      </c>
    </row>
    <row r="68" spans="1:101" x14ac:dyDescent="0.3">
      <c r="A68" s="2">
        <f t="shared" si="0"/>
        <v>2062</v>
      </c>
      <c r="B68" s="17">
        <f>economy!AX108</f>
        <v>0.12206570719783771</v>
      </c>
      <c r="C68" s="17">
        <f>economy!AY108</f>
        <v>0.05</v>
      </c>
      <c r="D68" s="17">
        <f>economy!AZ108</f>
        <v>0</v>
      </c>
      <c r="E68" s="17">
        <f>economy!BA108</f>
        <v>3334.0012968395345</v>
      </c>
      <c r="F68" s="17">
        <f>economy!BB108</f>
        <v>7.1806006616698731E-3</v>
      </c>
      <c r="G68" s="17">
        <f>economy!BC108</f>
        <v>4.75866083816247E-2</v>
      </c>
      <c r="H68" s="17">
        <f>economy!BD108</f>
        <v>8.3206814938565729E-2</v>
      </c>
      <c r="I68" s="1">
        <f>economy!BE108</f>
        <v>1690.877720681073</v>
      </c>
      <c r="J68" s="1">
        <f>economy!BF108</f>
        <v>74.208875703256936</v>
      </c>
      <c r="K68" s="1">
        <f>economy!BG108</f>
        <v>-1765.0865963843301</v>
      </c>
      <c r="L68" s="1">
        <f>economy!BH108</f>
        <v>10.912518380217096</v>
      </c>
      <c r="M68" s="1">
        <f>economy!BI108</f>
        <v>1.7014491698816154E-4</v>
      </c>
      <c r="N68" s="1">
        <f>economy!BJ108</f>
        <v>2.4941755408963565E-4</v>
      </c>
      <c r="O68" s="1">
        <f>economy!BK108</f>
        <v>-6.9233740522207292E-4</v>
      </c>
      <c r="P68" s="1">
        <f>economy!BL108</f>
        <v>19.028373505714637</v>
      </c>
      <c r="Q68" s="1">
        <f>economy!BM108</f>
        <v>8.7935716728593079</v>
      </c>
      <c r="R68" s="1">
        <f>economy!BN108</f>
        <v>-9.6307699628594214</v>
      </c>
      <c r="S68" s="1">
        <f>economy!BO108</f>
        <v>185.5059675579885</v>
      </c>
      <c r="T68" s="1">
        <f>economy!BP108</f>
        <v>11.465955182919597</v>
      </c>
      <c r="U68" s="1">
        <f>economy!BQ108</f>
        <v>0</v>
      </c>
      <c r="V68" s="2">
        <v>0.05</v>
      </c>
      <c r="W68" s="2">
        <v>0.05</v>
      </c>
      <c r="X68" s="2">
        <v>0.05</v>
      </c>
      <c r="Y68" s="2">
        <v>5.000000000000001E-2</v>
      </c>
      <c r="Z68" s="2">
        <v>8.151146730580908E-3</v>
      </c>
      <c r="AA68" s="2">
        <v>5.0000572118521269E-2</v>
      </c>
      <c r="AB68" s="2">
        <v>8.3056460065455445E-2</v>
      </c>
      <c r="AC68" s="2">
        <v>665.50387808623429</v>
      </c>
      <c r="AD68" s="2">
        <v>-1.7591959169325905E-2</v>
      </c>
      <c r="AE68" s="2">
        <v>-665.4862861270642</v>
      </c>
      <c r="AF68" s="2">
        <v>11.466083193979516</v>
      </c>
      <c r="AG68" s="2">
        <v>7.4867348003463096E-5</v>
      </c>
      <c r="AH68" s="1">
        <v>2.4999999996726805E-4</v>
      </c>
      <c r="AI68" s="1">
        <v>1.4072704479409497E-4</v>
      </c>
      <c r="AJ68" s="1">
        <v>8.3738631645252397</v>
      </c>
      <c r="AK68" s="1">
        <v>8.8141072099711479</v>
      </c>
      <c r="AL68" s="12">
        <v>1.9555638910244098</v>
      </c>
      <c r="AM68" s="2">
        <v>70.334172435897045</v>
      </c>
      <c r="AN68" s="2">
        <v>11.465951996309496</v>
      </c>
      <c r="AO68" s="2">
        <v>6.9025836069483848</v>
      </c>
      <c r="AP68" s="2">
        <v>0.1</v>
      </c>
      <c r="AQ68" s="2">
        <v>0.1</v>
      </c>
      <c r="AR68" s="2">
        <v>0.1</v>
      </c>
      <c r="AS68" s="2">
        <v>0.10000000000000002</v>
      </c>
      <c r="AT68" s="2">
        <v>1.6303114124806787E-2</v>
      </c>
      <c r="AU68" s="2">
        <v>0.10000655795772585</v>
      </c>
      <c r="AV68" s="2">
        <v>0.16612092574939699</v>
      </c>
      <c r="AW68" s="2">
        <v>1260.572708389896</v>
      </c>
      <c r="AX68" s="2">
        <v>-0.19085812397456214</v>
      </c>
      <c r="AY68" s="2">
        <v>-1260.3818502659215</v>
      </c>
      <c r="AZ68" s="2">
        <v>24.207469437945608</v>
      </c>
      <c r="BA68" s="2">
        <v>2.9948312947948835E-4</v>
      </c>
      <c r="BB68" s="2">
        <v>9.9999999569931912E-4</v>
      </c>
      <c r="BC68" s="2">
        <v>5.6280231780427318E-4</v>
      </c>
      <c r="BD68" s="2">
        <v>33.487273677769103</v>
      </c>
      <c r="BE68" s="2">
        <v>35.223536091408668</v>
      </c>
      <c r="BF68" s="2">
        <v>7.8165326524471457</v>
      </c>
      <c r="BG68" s="2">
        <v>148.48371453838732</v>
      </c>
      <c r="BH68" s="2">
        <v>24.205882026435152</v>
      </c>
      <c r="BI68" s="2">
        <v>14.572197529445489</v>
      </c>
      <c r="BJ68" s="2">
        <v>0.18531142077889462</v>
      </c>
      <c r="BK68" s="2">
        <v>2.5000000000000001E-2</v>
      </c>
      <c r="BL68" s="2">
        <v>0</v>
      </c>
      <c r="BM68" s="2">
        <v>3322.5498350640719</v>
      </c>
      <c r="BN68" s="2">
        <v>6.5222652916778088E-3</v>
      </c>
      <c r="BO68" s="2">
        <v>4.775535327237606E-2</v>
      </c>
      <c r="BP68" s="2">
        <v>8.1360556064494216E-2</v>
      </c>
      <c r="BQ68" s="2">
        <v>2444.1915029288075</v>
      </c>
      <c r="BR68" s="2">
        <v>-718.33527747088567</v>
      </c>
      <c r="BS68" s="2">
        <v>-1725.8562254579219</v>
      </c>
      <c r="BT68" s="2">
        <v>10.670383244776252</v>
      </c>
      <c r="BU68" s="2">
        <v>2.3747605512603476E-4</v>
      </c>
      <c r="BV68" s="2">
        <v>1.0719389744936482E-5</v>
      </c>
      <c r="BW68" s="2">
        <v>-6.6195400831237095E-4</v>
      </c>
      <c r="BX68" s="2">
        <v>26.556170342683654</v>
      </c>
      <c r="BY68" s="2">
        <v>0.3780433778267312</v>
      </c>
      <c r="BZ68" s="2">
        <v>-9.2077736755095003</v>
      </c>
      <c r="CA68" s="2">
        <v>303.16826913922421</v>
      </c>
      <c r="CB68" s="2">
        <v>5.5859618417630399</v>
      </c>
      <c r="CC68" s="2">
        <v>0</v>
      </c>
      <c r="CD68" s="2">
        <v>0.62206078332789616</v>
      </c>
      <c r="CE68" s="2">
        <v>0.05</v>
      </c>
      <c r="CF68" s="2">
        <v>0</v>
      </c>
      <c r="CG68" s="2">
        <v>5902.888612673506</v>
      </c>
      <c r="CH68" s="2">
        <v>6.2108981041633883E-3</v>
      </c>
      <c r="CI68" s="2">
        <v>8.6264069444731667E-2</v>
      </c>
      <c r="CJ68" s="2">
        <v>0.15083628280198122</v>
      </c>
      <c r="CK68" s="2">
        <v>4321.5345173760943</v>
      </c>
      <c r="CL68" s="2">
        <v>-1115.3167263648727</v>
      </c>
      <c r="CM68" s="2">
        <v>-3206.2177910112241</v>
      </c>
      <c r="CN68" s="2">
        <v>19.781746390655162</v>
      </c>
      <c r="CO68" s="2">
        <v>7.6885370244309437E-4</v>
      </c>
      <c r="CP68" s="2">
        <v>1.1849172673076799E-4</v>
      </c>
      <c r="CQ68" s="2">
        <v>-2.2751584209519254E-3</v>
      </c>
      <c r="CR68" s="2">
        <v>85.918574169074432</v>
      </c>
      <c r="CS68" s="2">
        <v>4.1784421925176511</v>
      </c>
      <c r="CT68" s="2">
        <v>-31.712293607495326</v>
      </c>
      <c r="CU68" s="2">
        <v>1981.2671934057246</v>
      </c>
      <c r="CV68" s="2">
        <v>11.465808718500748</v>
      </c>
      <c r="CW68" s="2">
        <v>0</v>
      </c>
    </row>
    <row r="69" spans="1:101" x14ac:dyDescent="0.3">
      <c r="A69" s="2">
        <f t="shared" si="0"/>
        <v>2063</v>
      </c>
      <c r="B69" s="17">
        <f>economy!AX109</f>
        <v>0.12349331205205262</v>
      </c>
      <c r="C69" s="17">
        <f>economy!AY109</f>
        <v>0.05</v>
      </c>
      <c r="D69" s="17">
        <f>economy!AZ109</f>
        <v>0</v>
      </c>
      <c r="E69" s="17">
        <f>economy!BA109</f>
        <v>3366.7357624181113</v>
      </c>
      <c r="F69" s="17">
        <f>economy!BB109</f>
        <v>7.0757351424798314E-3</v>
      </c>
      <c r="G69" s="17">
        <f>economy!BC109</f>
        <v>4.7105255457145424E-2</v>
      </c>
      <c r="H69" s="17">
        <f>economy!BD109</f>
        <v>8.3353668595667396E-2</v>
      </c>
      <c r="I69" s="1">
        <f>economy!BE109</f>
        <v>1712.4810693723703</v>
      </c>
      <c r="J69" s="1">
        <f>economy!BF109</f>
        <v>89.747034989714777</v>
      </c>
      <c r="K69" s="1">
        <f>economy!BG109</f>
        <v>-1802.2281043620849</v>
      </c>
      <c r="L69" s="1">
        <f>economy!BH109</f>
        <v>10.929618502814861</v>
      </c>
      <c r="M69" s="1">
        <f>economy!BI109</f>
        <v>1.6975459080893497E-4</v>
      </c>
      <c r="N69" s="1">
        <f>economy!BJ109</f>
        <v>2.4916204540316141E-4</v>
      </c>
      <c r="O69" s="1">
        <f>economy!BK109</f>
        <v>-6.9478340683563477E-4</v>
      </c>
      <c r="P69" s="1">
        <f>economy!BL109</f>
        <v>19.285557200314212</v>
      </c>
      <c r="Q69" s="1">
        <f>economy!BM109</f>
        <v>8.961844359056931</v>
      </c>
      <c r="R69" s="1">
        <f>economy!BN109</f>
        <v>-9.8488328178643965</v>
      </c>
      <c r="S69" s="1">
        <f>economy!BO109</f>
        <v>190.75541427133783</v>
      </c>
      <c r="T69" s="1">
        <f>economy!BP109</f>
        <v>11.601272933078787</v>
      </c>
      <c r="U69" s="1">
        <f>economy!BQ109</f>
        <v>0</v>
      </c>
      <c r="V69" s="2">
        <v>0.05</v>
      </c>
      <c r="W69" s="2">
        <v>0.05</v>
      </c>
      <c r="X69" s="2">
        <v>0.05</v>
      </c>
      <c r="Y69" s="2">
        <v>0.05</v>
      </c>
      <c r="Z69" s="2">
        <v>8.0503202487275782E-3</v>
      </c>
      <c r="AA69" s="2">
        <v>4.9527881810233217E-2</v>
      </c>
      <c r="AB69" s="2">
        <v>8.3258649535195142E-2</v>
      </c>
      <c r="AC69" s="2">
        <v>667.80272575097649</v>
      </c>
      <c r="AD69" s="2">
        <v>14.637288314002808</v>
      </c>
      <c r="AE69" s="2">
        <v>-682.44001406497955</v>
      </c>
      <c r="AF69" s="2">
        <v>11.491726272962559</v>
      </c>
      <c r="AG69" s="2">
        <v>7.4022436876568481E-5</v>
      </c>
      <c r="AH69" s="1">
        <v>2.4997771044148919E-4</v>
      </c>
      <c r="AI69" s="1">
        <v>1.3938622310950637E-4</v>
      </c>
      <c r="AJ69" s="1">
        <v>8.4105623697272431</v>
      </c>
      <c r="AK69" s="1">
        <v>8.9911802150790709</v>
      </c>
      <c r="AL69" s="12">
        <v>1.9738113304282168</v>
      </c>
      <c r="AM69" s="2">
        <v>71.374342373391457</v>
      </c>
      <c r="AN69" s="2">
        <v>11.601269681785782</v>
      </c>
      <c r="AO69" s="2">
        <v>6.9012206762402339</v>
      </c>
      <c r="AP69" s="2">
        <v>0.1</v>
      </c>
      <c r="AQ69" s="2">
        <v>0.1</v>
      </c>
      <c r="AR69" s="2">
        <v>0.1</v>
      </c>
      <c r="AS69" s="2">
        <v>0.1</v>
      </c>
      <c r="AT69" s="2">
        <v>1.6101412733572733E-2</v>
      </c>
      <c r="AU69" s="2">
        <v>9.9060872949131365E-2</v>
      </c>
      <c r="AV69" s="2">
        <v>0.16652494433717499</v>
      </c>
      <c r="AW69" s="2">
        <v>1264.9317926537144</v>
      </c>
      <c r="AX69" s="2">
        <v>27.558005525851289</v>
      </c>
      <c r="AY69" s="2">
        <v>-1292.4897981795655</v>
      </c>
      <c r="AZ69" s="2">
        <v>24.261550002486903</v>
      </c>
      <c r="BA69" s="2">
        <v>2.9610270546976883E-4</v>
      </c>
      <c r="BB69" s="2">
        <v>9.9991180403823272E-4</v>
      </c>
      <c r="BC69" s="2">
        <v>5.5744317809357713E-4</v>
      </c>
      <c r="BD69" s="2">
        <v>33.634068224880281</v>
      </c>
      <c r="BE69" s="2">
        <v>35.931183709684163</v>
      </c>
      <c r="BF69" s="2">
        <v>7.8895541160925182</v>
      </c>
      <c r="BG69" s="2">
        <v>150.67963540801384</v>
      </c>
      <c r="BH69" s="2">
        <v>24.49155683793078</v>
      </c>
      <c r="BI69" s="2">
        <v>14.569318788278835</v>
      </c>
      <c r="BJ69" s="2">
        <v>0.18750193982551849</v>
      </c>
      <c r="BK69" s="2">
        <v>2.5000000000000001E-2</v>
      </c>
      <c r="BL69" s="2">
        <v>0</v>
      </c>
      <c r="BM69" s="2">
        <v>3354.9348394885951</v>
      </c>
      <c r="BN69" s="2">
        <v>6.4212635060541144E-3</v>
      </c>
      <c r="BO69" s="2">
        <v>4.7279312780815867E-2</v>
      </c>
      <c r="BP69" s="2">
        <v>8.1516252371086867E-2</v>
      </c>
      <c r="BQ69" s="2">
        <v>2471.5640969307037</v>
      </c>
      <c r="BR69" s="2">
        <v>-709.13014616741918</v>
      </c>
      <c r="BS69" s="2">
        <v>-1762.4339507632853</v>
      </c>
      <c r="BT69" s="2">
        <v>10.688690789823458</v>
      </c>
      <c r="BU69" s="2">
        <v>2.3667661020177304E-4</v>
      </c>
      <c r="BV69" s="2">
        <v>1.2863222201457512E-5</v>
      </c>
      <c r="BW69" s="2">
        <v>-6.6448994006267233E-4</v>
      </c>
      <c r="BX69" s="2">
        <v>26.886182127676875</v>
      </c>
      <c r="BY69" s="2">
        <v>0.46280420057075744</v>
      </c>
      <c r="BZ69" s="2">
        <v>-9.4190557685978469</v>
      </c>
      <c r="CA69" s="2">
        <v>312.11151129329812</v>
      </c>
      <c r="CB69" s="2">
        <v>5.6518856562994086</v>
      </c>
      <c r="CC69" s="2">
        <v>0</v>
      </c>
      <c r="CD69" s="2">
        <v>0.6874388102810266</v>
      </c>
      <c r="CE69" s="2">
        <v>0.05</v>
      </c>
      <c r="CF69" s="2">
        <v>0</v>
      </c>
      <c r="CG69" s="2">
        <v>5900.2121374586777</v>
      </c>
      <c r="CH69" s="2">
        <v>5.469357958451028E-3</v>
      </c>
      <c r="CI69" s="2">
        <v>8.4583739345449202E-2</v>
      </c>
      <c r="CJ69" s="2">
        <v>0.14967425998778658</v>
      </c>
      <c r="CK69" s="2">
        <v>4315.1187658495828</v>
      </c>
      <c r="CL69" s="2">
        <v>-1072.4323181854393</v>
      </c>
      <c r="CM69" s="2">
        <v>-3242.6864476641435</v>
      </c>
      <c r="CN69" s="2">
        <v>19.625318101744007</v>
      </c>
      <c r="CO69" s="2">
        <v>7.4897839794396085E-4</v>
      </c>
      <c r="CP69" s="2">
        <v>1.3039649728860305E-4</v>
      </c>
      <c r="CQ69" s="2">
        <v>-2.2402384102891532E-3</v>
      </c>
      <c r="CR69" s="2">
        <v>85.025165295748124</v>
      </c>
      <c r="CS69" s="2">
        <v>4.690981256762166</v>
      </c>
      <c r="CT69" s="2">
        <v>-31.819376519811545</v>
      </c>
      <c r="CU69" s="2">
        <v>2466.689039140972</v>
      </c>
      <c r="CV69" s="2">
        <v>11.60111757508856</v>
      </c>
      <c r="CW69" s="2">
        <v>0</v>
      </c>
    </row>
    <row r="70" spans="1:101" x14ac:dyDescent="0.3">
      <c r="A70" s="2">
        <f t="shared" si="0"/>
        <v>2064</v>
      </c>
      <c r="B70" s="17">
        <f>economy!AX110</f>
        <v>0.12494615413360398</v>
      </c>
      <c r="C70" s="17">
        <f>economy!AY110</f>
        <v>0.05</v>
      </c>
      <c r="D70" s="17">
        <f>economy!AZ110</f>
        <v>0</v>
      </c>
      <c r="E70" s="17">
        <f>economy!BA110</f>
        <v>3399.2019939899337</v>
      </c>
      <c r="F70" s="17">
        <f>economy!BB110</f>
        <v>6.9716221771377899E-3</v>
      </c>
      <c r="G70" s="17">
        <f>economy!BC110</f>
        <v>4.6624937135380344E-2</v>
      </c>
      <c r="H70" s="17">
        <f>economy!BD110</f>
        <v>8.3493792776537332E-2</v>
      </c>
      <c r="I70" s="1">
        <f>economy!BE110</f>
        <v>1734.0709224192233</v>
      </c>
      <c r="J70" s="1">
        <f>economy!BF110</f>
        <v>105.48133700980783</v>
      </c>
      <c r="K70" s="1">
        <f>economy!BG110</f>
        <v>-1839.5522594290308</v>
      </c>
      <c r="L70" s="1">
        <f>economy!BH110</f>
        <v>10.945883103005812</v>
      </c>
      <c r="M70" s="1">
        <f>economy!BI110</f>
        <v>1.6935512424310609E-4</v>
      </c>
      <c r="N70" s="1">
        <f>economy!BJ110</f>
        <v>2.4886089506598655E-4</v>
      </c>
      <c r="O70" s="1">
        <f>economy!BK110</f>
        <v>-6.9712134322113596E-4</v>
      </c>
      <c r="P70" s="1">
        <f>economy!BL110</f>
        <v>19.541770203175105</v>
      </c>
      <c r="Q70" s="1">
        <f>economy!BM110</f>
        <v>9.1296256284741339</v>
      </c>
      <c r="R70" s="1">
        <f>economy!BN110</f>
        <v>-10.067761996790198</v>
      </c>
      <c r="S70" s="1">
        <f>economy!BO110</f>
        <v>196.17328113412836</v>
      </c>
      <c r="T70" s="1">
        <f>economy!BP110</f>
        <v>11.738228269588125</v>
      </c>
      <c r="U70" s="1">
        <f>economy!BQ110</f>
        <v>0</v>
      </c>
      <c r="V70" s="2">
        <v>0.05</v>
      </c>
      <c r="W70" s="2">
        <v>0.05</v>
      </c>
      <c r="X70" s="2">
        <v>0.05</v>
      </c>
      <c r="Y70" s="2">
        <v>0.05</v>
      </c>
      <c r="Z70" s="2">
        <v>7.9500997689882415E-3</v>
      </c>
      <c r="AA70" s="2">
        <v>4.905564745931084E-2</v>
      </c>
      <c r="AB70" s="2">
        <v>8.345438273244335E-2</v>
      </c>
      <c r="AC70" s="2">
        <v>669.98168090705519</v>
      </c>
      <c r="AD70" s="2">
        <v>29.513982760756484</v>
      </c>
      <c r="AE70" s="2">
        <v>-699.49566366781175</v>
      </c>
      <c r="AF70" s="2">
        <v>11.516524504251507</v>
      </c>
      <c r="AG70" s="2">
        <v>7.3180589056195749E-5</v>
      </c>
      <c r="AH70" s="1">
        <v>2.4991081982788944E-4</v>
      </c>
      <c r="AI70" s="1">
        <v>1.3808042759911969E-4</v>
      </c>
      <c r="AJ70" s="1">
        <v>8.4452540946450299</v>
      </c>
      <c r="AK70" s="1">
        <v>9.1681382510477984</v>
      </c>
      <c r="AL70" s="12">
        <v>1.9920783694177091</v>
      </c>
      <c r="AM70" s="2">
        <v>72.430062759559192</v>
      </c>
      <c r="AN70" s="2">
        <v>11.738224955448686</v>
      </c>
      <c r="AO70" s="2">
        <v>6.8998919692293139</v>
      </c>
      <c r="AP70" s="2">
        <v>0.1</v>
      </c>
      <c r="AQ70" s="2">
        <v>0.1</v>
      </c>
      <c r="AR70" s="2">
        <v>0.1</v>
      </c>
      <c r="AS70" s="2">
        <v>0.1</v>
      </c>
      <c r="AT70" s="2">
        <v>1.5900924007662614E-2</v>
      </c>
      <c r="AU70" s="2">
        <v>9.8116102576651612E-2</v>
      </c>
      <c r="AV70" s="2">
        <v>0.16691604510630478</v>
      </c>
      <c r="AW70" s="2">
        <v>1269.0637955617262</v>
      </c>
      <c r="AX70" s="2">
        <v>55.726816694729493</v>
      </c>
      <c r="AY70" s="2">
        <v>-1324.7906122564557</v>
      </c>
      <c r="AZ70" s="2">
        <v>24.31384608896699</v>
      </c>
      <c r="BA70" s="2">
        <v>2.9273454172350617E-4</v>
      </c>
      <c r="BB70" s="2">
        <v>9.9964509304983039E-4</v>
      </c>
      <c r="BC70" s="2">
        <v>5.5222429073309908E-4</v>
      </c>
      <c r="BD70" s="2">
        <v>33.77283409937678</v>
      </c>
      <c r="BE70" s="2">
        <v>36.638374773204205</v>
      </c>
      <c r="BF70" s="2">
        <v>7.9626580243776113</v>
      </c>
      <c r="BG70" s="2">
        <v>152.90838492939287</v>
      </c>
      <c r="BH70" s="2">
        <v>24.780688847655966</v>
      </c>
      <c r="BI70" s="2">
        <v>14.566512208866497</v>
      </c>
      <c r="BJ70" s="2">
        <v>0.18973018601451452</v>
      </c>
      <c r="BK70" s="2">
        <v>2.5000000000000001E-2</v>
      </c>
      <c r="BL70" s="2">
        <v>0</v>
      </c>
      <c r="BM70" s="2">
        <v>3387.0427370449761</v>
      </c>
      <c r="BN70" s="2">
        <v>6.320976167249635E-3</v>
      </c>
      <c r="BO70" s="2">
        <v>4.6804106606003551E-2</v>
      </c>
      <c r="BP70" s="2">
        <v>8.166530324666546E-2</v>
      </c>
      <c r="BQ70" s="2">
        <v>2498.791178388808</v>
      </c>
      <c r="BR70" s="2">
        <v>-699.59239072054686</v>
      </c>
      <c r="BS70" s="2">
        <v>-1799.1987876682608</v>
      </c>
      <c r="BT70" s="2">
        <v>10.706172176874016</v>
      </c>
      <c r="BU70" s="2">
        <v>2.3586052283042358E-4</v>
      </c>
      <c r="BV70" s="2">
        <v>1.4958093511403239E-5</v>
      </c>
      <c r="BW70" s="2">
        <v>-6.6692217543698267E-4</v>
      </c>
      <c r="BX70" s="2">
        <v>27.213484640552011</v>
      </c>
      <c r="BY70" s="2">
        <v>0.54891271666475971</v>
      </c>
      <c r="BZ70" s="2">
        <v>-9.6312660005996964</v>
      </c>
      <c r="CA70" s="2">
        <v>321.35606666993226</v>
      </c>
      <c r="CB70" s="2">
        <v>5.7186072725404511</v>
      </c>
      <c r="CC70" s="2">
        <v>0</v>
      </c>
      <c r="CD70" s="2">
        <v>0.81991123596735394</v>
      </c>
      <c r="CE70" s="2">
        <v>0.05</v>
      </c>
      <c r="CF70" s="2">
        <v>0</v>
      </c>
      <c r="CG70" s="2">
        <v>5857.2573121981732</v>
      </c>
      <c r="CH70" s="2">
        <v>4.3941635527166888E-3</v>
      </c>
      <c r="CI70" s="2">
        <v>8.2413110971243944E-2</v>
      </c>
      <c r="CJ70" s="2">
        <v>0.14758508590681713</v>
      </c>
      <c r="CK70" s="2">
        <v>4271.2893920314573</v>
      </c>
      <c r="CL70" s="2">
        <v>-1013.2036319447266</v>
      </c>
      <c r="CM70" s="2">
        <v>-3258.0857600867312</v>
      </c>
      <c r="CN70" s="2">
        <v>19.347395315226557</v>
      </c>
      <c r="CO70" s="2">
        <v>7.1863394657732563E-4</v>
      </c>
      <c r="CP70" s="2">
        <v>1.449390237165827E-4</v>
      </c>
      <c r="CQ70" s="2">
        <v>-2.1781357582122594E-3</v>
      </c>
      <c r="CR70" s="2">
        <v>82.860960002528458</v>
      </c>
      <c r="CS70" s="2">
        <v>5.3181129241754439</v>
      </c>
      <c r="CT70" s="2">
        <v>-31.517736585654188</v>
      </c>
      <c r="CU70" s="2">
        <v>3610.0492426707733</v>
      </c>
      <c r="CV70" s="2">
        <v>11.73805665580163</v>
      </c>
      <c r="CW70" s="2">
        <v>0</v>
      </c>
    </row>
    <row r="71" spans="1:101" x14ac:dyDescent="0.3">
      <c r="A71" s="2">
        <f t="shared" si="0"/>
        <v>2065</v>
      </c>
      <c r="B71" s="17">
        <f>economy!AX111</f>
        <v>0.12642487868563979</v>
      </c>
      <c r="C71" s="17">
        <f>economy!AY111</f>
        <v>0.05</v>
      </c>
      <c r="D71" s="17">
        <f>economy!AZ111</f>
        <v>0</v>
      </c>
      <c r="E71" s="17">
        <f>economy!BA111</f>
        <v>3431.3970964689538</v>
      </c>
      <c r="F71" s="17">
        <f>economy!BB111</f>
        <v>6.868266177437729E-3</v>
      </c>
      <c r="G71" s="17">
        <f>economy!BC111</f>
        <v>4.6145712059278789E-2</v>
      </c>
      <c r="H71" s="17">
        <f>economy!BD111</f>
        <v>8.3627142042462521E-2</v>
      </c>
      <c r="I71" s="1">
        <f>economy!BE111</f>
        <v>1755.6454233508809</v>
      </c>
      <c r="J71" s="1">
        <f>economy!BF111</f>
        <v>121.40187432377459</v>
      </c>
      <c r="K71" s="1">
        <f>economy!BG111</f>
        <v>-1877.0472976746555</v>
      </c>
      <c r="L71" s="1">
        <f>economy!BH111</f>
        <v>10.961305122023989</v>
      </c>
      <c r="M71" s="1">
        <f>economy!BI111</f>
        <v>1.6894663562423606E-4</v>
      </c>
      <c r="N71" s="1">
        <f>economy!BJ111</f>
        <v>2.4851444644700114E-4</v>
      </c>
      <c r="O71" s="1">
        <f>economy!BK111</f>
        <v>-6.9934988861901988E-4</v>
      </c>
      <c r="P71" s="1">
        <f>economy!BL111</f>
        <v>19.796932793345814</v>
      </c>
      <c r="Q71" s="1">
        <f>economy!BM111</f>
        <v>9.2968065704071243</v>
      </c>
      <c r="R71" s="1">
        <f>economy!BN111</f>
        <v>-10.287444079141238</v>
      </c>
      <c r="S71" s="1">
        <f>economy!BO111</f>
        <v>201.76586557470077</v>
      </c>
      <c r="T71" s="1">
        <f>economy!BP111</f>
        <v>11.876840374619309</v>
      </c>
      <c r="U71" s="1">
        <f>economy!BQ111</f>
        <v>0</v>
      </c>
      <c r="V71" s="2">
        <v>0.05</v>
      </c>
      <c r="W71" s="2">
        <v>0.05</v>
      </c>
      <c r="X71" s="2">
        <v>0.05</v>
      </c>
      <c r="Y71" s="2">
        <v>0.05</v>
      </c>
      <c r="Z71" s="2">
        <v>7.8504911231743624E-3</v>
      </c>
      <c r="AA71" s="2">
        <v>4.8583926944529995E-2</v>
      </c>
      <c r="AB71" s="2">
        <v>8.3643592997228997E-2</v>
      </c>
      <c r="AC71" s="2">
        <v>672.0410676471098</v>
      </c>
      <c r="AD71" s="2">
        <v>44.603267916357666</v>
      </c>
      <c r="AE71" s="2">
        <v>-716.64433556346751</v>
      </c>
      <c r="AF71" s="2">
        <v>11.540467622376509</v>
      </c>
      <c r="AG71" s="2">
        <v>7.2341890144239694E-5</v>
      </c>
      <c r="AH71" s="1">
        <v>2.4979947371015724E-4</v>
      </c>
      <c r="AI71" s="1">
        <v>1.3681086502368052E-4</v>
      </c>
      <c r="AJ71" s="1">
        <v>8.4779281305463599</v>
      </c>
      <c r="AK71" s="1">
        <v>9.3448715243249492</v>
      </c>
      <c r="AL71" s="12">
        <v>2.0104006777751686</v>
      </c>
      <c r="AM71" s="2">
        <v>73.501564687523</v>
      </c>
      <c r="AN71" s="2">
        <v>11.876836999562299</v>
      </c>
      <c r="AO71" s="2">
        <v>6.8985962993954777</v>
      </c>
      <c r="AP71" s="2">
        <v>0.1</v>
      </c>
      <c r="AQ71" s="2">
        <v>0.1</v>
      </c>
      <c r="AR71" s="2">
        <v>0.1</v>
      </c>
      <c r="AS71" s="2">
        <v>0.1</v>
      </c>
      <c r="AT71" s="2">
        <v>1.5701659693657805E-2</v>
      </c>
      <c r="AU71" s="2">
        <v>9.7172363143505094E-2</v>
      </c>
      <c r="AV71" s="2">
        <v>0.16729409559685848</v>
      </c>
      <c r="AW71" s="2">
        <v>1272.9693258136053</v>
      </c>
      <c r="AX71" s="2">
        <v>84.298107639539495</v>
      </c>
      <c r="AY71" s="2">
        <v>-1357.2674334531446</v>
      </c>
      <c r="AZ71" s="2">
        <v>24.364336156479141</v>
      </c>
      <c r="BA71" s="2">
        <v>2.8937898215961234E-4</v>
      </c>
      <c r="BB71" s="2">
        <v>9.9920044698077943E-4</v>
      </c>
      <c r="BC71" s="2">
        <v>5.4715046978008738E-4</v>
      </c>
      <c r="BD71" s="2">
        <v>33.903530559313509</v>
      </c>
      <c r="BE71" s="2">
        <v>37.344670683601343</v>
      </c>
      <c r="BF71" s="2">
        <v>8.0359868628673521</v>
      </c>
      <c r="BG71" s="2">
        <v>155.17045097035415</v>
      </c>
      <c r="BH71" s="2">
        <v>25.073318553031026</v>
      </c>
      <c r="BI71" s="2">
        <v>14.563775290188227</v>
      </c>
      <c r="BJ71" s="2">
        <v>0.19199736225420347</v>
      </c>
      <c r="BK71" s="2">
        <v>2.5000000000000001E-2</v>
      </c>
      <c r="BL71" s="2">
        <v>0</v>
      </c>
      <c r="BM71" s="2">
        <v>3418.8703306876414</v>
      </c>
      <c r="BN71" s="2">
        <v>6.2214051870597637E-3</v>
      </c>
      <c r="BO71" s="2">
        <v>4.6329790226368725E-2</v>
      </c>
      <c r="BP71" s="2">
        <v>8.1807650666734164E-2</v>
      </c>
      <c r="BQ71" s="2">
        <v>2525.8696560482108</v>
      </c>
      <c r="BR71" s="2">
        <v>-689.73071811832574</v>
      </c>
      <c r="BS71" s="2">
        <v>-1836.1389379298848</v>
      </c>
      <c r="BT71" s="2">
        <v>10.722818749820082</v>
      </c>
      <c r="BU71" s="2">
        <v>2.3502808883586141E-4</v>
      </c>
      <c r="BV71" s="2">
        <v>1.7004004889910513E-5</v>
      </c>
      <c r="BW71" s="2">
        <v>-6.6924917076104128E-4</v>
      </c>
      <c r="BX71" s="2">
        <v>27.537954613575632</v>
      </c>
      <c r="BY71" s="2">
        <v>0.63630134442953268</v>
      </c>
      <c r="BZ71" s="2">
        <v>-9.8442925154546526</v>
      </c>
      <c r="CA71" s="2">
        <v>330.91445646033191</v>
      </c>
      <c r="CB71" s="2">
        <v>5.7861360354903804</v>
      </c>
      <c r="CC71" s="2">
        <v>0</v>
      </c>
      <c r="CD71" s="2">
        <v>0.99</v>
      </c>
      <c r="CE71" s="2">
        <v>0.05</v>
      </c>
      <c r="CF71" s="2">
        <v>0</v>
      </c>
      <c r="CG71" s="2">
        <v>5701.2446466804613</v>
      </c>
      <c r="CH71" s="2">
        <v>1.9324738224912299E-3</v>
      </c>
      <c r="CI71" s="2">
        <v>6.3090994214206039E-2</v>
      </c>
      <c r="CJ71" s="2">
        <v>0.11434163528500693</v>
      </c>
      <c r="CK71" s="2">
        <v>2983.8593294730317</v>
      </c>
      <c r="CL71" s="2">
        <v>-412.4105622316473</v>
      </c>
      <c r="CM71" s="2">
        <v>-2571.4487672413857</v>
      </c>
      <c r="CN71" s="2">
        <v>14.986173257997553</v>
      </c>
      <c r="CO71" s="2">
        <v>3.8225637134580218E-4</v>
      </c>
      <c r="CP71" s="2">
        <v>2.328625870483625E-4</v>
      </c>
      <c r="CQ71" s="2">
        <v>-1.3074009559649539E-3</v>
      </c>
      <c r="CR71" s="2">
        <v>44.760361541217378</v>
      </c>
      <c r="CS71" s="2">
        <v>8.7126496147565557</v>
      </c>
      <c r="CT71" s="2">
        <v>-19.268088374971807</v>
      </c>
      <c r="CU71" s="2">
        <v>7677.3673996222578</v>
      </c>
      <c r="CV71" s="2">
        <v>11.876634252359869</v>
      </c>
      <c r="CW71" s="2">
        <v>0</v>
      </c>
    </row>
    <row r="72" spans="1:101" x14ac:dyDescent="0.3">
      <c r="A72" s="2">
        <f t="shared" ref="A72:A135" si="1">1+A71</f>
        <v>2066</v>
      </c>
      <c r="B72" s="17">
        <f>economy!AX112</f>
        <v>0.12793014929176935</v>
      </c>
      <c r="C72" s="17">
        <f>economy!AY112</f>
        <v>0.05</v>
      </c>
      <c r="D72" s="17">
        <f>economy!AZ112</f>
        <v>0</v>
      </c>
      <c r="E72" s="17">
        <f>economy!BA112</f>
        <v>3463.3183147384802</v>
      </c>
      <c r="F72" s="17">
        <f>economy!BB112</f>
        <v>6.7656716893311738E-3</v>
      </c>
      <c r="G72" s="17">
        <f>economy!BC112</f>
        <v>4.5667640258562556E-2</v>
      </c>
      <c r="H72" s="17">
        <f>economy!BD112</f>
        <v>8.375367583113269E-2</v>
      </c>
      <c r="I72" s="1">
        <f>economy!BE112</f>
        <v>1777.2027449376999</v>
      </c>
      <c r="J72" s="1">
        <f>economy!BF112</f>
        <v>137.4985973214211</v>
      </c>
      <c r="K72" s="1">
        <f>economy!BG112</f>
        <v>-1914.7013422591206</v>
      </c>
      <c r="L72" s="1">
        <f>economy!BH112</f>
        <v>10.975878188193111</v>
      </c>
      <c r="M72" s="1">
        <f>economy!BI112</f>
        <v>1.6852924651426516E-4</v>
      </c>
      <c r="N72" s="1">
        <f>economy!BJ112</f>
        <v>2.4812306590707726E-4</v>
      </c>
      <c r="O72" s="1">
        <f>economy!BK112</f>
        <v>-7.0146782152264624E-4</v>
      </c>
      <c r="P72" s="1">
        <f>economy!BL112</f>
        <v>20.05096614406439</v>
      </c>
      <c r="Q72" s="1">
        <f>economy!BM112</f>
        <v>9.4632781803924946</v>
      </c>
      <c r="R72" s="1">
        <f>economy!BN112</f>
        <v>-10.507764349702979</v>
      </c>
      <c r="S72" s="1">
        <f>economy!BO112</f>
        <v>207.53973880199138</v>
      </c>
      <c r="T72" s="1">
        <f>economy!BP112</f>
        <v>12.017128678041519</v>
      </c>
      <c r="U72" s="1">
        <f>economy!BQ112</f>
        <v>0</v>
      </c>
      <c r="V72" s="2">
        <v>0.05</v>
      </c>
      <c r="W72" s="2">
        <v>0.05</v>
      </c>
      <c r="X72" s="2">
        <v>0.05</v>
      </c>
      <c r="Y72" s="2">
        <v>0.05</v>
      </c>
      <c r="Z72" s="2">
        <v>7.7515003782172211E-3</v>
      </c>
      <c r="AA72" s="2">
        <v>4.8112779999683289E-2</v>
      </c>
      <c r="AB72" s="2">
        <v>8.38262183937621E-2</v>
      </c>
      <c r="AC72" s="2">
        <v>673.98125421886289</v>
      </c>
      <c r="AD72" s="2">
        <v>59.895741725680026</v>
      </c>
      <c r="AE72" s="2">
        <v>-733.87699594454295</v>
      </c>
      <c r="AF72" s="2">
        <v>11.563546061948974</v>
      </c>
      <c r="AG72" s="2">
        <v>7.1506427970822046E-5</v>
      </c>
      <c r="AH72" s="1">
        <v>2.4964384006704048E-4</v>
      </c>
      <c r="AI72" s="1">
        <v>1.3557869491775108E-4</v>
      </c>
      <c r="AJ72" s="1">
        <v>8.5085759017325238</v>
      </c>
      <c r="AK72" s="1">
        <v>9.5212695161228531</v>
      </c>
      <c r="AL72" s="12">
        <v>2.028814964842899</v>
      </c>
      <c r="AM72" s="2">
        <v>74.589082743542946</v>
      </c>
      <c r="AN72" s="2">
        <v>12.017125244088051</v>
      </c>
      <c r="AO72" s="2">
        <v>6.8973325312319425</v>
      </c>
      <c r="AP72" s="2">
        <v>0.1</v>
      </c>
      <c r="AQ72" s="2">
        <v>0.1</v>
      </c>
      <c r="AR72" s="2">
        <v>0.1</v>
      </c>
      <c r="AS72" s="2">
        <v>9.9999999999999992E-2</v>
      </c>
      <c r="AT72" s="2">
        <v>1.5503632004537667E-2</v>
      </c>
      <c r="AU72" s="2">
        <v>9.6229774645763544E-2</v>
      </c>
      <c r="AV72" s="2">
        <v>0.16765897281040665</v>
      </c>
      <c r="AW72" s="2">
        <v>1276.6490758997707</v>
      </c>
      <c r="AX72" s="2">
        <v>113.25407289846785</v>
      </c>
      <c r="AY72" s="2">
        <v>-1389.9031487982384</v>
      </c>
      <c r="AZ72" s="2">
        <v>24.413000143934504</v>
      </c>
      <c r="BA72" s="2">
        <v>2.8603637955754093E-4</v>
      </c>
      <c r="BB72" s="2">
        <v>9.9857854007782748E-4</v>
      </c>
      <c r="BC72" s="2">
        <v>5.4222633982406584E-4</v>
      </c>
      <c r="BD72" s="2">
        <v>34.026123399900079</v>
      </c>
      <c r="BE72" s="2">
        <v>38.049629958015345</v>
      </c>
      <c r="BF72" s="2">
        <v>8.1096872548289465</v>
      </c>
      <c r="BG72" s="2">
        <v>157.46632877243997</v>
      </c>
      <c r="BH72" s="2">
        <v>25.369486974070639</v>
      </c>
      <c r="BI72" s="2">
        <v>14.561105638850236</v>
      </c>
      <c r="BJ72" s="2">
        <v>0.19430471984214884</v>
      </c>
      <c r="BK72" s="2">
        <v>2.5000000000000001E-2</v>
      </c>
      <c r="BL72" s="2">
        <v>0</v>
      </c>
      <c r="BM72" s="2">
        <v>3450.414545483573</v>
      </c>
      <c r="BN72" s="2">
        <v>6.1225525566827926E-3</v>
      </c>
      <c r="BO72" s="2">
        <v>4.5856420618647108E-2</v>
      </c>
      <c r="BP72" s="2">
        <v>8.1943241060805125E-2</v>
      </c>
      <c r="BQ72" s="2">
        <v>2552.7965144668919</v>
      </c>
      <c r="BR72" s="2">
        <v>-679.55405440343884</v>
      </c>
      <c r="BS72" s="2">
        <v>-1873.2424600634536</v>
      </c>
      <c r="BT72" s="2">
        <v>10.738622483206251</v>
      </c>
      <c r="BU72" s="2">
        <v>2.3417960686808215E-4</v>
      </c>
      <c r="BV72" s="2">
        <v>1.9000971897807189E-5</v>
      </c>
      <c r="BW72" s="2">
        <v>-6.7146947555492189E-4</v>
      </c>
      <c r="BX72" s="2">
        <v>27.859470781998787</v>
      </c>
      <c r="BY72" s="2">
        <v>0.72490062432409086</v>
      </c>
      <c r="BZ72" s="2">
        <v>-10.058021799066994</v>
      </c>
      <c r="CA72" s="2">
        <v>340.79985655860088</v>
      </c>
      <c r="CB72" s="2">
        <v>5.8544814108536682</v>
      </c>
      <c r="CC72" s="2">
        <v>0</v>
      </c>
      <c r="CD72" s="2">
        <v>0.99</v>
      </c>
      <c r="CE72" s="2">
        <v>0.05</v>
      </c>
      <c r="CF72" s="2">
        <v>0</v>
      </c>
      <c r="CG72" s="2">
        <v>5481.4499429639609</v>
      </c>
      <c r="CH72" s="2">
        <v>4.0281699509668549E-5</v>
      </c>
      <c r="CI72" s="2">
        <v>2.3762503501271563E-2</v>
      </c>
      <c r="CJ72" s="2">
        <v>4.3614189757077745E-2</v>
      </c>
      <c r="CK72" s="2">
        <v>166.0999184725419</v>
      </c>
      <c r="CL72" s="2">
        <v>832.84565731875057</v>
      </c>
      <c r="CM72" s="2">
        <v>-998.94557579129219</v>
      </c>
      <c r="CN72" s="2">
        <v>5.7106220924263296</v>
      </c>
      <c r="CO72" s="2">
        <v>7.975614241382835E-6</v>
      </c>
      <c r="CP72" s="2">
        <v>1.8115937774792134E-4</v>
      </c>
      <c r="CQ72" s="2">
        <v>-1.9021975481663849E-4</v>
      </c>
      <c r="CR72" s="2">
        <v>0.94855316201526707</v>
      </c>
      <c r="CS72" s="2">
        <v>6.9097794222274356</v>
      </c>
      <c r="CT72" s="2">
        <v>-2.8523003371226463</v>
      </c>
      <c r="CU72" s="2">
        <v>140349.48724407941</v>
      </c>
      <c r="CV72" s="2">
        <v>12.016036298786336</v>
      </c>
      <c r="CW72" s="2">
        <v>0</v>
      </c>
    </row>
    <row r="73" spans="1:101" x14ac:dyDescent="0.3">
      <c r="A73" s="2">
        <f t="shared" si="1"/>
        <v>2067</v>
      </c>
      <c r="B73" s="17">
        <f>economy!AX113</f>
        <v>0.12946264868724955</v>
      </c>
      <c r="C73" s="17">
        <f>economy!AY113</f>
        <v>0.05</v>
      </c>
      <c r="D73" s="17">
        <f>economy!AZ113</f>
        <v>0</v>
      </c>
      <c r="E73" s="17">
        <f>economy!BA113</f>
        <v>3494.9630303428858</v>
      </c>
      <c r="F73" s="17">
        <f>economy!BB113</f>
        <v>6.6638433635759888E-3</v>
      </c>
      <c r="G73" s="17">
        <f>economy!BC113</f>
        <v>4.5190783004653852E-2</v>
      </c>
      <c r="H73" s="17">
        <f>economy!BD113</f>
        <v>8.3873358464307379E-2</v>
      </c>
      <c r="I73" s="1">
        <f>economy!BE113</f>
        <v>1798.7410877984075</v>
      </c>
      <c r="J73" s="1">
        <f>economy!BF113</f>
        <v>153.76132678274445</v>
      </c>
      <c r="K73" s="1">
        <f>economy!BG113</f>
        <v>-1952.5024145811526</v>
      </c>
      <c r="L73" s="1">
        <f>economy!BH113</f>
        <v>10.98959661569058</v>
      </c>
      <c r="M73" s="1">
        <f>economy!BI113</f>
        <v>1.6810308161967197E-4</v>
      </c>
      <c r="N73" s="1">
        <f>economy!BJ113</f>
        <v>2.4768714318916746E-4</v>
      </c>
      <c r="O73" s="1">
        <f>economy!BK113</f>
        <v>-7.0347402600822026E-4</v>
      </c>
      <c r="P73" s="1">
        <f>economy!BL113</f>
        <v>20.303792385219978</v>
      </c>
      <c r="Q73" s="1">
        <f>economy!BM113</f>
        <v>9.628931523594316</v>
      </c>
      <c r="R73" s="1">
        <f>economy!BN113</f>
        <v>-10.72860696370436</v>
      </c>
      <c r="S73" s="1">
        <f>economy!BO113</f>
        <v>213.50175990755221</v>
      </c>
      <c r="T73" s="1">
        <f>economy!BP113</f>
        <v>12.1591128599817</v>
      </c>
      <c r="U73" s="1">
        <f>economy!BQ113</f>
        <v>0</v>
      </c>
      <c r="V73" s="2">
        <v>0.05</v>
      </c>
      <c r="W73" s="2">
        <v>0.05</v>
      </c>
      <c r="X73" s="2">
        <v>0.05</v>
      </c>
      <c r="Y73" s="2">
        <v>0.05</v>
      </c>
      <c r="Z73" s="2">
        <v>7.6531338085369044E-3</v>
      </c>
      <c r="AA73" s="2">
        <v>4.764226807439606E-2</v>
      </c>
      <c r="AB73" s="2">
        <v>8.4002201760313408E-2</v>
      </c>
      <c r="AC73" s="2">
        <v>675.80265249356091</v>
      </c>
      <c r="AD73" s="2">
        <v>75.381835044156091</v>
      </c>
      <c r="AE73" s="2">
        <v>-751.18448753771668</v>
      </c>
      <c r="AF73" s="2">
        <v>11.585750962309094</v>
      </c>
      <c r="AG73" s="2">
        <v>7.0674292376231998E-5</v>
      </c>
      <c r="AH73" s="1">
        <v>2.494441100166988E-4</v>
      </c>
      <c r="AI73" s="1">
        <v>1.3438502754509413E-4</v>
      </c>
      <c r="AJ73" s="1">
        <v>8.5371904704137584</v>
      </c>
      <c r="AK73" s="1">
        <v>9.6972211429882726</v>
      </c>
      <c r="AL73" s="12">
        <v>2.047358894154665</v>
      </c>
      <c r="AM73" s="2">
        <v>75.692855058835136</v>
      </c>
      <c r="AN73" s="2">
        <v>12.159109369244659</v>
      </c>
      <c r="AO73" s="2">
        <v>6.8960995780605527</v>
      </c>
      <c r="AP73" s="2">
        <v>0.1</v>
      </c>
      <c r="AQ73" s="2">
        <v>0.1</v>
      </c>
      <c r="AR73" s="2">
        <v>0.1</v>
      </c>
      <c r="AS73" s="2">
        <v>9.9999999999999992E-2</v>
      </c>
      <c r="AT73" s="2">
        <v>1.5306853564315905E-2</v>
      </c>
      <c r="AU73" s="2">
        <v>9.5288460492947355E-2</v>
      </c>
      <c r="AV73" s="2">
        <v>0.1680105633076083</v>
      </c>
      <c r="AW73" s="2">
        <v>1280.1038210940208</v>
      </c>
      <c r="AX73" s="2">
        <v>142.57659111048352</v>
      </c>
      <c r="AY73" s="2">
        <v>-1422.6804122045055</v>
      </c>
      <c r="AZ73" s="2">
        <v>24.459819479580993</v>
      </c>
      <c r="BA73" s="2">
        <v>2.82707094682377E-4</v>
      </c>
      <c r="BB73" s="2">
        <v>9.9778013954734848E-4</v>
      </c>
      <c r="BC73" s="2">
        <v>5.374563278581811E-4</v>
      </c>
      <c r="BD73" s="2">
        <v>34.140584972320376</v>
      </c>
      <c r="BE73" s="2">
        <v>38.752808870631959</v>
      </c>
      <c r="BF73" s="2">
        <v>8.1839096196745622</v>
      </c>
      <c r="BG73" s="2">
        <v>159.79652106036306</v>
      </c>
      <c r="BH73" s="2">
        <v>25.669235658803991</v>
      </c>
      <c r="BI73" s="2">
        <v>14.558500964488667</v>
      </c>
      <c r="BJ73" s="2">
        <v>0.19665356156518984</v>
      </c>
      <c r="BK73" s="2">
        <v>2.5000000000000001E-2</v>
      </c>
      <c r="BL73" s="2">
        <v>0</v>
      </c>
      <c r="BM73" s="2">
        <v>3481.6724239798987</v>
      </c>
      <c r="BN73" s="2">
        <v>6.024420312614515E-3</v>
      </c>
      <c r="BO73" s="2">
        <v>4.5384056109752387E-2</v>
      </c>
      <c r="BP73" s="2">
        <v>8.2072025313088048E-2</v>
      </c>
      <c r="BQ73" s="2">
        <v>2579.5688107005199</v>
      </c>
      <c r="BR73" s="2">
        <v>-669.07153157618188</v>
      </c>
      <c r="BS73" s="2">
        <v>-1910.4972791243381</v>
      </c>
      <c r="BT73" s="2">
        <v>10.753575980160413</v>
      </c>
      <c r="BU73" s="2">
        <v>2.3331537815795953E-4</v>
      </c>
      <c r="BV73" s="2">
        <v>2.0949025651446657E-5</v>
      </c>
      <c r="BW73" s="2">
        <v>-6.735817338992166E-4</v>
      </c>
      <c r="BX73" s="2">
        <v>28.177913960541868</v>
      </c>
      <c r="BY73" s="2">
        <v>0.814639339583345</v>
      </c>
      <c r="BZ73" s="2">
        <v>-10.272338825476652</v>
      </c>
      <c r="CA73" s="2">
        <v>351.02614132556425</v>
      </c>
      <c r="CB73" s="2">
        <v>5.9236529862794836</v>
      </c>
      <c r="CC73" s="2">
        <v>0</v>
      </c>
      <c r="CD73" s="2">
        <v>0.99</v>
      </c>
      <c r="CE73" s="2">
        <v>0.05</v>
      </c>
      <c r="CF73" s="2">
        <v>0</v>
      </c>
      <c r="CG73" s="2">
        <v>5544.4860041084949</v>
      </c>
      <c r="CH73" s="2">
        <v>3.9632827517267861E-5</v>
      </c>
      <c r="CI73" s="2">
        <v>2.3446485328926871E-2</v>
      </c>
      <c r="CJ73" s="2">
        <v>4.3568050907597258E-2</v>
      </c>
      <c r="CK73" s="2">
        <v>166.21819449427929</v>
      </c>
      <c r="CL73" s="2">
        <v>849.0312070393752</v>
      </c>
      <c r="CM73" s="2">
        <v>-1015.249401533654</v>
      </c>
      <c r="CN73" s="2">
        <v>5.7020364132501005</v>
      </c>
      <c r="CO73" s="2">
        <v>7.8471427723173362E-6</v>
      </c>
      <c r="CP73" s="2">
        <v>1.7949108586131043E-4</v>
      </c>
      <c r="CQ73" s="2">
        <v>-1.8981750598869864E-4</v>
      </c>
      <c r="CR73" s="2">
        <v>0.94780116966833894</v>
      </c>
      <c r="CS73" s="2">
        <v>6.9785752443812852</v>
      </c>
      <c r="CT73" s="2">
        <v>-2.8944945280376335</v>
      </c>
      <c r="CU73" s="2">
        <v>142432.83668464201</v>
      </c>
      <c r="CV73" s="2">
        <v>12.159682641677792</v>
      </c>
      <c r="CW73" s="2">
        <v>0</v>
      </c>
    </row>
    <row r="74" spans="1:101" x14ac:dyDescent="0.3">
      <c r="A74" s="2">
        <f t="shared" si="1"/>
        <v>2068</v>
      </c>
      <c r="B74" s="17">
        <f>economy!AX114</f>
        <v>0.13102307962232534</v>
      </c>
      <c r="C74" s="17">
        <f>economy!AY114</f>
        <v>0.05</v>
      </c>
      <c r="D74" s="17">
        <f>economy!AZ114</f>
        <v>0</v>
      </c>
      <c r="E74" s="17">
        <f>economy!BA114</f>
        <v>3526.3287582808284</v>
      </c>
      <c r="F74" s="17">
        <f>economy!BB114</f>
        <v>6.5627859271506243E-3</v>
      </c>
      <c r="G74" s="17">
        <f>economy!BC114</f>
        <v>4.4715202667416049E-2</v>
      </c>
      <c r="H74" s="17">
        <f>economy!BD114</f>
        <v>8.3986159148011108E-2</v>
      </c>
      <c r="I74" s="1">
        <f>economy!BE114</f>
        <v>1820.2586790719874</v>
      </c>
      <c r="J74" s="1">
        <f>economy!BF114</f>
        <v>170.17976662664222</v>
      </c>
      <c r="K74" s="1">
        <f>economy!BG114</f>
        <v>-1990.4384456986304</v>
      </c>
      <c r="L74" s="1">
        <f>economy!BH114</f>
        <v>11.002455402389776</v>
      </c>
      <c r="M74" s="1">
        <f>economy!BI114</f>
        <v>1.6766826870290589E-4</v>
      </c>
      <c r="N74" s="1">
        <f>economy!BJ114</f>
        <v>2.472070917153514E-4</v>
      </c>
      <c r="O74" s="1">
        <f>economy!BK114</f>
        <v>-7.0536749284350519E-4</v>
      </c>
      <c r="P74" s="1">
        <f>economy!BL114</f>
        <v>20.555334664425434</v>
      </c>
      <c r="Q74" s="1">
        <f>economy!BM114</f>
        <v>9.793657899149828</v>
      </c>
      <c r="R74" s="1">
        <f>economy!BN114</f>
        <v>-10.949855115000604</v>
      </c>
      <c r="S74" s="1">
        <f>economy!BO114</f>
        <v>219.65909085416266</v>
      </c>
      <c r="T74" s="1">
        <f>economy!BP114</f>
        <v>12.302812853409321</v>
      </c>
      <c r="U74" s="1">
        <f>economy!BQ114</f>
        <v>0</v>
      </c>
      <c r="V74" s="2">
        <v>0.05</v>
      </c>
      <c r="W74" s="2">
        <v>0.05</v>
      </c>
      <c r="X74" s="2">
        <v>0.05</v>
      </c>
      <c r="Y74" s="2">
        <v>4.9999999999999996E-2</v>
      </c>
      <c r="Z74" s="2">
        <v>7.5553978690468884E-3</v>
      </c>
      <c r="AA74" s="2">
        <v>4.7172454195736367E-2</v>
      </c>
      <c r="AB74" s="2">
        <v>8.4171490752385433E-2</v>
      </c>
      <c r="AC74" s="2">
        <v>677.50571743070623</v>
      </c>
      <c r="AD74" s="2">
        <v>91.051823410206865</v>
      </c>
      <c r="AE74" s="2">
        <v>-768.55754084091257</v>
      </c>
      <c r="AF74" s="2">
        <v>11.60707417129727</v>
      </c>
      <c r="AG74" s="2">
        <v>6.9845574994509084E-5</v>
      </c>
      <c r="AH74" s="1">
        <v>2.4920049847247915E-4</v>
      </c>
      <c r="AI74" s="1">
        <v>1.332309219759637E-4</v>
      </c>
      <c r="AJ74" s="1">
        <v>8.5637665389889737</v>
      </c>
      <c r="AK74" s="1">
        <v>9.872614920351463</v>
      </c>
      <c r="AL74" s="12">
        <v>2.0660709949735656</v>
      </c>
      <c r="AM74" s="2">
        <v>76.813123362102317</v>
      </c>
      <c r="AN74" s="2">
        <v>12.302809308092312</v>
      </c>
      <c r="AO74" s="2">
        <v>6.8948963999240593</v>
      </c>
      <c r="AP74" s="2">
        <v>0.1</v>
      </c>
      <c r="AQ74" s="2">
        <v>0.1</v>
      </c>
      <c r="AR74" s="2">
        <v>0.1</v>
      </c>
      <c r="AS74" s="2">
        <v>0.10000000000000002</v>
      </c>
      <c r="AT74" s="2">
        <v>1.5111337353953935E-2</v>
      </c>
      <c r="AU74" s="2">
        <v>9.4348547230236446E-2</v>
      </c>
      <c r="AV74" s="2">
        <v>0.1683487632922871</v>
      </c>
      <c r="AW74" s="2">
        <v>1283.3344184394653</v>
      </c>
      <c r="AX74" s="2">
        <v>172.24724734570282</v>
      </c>
      <c r="AY74" s="2">
        <v>-1455.581665785169</v>
      </c>
      <c r="AZ74" s="2">
        <v>24.504777088654858</v>
      </c>
      <c r="BA74" s="2">
        <v>2.7939149541657835E-4</v>
      </c>
      <c r="BB74" s="2">
        <v>9.9680610815911343E-4</v>
      </c>
      <c r="BC74" s="2">
        <v>5.3284465564149095E-4</v>
      </c>
      <c r="BD74" s="2">
        <v>34.24689419215369</v>
      </c>
      <c r="BE74" s="2">
        <v>39.453762106029984</v>
      </c>
      <c r="BF74" s="2">
        <v>8.2588078191370276</v>
      </c>
      <c r="BG74" s="2">
        <v>162.16153815296229</v>
      </c>
      <c r="BH74" s="2">
        <v>25.972606688745778</v>
      </c>
      <c r="BI74" s="2">
        <v>14.555959075333195</v>
      </c>
      <c r="BJ74" s="2">
        <v>0.19904524506217974</v>
      </c>
      <c r="BK74" s="2">
        <v>2.5000000000000001E-2</v>
      </c>
      <c r="BL74" s="2">
        <v>0</v>
      </c>
      <c r="BM74" s="2">
        <v>3512.6411215496228</v>
      </c>
      <c r="BN74" s="2">
        <v>5.9270105027471555E-3</v>
      </c>
      <c r="BO74" s="2">
        <v>4.4912756229657361E-2</v>
      </c>
      <c r="BP74" s="2">
        <v>8.2193958754185337E-2</v>
      </c>
      <c r="BQ74" s="2">
        <v>2606.1836709370682</v>
      </c>
      <c r="BR74" s="2">
        <v>-658.29247425688584</v>
      </c>
      <c r="BS74" s="2">
        <v>-1947.8911966801825</v>
      </c>
      <c r="BT74" s="2">
        <v>10.767672469201578</v>
      </c>
      <c r="BU74" s="2">
        <v>2.3243570625111664E-4</v>
      </c>
      <c r="BV74" s="2">
        <v>2.2848213933824197E-5</v>
      </c>
      <c r="BW74" s="2">
        <v>-6.7558468556847191E-4</v>
      </c>
      <c r="BX74" s="2">
        <v>28.49316711400326</v>
      </c>
      <c r="BY74" s="2">
        <v>0.90544464109101097</v>
      </c>
      <c r="BZ74" s="2">
        <v>-10.487127205746658</v>
      </c>
      <c r="CA74" s="2">
        <v>361.60793107893454</v>
      </c>
      <c r="CB74" s="2">
        <v>5.9936604726183189</v>
      </c>
      <c r="CC74" s="2">
        <v>0</v>
      </c>
      <c r="CD74" s="2">
        <v>0.99</v>
      </c>
      <c r="CE74" s="2">
        <v>0.05</v>
      </c>
      <c r="CF74" s="2">
        <v>0</v>
      </c>
      <c r="CG74" s="2">
        <v>5606.9806203164917</v>
      </c>
      <c r="CH74" s="2">
        <v>3.9042948039167315E-5</v>
      </c>
      <c r="CI74" s="2">
        <v>2.3158218648025818E-2</v>
      </c>
      <c r="CJ74" s="2">
        <v>4.3498932257794158E-2</v>
      </c>
      <c r="CK74" s="2">
        <v>166.31719164236239</v>
      </c>
      <c r="CL74" s="2">
        <v>864.45057478011927</v>
      </c>
      <c r="CM74" s="2">
        <v>-1030.7677664224821</v>
      </c>
      <c r="CN74" s="2">
        <v>5.6982155849759799</v>
      </c>
      <c r="CO74" s="2">
        <v>7.7303512765759701E-6</v>
      </c>
      <c r="CP74" s="2">
        <v>1.7795187738528116E-4</v>
      </c>
      <c r="CQ74" s="2">
        <v>-1.8921571075681648E-4</v>
      </c>
      <c r="CR74" s="2">
        <v>0.94772990179875349</v>
      </c>
      <c r="CS74" s="2">
        <v>7.0507471048090435</v>
      </c>
      <c r="CT74" s="2">
        <v>-2.9367684755597336</v>
      </c>
      <c r="CU74" s="2">
        <v>144487.89634089661</v>
      </c>
      <c r="CV74" s="2">
        <v>12.302793387482202</v>
      </c>
      <c r="CW74" s="2">
        <v>0</v>
      </c>
    </row>
    <row r="75" spans="1:101" x14ac:dyDescent="0.3">
      <c r="A75" s="2">
        <f t="shared" si="1"/>
        <v>2069</v>
      </c>
      <c r="B75" s="17">
        <f>economy!AX115</f>
        <v>0.13261216578103932</v>
      </c>
      <c r="C75" s="17">
        <f>economy!AY115</f>
        <v>0.05</v>
      </c>
      <c r="D75" s="17">
        <f>economy!AZ115</f>
        <v>0</v>
      </c>
      <c r="E75" s="17">
        <f>economy!BA115</f>
        <v>3557.4131438860677</v>
      </c>
      <c r="F75" s="17">
        <f>economy!BB115</f>
        <v>6.4625041554402735E-3</v>
      </c>
      <c r="G75" s="17">
        <f>economy!BC115</f>
        <v>4.4240962573836057E-2</v>
      </c>
      <c r="H75" s="17">
        <f>economy!BD115</f>
        <v>8.4092051965198297E-2</v>
      </c>
      <c r="I75" s="1">
        <f>economy!BE115</f>
        <v>1841.753771145047</v>
      </c>
      <c r="J75" s="1">
        <f>economy!BF115</f>
        <v>186.74351682109193</v>
      </c>
      <c r="K75" s="1">
        <f>economy!BG115</f>
        <v>-2028.4972879661391</v>
      </c>
      <c r="L75" s="1">
        <f>economy!BH115</f>
        <v>11.01445022677601</v>
      </c>
      <c r="M75" s="1">
        <f>economy!BI115</f>
        <v>1.6722493848847194E-4</v>
      </c>
      <c r="N75" s="1">
        <f>economy!BJ115</f>
        <v>2.4668334879240439E-4</v>
      </c>
      <c r="O75" s="1">
        <f>economy!BK115</f>
        <v>-7.0714732037176111E-4</v>
      </c>
      <c r="P75" s="1">
        <f>economy!BL115</f>
        <v>20.805517206470185</v>
      </c>
      <c r="Q75" s="1">
        <f>economy!BM115</f>
        <v>9.9573490049623263</v>
      </c>
      <c r="R75" s="1">
        <f>economy!BN115</f>
        <v>-11.171391206726582</v>
      </c>
      <c r="S75" s="1">
        <f>economy!BO115</f>
        <v>226.01921241793244</v>
      </c>
      <c r="T75" s="1">
        <f>economy!BP115</f>
        <v>12.448248846748552</v>
      </c>
      <c r="U75" s="1">
        <f>economy!BQ115</f>
        <v>0</v>
      </c>
      <c r="V75" s="2">
        <v>0.05</v>
      </c>
      <c r="W75" s="2">
        <v>0.05</v>
      </c>
      <c r="X75" s="2">
        <v>0.05</v>
      </c>
      <c r="Y75" s="2">
        <v>4.9999999999999996E-2</v>
      </c>
      <c r="Z75" s="2">
        <v>7.4582991688026349E-3</v>
      </c>
      <c r="AA75" s="2">
        <v>4.6703402830734979E-2</v>
      </c>
      <c r="AB75" s="2">
        <v>8.4334037879018331E-2</v>
      </c>
      <c r="AC75" s="2">
        <v>679.09094653638704</v>
      </c>
      <c r="AD75" s="2">
        <v>106.89583906581822</v>
      </c>
      <c r="AE75" s="2">
        <v>-785.98678560220492</v>
      </c>
      <c r="AF75" s="2">
        <v>11.627508248131607</v>
      </c>
      <c r="AG75" s="2">
        <v>6.9020369038890145E-5</v>
      </c>
      <c r="AH75" s="1">
        <v>2.4891324471035942E-4</v>
      </c>
      <c r="AI75" s="1">
        <v>1.3211738429221357E-4</v>
      </c>
      <c r="AJ75" s="1">
        <v>8.5883004497068001</v>
      </c>
      <c r="AK75" s="1">
        <v>10.047339128571515</v>
      </c>
      <c r="AL75" s="12">
        <v>2.0849905710145107</v>
      </c>
      <c r="AM75" s="2">
        <v>77.950133032799116</v>
      </c>
      <c r="AN75" s="2">
        <v>12.448245249144541</v>
      </c>
      <c r="AO75" s="2">
        <v>6.8937220015552256</v>
      </c>
      <c r="AP75" s="2">
        <v>0.1</v>
      </c>
      <c r="AQ75" s="2">
        <v>0.1</v>
      </c>
      <c r="AR75" s="2">
        <v>0.1</v>
      </c>
      <c r="AS75" s="2">
        <v>0.10000000000000002</v>
      </c>
      <c r="AT75" s="2">
        <v>1.4917096658568985E-2</v>
      </c>
      <c r="AU75" s="2">
        <v>9.3410164262536996E-2</v>
      </c>
      <c r="AV75" s="2">
        <v>0.1686734786816933</v>
      </c>
      <c r="AW75" s="2">
        <v>1286.3418057225774</v>
      </c>
      <c r="AX75" s="2">
        <v>202.24735590226112</v>
      </c>
      <c r="AY75" s="2">
        <v>-1488.5891616248391</v>
      </c>
      <c r="AZ75" s="2">
        <v>24.547857399128386</v>
      </c>
      <c r="BA75" s="2">
        <v>2.7608995589927069E-4</v>
      </c>
      <c r="BB75" s="2">
        <v>9.9565740649532573E-4</v>
      </c>
      <c r="BC75" s="2">
        <v>5.2839533257550151E-4</v>
      </c>
      <c r="BD75" s="2">
        <v>34.345036537306569</v>
      </c>
      <c r="BE75" s="2">
        <v>40.152043422401988</v>
      </c>
      <c r="BF75" s="2">
        <v>8.3345387922939427</v>
      </c>
      <c r="BG75" s="2">
        <v>164.56189807570297</v>
      </c>
      <c r="BH75" s="2">
        <v>26.279642684424154</v>
      </c>
      <c r="BI75" s="2">
        <v>14.553477873930071</v>
      </c>
      <c r="BJ75" s="2">
        <v>0.20148118647611826</v>
      </c>
      <c r="BK75" s="2">
        <v>2.5000000000000001E-2</v>
      </c>
      <c r="BL75" s="2">
        <v>0</v>
      </c>
      <c r="BM75" s="2">
        <v>3543.3179016881218</v>
      </c>
      <c r="BN75" s="2">
        <v>5.8303251526186043E-3</v>
      </c>
      <c r="BO75" s="2">
        <v>4.4442581565346605E-2</v>
      </c>
      <c r="BP75" s="2">
        <v>8.2309001143480109E-2</v>
      </c>
      <c r="BQ75" s="2">
        <v>2632.6382870566231</v>
      </c>
      <c r="BR75" s="2">
        <v>-647.22638612871651</v>
      </c>
      <c r="BS75" s="2">
        <v>-1985.4119009279061</v>
      </c>
      <c r="BT75" s="2">
        <v>10.780905799886808</v>
      </c>
      <c r="BU75" s="2">
        <v>2.3154089671970459E-4</v>
      </c>
      <c r="BV75" s="2">
        <v>2.4698602207484481E-5</v>
      </c>
      <c r="BW75" s="2">
        <v>-6.7747716692374122E-4</v>
      </c>
      <c r="BX75" s="2">
        <v>28.805115421423714</v>
      </c>
      <c r="BY75" s="2">
        <v>0.99724217609137911</v>
      </c>
      <c r="BZ75" s="2">
        <v>-10.702269338938981</v>
      </c>
      <c r="CA75" s="2">
        <v>372.56064370147016</v>
      </c>
      <c r="CB75" s="2">
        <v>6.0645137051922795</v>
      </c>
      <c r="CC75" s="2">
        <v>0</v>
      </c>
      <c r="CD75" s="2">
        <v>0.99</v>
      </c>
      <c r="CE75" s="2">
        <v>0.05</v>
      </c>
      <c r="CF75" s="2">
        <v>0</v>
      </c>
      <c r="CG75" s="2">
        <v>5671.5685910857028</v>
      </c>
      <c r="CH75" s="2">
        <v>3.839406783379459E-5</v>
      </c>
      <c r="CI75" s="2">
        <v>2.2840389129936727E-2</v>
      </c>
      <c r="CJ75" s="2">
        <v>4.3416314897056218E-2</v>
      </c>
      <c r="CK75" s="2">
        <v>166.32872920021475</v>
      </c>
      <c r="CL75" s="2">
        <v>880.78058921595209</v>
      </c>
      <c r="CM75" s="2">
        <v>-1047.1093184161671</v>
      </c>
      <c r="CN75" s="2">
        <v>5.6864486798326288</v>
      </c>
      <c r="CO75" s="2">
        <v>7.6018780206468464E-6</v>
      </c>
      <c r="CP75" s="2">
        <v>1.7623555373867412E-4</v>
      </c>
      <c r="CQ75" s="2">
        <v>-1.8849763992403453E-4</v>
      </c>
      <c r="CR75" s="2">
        <v>0.94583812362792408</v>
      </c>
      <c r="CS75" s="2">
        <v>7.1145158100850932</v>
      </c>
      <c r="CT75" s="2">
        <v>-2.9771667006740281</v>
      </c>
      <c r="CU75" s="2">
        <v>146626.40638664298</v>
      </c>
      <c r="CV75" s="2">
        <v>12.448230736094256</v>
      </c>
      <c r="CW75" s="2">
        <v>0</v>
      </c>
    </row>
    <row r="76" spans="1:101" x14ac:dyDescent="0.3">
      <c r="A76" s="2">
        <f t="shared" si="1"/>
        <v>2070</v>
      </c>
      <c r="B76" s="17">
        <f>economy!AX116</f>
        <v>0.13423065275916848</v>
      </c>
      <c r="C76" s="17">
        <f>economy!AY116</f>
        <v>0.05</v>
      </c>
      <c r="D76" s="17">
        <f>economy!AZ116</f>
        <v>0</v>
      </c>
      <c r="E76" s="17">
        <f>economy!BA116</f>
        <v>3588.2139597827745</v>
      </c>
      <c r="F76" s="17">
        <f>economy!BB116</f>
        <v>6.3630028452009808E-3</v>
      </c>
      <c r="G76" s="17">
        <f>economy!BC116</f>
        <v>4.3768126868779511E-2</v>
      </c>
      <c r="H76" s="17">
        <f>economy!BD116</f>
        <v>8.4191015860850496E-2</v>
      </c>
      <c r="I76" s="1">
        <f>economy!BE116</f>
        <v>1863.2246404258303</v>
      </c>
      <c r="J76" s="1">
        <f>economy!BF116</f>
        <v>203.44208642736032</v>
      </c>
      <c r="K76" s="1">
        <f>economy!BG116</f>
        <v>-2066.6667268531905</v>
      </c>
      <c r="L76" s="1">
        <f>economy!BH116</f>
        <v>11.025577443933521</v>
      </c>
      <c r="M76" s="1">
        <f>economy!BI116</f>
        <v>1.6677322456315125E-4</v>
      </c>
      <c r="N76" s="1">
        <f>economy!BJ116</f>
        <v>2.4611637572763726E-4</v>
      </c>
      <c r="O76" s="1">
        <f>economy!BK116</f>
        <v>-7.0881271516819806E-4</v>
      </c>
      <c r="P76" s="1">
        <f>economy!BL116</f>
        <v>21.054265370927762</v>
      </c>
      <c r="Q76" s="1">
        <f>economy!BM116</f>
        <v>10.11989710242664</v>
      </c>
      <c r="R76" s="1">
        <f>economy!BN116</f>
        <v>-11.393097023860228</v>
      </c>
      <c r="S76" s="1">
        <f>economy!BO116</f>
        <v>232.5899411568179</v>
      </c>
      <c r="T76" s="1">
        <f>economy!BP116</f>
        <v>12.595441286520122</v>
      </c>
      <c r="U76" s="1">
        <f>economy!BQ116</f>
        <v>0</v>
      </c>
      <c r="V76" s="2">
        <v>0.05</v>
      </c>
      <c r="W76" s="2">
        <v>0.05</v>
      </c>
      <c r="X76" s="2">
        <v>0.05</v>
      </c>
      <c r="Y76" s="2">
        <v>0.05</v>
      </c>
      <c r="Z76" s="2">
        <v>7.3618444453035017E-3</v>
      </c>
      <c r="AA76" s="2">
        <v>4.6235179749940757E-2</v>
      </c>
      <c r="AB76" s="2">
        <v>8.4489800532096551E-2</v>
      </c>
      <c r="AC76" s="2">
        <v>680.55887931277368</v>
      </c>
      <c r="AD76" s="2">
        <v>122.9038832006588</v>
      </c>
      <c r="AE76" s="2">
        <v>-803.4627625134334</v>
      </c>
      <c r="AF76" s="2">
        <v>11.647046465375558</v>
      </c>
      <c r="AG76" s="2">
        <v>6.8198769089350419E-5</v>
      </c>
      <c r="AH76" s="1">
        <v>2.4858261284847446E-4</v>
      </c>
      <c r="AI76" s="1">
        <v>1.3104536592561922E-4</v>
      </c>
      <c r="AJ76" s="1">
        <v>8.6107901816941901</v>
      </c>
      <c r="AK76" s="1">
        <v>10.221281980981869</v>
      </c>
      <c r="AL76" s="12">
        <v>2.1041576066449492</v>
      </c>
      <c r="AM76" s="2">
        <v>79.104133155148418</v>
      </c>
      <c r="AN76" s="2">
        <v>12.595437639009594</v>
      </c>
      <c r="AO76" s="2">
        <v>6.8925754304219256</v>
      </c>
      <c r="AP76" s="2">
        <v>0.1</v>
      </c>
      <c r="AQ76" s="2">
        <v>0.1</v>
      </c>
      <c r="AR76" s="2">
        <v>0.1</v>
      </c>
      <c r="AS76" s="2">
        <v>9.9999999999999992E-2</v>
      </c>
      <c r="AT76" s="2">
        <v>1.4724145015956978E-2</v>
      </c>
      <c r="AU76" s="2">
        <v>9.2473443580665754E-2</v>
      </c>
      <c r="AV76" s="2">
        <v>0.16898462516269275</v>
      </c>
      <c r="AW76" s="2">
        <v>1289.1270004306818</v>
      </c>
      <c r="AX76" s="2">
        <v>232.55798352281033</v>
      </c>
      <c r="AY76" s="2">
        <v>-1521.6849839534927</v>
      </c>
      <c r="AZ76" s="2">
        <v>24.589046345523137</v>
      </c>
      <c r="BA76" s="2">
        <v>2.7280285567404653E-4</v>
      </c>
      <c r="BB76" s="2">
        <v>9.9433509484665793E-4</v>
      </c>
      <c r="BC76" s="2">
        <v>5.2411214911627811E-4</v>
      </c>
      <c r="BD76" s="2">
        <v>34.435004035404269</v>
      </c>
      <c r="BE76" s="2">
        <v>40.847206322662977</v>
      </c>
      <c r="BF76" s="2">
        <v>8.4112621806187118</v>
      </c>
      <c r="BG76" s="2">
        <v>166.99812667475965</v>
      </c>
      <c r="BH76" s="2">
        <v>26.590386810970006</v>
      </c>
      <c r="BI76" s="2">
        <v>14.551055353023761</v>
      </c>
      <c r="BJ76" s="2">
        <v>0.20396286442579786</v>
      </c>
      <c r="BK76" s="2">
        <v>2.5000000000000001E-2</v>
      </c>
      <c r="BL76" s="2">
        <v>0</v>
      </c>
      <c r="BM76" s="2">
        <v>3573.7001312320726</v>
      </c>
      <c r="BN76" s="2">
        <v>5.7343662317502096E-3</v>
      </c>
      <c r="BO76" s="2">
        <v>4.3973593615903799E-2</v>
      </c>
      <c r="BP76" s="2">
        <v>8.2417116641899699E-2</v>
      </c>
      <c r="BQ76" s="2">
        <v>2658.9299130906311</v>
      </c>
      <c r="BR76" s="2">
        <v>-635.88293618292164</v>
      </c>
      <c r="BS76" s="2">
        <v>-2023.0469769077101</v>
      </c>
      <c r="BT76" s="2">
        <v>10.793270437258075</v>
      </c>
      <c r="BU76" s="2">
        <v>2.3063125685088452E-4</v>
      </c>
      <c r="BV76" s="2">
        <v>2.6500274529853488E-5</v>
      </c>
      <c r="BW76" s="2">
        <v>-6.7925811155644992E-4</v>
      </c>
      <c r="BX76" s="2">
        <v>29.113646333221958</v>
      </c>
      <c r="BY76" s="2">
        <v>1.0899562203254067</v>
      </c>
      <c r="BZ76" s="2">
        <v>-10.917646564521153</v>
      </c>
      <c r="CA76" s="2">
        <v>383.90055080830348</v>
      </c>
      <c r="CB76" s="2">
        <v>6.1362226450799477</v>
      </c>
      <c r="CC76" s="2">
        <v>0</v>
      </c>
      <c r="CD76" s="2">
        <v>0.99</v>
      </c>
      <c r="CE76" s="2">
        <v>0.05</v>
      </c>
      <c r="CF76" s="2">
        <v>0</v>
      </c>
      <c r="CG76" s="2">
        <v>5735.8714331552856</v>
      </c>
      <c r="CH76" s="2">
        <v>3.7751750137345671E-5</v>
      </c>
      <c r="CI76" s="2">
        <v>2.25243796826579E-2</v>
      </c>
      <c r="CJ76" s="2">
        <v>4.3328946184274506E-2</v>
      </c>
      <c r="CK76" s="2">
        <v>166.31380098573322</v>
      </c>
      <c r="CL76" s="2">
        <v>897.05202620651721</v>
      </c>
      <c r="CM76" s="2">
        <v>-1063.3658271922507</v>
      </c>
      <c r="CN76" s="2">
        <v>5.6740840532820345</v>
      </c>
      <c r="CO76" s="2">
        <v>7.4747040077306002E-6</v>
      </c>
      <c r="CP76" s="2">
        <v>1.7450902881772579E-4</v>
      </c>
      <c r="CQ76" s="2">
        <v>-1.8773975774397564E-4</v>
      </c>
      <c r="CR76" s="2">
        <v>0.94369647938406098</v>
      </c>
      <c r="CS76" s="2">
        <v>7.1763061283173482</v>
      </c>
      <c r="CT76" s="2">
        <v>-3.0168135414383048</v>
      </c>
      <c r="CU76" s="2">
        <v>148796.8953045251</v>
      </c>
      <c r="CV76" s="2">
        <v>12.595428005617084</v>
      </c>
      <c r="CW76" s="2">
        <v>0</v>
      </c>
    </row>
    <row r="77" spans="1:101" x14ac:dyDescent="0.3">
      <c r="A77" s="2">
        <f t="shared" si="1"/>
        <v>2071</v>
      </c>
      <c r="B77" s="17">
        <f>economy!AX117</f>
        <v>0.13587930910532475</v>
      </c>
      <c r="C77" s="17">
        <f>economy!AY117</f>
        <v>0.05</v>
      </c>
      <c r="D77" s="17">
        <f>economy!AZ117</f>
        <v>0</v>
      </c>
      <c r="E77" s="17">
        <f>economy!BA117</f>
        <v>3618.7291029027965</v>
      </c>
      <c r="F77" s="17">
        <f>economy!BB117</f>
        <v>6.2642867883059535E-3</v>
      </c>
      <c r="G77" s="17">
        <f>economy!BC117</f>
        <v>4.3296760377947802E-2</v>
      </c>
      <c r="H77" s="17">
        <f>economy!BD117</f>
        <v>8.4283034619494032E-2</v>
      </c>
      <c r="I77" s="1">
        <f>economy!BE117</f>
        <v>1884.6695861561791</v>
      </c>
      <c r="J77" s="1">
        <f>economy!BF117</f>
        <v>220.26490675024365</v>
      </c>
      <c r="K77" s="1">
        <f>economy!BG117</f>
        <v>-2104.9344929064237</v>
      </c>
      <c r="L77" s="1">
        <f>economy!BH117</f>
        <v>11.035834080603031</v>
      </c>
      <c r="M77" s="1">
        <f>economy!BI117</f>
        <v>1.6631326326991088E-4</v>
      </c>
      <c r="N77" s="1">
        <f>economy!BJ117</f>
        <v>2.4550665785693499E-4</v>
      </c>
      <c r="O77" s="1">
        <f>economy!BK117</f>
        <v>-7.1036299246708299E-4</v>
      </c>
      <c r="P77" s="1">
        <f>economy!BL117</f>
        <v>21.301505707696702</v>
      </c>
      <c r="Q77" s="1">
        <f>economy!BM117</f>
        <v>10.281195180572434</v>
      </c>
      <c r="R77" s="1">
        <f>economy!BN117</f>
        <v>-11.614853907126784</v>
      </c>
      <c r="S77" s="1">
        <f>economy!BO117</f>
        <v>239.3794474851712</v>
      </c>
      <c r="T77" s="1">
        <f>economy!BP117</f>
        <v>12.744410880015725</v>
      </c>
      <c r="U77" s="1">
        <f>economy!BQ117</f>
        <v>0</v>
      </c>
      <c r="V77" s="2">
        <v>0.05</v>
      </c>
      <c r="W77" s="2">
        <v>0.05</v>
      </c>
      <c r="X77" s="2">
        <v>0.05</v>
      </c>
      <c r="Y77" s="2">
        <v>4.9999999999999996E-2</v>
      </c>
      <c r="Z77" s="2">
        <v>7.2660405394578556E-3</v>
      </c>
      <c r="AA77" s="2">
        <v>4.5767851892139923E-2</v>
      </c>
      <c r="AB77" s="2">
        <v>8.4638741008550983E-2</v>
      </c>
      <c r="AC77" s="2">
        <v>681.91009669656955</v>
      </c>
      <c r="AD77" s="2">
        <v>139.06583839416052</v>
      </c>
      <c r="AE77" s="2">
        <v>-820.97593509072931</v>
      </c>
      <c r="AF77" s="2">
        <v>11.665682809983142</v>
      </c>
      <c r="AG77" s="2">
        <v>6.7380870882474068E-5</v>
      </c>
      <c r="AH77" s="1">
        <v>2.4820889223931366E-4</v>
      </c>
      <c r="AI77" s="1">
        <v>1.3001576213425288E-4</v>
      </c>
      <c r="AJ77" s="1">
        <v>8.6312353453483848</v>
      </c>
      <c r="AK77" s="1">
        <v>10.394331793430062</v>
      </c>
      <c r="AL77" s="12">
        <v>2.1236126708711378</v>
      </c>
      <c r="AM77" s="2">
        <v>80.275376572930341</v>
      </c>
      <c r="AN77" s="2">
        <v>12.74440718506453</v>
      </c>
      <c r="AO77" s="2">
        <v>6.8914557748469871</v>
      </c>
      <c r="AP77" s="2">
        <v>0.1</v>
      </c>
      <c r="AQ77" s="2">
        <v>0.1</v>
      </c>
      <c r="AR77" s="2">
        <v>0.1</v>
      </c>
      <c r="AS77" s="2">
        <v>0.1</v>
      </c>
      <c r="AT77" s="2">
        <v>1.4532496166450973E-2</v>
      </c>
      <c r="AU77" s="2">
        <v>9.1538519489913553E-2</v>
      </c>
      <c r="AV77" s="2">
        <v>0.16928212823368985</v>
      </c>
      <c r="AW77" s="2">
        <v>1291.6910986886251</v>
      </c>
      <c r="AX77" s="2">
        <v>263.15997298210516</v>
      </c>
      <c r="AY77" s="2">
        <v>-1554.851071670729</v>
      </c>
      <c r="AZ77" s="2">
        <v>24.628331370763888</v>
      </c>
      <c r="BA77" s="2">
        <v>2.695305788462283E-4</v>
      </c>
      <c r="BB77" s="2">
        <v>9.9284033475774284E-4</v>
      </c>
      <c r="BC77" s="2">
        <v>5.1999867074105496E-4</v>
      </c>
      <c r="BD77" s="2">
        <v>34.516795240627594</v>
      </c>
      <c r="BE77" s="2">
        <v>41.538804731424115</v>
      </c>
      <c r="BF77" s="2">
        <v>8.4891399442881106</v>
      </c>
      <c r="BG77" s="2">
        <v>169.47075773272647</v>
      </c>
      <c r="BH77" s="2">
        <v>26.904882783774582</v>
      </c>
      <c r="BI77" s="2">
        <v>14.548689591594144</v>
      </c>
      <c r="BJ77" s="2">
        <v>0.20649182433103103</v>
      </c>
      <c r="BK77" s="2">
        <v>2.5000000000000001E-2</v>
      </c>
      <c r="BL77" s="2">
        <v>0</v>
      </c>
      <c r="BM77" s="2">
        <v>3603.7852754710098</v>
      </c>
      <c r="BN77" s="2">
        <v>5.6391356200012023E-3</v>
      </c>
      <c r="BO77" s="2">
        <v>4.3505854648787111E-2</v>
      </c>
      <c r="BP77" s="2">
        <v>8.251827377473292E-2</v>
      </c>
      <c r="BQ77" s="2">
        <v>2685.055861553325</v>
      </c>
      <c r="BR77" s="2">
        <v>-624.27194478917943</v>
      </c>
      <c r="BS77" s="2">
        <v>-2060.783916764145</v>
      </c>
      <c r="BT77" s="2">
        <v>10.804761455048425</v>
      </c>
      <c r="BU77" s="2">
        <v>2.2970709531075294E-4</v>
      </c>
      <c r="BV77" s="2">
        <v>2.8253334371796475E-5</v>
      </c>
      <c r="BW77" s="2">
        <v>-6.8092655067617772E-4</v>
      </c>
      <c r="BX77" s="2">
        <v>29.418649620696534</v>
      </c>
      <c r="BY77" s="2">
        <v>1.1835098131620612</v>
      </c>
      <c r="BZ77" s="2">
        <v>-11.133139315518479</v>
      </c>
      <c r="CA77" s="2">
        <v>395.64483897162927</v>
      </c>
      <c r="CB77" s="2">
        <v>6.2087973804174235</v>
      </c>
      <c r="CC77" s="2">
        <v>0</v>
      </c>
      <c r="CD77" s="2">
        <v>0.99</v>
      </c>
      <c r="CE77" s="2">
        <v>0.05</v>
      </c>
      <c r="CF77" s="2">
        <v>0</v>
      </c>
      <c r="CG77" s="2">
        <v>5799.88248835796</v>
      </c>
      <c r="CH77" s="2">
        <v>3.711602550730131E-5</v>
      </c>
      <c r="CI77" s="2">
        <v>2.2210244536468672E-2</v>
      </c>
      <c r="CJ77" s="2">
        <v>4.3236852952502507E-2</v>
      </c>
      <c r="CK77" s="2">
        <v>166.27278019929201</v>
      </c>
      <c r="CL77" s="2">
        <v>913.25647452093779</v>
      </c>
      <c r="CM77" s="2">
        <v>-1079.5292547202293</v>
      </c>
      <c r="CN77" s="2">
        <v>5.6611248674949843</v>
      </c>
      <c r="CO77" s="2">
        <v>7.3488352905107149E-6</v>
      </c>
      <c r="CP77" s="2">
        <v>1.727729491277131E-4</v>
      </c>
      <c r="CQ77" s="2">
        <v>-1.8694254532363252E-4</v>
      </c>
      <c r="CR77" s="2">
        <v>0.94130861637452268</v>
      </c>
      <c r="CS77" s="2">
        <v>7.2360769973499615</v>
      </c>
      <c r="CT77" s="2">
        <v>-3.0556749545425088</v>
      </c>
      <c r="CU77" s="2">
        <v>150999.83207300949</v>
      </c>
      <c r="CV77" s="2">
        <v>12.744400130758486</v>
      </c>
      <c r="CW77" s="2">
        <v>0</v>
      </c>
    </row>
    <row r="78" spans="1:101" x14ac:dyDescent="0.3">
      <c r="A78" s="2">
        <f t="shared" si="1"/>
        <v>2072</v>
      </c>
      <c r="B78" s="17">
        <f>economy!AX118</f>
        <v>0.13755892742966477</v>
      </c>
      <c r="C78" s="17">
        <f>economy!AY118</f>
        <v>0.05</v>
      </c>
      <c r="D78" s="17">
        <f>economy!AZ118</f>
        <v>0</v>
      </c>
      <c r="E78" s="17">
        <f>economy!BA118</f>
        <v>3648.9565915530129</v>
      </c>
      <c r="F78" s="17">
        <f>economy!BB118</f>
        <v>6.1663607462775459E-3</v>
      </c>
      <c r="G78" s="17">
        <f>economy!BC118</f>
        <v>4.2826928473173986E-2</v>
      </c>
      <c r="H78" s="17">
        <f>economy!BD118</f>
        <v>8.4368096835141709E-2</v>
      </c>
      <c r="I78" s="1">
        <f>economy!BE118</f>
        <v>1906.0869292529342</v>
      </c>
      <c r="J78" s="1">
        <f>economy!BF118</f>
        <v>237.20134456558981</v>
      </c>
      <c r="K78" s="1">
        <f>economy!BG118</f>
        <v>-2143.2882738185235</v>
      </c>
      <c r="L78" s="1">
        <f>economy!BH118</f>
        <v>11.045217829312438</v>
      </c>
      <c r="M78" s="1">
        <f>economy!BI118</f>
        <v>1.6584519359514206E-4</v>
      </c>
      <c r="N78" s="1">
        <f>economy!BJ118</f>
        <v>2.4485470448710382E-4</v>
      </c>
      <c r="O78" s="1">
        <f>economy!BK118</f>
        <v>-7.1179757635838508E-4</v>
      </c>
      <c r="P78" s="1">
        <f>economy!BL118</f>
        <v>21.547166010260447</v>
      </c>
      <c r="Q78" s="1">
        <f>economy!BM118</f>
        <v>10.441137119112113</v>
      </c>
      <c r="R78" s="1">
        <f>economy!BN118</f>
        <v>-11.836542927668319</v>
      </c>
      <c r="S78" s="1">
        <f>economy!BO118</f>
        <v>246.39627494133035</v>
      </c>
      <c r="T78" s="1">
        <f>economy!BP118</f>
        <v>12.895178598006352</v>
      </c>
      <c r="U78" s="1">
        <f>economy!BQ118</f>
        <v>0</v>
      </c>
      <c r="V78" s="2">
        <v>0.05</v>
      </c>
      <c r="W78" s="2">
        <v>0.05</v>
      </c>
      <c r="X78" s="2">
        <v>0.05</v>
      </c>
      <c r="Y78" s="2">
        <v>4.9999999999999996E-2</v>
      </c>
      <c r="Z78" s="2">
        <v>7.1708943712220259E-3</v>
      </c>
      <c r="AA78" s="2">
        <v>4.5301487230380348E-2</v>
      </c>
      <c r="AB78" s="2">
        <v>8.4780826525370126E-2</v>
      </c>
      <c r="AC78" s="2">
        <v>683.14522048444496</v>
      </c>
      <c r="AD78" s="2">
        <v>155.37148122882436</v>
      </c>
      <c r="AE78" s="2">
        <v>-838.51670171326884</v>
      </c>
      <c r="AF78" s="2">
        <v>11.683411983411895</v>
      </c>
      <c r="AG78" s="2">
        <v>6.6566771103897897E-5</v>
      </c>
      <c r="AH78" s="1">
        <v>2.4779239777537215E-4</v>
      </c>
      <c r="AI78" s="1">
        <v>1.2902941062121088E-4</v>
      </c>
      <c r="AJ78" s="1">
        <v>8.6496371740975562</v>
      </c>
      <c r="AK78" s="1">
        <v>10.566377154797555</v>
      </c>
      <c r="AL78" s="12">
        <v>2.1433968194298743</v>
      </c>
      <c r="AM78" s="2">
        <v>81.464119945061128</v>
      </c>
      <c r="AN78" s="2">
        <v>12.895174858163047</v>
      </c>
      <c r="AO78" s="2">
        <v>6.8903621622016793</v>
      </c>
      <c r="AP78" s="2">
        <v>0.1</v>
      </c>
      <c r="AQ78" s="2">
        <v>0.1</v>
      </c>
      <c r="AR78" s="2">
        <v>0.1</v>
      </c>
      <c r="AS78" s="2">
        <v>9.9999999999999992E-2</v>
      </c>
      <c r="AT78" s="2">
        <v>1.4342164004137856E-2</v>
      </c>
      <c r="AU78" s="2">
        <v>9.0605528341279426E-2</v>
      </c>
      <c r="AV78" s="2">
        <v>0.16956592323212202</v>
      </c>
      <c r="AW78" s="2">
        <v>1294.0352741708327</v>
      </c>
      <c r="AX78" s="2">
        <v>294.03396699480874</v>
      </c>
      <c r="AY78" s="2">
        <v>-1588.0692411656389</v>
      </c>
      <c r="AZ78" s="2">
        <v>24.665701426055247</v>
      </c>
      <c r="BA78" s="2">
        <v>2.6627351325059841E-4</v>
      </c>
      <c r="BB78" s="2">
        <v>9.9117439022534991E-4</v>
      </c>
      <c r="BC78" s="2">
        <v>5.1605823248625053E-4</v>
      </c>
      <c r="BD78" s="2">
        <v>34.590415200020729</v>
      </c>
      <c r="BE78" s="2">
        <v>42.226393675775228</v>
      </c>
      <c r="BF78" s="2">
        <v>8.568335971028457</v>
      </c>
      <c r="BG78" s="2">
        <v>171.98033308599</v>
      </c>
      <c r="BH78" s="2">
        <v>27.223174874217559</v>
      </c>
      <c r="BI78" s="2">
        <v>14.546378751047694</v>
      </c>
      <c r="BJ78" s="2">
        <v>0.20906968313004559</v>
      </c>
      <c r="BK78" s="2">
        <v>2.5000000000000001E-2</v>
      </c>
      <c r="BL78" s="2">
        <v>0</v>
      </c>
      <c r="BM78" s="2">
        <v>3633.5708931200979</v>
      </c>
      <c r="BN78" s="2">
        <v>5.5446350738572025E-3</v>
      </c>
      <c r="BO78" s="2">
        <v>4.3039427557348471E-2</v>
      </c>
      <c r="BP78" s="2">
        <v>8.261244538415885E-2</v>
      </c>
      <c r="BQ78" s="2">
        <v>2711.0134996163006</v>
      </c>
      <c r="BR78" s="2">
        <v>-612.40336961465368</v>
      </c>
      <c r="BS78" s="2">
        <v>-2098.6101300016471</v>
      </c>
      <c r="BT78" s="2">
        <v>10.815374527604762</v>
      </c>
      <c r="BU78" s="2">
        <v>2.287687217823877E-4</v>
      </c>
      <c r="BV78" s="2">
        <v>2.9957905340317686E-5</v>
      </c>
      <c r="BW78" s="2">
        <v>-6.8248161323506296E-4</v>
      </c>
      <c r="BX78" s="2">
        <v>29.720017417264287</v>
      </c>
      <c r="BY78" s="2">
        <v>1.2778248952808715</v>
      </c>
      <c r="BZ78" s="2">
        <v>-11.348627271696566</v>
      </c>
      <c r="CA78" s="2">
        <v>407.81167656649438</v>
      </c>
      <c r="CB78" s="2">
        <v>6.2822481277159588</v>
      </c>
      <c r="CC78" s="2">
        <v>0</v>
      </c>
      <c r="CD78" s="2">
        <v>0.99</v>
      </c>
      <c r="CE78" s="2">
        <v>0.05</v>
      </c>
      <c r="CF78" s="2">
        <v>0</v>
      </c>
      <c r="CG78" s="2">
        <v>5863.5938502529616</v>
      </c>
      <c r="CH78" s="2">
        <v>3.6486920549334882E-5</v>
      </c>
      <c r="CI78" s="2">
        <v>2.1898022692726466E-2</v>
      </c>
      <c r="CJ78" s="2">
        <v>4.3140067167245749E-2</v>
      </c>
      <c r="CK78" s="2">
        <v>166.20603663565527</v>
      </c>
      <c r="CL78" s="2">
        <v>929.38565942764205</v>
      </c>
      <c r="CM78" s="2">
        <v>-1095.5916960632974</v>
      </c>
      <c r="CN78" s="2">
        <v>5.647574559389497</v>
      </c>
      <c r="CO78" s="2">
        <v>7.2242771392311898E-6</v>
      </c>
      <c r="CP78" s="2">
        <v>1.7102788714214837E-4</v>
      </c>
      <c r="CQ78" s="2">
        <v>-1.8610653951944752E-4</v>
      </c>
      <c r="CR78" s="2">
        <v>0.9386782821563715</v>
      </c>
      <c r="CS78" s="2">
        <v>7.2937873073901285</v>
      </c>
      <c r="CT78" s="2">
        <v>-3.0937178950827349</v>
      </c>
      <c r="CU78" s="2">
        <v>153235.70007054272</v>
      </c>
      <c r="CV78" s="2">
        <v>12.895170122518337</v>
      </c>
      <c r="CW78" s="2">
        <v>0</v>
      </c>
    </row>
    <row r="79" spans="1:101" x14ac:dyDescent="0.3">
      <c r="A79" s="2">
        <f t="shared" si="1"/>
        <v>2073</v>
      </c>
      <c r="B79" s="17">
        <f>economy!AX119</f>
        <v>0.13927032558511115</v>
      </c>
      <c r="C79" s="17">
        <f>economy!AY119</f>
        <v>0.05</v>
      </c>
      <c r="D79" s="17">
        <f>economy!AZ119</f>
        <v>0</v>
      </c>
      <c r="E79" s="17">
        <f>economy!BA119</f>
        <v>3678.8945625214583</v>
      </c>
      <c r="F79" s="17">
        <f>economy!BB119</f>
        <v>6.0692294256065897E-3</v>
      </c>
      <c r="G79" s="17">
        <f>economy!BC119</f>
        <v>4.2358696940186555E-2</v>
      </c>
      <c r="H79" s="17">
        <f>economy!BD119</f>
        <v>8.4446195873689178E-2</v>
      </c>
      <c r="I79" s="1">
        <f>economy!BE119</f>
        <v>1927.4750111704748</v>
      </c>
      <c r="J79" s="1">
        <f>economy!BF119</f>
        <v>254.24071539622511</v>
      </c>
      <c r="K79" s="1">
        <f>economy!BG119</f>
        <v>-2181.7157265666997</v>
      </c>
      <c r="L79" s="1">
        <f>economy!BH119</f>
        <v>11.053727041584512</v>
      </c>
      <c r="M79" s="1">
        <f>economy!BI119</f>
        <v>1.653691570489285E-4</v>
      </c>
      <c r="N79" s="1">
        <f>economy!BJ119</f>
        <v>2.4416104875480863E-4</v>
      </c>
      <c r="O79" s="1">
        <f>economy!BK119</f>
        <v>-7.1311599975374795E-4</v>
      </c>
      <c r="P79" s="1">
        <f>economy!BL119</f>
        <v>21.791175366456532</v>
      </c>
      <c r="Q79" s="1">
        <f>economy!BM119</f>
        <v>10.59961784988457</v>
      </c>
      <c r="R79" s="1">
        <f>economy!BN119</f>
        <v>-12.058045061900264</v>
      </c>
      <c r="S79" s="1">
        <f>economy!BO119</f>
        <v>253.64936074344584</v>
      </c>
      <c r="T79" s="1">
        <f>economy!BP119</f>
        <v>13.047765677486668</v>
      </c>
      <c r="U79" s="1">
        <f>economy!BQ119</f>
        <v>0</v>
      </c>
      <c r="V79" s="2">
        <v>0.05</v>
      </c>
      <c r="W79" s="2">
        <v>0.05</v>
      </c>
      <c r="X79" s="2">
        <v>0.05</v>
      </c>
      <c r="Y79" s="2">
        <v>0.05</v>
      </c>
      <c r="Z79" s="2">
        <v>7.0764129159241219E-3</v>
      </c>
      <c r="AA79" s="2">
        <v>4.4836154639439643E-2</v>
      </c>
      <c r="AB79" s="2">
        <v>8.4916029227363993E-2</v>
      </c>
      <c r="AC79" s="2">
        <v>684.26491274369903</v>
      </c>
      <c r="AD79" s="2">
        <v>171.81049504742981</v>
      </c>
      <c r="AE79" s="2">
        <v>-856.07540779112844</v>
      </c>
      <c r="AF79" s="2">
        <v>11.70022940079653</v>
      </c>
      <c r="AG79" s="2">
        <v>6.5756567183575455E-5</v>
      </c>
      <c r="AH79" s="1">
        <v>2.4733347010922198E-4</v>
      </c>
      <c r="AI79" s="1">
        <v>1.2808709029938639E-4</v>
      </c>
      <c r="AJ79" s="1">
        <v>8.6659985135446274</v>
      </c>
      <c r="AK79" s="1">
        <v>10.737307097980199</v>
      </c>
      <c r="AL79" s="12">
        <v>2.1635514953155925</v>
      </c>
      <c r="AM79" s="2">
        <v>82.670623801978763</v>
      </c>
      <c r="AN79" s="2">
        <v>13.047761895379573</v>
      </c>
      <c r="AO79" s="2">
        <v>6.8892937571709725</v>
      </c>
      <c r="AP79" s="2">
        <v>0.1</v>
      </c>
      <c r="AQ79" s="2">
        <v>0.1</v>
      </c>
      <c r="AR79" s="2">
        <v>0.1</v>
      </c>
      <c r="AS79" s="2">
        <v>0.1</v>
      </c>
      <c r="AT79" s="2">
        <v>1.4153162529455693E-2</v>
      </c>
      <c r="AU79" s="2">
        <v>8.9674608265658276E-2</v>
      </c>
      <c r="AV79" s="2">
        <v>0.1698359553474294</v>
      </c>
      <c r="AW79" s="2">
        <v>1296.1607769853683</v>
      </c>
      <c r="AX79" s="2">
        <v>325.16043239165913</v>
      </c>
      <c r="AY79" s="2">
        <v>-1621.3212093770258</v>
      </c>
      <c r="AZ79" s="2">
        <v>24.701146968768242</v>
      </c>
      <c r="BA79" s="2">
        <v>2.63032049630595E-4</v>
      </c>
      <c r="BB79" s="2">
        <v>9.8933862855323895E-4</v>
      </c>
      <c r="BC79" s="2">
        <v>5.1229393407118459E-4</v>
      </c>
      <c r="BD79" s="2">
        <v>34.655875409330697</v>
      </c>
      <c r="BE79" s="2">
        <v>42.909529967801518</v>
      </c>
      <c r="BF79" s="2">
        <v>8.6490156788187189</v>
      </c>
      <c r="BG79" s="2">
        <v>174.52740274380366</v>
      </c>
      <c r="BH79" s="2">
        <v>27.545307915471295</v>
      </c>
      <c r="BI79" s="2">
        <v>14.54412107155855</v>
      </c>
      <c r="BJ79" s="2">
        <v>0.21169813443285482</v>
      </c>
      <c r="BK79" s="2">
        <v>2.5000000000000001E-2</v>
      </c>
      <c r="BL79" s="2">
        <v>0</v>
      </c>
      <c r="BM79" s="2">
        <v>3663.0546311204616</v>
      </c>
      <c r="BN79" s="2">
        <v>5.450866192556655E-3</v>
      </c>
      <c r="BO79" s="2">
        <v>4.2574375719634128E-2</v>
      </c>
      <c r="BP79" s="2">
        <v>8.269960857113097E-2</v>
      </c>
      <c r="BQ79" s="2">
        <v>2736.8002450950316</v>
      </c>
      <c r="BR79" s="2">
        <v>-600.28729141536132</v>
      </c>
      <c r="BS79" s="2">
        <v>-2136.5129536796703</v>
      </c>
      <c r="BT79" s="2">
        <v>10.825105920480883</v>
      </c>
      <c r="BU79" s="2">
        <v>2.278164465765567E-4</v>
      </c>
      <c r="BV79" s="2">
        <v>3.161413180651347E-5</v>
      </c>
      <c r="BW79" s="2">
        <v>-6.8392252578182813E-4</v>
      </c>
      <c r="BX79" s="2">
        <v>30.017644250772378</v>
      </c>
      <c r="BY79" s="2">
        <v>1.3728224484520857</v>
      </c>
      <c r="BZ79" s="2">
        <v>-11.56398951203095</v>
      </c>
      <c r="CA79" s="2">
        <v>420.42028687719181</v>
      </c>
      <c r="CB79" s="2">
        <v>6.356585233197352</v>
      </c>
      <c r="CC79" s="2">
        <v>0</v>
      </c>
      <c r="CD79" s="2">
        <v>0.99</v>
      </c>
      <c r="CE79" s="2">
        <v>0.05</v>
      </c>
      <c r="CF79" s="2">
        <v>0</v>
      </c>
      <c r="CG79" s="2">
        <v>5926.9982179103945</v>
      </c>
      <c r="CH79" s="2">
        <v>3.5864464435774474E-5</v>
      </c>
      <c r="CI79" s="2">
        <v>2.1587758442632329E-2</v>
      </c>
      <c r="CJ79" s="2">
        <v>4.303862469101432E-2</v>
      </c>
      <c r="CK79" s="2">
        <v>166.11394466600305</v>
      </c>
      <c r="CL79" s="2">
        <v>945.43133767573079</v>
      </c>
      <c r="CM79" s="2">
        <v>-1111.5452823417338</v>
      </c>
      <c r="CN79" s="2">
        <v>5.6334374942013072</v>
      </c>
      <c r="CO79" s="2">
        <v>7.101035332302418E-6</v>
      </c>
      <c r="CP79" s="2">
        <v>1.6927445296857895E-4</v>
      </c>
      <c r="CQ79" s="2">
        <v>-1.8523232152939869E-4</v>
      </c>
      <c r="CR79" s="2">
        <v>0.93580947515759616</v>
      </c>
      <c r="CS79" s="2">
        <v>7.3493993839479694</v>
      </c>
      <c r="CT79" s="2">
        <v>-3.1309104350232499</v>
      </c>
      <c r="CU79" s="2">
        <v>155504.98821045228</v>
      </c>
      <c r="CV79" s="2">
        <v>13.047759240895019</v>
      </c>
      <c r="CW79" s="2">
        <v>0</v>
      </c>
    </row>
    <row r="80" spans="1:101" x14ac:dyDescent="0.3">
      <c r="A80" s="2">
        <f t="shared" si="1"/>
        <v>2074</v>
      </c>
      <c r="B80" s="17">
        <f>economy!AX120</f>
        <v>0.14101434792648482</v>
      </c>
      <c r="C80" s="17">
        <f>economy!AY120</f>
        <v>0.05</v>
      </c>
      <c r="D80" s="17">
        <f>economy!AZ120</f>
        <v>0</v>
      </c>
      <c r="E80" s="17">
        <f>economy!BA120</f>
        <v>3708.5412682113074</v>
      </c>
      <c r="F80" s="17">
        <f>economy!BB120</f>
        <v>5.972897453859225E-3</v>
      </c>
      <c r="G80" s="17">
        <f>economy!BC120</f>
        <v>4.1892131848973689E-2</v>
      </c>
      <c r="H80" s="17">
        <f>economy!BD120</f>
        <v>8.4517329827811558E-2</v>
      </c>
      <c r="I80" s="1">
        <f>economy!BE120</f>
        <v>1948.8321927761601</v>
      </c>
      <c r="J80" s="1">
        <f>economy!BF120</f>
        <v>271.37229680703268</v>
      </c>
      <c r="K80" s="1">
        <f>economy!BG120</f>
        <v>-2220.2044895831928</v>
      </c>
      <c r="L80" s="1">
        <f>economy!BH120</f>
        <v>11.061360720228697</v>
      </c>
      <c r="M80" s="1">
        <f>economy!BI120</f>
        <v>1.6488529753811218E-4</v>
      </c>
      <c r="N80" s="1">
        <f>economy!BJ120</f>
        <v>2.4342624740455738E-4</v>
      </c>
      <c r="O80" s="1">
        <f>economy!BK120</f>
        <v>-7.1431790412230882E-4</v>
      </c>
      <c r="P80" s="1">
        <f>economy!BL120</f>
        <v>22.033464206552559</v>
      </c>
      <c r="Q80" s="1">
        <f>economy!BM120</f>
        <v>10.756533516192743</v>
      </c>
      <c r="R80" s="1">
        <f>economy!BN120</f>
        <v>-12.279241365975469</v>
      </c>
      <c r="S80" s="1">
        <f>economy!BO120</f>
        <v>261.1480577378494</v>
      </c>
      <c r="T80" s="1">
        <f>economy!BP120</f>
        <v>13.202193624457058</v>
      </c>
      <c r="U80" s="1">
        <f>economy!BQ120</f>
        <v>0</v>
      </c>
      <c r="V80" s="2">
        <v>0.05</v>
      </c>
      <c r="W80" s="2">
        <v>0.05</v>
      </c>
      <c r="X80" s="2">
        <v>0.05</v>
      </c>
      <c r="Y80" s="2">
        <v>0.05</v>
      </c>
      <c r="Z80" s="2">
        <v>6.9826031812840481E-3</v>
      </c>
      <c r="AA80" s="2">
        <v>4.4371923764886113E-2</v>
      </c>
      <c r="AB80" s="2">
        <v>8.5044326187646221E-2</v>
      </c>
      <c r="AC80" s="2">
        <v>685.26987520658804</v>
      </c>
      <c r="AD80" s="2">
        <v>188.37248282595925</v>
      </c>
      <c r="AE80" s="2">
        <v>-873.64235803254712</v>
      </c>
      <c r="AF80" s="2">
        <v>11.716131189180006</v>
      </c>
      <c r="AG80" s="2">
        <v>6.4950357094112682E-5</v>
      </c>
      <c r="AH80" s="1">
        <v>2.4683247578917466E-4</v>
      </c>
      <c r="AI80" s="1">
        <v>1.2718952020538549E-4</v>
      </c>
      <c r="AJ80" s="1">
        <v>8.6803238080180591</v>
      </c>
      <c r="AK80" s="1">
        <v>10.907011270807333</v>
      </c>
      <c r="AL80" s="12">
        <v>2.1841184280814439</v>
      </c>
      <c r="AM80" s="2">
        <v>83.895152602854182</v>
      </c>
      <c r="AN80" s="2">
        <v>13.202189802791031</v>
      </c>
      <c r="AO80" s="2">
        <v>6.8882497600891854</v>
      </c>
      <c r="AP80" s="2">
        <v>0.1</v>
      </c>
      <c r="AQ80" s="2">
        <v>0.1</v>
      </c>
      <c r="AR80" s="2">
        <v>0.1</v>
      </c>
      <c r="AS80" s="2">
        <v>0.1</v>
      </c>
      <c r="AT80" s="2">
        <v>1.3965505803195416E-2</v>
      </c>
      <c r="AU80" s="2">
        <v>8.8745898911286758E-2</v>
      </c>
      <c r="AV80" s="2">
        <v>0.17009217961944123</v>
      </c>
      <c r="AW80" s="2">
        <v>1298.0689325270043</v>
      </c>
      <c r="AX80" s="2">
        <v>356.51968451046082</v>
      </c>
      <c r="AY80" s="2">
        <v>-1654.5886170374631</v>
      </c>
      <c r="AZ80" s="2">
        <v>24.734659958331942</v>
      </c>
      <c r="BA80" s="2">
        <v>2.5980658082999989E-4</v>
      </c>
      <c r="BB80" s="2">
        <v>9.8733452086850249E-4</v>
      </c>
      <c r="BC80" s="2">
        <v>5.0870863561959913E-4</v>
      </c>
      <c r="BD80" s="2">
        <v>34.713193758477814</v>
      </c>
      <c r="BE80" s="2">
        <v>43.587772886748461</v>
      </c>
      <c r="BF80" s="2">
        <v>8.7313456138060381</v>
      </c>
      <c r="BG80" s="2">
        <v>177.11252500910106</v>
      </c>
      <c r="BH80" s="2">
        <v>27.87132730838357</v>
      </c>
      <c r="BI80" s="2">
        <v>14.541914868556846</v>
      </c>
      <c r="BJ80" s="2">
        <v>0.21437895416042865</v>
      </c>
      <c r="BK80" s="2">
        <v>2.5000000000000001E-2</v>
      </c>
      <c r="BL80" s="2">
        <v>0</v>
      </c>
      <c r="BM80" s="2">
        <v>3692.2342192307933</v>
      </c>
      <c r="BN80" s="2">
        <v>5.3578303839451943E-3</v>
      </c>
      <c r="BO80" s="2">
        <v>4.2110762858500614E-2</v>
      </c>
      <c r="BP80" s="2">
        <v>8.2779744626231916E-2</v>
      </c>
      <c r="BQ80" s="2">
        <v>2762.4135622134659</v>
      </c>
      <c r="BR80" s="2">
        <v>-587.9338997239123</v>
      </c>
      <c r="BS80" s="2">
        <v>-2174.4796624895539</v>
      </c>
      <c r="BT80" s="2">
        <v>10.833952479651987</v>
      </c>
      <c r="BU80" s="2">
        <v>2.2685058021351513E-4</v>
      </c>
      <c r="BV80" s="2">
        <v>3.3222179440015623E-5</v>
      </c>
      <c r="BW80" s="2">
        <v>-6.8524861203841741E-4</v>
      </c>
      <c r="BX80" s="2">
        <v>30.311427066185999</v>
      </c>
      <c r="BY80" s="2">
        <v>1.4684226369504472</v>
      </c>
      <c r="BZ80" s="2">
        <v>-11.779104665690763</v>
      </c>
      <c r="CA80" s="2">
        <v>433.49102819140927</v>
      </c>
      <c r="CB80" s="2">
        <v>6.4318191741479049</v>
      </c>
      <c r="CC80" s="2">
        <v>0</v>
      </c>
      <c r="CD80" s="2">
        <v>0.99</v>
      </c>
      <c r="CE80" s="2">
        <v>0.05</v>
      </c>
      <c r="CF80" s="2">
        <v>0</v>
      </c>
      <c r="CG80" s="2">
        <v>5990.0885438149171</v>
      </c>
      <c r="CH80" s="2">
        <v>3.5248684537351118E-5</v>
      </c>
      <c r="CI80" s="2">
        <v>2.1279495346365848E-2</v>
      </c>
      <c r="CJ80" s="2">
        <v>4.2932564115422997E-2</v>
      </c>
      <c r="CK80" s="2">
        <v>165.99688104768515</v>
      </c>
      <c r="CL80" s="2">
        <v>961.38535682943166</v>
      </c>
      <c r="CM80" s="2">
        <v>-1127.3822378771167</v>
      </c>
      <c r="CN80" s="2">
        <v>5.618718392632049</v>
      </c>
      <c r="CO80" s="2">
        <v>6.9791152914193621E-6</v>
      </c>
      <c r="CP80" s="2">
        <v>1.6751326124405793E-4</v>
      </c>
      <c r="CQ80" s="2">
        <v>-1.8432050615249066E-4</v>
      </c>
      <c r="CR80" s="2">
        <v>0.93270633333723485</v>
      </c>
      <c r="CS80" s="2">
        <v>7.4028777261685184</v>
      </c>
      <c r="CT80" s="2">
        <v>-3.167221657743418</v>
      </c>
      <c r="CU80" s="2">
        <v>157808.19289330966</v>
      </c>
      <c r="CV80" s="2">
        <v>13.20218901147866</v>
      </c>
      <c r="CW80" s="2">
        <v>0</v>
      </c>
    </row>
    <row r="81" spans="1:101" x14ac:dyDescent="0.3">
      <c r="A81" s="2">
        <f t="shared" si="1"/>
        <v>2075</v>
      </c>
      <c r="B81" s="17">
        <f>economy!AX121</f>
        <v>0.14279186665349985</v>
      </c>
      <c r="C81" s="17">
        <f>economy!AY121</f>
        <v>0.05</v>
      </c>
      <c r="D81" s="17">
        <f>economy!AZ121</f>
        <v>0</v>
      </c>
      <c r="E81" s="17">
        <f>economy!BA121</f>
        <v>3737.8950737923183</v>
      </c>
      <c r="F81" s="17">
        <f>economy!BB121</f>
        <v>5.8773693565695373E-3</v>
      </c>
      <c r="G81" s="17">
        <f>economy!BC121</f>
        <v>4.1427299426876431E-2</v>
      </c>
      <c r="H81" s="17">
        <f>economy!BD121</f>
        <v>8.4581501464428152E-2</v>
      </c>
      <c r="I81" s="1">
        <f>economy!BE121</f>
        <v>1970.1568532305921</v>
      </c>
      <c r="J81" s="1">
        <f>economy!BF121</f>
        <v>288.58534168992321</v>
      </c>
      <c r="K81" s="1">
        <f>economy!BG121</f>
        <v>-2258.7421949205154</v>
      </c>
      <c r="L81" s="1">
        <f>economy!BH121</f>
        <v>11.068118510725727</v>
      </c>
      <c r="M81" s="1">
        <f>economy!BI121</f>
        <v>1.6439376123197452E-4</v>
      </c>
      <c r="N81" s="1">
        <f>economy!BJ121</f>
        <v>2.4265088048835672E-4</v>
      </c>
      <c r="O81" s="1">
        <f>economy!BK121</f>
        <v>-7.1540303899770663E-4</v>
      </c>
      <c r="P81" s="1">
        <f>economy!BL121</f>
        <v>22.27396434843217</v>
      </c>
      <c r="Q81" s="1">
        <f>economy!BM121</f>
        <v>10.91178162954197</v>
      </c>
      <c r="R81" s="1">
        <f>economy!BN121</f>
        <v>-12.500013149278512</v>
      </c>
      <c r="S81" s="1">
        <f>economy!BO121</f>
        <v>268.90215785436698</v>
      </c>
      <c r="T81" s="1">
        <f>economy!BP121</f>
        <v>13.358484216744719</v>
      </c>
      <c r="U81" s="1">
        <f>economy!BQ121</f>
        <v>0</v>
      </c>
      <c r="V81" s="2">
        <v>0.05</v>
      </c>
      <c r="W81" s="2">
        <v>0.05</v>
      </c>
      <c r="X81" s="2">
        <v>0.05</v>
      </c>
      <c r="Y81" s="2">
        <v>5.000000000000001E-2</v>
      </c>
      <c r="Z81" s="2">
        <v>6.8894721851408408E-3</v>
      </c>
      <c r="AA81" s="2">
        <v>4.3908864893880503E-2</v>
      </c>
      <c r="AB81" s="2">
        <v>8.5165699400825315E-2</v>
      </c>
      <c r="AC81" s="2">
        <v>686.16084864698109</v>
      </c>
      <c r="AD81" s="2">
        <v>205.04698013365132</v>
      </c>
      <c r="AE81" s="2">
        <v>-891.20782878063198</v>
      </c>
      <c r="AF81" s="2">
        <v>11.73111418480071</v>
      </c>
      <c r="AG81" s="2">
        <v>6.414823915242548E-5</v>
      </c>
      <c r="AH81" s="1">
        <v>2.4628980731189991E-4</v>
      </c>
      <c r="AI81" s="1">
        <v>1.2633735856507934E-4</v>
      </c>
      <c r="AJ81" s="1">
        <v>8.6926190845619153</v>
      </c>
      <c r="AK81" s="1">
        <v>11.075380106376533</v>
      </c>
      <c r="AL81" s="12">
        <v>2.2051395322596101</v>
      </c>
      <c r="AM81" s="2">
        <v>85.13797479364446</v>
      </c>
      <c r="AN81" s="2">
        <v>13.358480358297369</v>
      </c>
      <c r="AO81" s="2">
        <v>6.8872294053438052</v>
      </c>
      <c r="AP81" s="2">
        <v>0.1</v>
      </c>
      <c r="AQ81" s="2">
        <v>0.1</v>
      </c>
      <c r="AR81" s="2">
        <v>0.1</v>
      </c>
      <c r="AS81" s="2">
        <v>0.10000000000000002</v>
      </c>
      <c r="AT81" s="2">
        <v>1.3779207901929786E-2</v>
      </c>
      <c r="AU81" s="2">
        <v>8.7819541184746358E-2</v>
      </c>
      <c r="AV81" s="2">
        <v>0.17033456092217947</v>
      </c>
      <c r="AW81" s="2">
        <v>1299.7611402967086</v>
      </c>
      <c r="AX81" s="2">
        <v>388.09191174772087</v>
      </c>
      <c r="AY81" s="2">
        <v>-1687.8530520444285</v>
      </c>
      <c r="AZ81" s="2">
        <v>24.766233850130181</v>
      </c>
      <c r="BA81" s="2">
        <v>2.5659750099813535E-4</v>
      </c>
      <c r="BB81" s="2">
        <v>9.8516364230499115E-4</v>
      </c>
      <c r="BC81" s="2">
        <v>5.053049539884228E-4</v>
      </c>
      <c r="BD81" s="2">
        <v>34.762394466790376</v>
      </c>
      <c r="BE81" s="2">
        <v>44.260684858748611</v>
      </c>
      <c r="BF81" s="2">
        <v>8.8154930448110971</v>
      </c>
      <c r="BG81" s="2">
        <v>179.73626660108422</v>
      </c>
      <c r="BH81" s="2">
        <v>28.201279027442592</v>
      </c>
      <c r="BI81" s="2">
        <v>14.539758529359817</v>
      </c>
      <c r="BJ81" s="2">
        <v>0.21711400672648848</v>
      </c>
      <c r="BK81" s="2">
        <v>2.5000000000000001E-2</v>
      </c>
      <c r="BL81" s="2">
        <v>0</v>
      </c>
      <c r="BM81" s="2">
        <v>3721.1074643708052</v>
      </c>
      <c r="BN81" s="2">
        <v>5.2655288299291664E-3</v>
      </c>
      <c r="BO81" s="2">
        <v>4.1648652903060253E-2</v>
      </c>
      <c r="BP81" s="2">
        <v>8.2852838949075941E-2</v>
      </c>
      <c r="BQ81" s="2">
        <v>2787.8509571097247</v>
      </c>
      <c r="BR81" s="2">
        <v>-575.35347845742774</v>
      </c>
      <c r="BS81" s="2">
        <v>-2212.4974786522971</v>
      </c>
      <c r="BT81" s="2">
        <v>10.841911619295246</v>
      </c>
      <c r="BU81" s="2">
        <v>2.2587143297407049E-4</v>
      </c>
      <c r="BV81" s="2">
        <v>3.4782235651342346E-5</v>
      </c>
      <c r="BW81" s="2">
        <v>-6.8645929219215171E-4</v>
      </c>
      <c r="BX81" s="2">
        <v>30.601265237902336</v>
      </c>
      <c r="BY81" s="2">
        <v>1.5645449501326014</v>
      </c>
      <c r="BZ81" s="2">
        <v>-11.99385106073089</v>
      </c>
      <c r="CA81" s="2">
        <v>447.04548171115556</v>
      </c>
      <c r="CB81" s="2">
        <v>6.5079605602913801</v>
      </c>
      <c r="CC81" s="2">
        <v>0</v>
      </c>
      <c r="CD81" s="2">
        <v>0.99</v>
      </c>
      <c r="CE81" s="2">
        <v>0.05</v>
      </c>
      <c r="CF81" s="2">
        <v>0</v>
      </c>
      <c r="CG81" s="2">
        <v>6052.8580282716521</v>
      </c>
      <c r="CH81" s="2">
        <v>3.4639606399571512E-5</v>
      </c>
      <c r="CI81" s="2">
        <v>2.0973276199941791E-2</v>
      </c>
      <c r="CJ81" s="2">
        <v>4.2821926739413832E-2</v>
      </c>
      <c r="CK81" s="2">
        <v>165.85522482385932</v>
      </c>
      <c r="CL81" s="2">
        <v>977.23966276197655</v>
      </c>
      <c r="CM81" s="2">
        <v>-1143.0948875858355</v>
      </c>
      <c r="CN81" s="2">
        <v>5.6034223290858298</v>
      </c>
      <c r="CO81" s="2">
        <v>6.8585220768820083E-6</v>
      </c>
      <c r="CP81" s="2">
        <v>1.6574493054351345E-4</v>
      </c>
      <c r="CQ81" s="2">
        <v>-1.8337174096757255E-4</v>
      </c>
      <c r="CR81" s="2">
        <v>0.92937312960923479</v>
      </c>
      <c r="CS81" s="2">
        <v>7.4541890553330923</v>
      </c>
      <c r="CT81" s="2">
        <v>-3.2026217086811637</v>
      </c>
      <c r="CU81" s="2">
        <v>160145.81810789838</v>
      </c>
      <c r="CV81" s="2">
        <v>13.358481230274798</v>
      </c>
      <c r="CW81" s="2">
        <v>0</v>
      </c>
    </row>
    <row r="82" spans="1:101" x14ac:dyDescent="0.3">
      <c r="A82" s="2">
        <f t="shared" si="1"/>
        <v>2076</v>
      </c>
      <c r="B82" s="17">
        <f>economy!AX122</f>
        <v>0.14460378324418352</v>
      </c>
      <c r="C82" s="17">
        <f>economy!AY122</f>
        <v>0.05</v>
      </c>
      <c r="D82" s="17">
        <f>economy!AZ122</f>
        <v>0</v>
      </c>
      <c r="E82" s="17">
        <f>economy!BA122</f>
        <v>3766.9544543596598</v>
      </c>
      <c r="F82" s="17">
        <f>economy!BB122</f>
        <v>5.7826495349142101E-3</v>
      </c>
      <c r="G82" s="17">
        <f>economy!BC122</f>
        <v>4.0964265934535886E-2</v>
      </c>
      <c r="H82" s="17">
        <f>economy!BD122</f>
        <v>8.4638718164819091E-2</v>
      </c>
      <c r="I82" s="1">
        <f>economy!BE122</f>
        <v>1991.4473888646705</v>
      </c>
      <c r="J82" s="1">
        <f>economy!BF122</f>
        <v>305.86909150951749</v>
      </c>
      <c r="K82" s="1">
        <f>economy!BG122</f>
        <v>-2297.3164803741874</v>
      </c>
      <c r="L82" s="1">
        <f>economy!BH122</f>
        <v>11.074000691715876</v>
      </c>
      <c r="M82" s="1">
        <f>economy!BI122</f>
        <v>1.6389469642039831E-4</v>
      </c>
      <c r="N82" s="1">
        <f>economy!BJ122</f>
        <v>2.4183555098982118E-4</v>
      </c>
      <c r="O82" s="1">
        <f>economy!BK122</f>
        <v>-7.1637126125836817E-4</v>
      </c>
      <c r="P82" s="1">
        <f>economy!BL122</f>
        <v>22.512609039700319</v>
      </c>
      <c r="Q82" s="1">
        <f>economy!BM122</f>
        <v>11.065261223297236</v>
      </c>
      <c r="R82" s="1">
        <f>economy!BN122</f>
        <v>-12.720242146377021</v>
      </c>
      <c r="S82" s="1">
        <f>economy!BO122</f>
        <v>276.9219171942396</v>
      </c>
      <c r="T82" s="1">
        <f>economy!BP122</f>
        <v>13.516659506865079</v>
      </c>
      <c r="U82" s="1">
        <f>economy!BQ122</f>
        <v>0</v>
      </c>
      <c r="V82" s="2">
        <v>0.05</v>
      </c>
      <c r="W82" s="2">
        <v>0.05</v>
      </c>
      <c r="X82" s="2">
        <v>0.05</v>
      </c>
      <c r="Y82" s="2">
        <v>4.9999999999999996E-2</v>
      </c>
      <c r="Z82" s="2">
        <v>6.7970269338989186E-3</v>
      </c>
      <c r="AA82" s="2">
        <v>4.344704882786956E-2</v>
      </c>
      <c r="AB82" s="2">
        <v>8.5280135768922127E-2</v>
      </c>
      <c r="AC82" s="2">
        <v>686.93861223818305</v>
      </c>
      <c r="AD82" s="2">
        <v>221.82346815116793</v>
      </c>
      <c r="AE82" s="2">
        <v>-908.76208038935101</v>
      </c>
      <c r="AF82" s="2">
        <v>11.745175929438737</v>
      </c>
      <c r="AG82" s="2">
        <v>6.335031182497446E-5</v>
      </c>
      <c r="AH82" s="1">
        <v>2.4570588309356744E-4</v>
      </c>
      <c r="AI82" s="1">
        <v>1.2553120201264231E-4</v>
      </c>
      <c r="AJ82" s="1">
        <v>8.7028919344068107</v>
      </c>
      <c r="AK82" s="1">
        <v>11.242304992283993</v>
      </c>
      <c r="AL82" s="12">
        <v>2.2266568052504776</v>
      </c>
      <c r="AM82" s="2">
        <v>86.399362866004239</v>
      </c>
      <c r="AN82" s="2">
        <v>13.516655614482927</v>
      </c>
      <c r="AO82" s="2">
        <v>6.8862319598457589</v>
      </c>
      <c r="AP82" s="2">
        <v>0.1</v>
      </c>
      <c r="AQ82" s="2">
        <v>0.1</v>
      </c>
      <c r="AR82" s="2">
        <v>0.1</v>
      </c>
      <c r="AS82" s="2">
        <v>9.9999999999999992E-2</v>
      </c>
      <c r="AT82" s="2">
        <v>1.3594282874892991E-2</v>
      </c>
      <c r="AU82" s="2">
        <v>8.6895676995832699E-2</v>
      </c>
      <c r="AV82" s="2">
        <v>0.17056307393312184</v>
      </c>
      <c r="AW82" s="2">
        <v>1301.2388726853255</v>
      </c>
      <c r="AX82" s="2">
        <v>419.85720021583262</v>
      </c>
      <c r="AY82" s="2">
        <v>-1721.0960729011592</v>
      </c>
      <c r="AZ82" s="2">
        <v>24.795863587411343</v>
      </c>
      <c r="BA82" s="2">
        <v>2.5340520480959892E-4</v>
      </c>
      <c r="BB82" s="2">
        <v>9.8282767186024531E-4</v>
      </c>
      <c r="BC82" s="2">
        <v>5.0208525971087801E-4</v>
      </c>
      <c r="BD82" s="2">
        <v>34.803508008173068</v>
      </c>
      <c r="BE82" s="2">
        <v>44.927832132034389</v>
      </c>
      <c r="BF82" s="2">
        <v>8.9016255558211625</v>
      </c>
      <c r="BG82" s="2">
        <v>182.39920277962094</v>
      </c>
      <c r="BH82" s="2">
        <v>28.535209626827001</v>
      </c>
      <c r="BI82" s="2">
        <v>14.537650509942065</v>
      </c>
      <c r="BJ82" s="2">
        <v>0.21990525182685278</v>
      </c>
      <c r="BK82" s="2">
        <v>2.5000000000000001E-2</v>
      </c>
      <c r="BL82" s="2">
        <v>0</v>
      </c>
      <c r="BM82" s="2">
        <v>3749.6722446731364</v>
      </c>
      <c r="BN82" s="2">
        <v>5.17396245138087E-3</v>
      </c>
      <c r="BO82" s="2">
        <v>4.1188109851454366E-2</v>
      </c>
      <c r="BP82" s="2">
        <v>8.2918880955796678E-2</v>
      </c>
      <c r="BQ82" s="2">
        <v>2813.1099730421438</v>
      </c>
      <c r="BR82" s="2">
        <v>-562.55639146913813</v>
      </c>
      <c r="BS82" s="2">
        <v>-2250.5535815730059</v>
      </c>
      <c r="BT82" s="2">
        <v>10.848981308076398</v>
      </c>
      <c r="BU82" s="2">
        <v>2.2487931441788825E-4</v>
      </c>
      <c r="BV82" s="2">
        <v>3.6294509943724619E-5</v>
      </c>
      <c r="BW82" s="2">
        <v>-6.875540818961582E-4</v>
      </c>
      <c r="BX82" s="2">
        <v>30.887060570887595</v>
      </c>
      <c r="BY82" s="2">
        <v>1.6611083457032361</v>
      </c>
      <c r="BZ82" s="2">
        <v>-12.208106869654966</v>
      </c>
      <c r="CA82" s="2">
        <v>461.10654822797005</v>
      </c>
      <c r="CB82" s="2">
        <v>6.5850201351818765</v>
      </c>
      <c r="CC82" s="2">
        <v>0</v>
      </c>
      <c r="CD82" s="2">
        <v>0.99</v>
      </c>
      <c r="CE82" s="2">
        <v>0.05</v>
      </c>
      <c r="CF82" s="2">
        <v>0</v>
      </c>
      <c r="CG82" s="2">
        <v>6115.3001145881854</v>
      </c>
      <c r="CH82" s="2">
        <v>3.40372537152248E-5</v>
      </c>
      <c r="CI82" s="2">
        <v>2.0669143003562904E-2</v>
      </c>
      <c r="CJ82" s="2">
        <v>4.2706756539474824E-2</v>
      </c>
      <c r="CK82" s="2">
        <v>165.68935721221624</v>
      </c>
      <c r="CL82" s="2">
        <v>992.98630709132044</v>
      </c>
      <c r="CM82" s="2">
        <v>-1158.6756643035362</v>
      </c>
      <c r="CN82" s="2">
        <v>5.5875547287283087</v>
      </c>
      <c r="CO82" s="2">
        <v>6.7392603821504623E-6</v>
      </c>
      <c r="CP82" s="2">
        <v>1.6397008278545573E-4</v>
      </c>
      <c r="CQ82" s="2">
        <v>-1.8238670541219753E-4</v>
      </c>
      <c r="CR82" s="2">
        <v>0.92581426690461621</v>
      </c>
      <c r="CS82" s="2">
        <v>7.5033023594892594</v>
      </c>
      <c r="CT82" s="2">
        <v>-3.2370818435708184</v>
      </c>
      <c r="CU82" s="2">
        <v>162518.37553412002</v>
      </c>
      <c r="CV82" s="2">
        <v>13.516657966334499</v>
      </c>
      <c r="CW82" s="2">
        <v>0</v>
      </c>
    </row>
    <row r="83" spans="1:101" x14ac:dyDescent="0.3">
      <c r="A83" s="2">
        <f t="shared" si="1"/>
        <v>2077</v>
      </c>
      <c r="B83" s="17">
        <f>economy!AX123</f>
        <v>0.14645102998595905</v>
      </c>
      <c r="C83" s="17">
        <f>economy!AY123</f>
        <v>0.05</v>
      </c>
      <c r="D83" s="17">
        <f>economy!AZ123</f>
        <v>0</v>
      </c>
      <c r="E83" s="17">
        <f>economy!BA123</f>
        <v>3795.7179920902986</v>
      </c>
      <c r="F83" s="17">
        <f>economy!BB123</f>
        <v>5.6887422441633398E-3</v>
      </c>
      <c r="G83" s="17">
        <f>economy!BC123</f>
        <v>4.0503097544816499E-2</v>
      </c>
      <c r="H83" s="17">
        <f>economy!BD123</f>
        <v>8.468899185749508E-2</v>
      </c>
      <c r="I83" s="1">
        <f>economy!BE123</f>
        <v>2012.702212045421</v>
      </c>
      <c r="J83" s="1">
        <f>economy!BF123</f>
        <v>323.21278948053714</v>
      </c>
      <c r="K83" s="1">
        <f>economy!BG123</f>
        <v>-2335.9150015259584</v>
      </c>
      <c r="L83" s="1">
        <f>economy!BH123</f>
        <v>11.079008164604003</v>
      </c>
      <c r="M83" s="1">
        <f>economy!BI123</f>
        <v>1.633882533644186E-4</v>
      </c>
      <c r="N83" s="1">
        <f>economy!BJ123</f>
        <v>2.4098088437567302E-4</v>
      </c>
      <c r="O83" s="1">
        <f>economy!BK123</f>
        <v>-7.1722253418388701E-4</v>
      </c>
      <c r="P83" s="1">
        <f>economy!BL123</f>
        <v>22.749332996523879</v>
      </c>
      <c r="Q83" s="1">
        <f>economy!BM123</f>
        <v>11.21687300279102</v>
      </c>
      <c r="R83" s="1">
        <f>economy!BN123</f>
        <v>-12.939810686863536</v>
      </c>
      <c r="S83" s="1">
        <f>economy!BO123</f>
        <v>285.21808288885421</v>
      </c>
      <c r="T83" s="1">
        <f>economy!BP123</f>
        <v>13.676741824924788</v>
      </c>
      <c r="U83" s="1">
        <f>economy!BQ123</f>
        <v>0</v>
      </c>
      <c r="V83" s="2">
        <v>0.05</v>
      </c>
      <c r="W83" s="2">
        <v>0.05</v>
      </c>
      <c r="X83" s="2">
        <v>0.05</v>
      </c>
      <c r="Y83" s="2">
        <v>0.05</v>
      </c>
      <c r="Z83" s="2">
        <v>6.7052744017041931E-3</v>
      </c>
      <c r="AA83" s="2">
        <v>4.2986546757324849E-2</v>
      </c>
      <c r="AB83" s="2">
        <v>8.538762708005071E-2</v>
      </c>
      <c r="AC83" s="2">
        <v>687.60398289095224</v>
      </c>
      <c r="AD83" s="2">
        <v>238.69138671757528</v>
      </c>
      <c r="AE83" s="2">
        <v>-926.29536960852693</v>
      </c>
      <c r="AF83" s="2">
        <v>11.758314665826409</v>
      </c>
      <c r="AG83" s="2">
        <v>6.2556673536826981E-5</v>
      </c>
      <c r="AH83" s="1">
        <v>2.4508114736128097E-4</v>
      </c>
      <c r="AI83" s="1">
        <v>1.247715849643263E-4</v>
      </c>
      <c r="AJ83" s="1">
        <v>8.7111514919711688</v>
      </c>
      <c r="AK83" s="1">
        <v>11.407678438234566</v>
      </c>
      <c r="AL83" s="12">
        <v>2.2487122250333993</v>
      </c>
      <c r="AM83" s="2">
        <v>87.67959341707143</v>
      </c>
      <c r="AN83" s="2">
        <v>13.676737901518932</v>
      </c>
      <c r="AO83" s="2">
        <v>6.8852567215640148</v>
      </c>
      <c r="AP83" s="2">
        <v>0.1</v>
      </c>
      <c r="AQ83" s="2">
        <v>0.1</v>
      </c>
      <c r="AR83" s="2">
        <v>0.1</v>
      </c>
      <c r="AS83" s="2">
        <v>9.9999999999999992E-2</v>
      </c>
      <c r="AT83" s="2">
        <v>1.3410744702333159E-2</v>
      </c>
      <c r="AU83" s="2">
        <v>8.5974449006598688E-2</v>
      </c>
      <c r="AV83" s="2">
        <v>0.17077770308801787</v>
      </c>
      <c r="AW83" s="2">
        <v>1302.5036737195696</v>
      </c>
      <c r="AX83" s="2">
        <v>451.79555845035514</v>
      </c>
      <c r="AY83" s="2">
        <v>-1754.2992321699248</v>
      </c>
      <c r="AZ83" s="2">
        <v>24.823545591224683</v>
      </c>
      <c r="BA83" s="2">
        <v>2.5023008669954749E-4</v>
      </c>
      <c r="BB83" s="2">
        <v>9.8032839193315014E-4</v>
      </c>
      <c r="BC83" s="2">
        <v>4.9905167455843854E-4</v>
      </c>
      <c r="BD83" s="2">
        <v>34.83657102641132</v>
      </c>
      <c r="BE83" s="2">
        <v>45.588785445580328</v>
      </c>
      <c r="BF83" s="2">
        <v>8.9899106378770082</v>
      </c>
      <c r="BG83" s="2">
        <v>185.10191747148804</v>
      </c>
      <c r="BH83" s="2">
        <v>28.873166246543128</v>
      </c>
      <c r="BI83" s="2">
        <v>14.535589331840802</v>
      </c>
      <c r="BJ83" s="2">
        <v>0.22275475191074687</v>
      </c>
      <c r="BK83" s="2">
        <v>2.5000000000000001E-2</v>
      </c>
      <c r="BL83" s="2">
        <v>0</v>
      </c>
      <c r="BM83" s="2">
        <v>3777.9265031957289</v>
      </c>
      <c r="BN83" s="2">
        <v>5.0831318723235331E-3</v>
      </c>
      <c r="BO83" s="2">
        <v>4.0729197634931061E-2</v>
      </c>
      <c r="BP83" s="2">
        <v>8.2977863974093527E-2</v>
      </c>
      <c r="BQ83" s="2">
        <v>2838.1881852503693</v>
      </c>
      <c r="BR83" s="2">
        <v>-549.55306806662486</v>
      </c>
      <c r="BS83" s="2">
        <v>-2288.6351171837437</v>
      </c>
      <c r="BT83" s="2">
        <v>10.855160053873742</v>
      </c>
      <c r="BU83" s="2">
        <v>2.2387453286666468E-4</v>
      </c>
      <c r="BV83" s="2">
        <v>3.7759234176127954E-5</v>
      </c>
      <c r="BW83" s="2">
        <v>-6.885325909703169E-4</v>
      </c>
      <c r="BX83" s="2">
        <v>31.168717289761069</v>
      </c>
      <c r="BY83" s="2">
        <v>1.7580313931923424</v>
      </c>
      <c r="BZ83" s="2">
        <v>-12.421750250972812</v>
      </c>
      <c r="CA83" s="2">
        <v>475.6985546485131</v>
      </c>
      <c r="CB83" s="2">
        <v>6.6630087776170086</v>
      </c>
      <c r="CC83" s="2">
        <v>0</v>
      </c>
      <c r="CD83" s="2">
        <v>0.99</v>
      </c>
      <c r="CE83" s="2">
        <v>0.05</v>
      </c>
      <c r="CF83" s="2">
        <v>0</v>
      </c>
      <c r="CG83" s="2">
        <v>6177.4084844562203</v>
      </c>
      <c r="CH83" s="2">
        <v>3.3441648293310386E-5</v>
      </c>
      <c r="CI83" s="2">
        <v>2.0367136927061838E-2</v>
      </c>
      <c r="CJ83" s="2">
        <v>4.2587100132212237E-2</v>
      </c>
      <c r="CK83" s="2">
        <v>165.49966148362151</v>
      </c>
      <c r="CL83" s="2">
        <v>1008.6174545370651</v>
      </c>
      <c r="CM83" s="2">
        <v>-1174.1171160206866</v>
      </c>
      <c r="CN83" s="2">
        <v>5.5711213633316046</v>
      </c>
      <c r="CO83" s="2">
        <v>6.6213345276914E-6</v>
      </c>
      <c r="CP83" s="2">
        <v>1.6218934261004979E-4</v>
      </c>
      <c r="CQ83" s="2">
        <v>-1.813661097671071E-4</v>
      </c>
      <c r="CR83" s="2">
        <v>0.92203427288053252</v>
      </c>
      <c r="CS83" s="2">
        <v>7.550188933119542</v>
      </c>
      <c r="CT83" s="2">
        <v>-3.2705744740580687</v>
      </c>
      <c r="CU83" s="2">
        <v>164926.38464837815</v>
      </c>
      <c r="CV83" s="2">
        <v>13.676741564812801</v>
      </c>
      <c r="CW83" s="2">
        <v>0</v>
      </c>
    </row>
    <row r="84" spans="1:101" x14ac:dyDescent="0.3">
      <c r="A84" s="2">
        <f t="shared" si="1"/>
        <v>2078</v>
      </c>
      <c r="B84" s="17">
        <f>economy!AX124</f>
        <v>0.14833457161238442</v>
      </c>
      <c r="C84" s="17">
        <f>economy!AY124</f>
        <v>0.05</v>
      </c>
      <c r="D84" s="17">
        <f>economy!AZ124</f>
        <v>0</v>
      </c>
      <c r="E84" s="17">
        <f>economy!BA124</f>
        <v>3824.1843733873866</v>
      </c>
      <c r="F84" s="17">
        <f>economy!BB124</f>
        <v>5.5956515728989315E-3</v>
      </c>
      <c r="G84" s="17">
        <f>economy!BC124</f>
        <v>4.0043860224821218E-2</v>
      </c>
      <c r="H84" s="17">
        <f>economy!BD124</f>
        <v>8.4732338943935545E-2</v>
      </c>
      <c r="I84" s="1">
        <f>economy!BE124</f>
        <v>2033.9197500225873</v>
      </c>
      <c r="J84" s="1">
        <f>economy!BF124</f>
        <v>340.60569364829666</v>
      </c>
      <c r="K84" s="1">
        <f>economy!BG124</f>
        <v>-2374.5254436708838</v>
      </c>
      <c r="L84" s="1">
        <f>economy!BH124</f>
        <v>11.083142442295996</v>
      </c>
      <c r="M84" s="1">
        <f>economy!BI124</f>
        <v>1.6287458413909701E-4</v>
      </c>
      <c r="N84" s="1">
        <f>economy!BJ124</f>
        <v>2.4008752807771035E-4</v>
      </c>
      <c r="O84" s="1">
        <f>economy!BK124</f>
        <v>-7.1795692629099764E-4</v>
      </c>
      <c r="P84" s="1">
        <f>economy!BL124</f>
        <v>22.984072439028949</v>
      </c>
      <c r="Q84" s="1">
        <f>economy!BM124</f>
        <v>11.366519491428738</v>
      </c>
      <c r="R84" s="1">
        <f>economy!BN124</f>
        <v>-13.158601862530251</v>
      </c>
      <c r="S84" s="1">
        <f>economy!BO124</f>
        <v>293.80192188151221</v>
      </c>
      <c r="T84" s="1">
        <f>economy!BP124</f>
        <v>13.83875378156737</v>
      </c>
      <c r="U84" s="1">
        <f>economy!BQ124</f>
        <v>0</v>
      </c>
      <c r="V84" s="2">
        <v>0.05</v>
      </c>
      <c r="W84" s="2">
        <v>0.05</v>
      </c>
      <c r="X84" s="2">
        <v>0.05</v>
      </c>
      <c r="Y84" s="2">
        <v>5.000000000000001E-2</v>
      </c>
      <c r="Z84" s="2">
        <v>6.6142215103606097E-3</v>
      </c>
      <c r="AA84" s="2">
        <v>4.2527430138677588E-2</v>
      </c>
      <c r="AB84" s="2">
        <v>8.5488169979927739E-2</v>
      </c>
      <c r="AC84" s="2">
        <v>688.15781457091464</v>
      </c>
      <c r="AD84" s="2">
        <v>255.64014737680216</v>
      </c>
      <c r="AE84" s="2">
        <v>-943.797961947717</v>
      </c>
      <c r="AF84" s="2">
        <v>11.770529332131854</v>
      </c>
      <c r="AG84" s="2">
        <v>6.1767422484794389E-5</v>
      </c>
      <c r="AH84" s="1">
        <v>2.4441606996676563E-4</v>
      </c>
      <c r="AI84" s="1">
        <v>1.2405897914757565E-4</v>
      </c>
      <c r="AJ84" s="1">
        <v>8.7174084114506059</v>
      </c>
      <c r="AK84" s="1">
        <v>11.571394241523112</v>
      </c>
      <c r="AL84" s="12">
        <v>2.2713476480521901</v>
      </c>
      <c r="AM84" s="2">
        <v>88.978947210146615</v>
      </c>
      <c r="AN84" s="2">
        <v>13.838749830108908</v>
      </c>
      <c r="AO84" s="2">
        <v>6.8843030181225817</v>
      </c>
      <c r="AP84" s="2">
        <v>0.1</v>
      </c>
      <c r="AQ84" s="2">
        <v>0.1</v>
      </c>
      <c r="AR84" s="2">
        <v>0.1</v>
      </c>
      <c r="AS84" s="2">
        <v>0.1</v>
      </c>
      <c r="AT84" s="2">
        <v>1.3228607255359594E-2</v>
      </c>
      <c r="AU84" s="2">
        <v>8.5056000384878705E-2</v>
      </c>
      <c r="AV84" s="2">
        <v>0.17097844252139732</v>
      </c>
      <c r="AW84" s="2">
        <v>1303.5571577688113</v>
      </c>
      <c r="AX84" s="2">
        <v>483.88694211174152</v>
      </c>
      <c r="AY84" s="2">
        <v>-1787.4440998805524</v>
      </c>
      <c r="AZ84" s="2">
        <v>24.849277748403761</v>
      </c>
      <c r="BA84" s="2">
        <v>2.470725401155367E-4</v>
      </c>
      <c r="BB84" s="2">
        <v>9.7766768755032569E-4</v>
      </c>
      <c r="BC84" s="2">
        <v>4.9620606972366945E-4</v>
      </c>
      <c r="BD84" s="2">
        <v>34.861626240846491</v>
      </c>
      <c r="BE84" s="2">
        <v>46.243120689147901</v>
      </c>
      <c r="BF84" s="2">
        <v>9.0805152817625228</v>
      </c>
      <c r="BG84" s="2">
        <v>187.84500339849487</v>
      </c>
      <c r="BH84" s="2">
        <v>29.215196618652058</v>
      </c>
      <c r="BI84" s="2">
        <v>14.533573579191991</v>
      </c>
      <c r="BJ84" s="2">
        <v>0.22566468041956211</v>
      </c>
      <c r="BK84" s="2">
        <v>2.5000000000000001E-2</v>
      </c>
      <c r="BL84" s="2">
        <v>0</v>
      </c>
      <c r="BM84" s="2">
        <v>3805.8682412411017</v>
      </c>
      <c r="BN84" s="2">
        <v>4.9930373831973251E-3</v>
      </c>
      <c r="BO84" s="2">
        <v>4.0271979983177539E-2</v>
      </c>
      <c r="BP84" s="2">
        <v>8.3029785125242561E-2</v>
      </c>
      <c r="BQ84" s="2">
        <v>2863.0831954209129</v>
      </c>
      <c r="BR84" s="2">
        <v>-536.35398851874152</v>
      </c>
      <c r="BS84" s="2">
        <v>-2326.7292069021714</v>
      </c>
      <c r="BT84" s="2">
        <v>10.860446886861794</v>
      </c>
      <c r="BU84" s="2">
        <v>2.2285739484942965E-4</v>
      </c>
      <c r="BV84" s="2">
        <v>3.9176662739342469E-5</v>
      </c>
      <c r="BW84" s="2">
        <v>-6.8939452179439509E-4</v>
      </c>
      <c r="BX84" s="2">
        <v>31.446142014866467</v>
      </c>
      <c r="BY84" s="2">
        <v>1.8552324171656358</v>
      </c>
      <c r="BZ84" s="2">
        <v>-12.634659485835549</v>
      </c>
      <c r="CA84" s="2">
        <v>490.84737161889547</v>
      </c>
      <c r="CB84" s="2">
        <v>6.7419375030718856</v>
      </c>
      <c r="CC84" s="2">
        <v>0</v>
      </c>
      <c r="CD84" s="2">
        <v>0.99</v>
      </c>
      <c r="CE84" s="2">
        <v>0.05</v>
      </c>
      <c r="CF84" s="2">
        <v>0</v>
      </c>
      <c r="CG84" s="2">
        <v>6239.177053584317</v>
      </c>
      <c r="CH84" s="2">
        <v>3.2852810026053892E-5</v>
      </c>
      <c r="CI84" s="2">
        <v>2.0067298274034057E-2</v>
      </c>
      <c r="CJ84" s="2">
        <v>4.2463006730004103E-2</v>
      </c>
      <c r="CK84" s="2">
        <v>165.28652283203144</v>
      </c>
      <c r="CL84" s="2">
        <v>1024.1253901674065</v>
      </c>
      <c r="CM84" s="2">
        <v>-1189.4119129994381</v>
      </c>
      <c r="CN84" s="2">
        <v>5.5541283460765678</v>
      </c>
      <c r="CO84" s="2">
        <v>6.5047484544460107E-6</v>
      </c>
      <c r="CP84" s="2">
        <v>1.6040333673843555E-4</v>
      </c>
      <c r="CQ84" s="2">
        <v>-1.8031069405523742E-4</v>
      </c>
      <c r="CR84" s="2">
        <v>0.91803779432303412</v>
      </c>
      <c r="CS84" s="2">
        <v>7.5948224119808394</v>
      </c>
      <c r="CT84" s="2">
        <v>-3.3030732105756684</v>
      </c>
      <c r="CU84" s="2">
        <v>167370.37283127845</v>
      </c>
      <c r="CV84" s="2">
        <v>13.838754650054948</v>
      </c>
      <c r="CW84" s="2">
        <v>0</v>
      </c>
    </row>
    <row r="85" spans="1:101" x14ac:dyDescent="0.3">
      <c r="A85" s="2">
        <f t="shared" si="1"/>
        <v>2079</v>
      </c>
      <c r="B85" s="17">
        <f>economy!AX125</f>
        <v>0.15025540705437937</v>
      </c>
      <c r="C85" s="17">
        <f>economy!AY125</f>
        <v>0.05</v>
      </c>
      <c r="D85" s="17">
        <f>economy!AZ125</f>
        <v>0</v>
      </c>
      <c r="E85" s="17">
        <f>economy!BA125</f>
        <v>3852.3523860032728</v>
      </c>
      <c r="F85" s="17">
        <f>economy!BB125</f>
        <v>5.5033814229900457E-3</v>
      </c>
      <c r="G85" s="17">
        <f>economy!BC125</f>
        <v>3.9586619621108564E-2</v>
      </c>
      <c r="H85" s="17">
        <f>economy!BD125</f>
        <v>8.4768780217326242E-2</v>
      </c>
      <c r="I85" s="1">
        <f>economy!BE125</f>
        <v>2055.0984437479487</v>
      </c>
      <c r="J85" s="1">
        <f>economy!BF125</f>
        <v>358.0370898441721</v>
      </c>
      <c r="K85" s="1">
        <f>economy!BG125</f>
        <v>-2413.1355335921203</v>
      </c>
      <c r="L85" s="1">
        <f>economy!BH125</f>
        <v>11.086405637082573</v>
      </c>
      <c r="M85" s="1">
        <f>economy!BI125</f>
        <v>1.6235384246868461E-4</v>
      </c>
      <c r="N85" s="1">
        <f>economy!BJ125</f>
        <v>2.3915615090845191E-4</v>
      </c>
      <c r="O85" s="1">
        <f>economy!BK125</f>
        <v>-7.1857460995333614E-4</v>
      </c>
      <c r="P85" s="1">
        <f>economy!BL125</f>
        <v>23.216765123081561</v>
      </c>
      <c r="Q85" s="1">
        <f>economy!BM125</f>
        <v>11.514105172356008</v>
      </c>
      <c r="R85" s="1">
        <f>economy!BN125</f>
        <v>-13.376499691329974</v>
      </c>
      <c r="S85" s="1">
        <f>economy!BO125</f>
        <v>302.68525180011335</v>
      </c>
      <c r="T85" s="1">
        <f>economy!BP125</f>
        <v>14.002718270962227</v>
      </c>
      <c r="U85" s="1">
        <f>economy!BQ125</f>
        <v>0</v>
      </c>
      <c r="V85" s="2">
        <v>0.05</v>
      </c>
      <c r="W85" s="2">
        <v>0.05</v>
      </c>
      <c r="X85" s="2">
        <v>0.05</v>
      </c>
      <c r="Y85" s="2">
        <v>5.000000000000001E-2</v>
      </c>
      <c r="Z85" s="2">
        <v>6.5238751099975286E-3</v>
      </c>
      <c r="AA85" s="2">
        <v>4.2069770573600451E-2</v>
      </c>
      <c r="AB85" s="2">
        <v>8.5581765936295962E-2</v>
      </c>
      <c r="AC85" s="2">
        <v>688.60099759477146</v>
      </c>
      <c r="AD85" s="2">
        <v>272.65914639424159</v>
      </c>
      <c r="AE85" s="2">
        <v>-961.26014398901339</v>
      </c>
      <c r="AF85" s="2">
        <v>11.781819555526857</v>
      </c>
      <c r="AG85" s="2">
        <v>6.0982656454890758E-5</v>
      </c>
      <c r="AH85" s="1">
        <v>2.4371114612446669E-4</v>
      </c>
      <c r="AI85" s="1">
        <v>1.2339379328546495E-4</v>
      </c>
      <c r="AJ85" s="1">
        <v>8.7216748410609828</v>
      </c>
      <c r="AK85" s="1">
        <v>11.733347649888147</v>
      </c>
      <c r="AL85" s="12">
        <v>2.2946047076271765</v>
      </c>
      <c r="AM85" s="2">
        <v>90.297709236277242</v>
      </c>
      <c r="AN85" s="2">
        <v>14.002714294477475</v>
      </c>
      <c r="AO85" s="2">
        <v>6.8833702054575667</v>
      </c>
      <c r="AP85" s="2">
        <v>0.1</v>
      </c>
      <c r="AQ85" s="2">
        <v>0.1</v>
      </c>
      <c r="AR85" s="2">
        <v>0.1</v>
      </c>
      <c r="AS85" s="2">
        <v>0.10000000000000002</v>
      </c>
      <c r="AT85" s="2">
        <v>1.3047884257304885E-2</v>
      </c>
      <c r="AU85" s="2">
        <v>8.4140474562595283E-2</v>
      </c>
      <c r="AV85" s="2">
        <v>0.17116529599295802</v>
      </c>
      <c r="AW85" s="2">
        <v>1304.4010082114605</v>
      </c>
      <c r="AX85" s="2">
        <v>516.11127862605235</v>
      </c>
      <c r="AY85" s="2">
        <v>-1820.5122868375145</v>
      </c>
      <c r="AZ85" s="2">
        <v>24.873059397622768</v>
      </c>
      <c r="BA85" s="2">
        <v>2.439329567868953E-4</v>
      </c>
      <c r="BB85" s="2">
        <v>9.7484754529003148E-4</v>
      </c>
      <c r="BC85" s="2">
        <v>4.9355006462346775E-4</v>
      </c>
      <c r="BD85" s="2">
        <v>34.878722342687141</v>
      </c>
      <c r="BE85" s="2">
        <v>46.890419552745584</v>
      </c>
      <c r="BF85" s="2">
        <v>9.1736055728990191</v>
      </c>
      <c r="BG85" s="2">
        <v>190.62906220751873</v>
      </c>
      <c r="BH85" s="2">
        <v>29.561349073588548</v>
      </c>
      <c r="BI85" s="2">
        <v>14.531601895892544</v>
      </c>
      <c r="BJ85" s="2">
        <v>0.22863733089156557</v>
      </c>
      <c r="BK85" s="2">
        <v>2.5000000000000001E-2</v>
      </c>
      <c r="BL85" s="2">
        <v>0</v>
      </c>
      <c r="BM85" s="2">
        <v>3833.4955112222924</v>
      </c>
      <c r="BN85" s="2">
        <v>4.9036789029753202E-3</v>
      </c>
      <c r="BO85" s="2">
        <v>3.9816520290823644E-2</v>
      </c>
      <c r="BP85" s="2">
        <v>8.3074645192388899E-2</v>
      </c>
      <c r="BQ85" s="2">
        <v>2887.7926257001509</v>
      </c>
      <c r="BR85" s="2">
        <v>-522.96966957200493</v>
      </c>
      <c r="BS85" s="2">
        <v>-2364.8229561281455</v>
      </c>
      <c r="BT85" s="2">
        <v>10.864841340864725</v>
      </c>
      <c r="BU85" s="2">
        <v>2.2182820450676296E-4</v>
      </c>
      <c r="BV85" s="2">
        <v>4.0547072647161131E-5</v>
      </c>
      <c r="BW85" s="2">
        <v>-6.9013966738413037E-4</v>
      </c>
      <c r="BX85" s="2">
        <v>31.719243724265294</v>
      </c>
      <c r="BY85" s="2">
        <v>1.9526296396918663</v>
      </c>
      <c r="BZ85" s="2">
        <v>-12.846713108783502</v>
      </c>
      <c r="CA85" s="2">
        <v>506.58054368698771</v>
      </c>
      <c r="CB85" s="2">
        <v>6.8218174651544716</v>
      </c>
      <c r="CC85" s="2">
        <v>0</v>
      </c>
      <c r="CD85" s="2">
        <v>0.99</v>
      </c>
      <c r="CE85" s="2">
        <v>0.05</v>
      </c>
      <c r="CF85" s="2">
        <v>0</v>
      </c>
      <c r="CG85" s="2">
        <v>6300.5999675556441</v>
      </c>
      <c r="CH85" s="2">
        <v>3.2270756854961741E-5</v>
      </c>
      <c r="CI85" s="2">
        <v>1.9769666445169955E-2</v>
      </c>
      <c r="CJ85" s="2">
        <v>4.2334528090220473E-2</v>
      </c>
      <c r="CK85" s="2">
        <v>165.05032823680432</v>
      </c>
      <c r="CL85" s="2">
        <v>1039.5025265113434</v>
      </c>
      <c r="CM85" s="2">
        <v>-1204.5528547481479</v>
      </c>
      <c r="CN85" s="2">
        <v>5.5365821253942951</v>
      </c>
      <c r="CO85" s="2">
        <v>6.3895057171076247E-6</v>
      </c>
      <c r="CP85" s="2">
        <v>1.5861269331637169E-4</v>
      </c>
      <c r="CQ85" s="2">
        <v>-1.7922122686216664E-4</v>
      </c>
      <c r="CR85" s="2">
        <v>0.91382959127463137</v>
      </c>
      <c r="CS85" s="2">
        <v>7.6371788030256287</v>
      </c>
      <c r="CT85" s="2">
        <v>-3.3345529023456328</v>
      </c>
      <c r="CU85" s="2">
        <v>169850.87547761053</v>
      </c>
      <c r="CV85" s="2">
        <v>14.00272012871257</v>
      </c>
      <c r="CW85" s="2">
        <v>0</v>
      </c>
    </row>
    <row r="86" spans="1:101" x14ac:dyDescent="0.3">
      <c r="A86" s="2">
        <f t="shared" si="1"/>
        <v>2080</v>
      </c>
      <c r="B86" s="17">
        <f>economy!AX126</f>
        <v>0.15221457131570604</v>
      </c>
      <c r="C86" s="17">
        <f>economy!AY126</f>
        <v>0.05</v>
      </c>
      <c r="D86" s="17">
        <f>economy!AZ126</f>
        <v>0</v>
      </c>
      <c r="E86" s="17">
        <f>economy!BA126</f>
        <v>3880.2209161316578</v>
      </c>
      <c r="F86" s="17">
        <f>economy!BB126</f>
        <v>5.411935490310835E-3</v>
      </c>
      <c r="G86" s="17">
        <f>economy!BC126</f>
        <v>3.9131440948215579E-2</v>
      </c>
      <c r="H86" s="17">
        <f>economy!BD126</f>
        <v>8.479834077443639E-2</v>
      </c>
      <c r="I86" s="1">
        <f>economy!BE126</f>
        <v>2076.2367466590931</v>
      </c>
      <c r="J86" s="1">
        <f>economy!BF126</f>
        <v>375.49630448850269</v>
      </c>
      <c r="K86" s="1">
        <f>economy!BG126</f>
        <v>-2451.7330511475961</v>
      </c>
      <c r="L86" s="1">
        <f>economy!BH126</f>
        <v>11.088800447688962</v>
      </c>
      <c r="M86" s="1">
        <f>economy!BI126</f>
        <v>1.6182618355405532E-4</v>
      </c>
      <c r="N86" s="1">
        <f>economy!BJ126</f>
        <v>2.3818744241378749E-4</v>
      </c>
      <c r="O86" s="1">
        <f>economy!BK126</f>
        <v>-7.1907585980974446E-4</v>
      </c>
      <c r="P86" s="1">
        <f>economy!BL126</f>
        <v>23.447350368284518</v>
      </c>
      <c r="Q86" s="1">
        <f>economy!BM126</f>
        <v>11.659536625271535</v>
      </c>
      <c r="R86" s="1">
        <f>economy!BN126</f>
        <v>-13.593389277589649</v>
      </c>
      <c r="S86" s="1">
        <f>economy!BO126</f>
        <v>311.88047410621311</v>
      </c>
      <c r="T86" s="1">
        <f>economy!BP126</f>
        <v>14.168658473838569</v>
      </c>
      <c r="U86" s="1">
        <f>economy!BQ126</f>
        <v>0</v>
      </c>
      <c r="V86" s="2">
        <v>0.05</v>
      </c>
      <c r="W86" s="2">
        <v>0.05</v>
      </c>
      <c r="X86" s="2">
        <v>0.05</v>
      </c>
      <c r="Y86" s="2">
        <v>4.9999999999999996E-2</v>
      </c>
      <c r="Z86" s="2">
        <v>6.4342419604974535E-3</v>
      </c>
      <c r="AA86" s="2">
        <v>4.1613639690785742E-2</v>
      </c>
      <c r="AB86" s="2">
        <v>8.5668421196370401E-2</v>
      </c>
      <c r="AC86" s="2">
        <v>688.93445790482156</v>
      </c>
      <c r="AD86" s="2">
        <v>289.73777771429678</v>
      </c>
      <c r="AE86" s="2">
        <v>-978.67223561911783</v>
      </c>
      <c r="AF86" s="2">
        <v>11.792185644853946</v>
      </c>
      <c r="AG86" s="2">
        <v>6.0202472644351924E-5</v>
      </c>
      <c r="AH86" s="1">
        <v>2.4296689607640359E-4</v>
      </c>
      <c r="AI86" s="1">
        <v>1.2277637293583142E-4</v>
      </c>
      <c r="AJ86" s="1">
        <v>8.723964395008041</v>
      </c>
      <c r="AK86" s="1">
        <v>11.893435521251128</v>
      </c>
      <c r="AL86" s="12">
        <v>2.3185247132426228</v>
      </c>
      <c r="AM86" s="2">
        <v>91.636168776766468</v>
      </c>
      <c r="AN86" s="2">
        <v>14.168654475403917</v>
      </c>
      <c r="AO86" s="2">
        <v>6.8824576665325301</v>
      </c>
      <c r="AP86" s="2">
        <v>0.1</v>
      </c>
      <c r="AQ86" s="2">
        <v>0.1</v>
      </c>
      <c r="AR86" s="2">
        <v>0.1</v>
      </c>
      <c r="AS86" s="2">
        <v>0.1</v>
      </c>
      <c r="AT86" s="2">
        <v>1.2868589246621405E-2</v>
      </c>
      <c r="AU86" s="2">
        <v>8.3228014999150127E-2</v>
      </c>
      <c r="AV86" s="2">
        <v>0.17133827680006125</v>
      </c>
      <c r="AW86" s="2">
        <v>1305.0369760600593</v>
      </c>
      <c r="AX86" s="2">
        <v>548.44849170936675</v>
      </c>
      <c r="AY86" s="2">
        <v>-1853.4854677694245</v>
      </c>
      <c r="AZ86" s="2">
        <v>24.894891313559306</v>
      </c>
      <c r="BA86" s="2">
        <v>2.4081172601260212E-4</v>
      </c>
      <c r="BB86" s="2">
        <v>9.718700519131269E-4</v>
      </c>
      <c r="BC86" s="2">
        <v>4.9108502631978407E-4</v>
      </c>
      <c r="BD86" s="2">
        <v>34.887913882252491</v>
      </c>
      <c r="BE86" s="2">
        <v>47.530270163566385</v>
      </c>
      <c r="BF86" s="2">
        <v>9.2693462898335568</v>
      </c>
      <c r="BG86" s="2">
        <v>193.45470460249061</v>
      </c>
      <c r="BH86" s="2">
        <v>29.911672546574028</v>
      </c>
      <c r="BI86" s="2">
        <v>14.529672982885053</v>
      </c>
      <c r="BJ86" s="2">
        <v>0.23167512704638743</v>
      </c>
      <c r="BK86" s="2">
        <v>2.5000000000000001E-2</v>
      </c>
      <c r="BL86" s="2">
        <v>0</v>
      </c>
      <c r="BM86" s="2">
        <v>3860.8064090072362</v>
      </c>
      <c r="BN86" s="2">
        <v>4.8150559398611745E-3</v>
      </c>
      <c r="BO86" s="2">
        <v>3.9362881485000632E-2</v>
      </c>
      <c r="BP86" s="2">
        <v>8.3112448474326653E-2</v>
      </c>
      <c r="BQ86" s="2">
        <v>2912.3141121901003</v>
      </c>
      <c r="BR86" s="2">
        <v>-509.41064999590446</v>
      </c>
      <c r="BS86" s="2">
        <v>-2402.9034621941964</v>
      </c>
      <c r="BT86" s="2">
        <v>10.8683434328763</v>
      </c>
      <c r="BU86" s="2">
        <v>2.2078726295016082E-4</v>
      </c>
      <c r="BV86" s="2">
        <v>4.1870763544782607E-5</v>
      </c>
      <c r="BW86" s="2">
        <v>-6.907679091397599E-4</v>
      </c>
      <c r="BX86" s="2">
        <v>31.987933700464005</v>
      </c>
      <c r="BY86" s="2">
        <v>2.0501413215932649</v>
      </c>
      <c r="BZ86" s="2">
        <v>-13.057790031587002</v>
      </c>
      <c r="CA86" s="2">
        <v>522.92743366715331</v>
      </c>
      <c r="CB86" s="2">
        <v>6.9026599570827418</v>
      </c>
      <c r="CC86" s="2">
        <v>0</v>
      </c>
      <c r="CD86" s="2">
        <v>0.99</v>
      </c>
      <c r="CE86" s="2">
        <v>0.05</v>
      </c>
      <c r="CF86" s="2">
        <v>0</v>
      </c>
      <c r="CG86" s="2">
        <v>6361.6715978864195</v>
      </c>
      <c r="CH86" s="2">
        <v>3.1695504736747156E-5</v>
      </c>
      <c r="CI86" s="2">
        <v>1.94742799012417E-2</v>
      </c>
      <c r="CJ86" s="2">
        <v>4.2201718458477415E-2</v>
      </c>
      <c r="CK86" s="2">
        <v>164.79146631843162</v>
      </c>
      <c r="CL86" s="2">
        <v>1054.7414105126475</v>
      </c>
      <c r="CM86" s="2">
        <v>-1219.532876831079</v>
      </c>
      <c r="CN86" s="2">
        <v>5.5184894779248435</v>
      </c>
      <c r="CO86" s="2">
        <v>6.2756094773738863E-6</v>
      </c>
      <c r="CP86" s="2">
        <v>1.5681804124522639E-4</v>
      </c>
      <c r="CQ86" s="2">
        <v>-1.7809850408485935E-4</v>
      </c>
      <c r="CR86" s="2">
        <v>0.90941453091693736</v>
      </c>
      <c r="CS86" s="2">
        <v>7.6772365093365638</v>
      </c>
      <c r="CT86" s="2">
        <v>-3.364989674387862</v>
      </c>
      <c r="CU86" s="2">
        <v>172368.43610859255</v>
      </c>
      <c r="CV86" s="2">
        <v>14.168661192892117</v>
      </c>
      <c r="CW86" s="2">
        <v>0</v>
      </c>
    </row>
    <row r="87" spans="1:101" x14ac:dyDescent="0.3">
      <c r="A87" s="2">
        <f t="shared" si="1"/>
        <v>2081</v>
      </c>
      <c r="B87" s="17">
        <f>economy!AX127</f>
        <v>0.15421313748352494</v>
      </c>
      <c r="C87" s="17">
        <f>economy!AY127</f>
        <v>0.05</v>
      </c>
      <c r="D87" s="17">
        <f>economy!AZ127</f>
        <v>0</v>
      </c>
      <c r="E87" s="17">
        <f>economy!BA127</f>
        <v>3907.7889454596898</v>
      </c>
      <c r="F87" s="17">
        <f>economy!BB127</f>
        <v>5.3213172461841754E-3</v>
      </c>
      <c r="G87" s="17">
        <f>economy!BC127</f>
        <v>3.8678388880582358E-2</v>
      </c>
      <c r="H87" s="17">
        <f>economy!BD127</f>
        <v>8.4821049920787372E-2</v>
      </c>
      <c r="I87" s="1">
        <f>economy!BE127</f>
        <v>2097.3331234193829</v>
      </c>
      <c r="J87" s="1">
        <f>economy!BF127</f>
        <v>392.97271721415837</v>
      </c>
      <c r="K87" s="1">
        <f>economy!BG127</f>
        <v>-2490.3058406335413</v>
      </c>
      <c r="L87" s="1">
        <f>economy!BH127</f>
        <v>11.090330145508359</v>
      </c>
      <c r="M87" s="1">
        <f>economy!BI127</f>
        <v>1.6129176389239683E-4</v>
      </c>
      <c r="N87" s="1">
        <f>economy!BJ127</f>
        <v>2.3718211216606794E-4</v>
      </c>
      <c r="O87" s="1">
        <f>economy!BK127</f>
        <v>-7.1946105096647043E-4</v>
      </c>
      <c r="P87" s="1">
        <f>economy!BL127</f>
        <v>23.675769082025464</v>
      </c>
      <c r="Q87" s="1">
        <f>economy!BM127</f>
        <v>11.802722657989346</v>
      </c>
      <c r="R87" s="1">
        <f>economy!BN127</f>
        <v>-13.80915696795685</v>
      </c>
      <c r="S87" s="1">
        <f>economy!BO127</f>
        <v>321.4006097256032</v>
      </c>
      <c r="T87" s="1">
        <f>economy!BP127</f>
        <v>14.336597860563963</v>
      </c>
      <c r="U87" s="1">
        <f>economy!BQ127</f>
        <v>0</v>
      </c>
      <c r="V87" s="2">
        <v>0.05</v>
      </c>
      <c r="W87" s="2">
        <v>0.05</v>
      </c>
      <c r="X87" s="2">
        <v>0.05</v>
      </c>
      <c r="Y87" s="2">
        <v>4.9999999999999996E-2</v>
      </c>
      <c r="Z87" s="2">
        <v>6.3453287136926032E-3</v>
      </c>
      <c r="AA87" s="2">
        <v>4.1159109030365258E-2</v>
      </c>
      <c r="AB87" s="2">
        <v>8.5748146737436803E-2</v>
      </c>
      <c r="AC87" s="2">
        <v>689.15915632151234</v>
      </c>
      <c r="AD87" s="2">
        <v>306.86544583001404</v>
      </c>
      <c r="AE87" s="2">
        <v>-996.02460215152621</v>
      </c>
      <c r="AF87" s="2">
        <v>11.801628582409432</v>
      </c>
      <c r="AG87" s="2">
        <v>5.9426967488444851E-5</v>
      </c>
      <c r="AH87" s="1">
        <v>2.4218386468630315E-4</v>
      </c>
      <c r="AI87" s="1">
        <v>1.2220700048386885E-4</v>
      </c>
      <c r="AJ87" s="1">
        <v>8.7242921232631669</v>
      </c>
      <c r="AK87" s="1">
        <v>12.051556479868319</v>
      </c>
      <c r="AL87" s="12">
        <v>2.343148551053182</v>
      </c>
      <c r="AM87" s="2">
        <v>92.994619466621685</v>
      </c>
      <c r="AN87" s="2">
        <v>14.336593843300573</v>
      </c>
      <c r="AO87" s="2">
        <v>6.8815648101097437</v>
      </c>
      <c r="AP87" s="2">
        <v>0.1</v>
      </c>
      <c r="AQ87" s="2">
        <v>0.1</v>
      </c>
      <c r="AR87" s="2">
        <v>0.1</v>
      </c>
      <c r="AS87" s="2">
        <v>9.9999999999999992E-2</v>
      </c>
      <c r="AT87" s="2">
        <v>1.269073554132925E-2</v>
      </c>
      <c r="AU87" s="2">
        <v>8.2318764950191609E-2</v>
      </c>
      <c r="AV87" s="2">
        <v>0.17149740767660751</v>
      </c>
      <c r="AW87" s="2">
        <v>1305.4668785445133</v>
      </c>
      <c r="AX87" s="2">
        <v>580.87852572129032</v>
      </c>
      <c r="AY87" s="2">
        <v>-1886.3454042658032</v>
      </c>
      <c r="AZ87" s="2">
        <v>24.91477568920115</v>
      </c>
      <c r="BA87" s="2">
        <v>2.3770923396858928E-4</v>
      </c>
      <c r="BB87" s="2">
        <v>9.6873739271134273E-4</v>
      </c>
      <c r="BC87" s="2">
        <v>4.8881206955249867E-4</v>
      </c>
      <c r="BD87" s="2">
        <v>34.889261147469533</v>
      </c>
      <c r="BE87" s="2">
        <v>48.162267708520694</v>
      </c>
      <c r="BF87" s="2">
        <v>9.3679005076889528</v>
      </c>
      <c r="BG87" s="2">
        <v>196.32255047835895</v>
      </c>
      <c r="BH87" s="2">
        <v>30.266216584124255</v>
      </c>
      <c r="BI87" s="2">
        <v>14.527785595560092</v>
      </c>
      <c r="BJ87" s="2">
        <v>0.23478063398124288</v>
      </c>
      <c r="BK87" s="2">
        <v>2.5000000000000001E-2</v>
      </c>
      <c r="BL87" s="2">
        <v>0</v>
      </c>
      <c r="BM87" s="2">
        <v>3887.7990656639313</v>
      </c>
      <c r="BN87" s="2">
        <v>4.7271675502554037E-3</v>
      </c>
      <c r="BO87" s="2">
        <v>3.8911125893790741E-2</v>
      </c>
      <c r="BP87" s="2">
        <v>8.3143202623840021E-2</v>
      </c>
      <c r="BQ87" s="2">
        <v>2936.6452978533025</v>
      </c>
      <c r="BR87" s="2">
        <v>-495.68747617454801</v>
      </c>
      <c r="BS87" s="2">
        <v>-2440.957821678754</v>
      </c>
      <c r="BT87" s="2">
        <v>10.870953640624258</v>
      </c>
      <c r="BU87" s="2">
        <v>2.1973486757208573E-4</v>
      </c>
      <c r="BV87" s="2">
        <v>4.3148057636710482E-5</v>
      </c>
      <c r="BW87" s="2">
        <v>-6.9127921425489165E-4</v>
      </c>
      <c r="BX87" s="2">
        <v>32.252125460531033</v>
      </c>
      <c r="BY87" s="2">
        <v>2.1476859020108763</v>
      </c>
      <c r="BZ87" s="2">
        <v>-13.267769659094451</v>
      </c>
      <c r="CA87" s="2">
        <v>539.91938313854916</v>
      </c>
      <c r="CB87" s="2">
        <v>6.9844764131837911</v>
      </c>
      <c r="CC87" s="2">
        <v>0</v>
      </c>
      <c r="CD87" s="2">
        <v>0.99</v>
      </c>
      <c r="CE87" s="2">
        <v>0.05</v>
      </c>
      <c r="CF87" s="2">
        <v>0</v>
      </c>
      <c r="CG87" s="2">
        <v>6422.3865382627991</v>
      </c>
      <c r="CH87" s="2">
        <v>3.1127067609849816E-5</v>
      </c>
      <c r="CI87" s="2">
        <v>1.9181176126149238E-2</v>
      </c>
      <c r="CJ87" s="2">
        <v>4.2064634506376077E-2</v>
      </c>
      <c r="CK87" s="2">
        <v>164.51032718863601</v>
      </c>
      <c r="CL87" s="2">
        <v>1069.8347303035503</v>
      </c>
      <c r="CM87" s="2">
        <v>-1234.3450574921865</v>
      </c>
      <c r="CN87" s="2">
        <v>5.4998575006662982</v>
      </c>
      <c r="CO87" s="2">
        <v>6.1630624973164652E-6</v>
      </c>
      <c r="CP87" s="2">
        <v>1.5502000950325665E-4</v>
      </c>
      <c r="CQ87" s="2">
        <v>-1.7694334761550039E-4</v>
      </c>
      <c r="CR87" s="2">
        <v>0.9047975812377318</v>
      </c>
      <c r="CS87" s="2">
        <v>7.71497635002551</v>
      </c>
      <c r="CT87" s="2">
        <v>-3.3943609614293861</v>
      </c>
      <c r="CU87" s="2">
        <v>174923.60648635819</v>
      </c>
      <c r="CV87" s="2">
        <v>14.336601323337192</v>
      </c>
      <c r="CW87" s="2">
        <v>0</v>
      </c>
    </row>
    <row r="88" spans="1:101" x14ac:dyDescent="0.3">
      <c r="A88" s="2">
        <f t="shared" si="1"/>
        <v>2082</v>
      </c>
      <c r="B88" s="17">
        <f>economy!AX128</f>
        <v>0.1562522188860157</v>
      </c>
      <c r="C88" s="17">
        <f>economy!AY128</f>
        <v>0.05</v>
      </c>
      <c r="D88" s="17">
        <f>economy!AZ128</f>
        <v>0</v>
      </c>
      <c r="E88" s="17">
        <f>economy!BA128</f>
        <v>3935.0555481703359</v>
      </c>
      <c r="F88" s="17">
        <f>economy!BB128</f>
        <v>5.2315299195308069E-3</v>
      </c>
      <c r="G88" s="17">
        <f>economy!BC128</f>
        <v>3.8227527447965322E-2</v>
      </c>
      <c r="H88" s="17">
        <f>economy!BD128</f>
        <v>8.4836941069272712E-2</v>
      </c>
      <c r="I88" s="1">
        <f>economy!BE128</f>
        <v>2118.3860486054054</v>
      </c>
      <c r="J88" s="1">
        <f>economy!BF128</f>
        <v>410.45577328483336</v>
      </c>
      <c r="K88" s="1">
        <f>economy!BG128</f>
        <v>-2528.8418218902389</v>
      </c>
      <c r="L88" s="1">
        <f>economy!BH128</f>
        <v>11.090998560040054</v>
      </c>
      <c r="M88" s="1">
        <f>economy!BI128</f>
        <v>1.6075074108915893E-4</v>
      </c>
      <c r="N88" s="1">
        <f>economy!BJ128</f>
        <v>2.3614088900115901E-4</v>
      </c>
      <c r="O88" s="1">
        <f>economy!BK128</f>
        <v>-7.1973065699912494E-4</v>
      </c>
      <c r="P88" s="1">
        <f>economy!BL128</f>
        <v>23.901963779417077</v>
      </c>
      <c r="Q88" s="1">
        <f>economy!BM128</f>
        <v>11.943574432377183</v>
      </c>
      <c r="R88" s="1">
        <f>economy!BN128</f>
        <v>-14.023690502576851</v>
      </c>
      <c r="S88" s="1">
        <f>economy!BO128</f>
        <v>331.2593373877308</v>
      </c>
      <c r="T88" s="1">
        <f>economy!BP128</f>
        <v>14.506560194269614</v>
      </c>
      <c r="U88" s="1">
        <f>economy!BQ128</f>
        <v>0</v>
      </c>
      <c r="V88" s="2">
        <v>0.05</v>
      </c>
      <c r="W88" s="2">
        <v>0.05</v>
      </c>
      <c r="X88" s="2">
        <v>0.05</v>
      </c>
      <c r="Y88" s="2">
        <v>5.000000000000001E-2</v>
      </c>
      <c r="Z88" s="2">
        <v>6.2571418963386204E-3</v>
      </c>
      <c r="AA88" s="2">
        <v>4.0706249931113381E-2</v>
      </c>
      <c r="AB88" s="2">
        <v>8.5820958210753903E-2</v>
      </c>
      <c r="AC88" s="2">
        <v>689.27608777386979</v>
      </c>
      <c r="AD88" s="2">
        <v>324.0315785363469</v>
      </c>
      <c r="AE88" s="2">
        <v>-1013.3076663102163</v>
      </c>
      <c r="AF88" s="2">
        <v>11.810150014863041</v>
      </c>
      <c r="AG88" s="2">
        <v>5.8656236492294595E-5</v>
      </c>
      <c r="AH88" s="1">
        <v>2.4136262096570706E-4</v>
      </c>
      <c r="AI88" s="1">
        <v>1.2168589528634231E-4</v>
      </c>
      <c r="AJ88" s="1">
        <v>8.7226744792320865</v>
      </c>
      <c r="AK88" s="1">
        <v>12.207611068439428</v>
      </c>
      <c r="AL88" s="12">
        <v>2.3685165859458368</v>
      </c>
      <c r="AM88" s="2">
        <v>94.373359358957316</v>
      </c>
      <c r="AN88" s="2">
        <v>14.506556161337869</v>
      </c>
      <c r="AO88" s="2">
        <v>6.8806910695755645</v>
      </c>
      <c r="AP88" s="2">
        <v>0.1</v>
      </c>
      <c r="AQ88" s="2">
        <v>0.1</v>
      </c>
      <c r="AR88" s="2">
        <v>0.1</v>
      </c>
      <c r="AS88" s="2">
        <v>9.9999999999999992E-2</v>
      </c>
      <c r="AT88" s="2">
        <v>1.2514336205031163E-2</v>
      </c>
      <c r="AU88" s="2">
        <v>8.1412867242039194E-2</v>
      </c>
      <c r="AV88" s="2">
        <v>0.17164272067860634</v>
      </c>
      <c r="AW88" s="2">
        <v>1305.6925976531595</v>
      </c>
      <c r="AX88" s="2">
        <v>613.38136979387582</v>
      </c>
      <c r="AY88" s="2">
        <v>-1919.0739674470349</v>
      </c>
      <c r="AZ88" s="2">
        <v>24.932716116341869</v>
      </c>
      <c r="BA88" s="2">
        <v>2.3462586303536789E-4</v>
      </c>
      <c r="BB88" s="2">
        <v>9.6545184958379414E-4</v>
      </c>
      <c r="BC88" s="2">
        <v>4.867320573767194E-4</v>
      </c>
      <c r="BD88" s="2">
        <v>34.882830033973143</v>
      </c>
      <c r="BE88" s="2">
        <v>48.786015040551639</v>
      </c>
      <c r="BF88" s="2">
        <v>9.4694292079139579</v>
      </c>
      <c r="BG88" s="2">
        <v>199.23322905707235</v>
      </c>
      <c r="BH88" s="2">
        <v>30.625031350655284</v>
      </c>
      <c r="BI88" s="2">
        <v>14.525938541272204</v>
      </c>
      <c r="BJ88" s="2">
        <v>0.23795657063234713</v>
      </c>
      <c r="BK88" s="2">
        <v>2.5000000000000001E-2</v>
      </c>
      <c r="BL88" s="2">
        <v>0</v>
      </c>
      <c r="BM88" s="2">
        <v>3914.4716385172173</v>
      </c>
      <c r="BN88" s="2">
        <v>4.6400122956256557E-3</v>
      </c>
      <c r="BO88" s="2">
        <v>3.8461315115353785E-2</v>
      </c>
      <c r="BP88" s="2">
        <v>8.3166918469518306E-2</v>
      </c>
      <c r="BQ88" s="2">
        <v>2960.7838247421673</v>
      </c>
      <c r="BR88" s="2">
        <v>-481.81068775987171</v>
      </c>
      <c r="BS88" s="2">
        <v>-2478.9731369822957</v>
      </c>
      <c r="BT88" s="2">
        <v>10.872672878037315</v>
      </c>
      <c r="BU88" s="2">
        <v>2.186713113014454E-4</v>
      </c>
      <c r="BV88" s="2">
        <v>4.4379299536514803E-5</v>
      </c>
      <c r="BW88" s="2">
        <v>-6.9167363277155061E-4</v>
      </c>
      <c r="BX88" s="2">
        <v>32.511734668079065</v>
      </c>
      <c r="BY88" s="2">
        <v>2.2451821358223967</v>
      </c>
      <c r="BZ88" s="2">
        <v>-13.476531995925246</v>
      </c>
      <c r="CA88" s="2">
        <v>557.58989132511147</v>
      </c>
      <c r="CB88" s="2">
        <v>7.0672784104156516</v>
      </c>
      <c r="CC88" s="2">
        <v>0</v>
      </c>
      <c r="CD88" s="2">
        <v>0.99</v>
      </c>
      <c r="CE88" s="2">
        <v>0.05</v>
      </c>
      <c r="CF88" s="2">
        <v>0</v>
      </c>
      <c r="CG88" s="2">
        <v>6482.7396009354998</v>
      </c>
      <c r="CH88" s="2">
        <v>3.0565457362179795E-5</v>
      </c>
      <c r="CI88" s="2">
        <v>1.8890391590386128E-2</v>
      </c>
      <c r="CJ88" s="2">
        <v>4.1923335264162996E-2</v>
      </c>
      <c r="CK88" s="2">
        <v>164.20730229570759</v>
      </c>
      <c r="CL88" s="2">
        <v>1084.7753217774132</v>
      </c>
      <c r="CM88" s="2">
        <v>-1248.9826240731213</v>
      </c>
      <c r="CN88" s="2">
        <v>5.4806936023844415</v>
      </c>
      <c r="CO88" s="2">
        <v>6.0518671329932251E-6</v>
      </c>
      <c r="CP88" s="2">
        <v>1.5321922646004821E-4</v>
      </c>
      <c r="CQ88" s="2">
        <v>-1.7575660396714128E-4</v>
      </c>
      <c r="CR88" s="2">
        <v>0.89998380451106441</v>
      </c>
      <c r="CS88" s="2">
        <v>7.7503815750687153</v>
      </c>
      <c r="CT88" s="2">
        <v>-3.4226455386234438</v>
      </c>
      <c r="CU88" s="2">
        <v>177516.94673066869</v>
      </c>
      <c r="CV88" s="2">
        <v>14.506564292647399</v>
      </c>
      <c r="CW88" s="2">
        <v>0</v>
      </c>
    </row>
    <row r="89" spans="1:101" x14ac:dyDescent="0.3">
      <c r="A89" s="2">
        <f t="shared" si="1"/>
        <v>2083</v>
      </c>
      <c r="B89" s="17">
        <f>economy!AX129</f>
        <v>0.15833297141037989</v>
      </c>
      <c r="C89" s="17">
        <f>economy!AY129</f>
        <v>0.05</v>
      </c>
      <c r="D89" s="17">
        <f>economy!AZ129</f>
        <v>0</v>
      </c>
      <c r="E89" s="17">
        <f>economy!BA129</f>
        <v>3962.0198878855076</v>
      </c>
      <c r="F89" s="17">
        <f>economy!BB129</f>
        <v>5.1425764796996839E-3</v>
      </c>
      <c r="G89" s="17">
        <f>economy!BC129</f>
        <v>3.7778919934417732E-2</v>
      </c>
      <c r="H89" s="17">
        <f>economy!BD129</f>
        <v>8.4846051632393713E-2</v>
      </c>
      <c r="I89" s="1">
        <f>economy!BE129</f>
        <v>2139.394005333048</v>
      </c>
      <c r="J89" s="1">
        <f>economy!BF129</f>
        <v>427.93499578310872</v>
      </c>
      <c r="K89" s="1">
        <f>economy!BG129</f>
        <v>-2567.3290011161571</v>
      </c>
      <c r="L89" s="1">
        <f>economy!BH129</f>
        <v>11.090810063551935</v>
      </c>
      <c r="M89" s="1">
        <f>economy!BI129</f>
        <v>1.6020327366224037E-4</v>
      </c>
      <c r="N89" s="1">
        <f>economy!BJ129</f>
        <v>2.3506452020306281E-4</v>
      </c>
      <c r="O89" s="1">
        <f>economy!BK129</f>
        <v>-7.1988524776068162E-4</v>
      </c>
      <c r="P89" s="1">
        <f>economy!BL129</f>
        <v>24.12587859897004</v>
      </c>
      <c r="Q89" s="1">
        <f>economy!BM129</f>
        <v>12.08200558432061</v>
      </c>
      <c r="R89" s="1">
        <f>economy!BN129</f>
        <v>-14.236879161013901</v>
      </c>
      <c r="S89" s="1">
        <f>economy!BO129</f>
        <v>341.47103492622659</v>
      </c>
      <c r="T89" s="1">
        <f>economy!BP129</f>
        <v>14.678569534021902</v>
      </c>
      <c r="U89" s="1">
        <f>economy!BQ129</f>
        <v>0</v>
      </c>
      <c r="V89" s="2">
        <v>0.05</v>
      </c>
      <c r="W89" s="2">
        <v>0.05</v>
      </c>
      <c r="X89" s="2">
        <v>0.05</v>
      </c>
      <c r="Y89" s="2">
        <v>0.05</v>
      </c>
      <c r="Z89" s="2">
        <v>6.1696878938719054E-3</v>
      </c>
      <c r="AA89" s="2">
        <v>4.0255133420571423E-2</v>
      </c>
      <c r="AB89" s="2">
        <v>8.5886875878929417E-2</v>
      </c>
      <c r="AC89" s="2">
        <v>689.28628050780185</v>
      </c>
      <c r="AD89" s="2">
        <v>341.22563953911771</v>
      </c>
      <c r="AE89" s="2">
        <v>-1030.5119200469189</v>
      </c>
      <c r="AF89" s="2">
        <v>11.817752243336338</v>
      </c>
      <c r="AG89" s="2">
        <v>5.7890374067940099E-5</v>
      </c>
      <c r="AH89" s="1">
        <v>2.4050375753491363E-4</v>
      </c>
      <c r="AI89" s="1">
        <v>1.2121321396503146E-4</v>
      </c>
      <c r="AJ89" s="1">
        <v>8.7191292854084743</v>
      </c>
      <c r="AK89" s="1">
        <v>12.361501895735044</v>
      </c>
      <c r="AL89" s="12">
        <v>2.3946685654854312</v>
      </c>
      <c r="AM89" s="2">
        <v>95.772690990369412</v>
      </c>
      <c r="AN89" s="2">
        <v>14.678565488615622</v>
      </c>
      <c r="AO89" s="2">
        <v>6.8798359018176756</v>
      </c>
      <c r="AP89" s="2">
        <v>0.1</v>
      </c>
      <c r="AQ89" s="2">
        <v>0.1</v>
      </c>
      <c r="AR89" s="2">
        <v>0.1</v>
      </c>
      <c r="AS89" s="2">
        <v>0.1</v>
      </c>
      <c r="AT89" s="2">
        <v>1.2339404014507989E-2</v>
      </c>
      <c r="AU89" s="2">
        <v>8.0510464052044359E-2</v>
      </c>
      <c r="AV89" s="2">
        <v>0.17177425705679075</v>
      </c>
      <c r="AW89" s="2">
        <v>1305.716078631682</v>
      </c>
      <c r="AX89" s="2">
        <v>645.93708168305852</v>
      </c>
      <c r="AY89" s="2">
        <v>-1951.6531603147414</v>
      </c>
      <c r="AZ89" s="2">
        <v>24.948717564314443</v>
      </c>
      <c r="BA89" s="2">
        <v>2.3156199114683418E-4</v>
      </c>
      <c r="BB89" s="2">
        <v>9.6201579885333459E-4</v>
      </c>
      <c r="BC89" s="2">
        <v>4.8484560239457197E-4</v>
      </c>
      <c r="BD89" s="2">
        <v>34.868691907181955</v>
      </c>
      <c r="BE89" s="2">
        <v>49.401123266992002</v>
      </c>
      <c r="BF89" s="2">
        <v>9.5740908956377879</v>
      </c>
      <c r="BG89" s="2">
        <v>202.18737902560875</v>
      </c>
      <c r="BH89" s="2">
        <v>30.988167635186969</v>
      </c>
      <c r="BI89" s="2">
        <v>14.524130676965225</v>
      </c>
      <c r="BJ89" s="2">
        <v>0.24120582368062482</v>
      </c>
      <c r="BK89" s="2">
        <v>2.5000000000000001E-2</v>
      </c>
      <c r="BL89" s="2">
        <v>0</v>
      </c>
      <c r="BM89" s="2">
        <v>3940.8223014145015</v>
      </c>
      <c r="BN89" s="2">
        <v>4.5535881968535325E-3</v>
      </c>
      <c r="BO89" s="2">
        <v>3.801350988745375E-2</v>
      </c>
      <c r="BP89" s="2">
        <v>8.3183609819757823E-2</v>
      </c>
      <c r="BQ89" s="2">
        <v>2984.7273254552456</v>
      </c>
      <c r="BR89" s="2">
        <v>-467.79080339888696</v>
      </c>
      <c r="BS89" s="2">
        <v>-2516.9365220563582</v>
      </c>
      <c r="BT89" s="2">
        <v>10.87350246844569</v>
      </c>
      <c r="BU89" s="2">
        <v>2.1759688179823311E-4</v>
      </c>
      <c r="BV89" s="2">
        <v>4.5564856040914383E-5</v>
      </c>
      <c r="BW89" s="2">
        <v>-6.9195129426457105E-4</v>
      </c>
      <c r="BX89" s="2">
        <v>32.766679025360936</v>
      </c>
      <c r="BY89" s="2">
        <v>2.3425492284577332</v>
      </c>
      <c r="BZ89" s="2">
        <v>-13.68395774275046</v>
      </c>
      <c r="CA89" s="2">
        <v>575.97481498371678</v>
      </c>
      <c r="CB89" s="2">
        <v>7.1510776699118104</v>
      </c>
      <c r="CC89" s="2">
        <v>0</v>
      </c>
      <c r="CD89" s="2">
        <v>0.99</v>
      </c>
      <c r="CE89" s="2">
        <v>0.05</v>
      </c>
      <c r="CF89" s="2">
        <v>0</v>
      </c>
      <c r="CG89" s="2">
        <v>6542.7258132534171</v>
      </c>
      <c r="CH89" s="2">
        <v>3.001068380062323E-5</v>
      </c>
      <c r="CI89" s="2">
        <v>1.8601961715244822E-2</v>
      </c>
      <c r="CJ89" s="2">
        <v>4.1777882048733388E-2</v>
      </c>
      <c r="CK89" s="2">
        <v>163.8827842658749</v>
      </c>
      <c r="CL89" s="2">
        <v>1099.5561749411229</v>
      </c>
      <c r="CM89" s="2">
        <v>-1263.4389592069977</v>
      </c>
      <c r="CN89" s="2">
        <v>5.4610054943492248</v>
      </c>
      <c r="CO89" s="2">
        <v>5.9420253284091817E-6</v>
      </c>
      <c r="CP89" s="2">
        <v>1.5141631918690485E-4</v>
      </c>
      <c r="CQ89" s="2">
        <v>-1.7453914284778802E-4</v>
      </c>
      <c r="CR89" s="2">
        <v>0.89497835061801623</v>
      </c>
      <c r="CS89" s="2">
        <v>7.7834378750692039</v>
      </c>
      <c r="CT89" s="2">
        <v>-3.4498235490021409</v>
      </c>
      <c r="CU89" s="2">
        <v>180149.02543784952</v>
      </c>
      <c r="CV89" s="2">
        <v>14.678574168534547</v>
      </c>
      <c r="CW89" s="2">
        <v>0</v>
      </c>
    </row>
    <row r="90" spans="1:101" x14ac:dyDescent="0.3">
      <c r="A90" s="2">
        <f t="shared" si="1"/>
        <v>2084</v>
      </c>
      <c r="B90" s="17">
        <f>economy!AX130</f>
        <v>0.16045659599602882</v>
      </c>
      <c r="C90" s="17">
        <f>economy!AY130</f>
        <v>0.05</v>
      </c>
      <c r="D90" s="17">
        <f>economy!AZ130</f>
        <v>0</v>
      </c>
      <c r="E90" s="17">
        <f>economy!BA130</f>
        <v>3988.6812145398503</v>
      </c>
      <c r="F90" s="17">
        <f>economy!BB130</f>
        <v>5.0544596199516324E-3</v>
      </c>
      <c r="G90" s="17">
        <f>economy!BC130</f>
        <v>3.7332628780905944E-2</v>
      </c>
      <c r="H90" s="17">
        <f>economy!BD130</f>
        <v>8.4848422908279916E-2</v>
      </c>
      <c r="I90" s="1">
        <f>economy!BE130</f>
        <v>2160.355483812823</v>
      </c>
      <c r="J90" s="1">
        <f>economy!BF130</f>
        <v>445.39999754436167</v>
      </c>
      <c r="K90" s="1">
        <f>economy!BG130</f>
        <v>-2605.7554813571846</v>
      </c>
      <c r="L90" s="1">
        <f>economy!BH130</f>
        <v>11.089769554988649</v>
      </c>
      <c r="M90" s="1">
        <f>economy!BI130</f>
        <v>1.5964952083839196E-4</v>
      </c>
      <c r="N90" s="1">
        <f>economy!BJ130</f>
        <v>2.339537706397668E-4</v>
      </c>
      <c r="O90" s="1">
        <f>economy!BK130</f>
        <v>-7.1992548700223189E-4</v>
      </c>
      <c r="P90" s="1">
        <f>economy!BL130</f>
        <v>24.347459313842382</v>
      </c>
      <c r="Q90" s="1">
        <f>economy!BM130</f>
        <v>12.217932337387063</v>
      </c>
      <c r="R90" s="1">
        <f>economy!BN130</f>
        <v>-14.448613902449846</v>
      </c>
      <c r="S90" s="1">
        <f>economy!BO130</f>
        <v>352.05082382098476</v>
      </c>
      <c r="T90" s="1">
        <f>economy!BP130</f>
        <v>14.852650238041363</v>
      </c>
      <c r="U90" s="1">
        <f>economy!BQ130</f>
        <v>0</v>
      </c>
      <c r="V90" s="2">
        <v>0.05</v>
      </c>
      <c r="W90" s="2">
        <v>0.05</v>
      </c>
      <c r="X90" s="2">
        <v>0.05</v>
      </c>
      <c r="Y90" s="2">
        <v>0.05</v>
      </c>
      <c r="Z90" s="2">
        <v>6.0829729349564906E-3</v>
      </c>
      <c r="AA90" s="2">
        <v>3.9805830108223951E-2</v>
      </c>
      <c r="AB90" s="2">
        <v>8.5945924546959276E-2</v>
      </c>
      <c r="AC90" s="2">
        <v>689.19079527241297</v>
      </c>
      <c r="AD90" s="2">
        <v>358.43714089243758</v>
      </c>
      <c r="AE90" s="2">
        <v>-1047.6279361648503</v>
      </c>
      <c r="AF90" s="2">
        <v>11.824438212665219</v>
      </c>
      <c r="AG90" s="2">
        <v>5.7129473376823601E-5</v>
      </c>
      <c r="AH90" s="1">
        <v>2.3960789002176069E-4</v>
      </c>
      <c r="AI90" s="1">
        <v>1.2078905084643118E-4</v>
      </c>
      <c r="AJ90" s="1">
        <v>8.7136756971106735</v>
      </c>
      <c r="AK90" s="1">
        <v>12.513133779325461</v>
      </c>
      <c r="AL90" s="12">
        <v>2.4216435260609663</v>
      </c>
      <c r="AM90" s="2">
        <v>97.192921447297181</v>
      </c>
      <c r="AN90" s="2">
        <v>14.852646183381909</v>
      </c>
      <c r="AO90" s="2">
        <v>6.878998786152196</v>
      </c>
      <c r="AP90" s="2">
        <v>0.1</v>
      </c>
      <c r="AQ90" s="2">
        <v>0.1</v>
      </c>
      <c r="AR90" s="2">
        <v>0.1</v>
      </c>
      <c r="AS90" s="2">
        <v>0.1</v>
      </c>
      <c r="AT90" s="2">
        <v>1.2165951428905513E-2</v>
      </c>
      <c r="AU90" s="2">
        <v>7.9611696695144243E-2</v>
      </c>
      <c r="AV90" s="2">
        <v>0.17189206711666777</v>
      </c>
      <c r="AW90" s="2">
        <v>1305.5393284401168</v>
      </c>
      <c r="AX90" s="2">
        <v>678.52581129132432</v>
      </c>
      <c r="AY90" s="2">
        <v>-1984.0651397314421</v>
      </c>
      <c r="AZ90" s="2">
        <v>24.962786357017503</v>
      </c>
      <c r="BA90" s="2">
        <v>2.2851799116106148E-4</v>
      </c>
      <c r="BB90" s="2">
        <v>9.5843170883492092E-4</v>
      </c>
      <c r="BC90" s="2">
        <v>4.8315306856925406E-4</v>
      </c>
      <c r="BD90" s="2">
        <v>34.846923456744101</v>
      </c>
      <c r="BE90" s="2">
        <v>50.007212318305172</v>
      </c>
      <c r="BF90" s="2">
        <v>9.6820412258887369</v>
      </c>
      <c r="BG90" s="2">
        <v>205.1856486760874</v>
      </c>
      <c r="BH90" s="2">
        <v>31.355676858146975</v>
      </c>
      <c r="BI90" s="2">
        <v>14.522360906902467</v>
      </c>
      <c r="BJ90" s="2">
        <v>0.24453146311146456</v>
      </c>
      <c r="BK90" s="2">
        <v>2.5000000000000001E-2</v>
      </c>
      <c r="BL90" s="2">
        <v>0</v>
      </c>
      <c r="BM90" s="2">
        <v>3966.849234081239</v>
      </c>
      <c r="BN90" s="2">
        <v>4.4678926855572856E-3</v>
      </c>
      <c r="BO90" s="2">
        <v>3.7567769957037256E-2</v>
      </c>
      <c r="BP90" s="2">
        <v>8.3193293247424943E-2</v>
      </c>
      <c r="BQ90" s="2">
        <v>3008.4734137071414</v>
      </c>
      <c r="BR90" s="2">
        <v>-453.63830654423532</v>
      </c>
      <c r="BS90" s="2">
        <v>-2554.8351071629058</v>
      </c>
      <c r="BT90" s="2">
        <v>10.873444115315928</v>
      </c>
      <c r="BU90" s="2">
        <v>2.1651186057990114E-4</v>
      </c>
      <c r="BV90" s="2">
        <v>4.6705115830699179E-5</v>
      </c>
      <c r="BW90" s="2">
        <v>-6.921124041352043E-4</v>
      </c>
      <c r="BX90" s="2">
        <v>33.016878143459039</v>
      </c>
      <c r="BY90" s="2">
        <v>2.4397069676655532</v>
      </c>
      <c r="BZ90" s="2">
        <v>-13.889928380791524</v>
      </c>
      <c r="CA90" s="2">
        <v>595.11259238029356</v>
      </c>
      <c r="CB90" s="2">
        <v>7.2358860585489024</v>
      </c>
      <c r="CC90" s="2">
        <v>0</v>
      </c>
      <c r="CD90" s="2">
        <v>0.99</v>
      </c>
      <c r="CE90" s="2">
        <v>0.05</v>
      </c>
      <c r="CF90" s="2">
        <v>0</v>
      </c>
      <c r="CG90" s="2">
        <v>6602.3404143188154</v>
      </c>
      <c r="CH90" s="2">
        <v>2.946275462277454E-5</v>
      </c>
      <c r="CI90" s="2">
        <v>1.8315920838043048E-2</v>
      </c>
      <c r="CJ90" s="2">
        <v>4.1628338387386055E-2</v>
      </c>
      <c r="CK90" s="2">
        <v>163.53716674145471</v>
      </c>
      <c r="CL90" s="2">
        <v>1114.1704400293238</v>
      </c>
      <c r="CM90" s="2">
        <v>-1277.7076067707785</v>
      </c>
      <c r="CN90" s="2">
        <v>5.4408011804615297</v>
      </c>
      <c r="CO90" s="2">
        <v>5.8335386099183623E-6</v>
      </c>
      <c r="CP90" s="2">
        <v>1.4961191276588454E-4</v>
      </c>
      <c r="CQ90" s="2">
        <v>-1.7329185568947195E-4</v>
      </c>
      <c r="CR90" s="2">
        <v>0.88978645023500236</v>
      </c>
      <c r="CS90" s="2">
        <v>7.8141333859569695</v>
      </c>
      <c r="CT90" s="2">
        <v>-3.4758765276015642</v>
      </c>
      <c r="CU90" s="2">
        <v>182820.41980193066</v>
      </c>
      <c r="CV90" s="2">
        <v>14.85265531711822</v>
      </c>
      <c r="CW90" s="2">
        <v>0</v>
      </c>
    </row>
    <row r="91" spans="1:101" x14ac:dyDescent="0.3">
      <c r="A91" s="2">
        <f t="shared" si="1"/>
        <v>2085</v>
      </c>
      <c r="B91" s="17">
        <f>economy!AX131</f>
        <v>0.16262434131943757</v>
      </c>
      <c r="C91" s="17">
        <f>economy!AY131</f>
        <v>0.05</v>
      </c>
      <c r="D91" s="17">
        <f>economy!AZ131</f>
        <v>0</v>
      </c>
      <c r="E91" s="17">
        <f>economy!BA131</f>
        <v>4015.0388611747835</v>
      </c>
      <c r="F91" s="17">
        <f>economy!BB131</f>
        <v>4.9671817415641818E-3</v>
      </c>
      <c r="G91" s="17">
        <f>economy!BC131</f>
        <v>3.6888715491619345E-2</v>
      </c>
      <c r="H91" s="17">
        <f>economy!BD131</f>
        <v>8.4844099960663541E-2</v>
      </c>
      <c r="I91" s="1">
        <f>economy!BE131</f>
        <v>2181.2689798245824</v>
      </c>
      <c r="J91" s="1">
        <f>economy!BF131</f>
        <v>462.84049281377855</v>
      </c>
      <c r="K91" s="1">
        <f>economy!BG131</f>
        <v>-2644.1094726383612</v>
      </c>
      <c r="L91" s="1">
        <f>economy!BH131</f>
        <v>11.087882443146615</v>
      </c>
      <c r="M91" s="1">
        <f>economy!BI131</f>
        <v>1.5908964234178952E-4</v>
      </c>
      <c r="N91" s="1">
        <f>economy!BJ131</f>
        <v>2.3280942185402979E-4</v>
      </c>
      <c r="O91" s="1">
        <f>economy!BK131</f>
        <v>-7.1985212981350694E-4</v>
      </c>
      <c r="P91" s="1">
        <f>economy!BL131</f>
        <v>24.56665333850793</v>
      </c>
      <c r="Q91" s="1">
        <f>economy!BM131</f>
        <v>12.351273609889976</v>
      </c>
      <c r="R91" s="1">
        <f>economy!BN131</f>
        <v>-14.658787499712274</v>
      </c>
      <c r="S91" s="1">
        <f>economy!BO131</f>
        <v>363.01461729408226</v>
      </c>
      <c r="T91" s="1">
        <f>economy!BP131</f>
        <v>15.028826966969946</v>
      </c>
      <c r="U91" s="1">
        <f>economy!BQ131</f>
        <v>0</v>
      </c>
      <c r="V91" s="2">
        <v>0.05</v>
      </c>
      <c r="W91" s="2">
        <v>0.05</v>
      </c>
      <c r="X91" s="2">
        <v>0.05</v>
      </c>
      <c r="Y91" s="2">
        <v>4.9999999999999996E-2</v>
      </c>
      <c r="Z91" s="2">
        <v>5.9970030768252067E-3</v>
      </c>
      <c r="AA91" s="2">
        <v>3.9358410081853847E-2</v>
      </c>
      <c r="AB91" s="2">
        <v>8.5998133487136502E-2</v>
      </c>
      <c r="AC91" s="2">
        <v>688.99072448459356</v>
      </c>
      <c r="AD91" s="2">
        <v>375.65565523804531</v>
      </c>
      <c r="AE91" s="2">
        <v>-1064.6463797226395</v>
      </c>
      <c r="AF91" s="2">
        <v>11.830211499874302</v>
      </c>
      <c r="AG91" s="2">
        <v>5.6373626177906975E-5</v>
      </c>
      <c r="AH91" s="1">
        <v>2.3867565640140108E-4</v>
      </c>
      <c r="AI91" s="1">
        <v>1.2041343854423032E-4</v>
      </c>
      <c r="AJ91" s="1">
        <v>8.7063341644048187</v>
      </c>
      <c r="AK91" s="1">
        <v>12.662413883016004</v>
      </c>
      <c r="AL91" s="12">
        <v>2.4494797015383054</v>
      </c>
      <c r="AM91" s="2">
        <v>98.634362433387125</v>
      </c>
      <c r="AN91" s="2">
        <v>15.028822906300032</v>
      </c>
      <c r="AO91" s="2">
        <v>6.8781792232989885</v>
      </c>
      <c r="AP91" s="2">
        <v>0.1</v>
      </c>
      <c r="AQ91" s="2">
        <v>0.1</v>
      </c>
      <c r="AR91" s="2">
        <v>0.1</v>
      </c>
      <c r="AS91" s="2">
        <v>0.1</v>
      </c>
      <c r="AT91" s="2">
        <v>1.199399056052201E-2</v>
      </c>
      <c r="AU91" s="2">
        <v>7.8716705416863458E-2</v>
      </c>
      <c r="AV91" s="2">
        <v>0.17199621006642471</v>
      </c>
      <c r="AW91" s="2">
        <v>1305.1644141684503</v>
      </c>
      <c r="AX91" s="2">
        <v>711.12782381142881</v>
      </c>
      <c r="AY91" s="2">
        <v>-2016.292237979879</v>
      </c>
      <c r="AZ91" s="2">
        <v>24.974930148294874</v>
      </c>
      <c r="BA91" s="2">
        <v>2.2549423025385111E-4</v>
      </c>
      <c r="BB91" s="2">
        <v>9.5470213716874325E-4</v>
      </c>
      <c r="BC91" s="2">
        <v>4.8165457360712467E-4</v>
      </c>
      <c r="BD91" s="2">
        <v>34.817606543769649</v>
      </c>
      <c r="BE91" s="2">
        <v>50.60391149564277</v>
      </c>
      <c r="BF91" s="2">
        <v>9.7934326398902876</v>
      </c>
      <c r="BG91" s="2">
        <v>208.22869604799743</v>
      </c>
      <c r="BH91" s="2">
        <v>31.727611078276276</v>
      </c>
      <c r="BI91" s="2">
        <v>14.520628180498624</v>
      </c>
      <c r="BJ91" s="2">
        <v>0.2479367596751145</v>
      </c>
      <c r="BK91" s="2">
        <v>2.5000000000000001E-2</v>
      </c>
      <c r="BL91" s="2">
        <v>0</v>
      </c>
      <c r="BM91" s="2">
        <v>3992.5506104273172</v>
      </c>
      <c r="BN91" s="2">
        <v>4.3829225518010962E-3</v>
      </c>
      <c r="BO91" s="2">
        <v>3.7124153949427557E-2</v>
      </c>
      <c r="BP91" s="2">
        <v>8.3195987853360479E-2</v>
      </c>
      <c r="BQ91" s="2">
        <v>3032.0196738800655</v>
      </c>
      <c r="BR91" s="2">
        <v>-439.36363135344504</v>
      </c>
      <c r="BS91" s="2">
        <v>-2592.6560425266202</v>
      </c>
      <c r="BT91" s="2">
        <v>10.872499870282043</v>
      </c>
      <c r="BU91" s="2">
        <v>2.1541652207060096E-4</v>
      </c>
      <c r="BV91" s="2">
        <v>4.7800489101058018E-5</v>
      </c>
      <c r="BW91" s="2">
        <v>-6.9215723948965044E-4</v>
      </c>
      <c r="BX91" s="2">
        <v>33.262253388217985</v>
      </c>
      <c r="BY91" s="2">
        <v>2.5365758517930792</v>
      </c>
      <c r="BZ91" s="2">
        <v>-14.094326243028318</v>
      </c>
      <c r="CA91" s="2">
        <v>615.04449497928681</v>
      </c>
      <c r="CB91" s="2">
        <v>7.3217155905378517</v>
      </c>
      <c r="CC91" s="2">
        <v>0</v>
      </c>
      <c r="CD91" s="2">
        <v>0.99</v>
      </c>
      <c r="CE91" s="2">
        <v>0.05</v>
      </c>
      <c r="CF91" s="2">
        <v>0</v>
      </c>
      <c r="CG91" s="2">
        <v>6661.578851748247</v>
      </c>
      <c r="CH91" s="2">
        <v>2.8921675391283583E-5</v>
      </c>
      <c r="CI91" s="2">
        <v>1.8032302178618821E-2</v>
      </c>
      <c r="CJ91" s="2">
        <v>4.1474769937724844E-2</v>
      </c>
      <c r="CK91" s="2">
        <v>163.1708442164508</v>
      </c>
      <c r="CL91" s="2">
        <v>1128.6114333640521</v>
      </c>
      <c r="CM91" s="2">
        <v>-1291.782277580503</v>
      </c>
      <c r="CN91" s="2">
        <v>5.4200889468307922</v>
      </c>
      <c r="CO91" s="2">
        <v>5.7264080811434068E-6</v>
      </c>
      <c r="CP91" s="2">
        <v>1.4780662960008612E-4</v>
      </c>
      <c r="CQ91" s="2">
        <v>-1.7201565413872046E-4</v>
      </c>
      <c r="CR91" s="2">
        <v>0.88441340791552647</v>
      </c>
      <c r="CS91" s="2">
        <v>7.8424586886567678</v>
      </c>
      <c r="CT91" s="2">
        <v>-3.5007874222129951</v>
      </c>
      <c r="CU91" s="2">
        <v>185531.71573800512</v>
      </c>
      <c r="CV91" s="2">
        <v>15.028832406262236</v>
      </c>
      <c r="CW91" s="2">
        <v>0</v>
      </c>
    </row>
    <row r="92" spans="1:101" x14ac:dyDescent="0.3">
      <c r="A92" s="2">
        <f t="shared" si="1"/>
        <v>2086</v>
      </c>
      <c r="B92" s="17">
        <f>economy!AX132</f>
        <v>0.16483750668905117</v>
      </c>
      <c r="C92" s="17">
        <f>economy!AY132</f>
        <v>0.05</v>
      </c>
      <c r="D92" s="17">
        <f>economy!AZ132</f>
        <v>0</v>
      </c>
      <c r="E92" s="17">
        <f>economy!BA132</f>
        <v>4041.0922406418936</v>
      </c>
      <c r="F92" s="17">
        <f>economy!BB132</f>
        <v>4.8807449385202652E-3</v>
      </c>
      <c r="G92" s="17">
        <f>economy!BC132</f>
        <v>3.6447240544020071E-2</v>
      </c>
      <c r="H92" s="17">
        <f>economy!BD132</f>
        <v>8.4833131492975014E-2</v>
      </c>
      <c r="I92" s="1">
        <f>economy!BE132</f>
        <v>2202.1329931011965</v>
      </c>
      <c r="J92" s="1">
        <f>economy!BF132</f>
        <v>480.2463086050048</v>
      </c>
      <c r="K92" s="1">
        <f>economy!BG132</f>
        <v>-2682.3793017062012</v>
      </c>
      <c r="L92" s="1">
        <f>economy!BH132</f>
        <v>11.085154629135811</v>
      </c>
      <c r="M92" s="1">
        <f>economy!BI132</f>
        <v>1.5852379817468828E-4</v>
      </c>
      <c r="N92" s="1">
        <f>economy!BJ132</f>
        <v>2.3163227111283469E-4</v>
      </c>
      <c r="O92" s="1">
        <f>economy!BK132</f>
        <v>-7.19666019890439E-4</v>
      </c>
      <c r="P92" s="1">
        <f>economy!BL132</f>
        <v>24.783409730683115</v>
      </c>
      <c r="Q92" s="1">
        <f>economy!BM132</f>
        <v>12.481951115078326</v>
      </c>
      <c r="R92" s="1">
        <f>economy!BN132</f>
        <v>-14.867294666703291</v>
      </c>
      <c r="S92" s="1">
        <f>economy!BO132</f>
        <v>374.37917230793107</v>
      </c>
      <c r="T92" s="1">
        <f>economy!BP132</f>
        <v>15.207124687186456</v>
      </c>
      <c r="U92" s="1">
        <f>economy!BQ132</f>
        <v>0</v>
      </c>
      <c r="V92" s="2">
        <v>0.05</v>
      </c>
      <c r="W92" s="2">
        <v>0.05</v>
      </c>
      <c r="X92" s="2">
        <v>0.05</v>
      </c>
      <c r="Y92" s="2">
        <v>0.05</v>
      </c>
      <c r="Z92" s="2">
        <v>5.9117841914181598E-3</v>
      </c>
      <c r="AA92" s="2">
        <v>3.8912942807193443E-2</v>
      </c>
      <c r="AB92" s="2">
        <v>8.6043536358053563E-2</v>
      </c>
      <c r="AC92" s="2">
        <v>688.68719137227606</v>
      </c>
      <c r="AD92" s="2">
        <v>392.8708278209819</v>
      </c>
      <c r="AE92" s="2">
        <v>-1081.5580191932593</v>
      </c>
      <c r="AF92" s="2">
        <v>11.835076301892359</v>
      </c>
      <c r="AG92" s="2">
        <v>5.5622922681591427E-5</v>
      </c>
      <c r="AH92" s="1">
        <v>2.3770771628034372E-4</v>
      </c>
      <c r="AI92" s="1">
        <v>1.2008634868056721E-4</v>
      </c>
      <c r="AJ92" s="1">
        <v>8.6971263923216817</v>
      </c>
      <c r="AK92" s="1">
        <v>12.809251848617302</v>
      </c>
      <c r="AL92" s="12">
        <v>2.4782144347108801</v>
      </c>
      <c r="AM92" s="2">
        <v>100.09733033787624</v>
      </c>
      <c r="AN92" s="2">
        <v>15.207120623763936</v>
      </c>
      <c r="AO92" s="2">
        <v>6.8773767344027892</v>
      </c>
      <c r="AP92" s="2">
        <v>0.1</v>
      </c>
      <c r="AQ92" s="2">
        <v>0.1</v>
      </c>
      <c r="AR92" s="2">
        <v>0.1</v>
      </c>
      <c r="AS92" s="2">
        <v>0.1</v>
      </c>
      <c r="AT92" s="2">
        <v>1.1823533147201576E-2</v>
      </c>
      <c r="AU92" s="2">
        <v>7.7825629192993753E-2</v>
      </c>
      <c r="AV92" s="2">
        <v>0.17208675385314967</v>
      </c>
      <c r="AW92" s="2">
        <v>1304.5934614115647</v>
      </c>
      <c r="AX92" s="2">
        <v>743.7235224430259</v>
      </c>
      <c r="AY92" s="2">
        <v>-2048.3169838545896</v>
      </c>
      <c r="AZ92" s="2">
        <v>24.985157895730655</v>
      </c>
      <c r="BA92" s="2">
        <v>2.224910693357341E-4</v>
      </c>
      <c r="BB92" s="2">
        <v>9.5082972793133894E-4</v>
      </c>
      <c r="BC92" s="2">
        <v>4.8034999189154126E-4</v>
      </c>
      <c r="BD92" s="2">
        <v>34.780828041280039</v>
      </c>
      <c r="BE92" s="2">
        <v>51.190859995744404</v>
      </c>
      <c r="BF92" s="2">
        <v>9.9084140125913187</v>
      </c>
      <c r="BG92" s="2">
        <v>211.31718907257607</v>
      </c>
      <c r="BH92" s="2">
        <v>32.104022999636662</v>
      </c>
      <c r="BI92" s="2">
        <v>14.518931490248086</v>
      </c>
      <c r="BJ92" s="2">
        <v>0.25142520453877037</v>
      </c>
      <c r="BK92" s="2">
        <v>2.5000000000000001E-2</v>
      </c>
      <c r="BL92" s="2">
        <v>0</v>
      </c>
      <c r="BM92" s="2">
        <v>4017.9245856416546</v>
      </c>
      <c r="BN92" s="2">
        <v>4.2986738874953422E-3</v>
      </c>
      <c r="BO92" s="2">
        <v>3.6682719236593289E-2</v>
      </c>
      <c r="BP92" s="2">
        <v>8.3191715006552536E-2</v>
      </c>
      <c r="BQ92" s="2">
        <v>3055.3636494023049</v>
      </c>
      <c r="BR92" s="2">
        <v>-424.9771486776923</v>
      </c>
      <c r="BS92" s="2">
        <v>-2630.3865007246122</v>
      </c>
      <c r="BT92" s="2">
        <v>10.870672098188347</v>
      </c>
      <c r="BU92" s="2">
        <v>2.1431113256269415E-4</v>
      </c>
      <c r="BV92" s="2">
        <v>4.8851407123893311E-5</v>
      </c>
      <c r="BW92" s="2">
        <v>-6.9208614457314606E-4</v>
      </c>
      <c r="BX92" s="2">
        <v>33.502727699168631</v>
      </c>
      <c r="BY92" s="2">
        <v>2.6330772141503971</v>
      </c>
      <c r="BZ92" s="2">
        <v>-14.297034570439164</v>
      </c>
      <c r="CA92" s="2">
        <v>635.81491113144375</v>
      </c>
      <c r="CB92" s="2">
        <v>7.4085784290387213</v>
      </c>
      <c r="CC92" s="2">
        <v>0</v>
      </c>
      <c r="CD92" s="2">
        <v>0.99</v>
      </c>
      <c r="CE92" s="2">
        <v>0.05</v>
      </c>
      <c r="CF92" s="2">
        <v>0</v>
      </c>
      <c r="CG92" s="2">
        <v>6720.4367785249215</v>
      </c>
      <c r="CH92" s="2">
        <v>2.838744951114462E-5</v>
      </c>
      <c r="CI92" s="2">
        <v>1.7751137807309619E-2</v>
      </c>
      <c r="CJ92" s="2">
        <v>4.1317244404090077E-2</v>
      </c>
      <c r="CK92" s="2">
        <v>162.78421187023451</v>
      </c>
      <c r="CL92" s="2">
        <v>1142.8726429447925</v>
      </c>
      <c r="CM92" s="2">
        <v>-1305.6568548150276</v>
      </c>
      <c r="CN92" s="2">
        <v>5.3988773508609533</v>
      </c>
      <c r="CO92" s="2">
        <v>5.6206344184776607E-6</v>
      </c>
      <c r="CP92" s="2">
        <v>1.4600108872768648E-4</v>
      </c>
      <c r="CQ92" s="2">
        <v>-1.7071146851473123E-4</v>
      </c>
      <c r="CR92" s="2">
        <v>0.87886459509043346</v>
      </c>
      <c r="CS92" s="2">
        <v>7.86840680377132</v>
      </c>
      <c r="CT92" s="2">
        <v>-3.5245406107285997</v>
      </c>
      <c r="CU92" s="2">
        <v>188283.5080077904</v>
      </c>
      <c r="CV92" s="2">
        <v>15.207130408952683</v>
      </c>
      <c r="CW92" s="2">
        <v>0</v>
      </c>
    </row>
    <row r="93" spans="1:101" x14ac:dyDescent="0.3">
      <c r="A93" s="2">
        <f t="shared" si="1"/>
        <v>2087</v>
      </c>
      <c r="B93" s="17">
        <f>economy!AX133</f>
        <v>0.1670974451707741</v>
      </c>
      <c r="C93" s="17">
        <f>economy!AY133</f>
        <v>0.05</v>
      </c>
      <c r="D93" s="17">
        <f>economy!AZ133</f>
        <v>0</v>
      </c>
      <c r="E93" s="17">
        <f>economy!BA133</f>
        <v>4066.8408422039029</v>
      </c>
      <c r="F93" s="17">
        <f>economy!BB133</f>
        <v>4.7951509827392378E-3</v>
      </c>
      <c r="G93" s="17">
        <f>economy!BC133</f>
        <v>3.6008263302669041E-2</v>
      </c>
      <c r="H93" s="17">
        <f>economy!BD133</f>
        <v>8.4815569716721967E-2</v>
      </c>
      <c r="I93" s="1">
        <f>economy!BE133</f>
        <v>2222.9460256099178</v>
      </c>
      <c r="J93" s="1">
        <f>economy!BF133</f>
        <v>497.60739574020056</v>
      </c>
      <c r="K93" s="1">
        <f>economy!BG133</f>
        <v>-2720.5534213501182</v>
      </c>
      <c r="L93" s="1">
        <f>economy!BH133</f>
        <v>11.08159248814923</v>
      </c>
      <c r="M93" s="1">
        <f>economy!BI133</f>
        <v>1.5795214839004417E-4</v>
      </c>
      <c r="N93" s="1">
        <f>economy!BJ133</f>
        <v>2.3042313041925623E-4</v>
      </c>
      <c r="O93" s="1">
        <f>economy!BK133</f>
        <v>-7.1936808663721266E-4</v>
      </c>
      <c r="P93" s="1">
        <f>economy!BL133</f>
        <v>24.997679188349295</v>
      </c>
      <c r="Q93" s="1">
        <f>economy!BM133</f>
        <v>12.609889454204417</v>
      </c>
      <c r="R93" s="1">
        <f>economy!BN133</f>
        <v>-15.074032178821081</v>
      </c>
      <c r="S93" s="1">
        <f>economy!BO133</f>
        <v>386.16214585501706</v>
      </c>
      <c r="T93" s="1">
        <f>economy!BP133</f>
        <v>15.387568674171284</v>
      </c>
      <c r="U93" s="1">
        <f>economy!BQ133</f>
        <v>0</v>
      </c>
      <c r="V93" s="2">
        <v>0.05</v>
      </c>
      <c r="W93" s="2">
        <v>0.05</v>
      </c>
      <c r="X93" s="2">
        <v>0.05</v>
      </c>
      <c r="Y93" s="2">
        <v>0.05</v>
      </c>
      <c r="Z93" s="2">
        <v>5.8273219523207838E-3</v>
      </c>
      <c r="AA93" s="2">
        <v>3.8469497030984325E-2</v>
      </c>
      <c r="AB93" s="2">
        <v>8.6082171117936188E-2</v>
      </c>
      <c r="AC93" s="2">
        <v>688.28134909686673</v>
      </c>
      <c r="AD93" s="2">
        <v>410.07238825687597</v>
      </c>
      <c r="AE93" s="2">
        <v>-1098.3537373537431</v>
      </c>
      <c r="AF93" s="2">
        <v>11.839037422540994</v>
      </c>
      <c r="AG93" s="2">
        <v>5.4877451409607871E-5</v>
      </c>
      <c r="AH93" s="1">
        <v>2.367047501281521E-4</v>
      </c>
      <c r="AI93" s="1">
        <v>1.1980769274159704E-4</v>
      </c>
      <c r="AJ93" s="1">
        <v>8.6860752994792989</v>
      </c>
      <c r="AK93" s="1">
        <v>12.953559921704574</v>
      </c>
      <c r="AL93" s="12">
        <v>2.5078840918253791</v>
      </c>
      <c r="AM93" s="2">
        <v>101.58214630501058</v>
      </c>
      <c r="AN93" s="2">
        <v>15.387564611262698</v>
      </c>
      <c r="AO93" s="2">
        <v>6.8765908600986707</v>
      </c>
      <c r="AP93" s="2">
        <v>0.1</v>
      </c>
      <c r="AQ93" s="2">
        <v>0.1</v>
      </c>
      <c r="AR93" s="2">
        <v>0.1</v>
      </c>
      <c r="AS93" s="2">
        <v>0.1</v>
      </c>
      <c r="AT93" s="2">
        <v>1.1654590526337754E-2</v>
      </c>
      <c r="AU93" s="2">
        <v>7.6938605536176291E-2</v>
      </c>
      <c r="AV93" s="2">
        <v>0.17216377498784868</v>
      </c>
      <c r="AW93" s="2">
        <v>1303.8286526044992</v>
      </c>
      <c r="AX93" s="2">
        <v>776.29347063554303</v>
      </c>
      <c r="AY93" s="2">
        <v>-2080.1221232400421</v>
      </c>
      <c r="AZ93" s="2">
        <v>24.993479832929996</v>
      </c>
      <c r="BA93" s="2">
        <v>2.1950886249309492E-4</v>
      </c>
      <c r="BB93" s="2">
        <v>9.4681720853839225E-4</v>
      </c>
      <c r="BC93" s="2">
        <v>4.7923895795031488E-4</v>
      </c>
      <c r="BD93" s="2">
        <v>34.736679668326474</v>
      </c>
      <c r="BE93" s="2">
        <v>51.767707411809297</v>
      </c>
      <c r="BF93" s="2">
        <v>10.027130312528204</v>
      </c>
      <c r="BG93" s="2">
        <v>214.4518057193705</v>
      </c>
      <c r="BH93" s="2">
        <v>32.484965978722009</v>
      </c>
      <c r="BI93" s="2">
        <v>14.517269869747011</v>
      </c>
      <c r="BJ93" s="2">
        <v>0.25500053147529544</v>
      </c>
      <c r="BK93" s="2">
        <v>2.5000000000000001E-2</v>
      </c>
      <c r="BL93" s="2">
        <v>0</v>
      </c>
      <c r="BM93" s="2">
        <v>4042.9692818833196</v>
      </c>
      <c r="BN93" s="2">
        <v>4.2151420246644778E-3</v>
      </c>
      <c r="BO93" s="2">
        <v>3.6243521803830246E-2</v>
      </c>
      <c r="BP93" s="2">
        <v>8.3180498058365401E-2</v>
      </c>
      <c r="BQ93" s="2">
        <v>3078.5028297712302</v>
      </c>
      <c r="BR93" s="2">
        <v>-410.48915213559604</v>
      </c>
      <c r="BS93" s="2">
        <v>-2668.0136776356344</v>
      </c>
      <c r="BT93" s="2">
        <v>10.867963438803494</v>
      </c>
      <c r="BU93" s="2">
        <v>2.1319594907784966E-4</v>
      </c>
      <c r="BV93" s="2">
        <v>4.9858321744679384E-5</v>
      </c>
      <c r="BW93" s="2">
        <v>-6.9189952572377327E-4</v>
      </c>
      <c r="BX93" s="2">
        <v>33.738225378203964</v>
      </c>
      <c r="BY93" s="2">
        <v>2.7291333430386615</v>
      </c>
      <c r="BZ93" s="2">
        <v>-14.497937551385867</v>
      </c>
      <c r="CA93" s="2">
        <v>657.47166684604588</v>
      </c>
      <c r="CB93" s="2">
        <v>7.4964868877994624</v>
      </c>
      <c r="CC93" s="2">
        <v>0</v>
      </c>
      <c r="CD93" s="2">
        <v>0.99</v>
      </c>
      <c r="CE93" s="2">
        <v>0.05</v>
      </c>
      <c r="CF93" s="2">
        <v>0</v>
      </c>
      <c r="CG93" s="2">
        <v>6778.9100499292317</v>
      </c>
      <c r="CH93" s="2">
        <v>2.7860078210194429E-5</v>
      </c>
      <c r="CI93" s="2">
        <v>1.7472458614602632E-2</v>
      </c>
      <c r="CJ93" s="2">
        <v>4.1155831450890475E-2</v>
      </c>
      <c r="CK93" s="2">
        <v>162.37766539987555</v>
      </c>
      <c r="CL93" s="2">
        <v>1156.9477337553544</v>
      </c>
      <c r="CM93" s="2">
        <v>-1319.3253991552292</v>
      </c>
      <c r="CN93" s="2">
        <v>5.377175209900285</v>
      </c>
      <c r="CO93" s="2">
        <v>5.5162178672227099E-6</v>
      </c>
      <c r="CP93" s="2">
        <v>1.4419590514212619E-4</v>
      </c>
      <c r="CQ93" s="2">
        <v>-1.6938024624141057E-4</v>
      </c>
      <c r="CR93" s="2">
        <v>0.8731454430108152</v>
      </c>
      <c r="CS93" s="2">
        <v>7.8919731813461347</v>
      </c>
      <c r="CT93" s="2">
        <v>-3.5471219150646487</v>
      </c>
      <c r="CU93" s="2">
        <v>191076.40034741064</v>
      </c>
      <c r="CV93" s="2">
        <v>15.387574606719353</v>
      </c>
      <c r="CW93" s="2">
        <v>0</v>
      </c>
    </row>
    <row r="94" spans="1:101" x14ac:dyDescent="0.3">
      <c r="A94" s="2">
        <f t="shared" si="1"/>
        <v>2088</v>
      </c>
      <c r="B94" s="17">
        <f>economy!AX134</f>
        <v>0.16940556696702819</v>
      </c>
      <c r="C94" s="17">
        <f>economy!AY134</f>
        <v>0.05</v>
      </c>
      <c r="D94" s="17">
        <f>economy!AZ134</f>
        <v>0</v>
      </c>
      <c r="E94" s="17">
        <f>economy!BA134</f>
        <v>4092.2842280207697</v>
      </c>
      <c r="F94" s="17">
        <f>economy!BB134</f>
        <v>4.7104013098022996E-3</v>
      </c>
      <c r="G94" s="17">
        <f>economy!BC134</f>
        <v>3.5571841936848286E-2</v>
      </c>
      <c r="H94" s="17">
        <f>economy!BD134</f>
        <v>8.479147021430665E-2</v>
      </c>
      <c r="I94" s="1">
        <f>economy!BE134</f>
        <v>2243.7065797193864</v>
      </c>
      <c r="J94" s="1">
        <f>economy!BF134</f>
        <v>514.91383955283891</v>
      </c>
      <c r="K94" s="1">
        <f>economy!BG134</f>
        <v>-2758.6204192722253</v>
      </c>
      <c r="L94" s="1">
        <f>economy!BH134</f>
        <v>11.077202850558068</v>
      </c>
      <c r="M94" s="1">
        <f>economy!BI134</f>
        <v>1.5737485285591943E-4</v>
      </c>
      <c r="N94" s="1">
        <f>economy!BJ134</f>
        <v>2.2918282549047101E-4</v>
      </c>
      <c r="O94" s="1">
        <f>economy!BK134</f>
        <v>-7.1895934211036502E-4</v>
      </c>
      <c r="P94" s="1">
        <f>economy!BL134</f>
        <v>25.209414041698842</v>
      </c>
      <c r="Q94" s="1">
        <f>economy!BM134</f>
        <v>12.735016202248895</v>
      </c>
      <c r="R94" s="1">
        <f>economy!BN134</f>
        <v>-15.278898985984991</v>
      </c>
      <c r="S94" s="1">
        <f>economy!BO134</f>
        <v>398.38215597522634</v>
      </c>
      <c r="T94" s="1">
        <f>economy!BP134</f>
        <v>15.570184515920973</v>
      </c>
      <c r="U94" s="1">
        <f>economy!BQ134</f>
        <v>0</v>
      </c>
      <c r="V94" s="2">
        <v>0.05</v>
      </c>
      <c r="W94" s="2">
        <v>0.05</v>
      </c>
      <c r="X94" s="2">
        <v>0.05</v>
      </c>
      <c r="Y94" s="2">
        <v>0.05</v>
      </c>
      <c r="Z94" s="2">
        <v>5.7436218225021688E-3</v>
      </c>
      <c r="AA94" s="2">
        <v>3.8028140687547722E-2</v>
      </c>
      <c r="AB94" s="2">
        <v>8.6114079932562357E-2</v>
      </c>
      <c r="AC94" s="2">
        <v>687.77437985547033</v>
      </c>
      <c r="AD94" s="2">
        <v>427.25016202726113</v>
      </c>
      <c r="AE94" s="2">
        <v>-1115.0245418827303</v>
      </c>
      <c r="AF94" s="2">
        <v>11.842100258830177</v>
      </c>
      <c r="AG94" s="2">
        <v>5.4137299061029379E-5</v>
      </c>
      <c r="AH94" s="1">
        <v>2.3566745846028499E-4</v>
      </c>
      <c r="AI94" s="1">
        <v>1.1957732306244967E-4</v>
      </c>
      <c r="AJ94" s="1">
        <v>8.6732049752267333</v>
      </c>
      <c r="AK94" s="1">
        <v>13.095253071046756</v>
      </c>
      <c r="AL94" s="12">
        <v>2.538523980442895</v>
      </c>
      <c r="AM94" s="2">
        <v>103.08913630451431</v>
      </c>
      <c r="AN94" s="2">
        <v>15.570180456795068</v>
      </c>
      <c r="AO94" s="2">
        <v>6.8758211596198677</v>
      </c>
      <c r="AP94" s="2">
        <v>0.1</v>
      </c>
      <c r="AQ94" s="2">
        <v>0.1</v>
      </c>
      <c r="AR94" s="2">
        <v>0.1</v>
      </c>
      <c r="AS94" s="2">
        <v>0.10000000000000002</v>
      </c>
      <c r="AT94" s="2">
        <v>1.1487173610487178E-2</v>
      </c>
      <c r="AU94" s="2">
        <v>7.60557703095842E-2</v>
      </c>
      <c r="AV94" s="2">
        <v>0.17222735835977521</v>
      </c>
      <c r="AW94" s="2">
        <v>1302.8722253192022</v>
      </c>
      <c r="AX94" s="2">
        <v>808.81841381302024</v>
      </c>
      <c r="AY94" s="2">
        <v>-2111.6906391322227</v>
      </c>
      <c r="AZ94" s="2">
        <v>24.999907440356498</v>
      </c>
      <c r="BA94" s="2">
        <v>2.1654795645399628E-4</v>
      </c>
      <c r="BB94" s="2">
        <v>9.4266738645326122E-4</v>
      </c>
      <c r="BC94" s="2">
        <v>4.7832087043686144E-4</v>
      </c>
      <c r="BD94" s="2">
        <v>34.685257818237957</v>
      </c>
      <c r="BE94" s="2">
        <v>52.334114209075061</v>
      </c>
      <c r="BF94" s="2">
        <v>10.149722275049976</v>
      </c>
      <c r="BG94" s="2">
        <v>217.63323414501994</v>
      </c>
      <c r="BH94" s="2">
        <v>32.870494031675236</v>
      </c>
      <c r="BI94" s="2">
        <v>14.515642391804455</v>
      </c>
      <c r="BJ94" s="2">
        <v>0.25866674199917961</v>
      </c>
      <c r="BK94" s="2">
        <v>2.5000000000000001E-2</v>
      </c>
      <c r="BL94" s="2">
        <v>0</v>
      </c>
      <c r="BM94" s="2">
        <v>4067.682772342423</v>
      </c>
      <c r="BN94" s="2">
        <v>4.1323214676035119E-3</v>
      </c>
      <c r="BO94" s="2">
        <v>3.5806616114039375E-2</v>
      </c>
      <c r="BP94" s="2">
        <v>8.3162362027686829E-2</v>
      </c>
      <c r="BQ94" s="2">
        <v>3101.4346360051227</v>
      </c>
      <c r="BR94" s="2">
        <v>-395.90984426095088</v>
      </c>
      <c r="BS94" s="2">
        <v>-2705.5247917441729</v>
      </c>
      <c r="BT94" s="2">
        <v>10.864376764795066</v>
      </c>
      <c r="BU94" s="2">
        <v>2.1207121811249205E-4</v>
      </c>
      <c r="BV94" s="2">
        <v>5.0821704816378485E-5</v>
      </c>
      <c r="BW94" s="2">
        <v>-6.9159784580240485E-4</v>
      </c>
      <c r="BX94" s="2">
        <v>33.968671844168377</v>
      </c>
      <c r="BY94" s="2">
        <v>2.8246675970299226</v>
      </c>
      <c r="BZ94" s="2">
        <v>-14.696920342001203</v>
      </c>
      <c r="CA94" s="2">
        <v>680.06638971166467</v>
      </c>
      <c r="CB94" s="2">
        <v>7.585453432819131</v>
      </c>
      <c r="CC94" s="2">
        <v>0</v>
      </c>
      <c r="CD94" s="2">
        <v>0.99</v>
      </c>
      <c r="CE94" s="2">
        <v>0.05</v>
      </c>
      <c r="CF94" s="2">
        <v>0</v>
      </c>
      <c r="CG94" s="2">
        <v>6836.994720535673</v>
      </c>
      <c r="CH94" s="2">
        <v>2.7339560523035319E-5</v>
      </c>
      <c r="CI94" s="2">
        <v>1.7196294282615501E-2</v>
      </c>
      <c r="CJ94" s="2">
        <v>4.0990602613195419E-2</v>
      </c>
      <c r="CK94" s="2">
        <v>161.95160085165875</v>
      </c>
      <c r="CL94" s="2">
        <v>1170.8305527754603</v>
      </c>
      <c r="CM94" s="2">
        <v>-1332.7821536271188</v>
      </c>
      <c r="CN94" s="2">
        <v>5.3549915895076898</v>
      </c>
      <c r="CO94" s="2">
        <v>5.4131582384040343E-6</v>
      </c>
      <c r="CP94" s="2">
        <v>1.4239168912072355E-4</v>
      </c>
      <c r="CQ94" s="2">
        <v>-1.6802295025929038E-4</v>
      </c>
      <c r="CR94" s="2">
        <v>0.86726143565678038</v>
      </c>
      <c r="CS94" s="2">
        <v>7.9131556857989249</v>
      </c>
      <c r="CT94" s="2">
        <v>-3.568518611659584</v>
      </c>
      <c r="CU94" s="2">
        <v>193911.00559739472</v>
      </c>
      <c r="CV94" s="2">
        <v>15.570190593101476</v>
      </c>
      <c r="CW94" s="2">
        <v>0</v>
      </c>
    </row>
    <row r="95" spans="1:101" x14ac:dyDescent="0.3">
      <c r="A95" s="2">
        <f t="shared" si="1"/>
        <v>2089</v>
      </c>
      <c r="B95" s="17">
        <f>economy!AX135</f>
        <v>0.17176334307514138</v>
      </c>
      <c r="C95" s="17">
        <f>economy!AY135</f>
        <v>0.05</v>
      </c>
      <c r="D95" s="17">
        <f>economy!AZ135</f>
        <v>0</v>
      </c>
      <c r="E95" s="17">
        <f>economy!BA135</f>
        <v>4117.4220295073128</v>
      </c>
      <c r="F95" s="17">
        <f>economy!BB135</f>
        <v>4.6264970051189489E-3</v>
      </c>
      <c r="G95" s="17">
        <f>economy!BC135</f>
        <v>3.5138033341991712E-2</v>
      </c>
      <c r="H95" s="17">
        <f>economy!BD135</f>
        <v>8.476089179642253E-2</v>
      </c>
      <c r="I95" s="1">
        <f>economy!BE135</f>
        <v>2264.4131562390439</v>
      </c>
      <c r="J95" s="1">
        <f>economy!BF135</f>
        <v>532.15587023587796</v>
      </c>
      <c r="K95" s="1">
        <f>economy!BG135</f>
        <v>-2796.5690264749219</v>
      </c>
      <c r="L95" s="1">
        <f>economy!BH135</f>
        <v>11.071992982350414</v>
      </c>
      <c r="M95" s="1">
        <f>economy!BI135</f>
        <v>1.5679207101143461E-4</v>
      </c>
      <c r="N95" s="1">
        <f>economy!BJ135</f>
        <v>2.2791219470562506E-4</v>
      </c>
      <c r="O95" s="1">
        <f>economy!BK135</f>
        <v>-7.1844087781248469E-4</v>
      </c>
      <c r="P95" s="1">
        <f>economy!BL135</f>
        <v>25.418568239825237</v>
      </c>
      <c r="Q95" s="1">
        <f>economy!BM135</f>
        <v>12.857261986109178</v>
      </c>
      <c r="R95" s="1">
        <f>economy!BN135</f>
        <v>-15.48179631789443</v>
      </c>
      <c r="S95" s="1">
        <f>economy!BO135</f>
        <v>411.05884798992031</v>
      </c>
      <c r="T95" s="1">
        <f>economy!BP135</f>
        <v>15.754998116412549</v>
      </c>
      <c r="U95" s="1">
        <f>economy!BQ135</f>
        <v>0</v>
      </c>
      <c r="V95" s="2">
        <v>0.05</v>
      </c>
      <c r="W95" s="2">
        <v>0.05</v>
      </c>
      <c r="X95" s="2">
        <v>0.05</v>
      </c>
      <c r="Y95" s="2">
        <v>0.05</v>
      </c>
      <c r="Z95" s="2">
        <v>5.6606890428526294E-3</v>
      </c>
      <c r="AA95" s="2">
        <v>3.758894080896192E-2</v>
      </c>
      <c r="AB95" s="2">
        <v>8.6139309078030107E-2</v>
      </c>
      <c r="AC95" s="2">
        <v>687.1674939636348</v>
      </c>
      <c r="AD95" s="2">
        <v>444.39408168038437</v>
      </c>
      <c r="AE95" s="2">
        <v>-1131.5615756440191</v>
      </c>
      <c r="AF95" s="2">
        <v>11.844270786595592</v>
      </c>
      <c r="AG95" s="2">
        <v>5.340255038453912E-5</v>
      </c>
      <c r="AH95" s="1">
        <v>2.3459656097565498E-4</v>
      </c>
      <c r="AI95" s="1">
        <v>1.1939503393626125E-4</v>
      </c>
      <c r="AJ95" s="1">
        <v>8.6585406354269221</v>
      </c>
      <c r="AK95" s="1">
        <v>13.23424910141344</v>
      </c>
      <c r="AL95" s="12">
        <v>2.5701682708789177</v>
      </c>
      <c r="AM95" s="2">
        <v>104.61863120312671</v>
      </c>
      <c r="AN95" s="2">
        <v>15.754994064333536</v>
      </c>
      <c r="AO95" s="2">
        <v>6.8750672099461285</v>
      </c>
      <c r="AP95" s="2">
        <v>0.1</v>
      </c>
      <c r="AQ95" s="2">
        <v>0.1</v>
      </c>
      <c r="AR95" s="2">
        <v>0.1</v>
      </c>
      <c r="AS95" s="2">
        <v>0.1</v>
      </c>
      <c r="AT95" s="2">
        <v>1.1321292864591685E-2</v>
      </c>
      <c r="AU95" s="2">
        <v>7.5177257547898904E-2</v>
      </c>
      <c r="AV95" s="2">
        <v>0.17227759704060402</v>
      </c>
      <c r="AW95" s="2">
        <v>1301.7264705241769</v>
      </c>
      <c r="AX95" s="2">
        <v>841.27930053835587</v>
      </c>
      <c r="AY95" s="2">
        <v>-2143.0057710625333</v>
      </c>
      <c r="AZ95" s="2">
        <v>25.00445341480243</v>
      </c>
      <c r="BA95" s="2">
        <v>2.1360869007924831E-4</v>
      </c>
      <c r="BB95" s="2">
        <v>9.3838314571566587E-4</v>
      </c>
      <c r="BC95" s="2">
        <v>4.7759489660360735E-4</v>
      </c>
      <c r="BD95" s="2">
        <v>34.626663381475176</v>
      </c>
      <c r="BE95" s="2">
        <v>52.889752173948899</v>
      </c>
      <c r="BF95" s="2">
        <v>10.276326089870366</v>
      </c>
      <c r="BG95" s="2">
        <v>220.8621728442871</v>
      </c>
      <c r="BH95" s="2">
        <v>33.260661841609398</v>
      </c>
      <c r="BI95" s="2">
        <v>14.514048166639535</v>
      </c>
      <c r="BJ95" s="2">
        <v>0.26242813394074088</v>
      </c>
      <c r="BK95" s="2">
        <v>2.5000000000000001E-2</v>
      </c>
      <c r="BL95" s="2">
        <v>0</v>
      </c>
      <c r="BM95" s="2">
        <v>4092.0630634009199</v>
      </c>
      <c r="BN95" s="2">
        <v>4.0502058177547644E-3</v>
      </c>
      <c r="BO95" s="2">
        <v>3.5372054968608908E-2</v>
      </c>
      <c r="BP95" s="2">
        <v>8.3137333253195653E-2</v>
      </c>
      <c r="BQ95" s="2">
        <v>3124.1564042669174</v>
      </c>
      <c r="BR95" s="2">
        <v>-381.24932270588113</v>
      </c>
      <c r="BS95" s="2">
        <v>-2742.9070815610371</v>
      </c>
      <c r="BT95" s="2">
        <v>10.859915135469633</v>
      </c>
      <c r="BU95" s="2">
        <v>2.1093717424924561E-4</v>
      </c>
      <c r="BV95" s="2">
        <v>5.1742047572815553E-5</v>
      </c>
      <c r="BW95" s="2">
        <v>-6.9118161804529097E-4</v>
      </c>
      <c r="BX95" s="2">
        <v>34.193993348786449</v>
      </c>
      <c r="BY95" s="2">
        <v>2.9196045150912595</v>
      </c>
      <c r="BZ95" s="2">
        <v>-14.893869065115771</v>
      </c>
      <c r="CA95" s="2">
        <v>703.65492322954958</v>
      </c>
      <c r="CB95" s="2">
        <v>7.6754906840352612</v>
      </c>
      <c r="CC95" s="2">
        <v>0</v>
      </c>
      <c r="CD95" s="2">
        <v>0.99</v>
      </c>
      <c r="CE95" s="2">
        <v>0.05</v>
      </c>
      <c r="CF95" s="2">
        <v>0</v>
      </c>
      <c r="CG95" s="2">
        <v>6894.6870412653798</v>
      </c>
      <c r="CH95" s="2">
        <v>2.6825893278550692E-5</v>
      </c>
      <c r="CI95" s="2">
        <v>1.6922673258543745E-2</v>
      </c>
      <c r="CJ95" s="2">
        <v>4.0821631204934511E-2</v>
      </c>
      <c r="CK95" s="2">
        <v>161.50641445227012</v>
      </c>
      <c r="CL95" s="2">
        <v>1184.515133686298</v>
      </c>
      <c r="CM95" s="2">
        <v>-1346.0215481385678</v>
      </c>
      <c r="CN95" s="2">
        <v>5.3323357913862353</v>
      </c>
      <c r="CO95" s="2">
        <v>5.3114549062980196E-6</v>
      </c>
      <c r="CP95" s="2">
        <v>1.4058904556389434E-4</v>
      </c>
      <c r="CQ95" s="2">
        <v>-1.6664055742316835E-4</v>
      </c>
      <c r="CR95" s="2">
        <v>0.86121810263438192</v>
      </c>
      <c r="CS95" s="2">
        <v>7.9319545761135135</v>
      </c>
      <c r="CT95" s="2">
        <v>-3.5887194385581989</v>
      </c>
      <c r="CU95" s="2">
        <v>196787.94583490488</v>
      </c>
      <c r="CV95" s="2">
        <v>15.755004277158459</v>
      </c>
      <c r="CW95" s="2">
        <v>0</v>
      </c>
    </row>
    <row r="96" spans="1:101" x14ac:dyDescent="0.3">
      <c r="A96" s="2">
        <f t="shared" si="1"/>
        <v>2090</v>
      </c>
      <c r="B96" s="17">
        <f>economy!AX136</f>
        <v>0.17417230925401214</v>
      </c>
      <c r="C96" s="17">
        <f>economy!AY136</f>
        <v>0.05</v>
      </c>
      <c r="D96" s="17">
        <f>economy!AZ136</f>
        <v>0</v>
      </c>
      <c r="E96" s="17">
        <f>economy!BA136</f>
        <v>4142.2539435475219</v>
      </c>
      <c r="F96" s="17">
        <f>economy!BB136</f>
        <v>4.5434387904739826E-3</v>
      </c>
      <c r="G96" s="17">
        <f>economy!BC136</f>
        <v>3.4706893064918053E-2</v>
      </c>
      <c r="H96" s="17">
        <f>economy!BD136</f>
        <v>8.4723896354157835E-2</v>
      </c>
      <c r="I96" s="1">
        <f>economy!BE136</f>
        <v>2285.0642523165616</v>
      </c>
      <c r="J96" s="1">
        <f>economy!BF136</f>
        <v>549.32387281962588</v>
      </c>
      <c r="K96" s="1">
        <f>economy!BG136</f>
        <v>-2834.3881251361872</v>
      </c>
      <c r="L96" s="1">
        <f>economy!BH136</f>
        <v>11.065970564928396</v>
      </c>
      <c r="M96" s="1">
        <f>economy!BI136</f>
        <v>1.5620396161394355E-4</v>
      </c>
      <c r="N96" s="1">
        <f>economy!BJ136</f>
        <v>2.2661208802721486E-4</v>
      </c>
      <c r="O96" s="1">
        <f>economy!BK136</f>
        <v>-7.1781386134300797E-4</v>
      </c>
      <c r="P96" s="1">
        <f>economy!BL136</f>
        <v>25.625097331963662</v>
      </c>
      <c r="Q96" s="1">
        <f>economy!BM136</f>
        <v>12.976560555083879</v>
      </c>
      <c r="R96" s="1">
        <f>economy!BN136</f>
        <v>-15.682627781169815</v>
      </c>
      <c r="S96" s="1">
        <f>economy!BO136</f>
        <v>424.21296650272126</v>
      </c>
      <c r="T96" s="1">
        <f>economy!BP136</f>
        <v>15.942035699118724</v>
      </c>
      <c r="U96" s="1">
        <f>economy!BQ136</f>
        <v>0</v>
      </c>
      <c r="V96" s="2">
        <v>0.05</v>
      </c>
      <c r="W96" s="2">
        <v>0.05</v>
      </c>
      <c r="X96" s="2">
        <v>0.05</v>
      </c>
      <c r="Y96" s="2">
        <v>5.000000000000001E-2</v>
      </c>
      <c r="Z96" s="2">
        <v>5.5785286215186865E-3</v>
      </c>
      <c r="AA96" s="2">
        <v>3.7151963438930805E-2</v>
      </c>
      <c r="AB96" s="2">
        <v>8.6157908838652944E-2</v>
      </c>
      <c r="AC96" s="2">
        <v>686.46192891943372</v>
      </c>
      <c r="AD96" s="2">
        <v>461.49419771625969</v>
      </c>
      <c r="AE96" s="2">
        <v>-1147.9561266356934</v>
      </c>
      <c r="AF96" s="2">
        <v>11.845555545515186</v>
      </c>
      <c r="AG96" s="2">
        <v>5.2673288057076559E-5</v>
      </c>
      <c r="AH96" s="1">
        <v>2.3349279565254295E-4</v>
      </c>
      <c r="AI96" s="1">
        <v>1.1926056284156637E-4</v>
      </c>
      <c r="AJ96" s="1">
        <v>8.6421085769998136</v>
      </c>
      <c r="AK96" s="1">
        <v>13.370468759497012</v>
      </c>
      <c r="AL96" s="12">
        <v>2.6028499214468317</v>
      </c>
      <c r="AM96" s="2">
        <v>106.17096683722292</v>
      </c>
      <c r="AN96" s="2">
        <v>15.942031657339626</v>
      </c>
      <c r="AO96" s="2">
        <v>6.874328604991006</v>
      </c>
      <c r="AP96" s="2">
        <v>0.1</v>
      </c>
      <c r="AQ96" s="2">
        <v>0.1</v>
      </c>
      <c r="AR96" s="2">
        <v>0.1</v>
      </c>
      <c r="AS96" s="2">
        <v>0.1</v>
      </c>
      <c r="AT96" s="2">
        <v>1.1156958284803179E-2</v>
      </c>
      <c r="AU96" s="2">
        <v>7.4303199285738947E-2</v>
      </c>
      <c r="AV96" s="2">
        <v>0.17231459207901456</v>
      </c>
      <c r="AW96" s="2">
        <v>1300.3937308085642</v>
      </c>
      <c r="AX96" s="2">
        <v>873.65730307720639</v>
      </c>
      <c r="AY96" s="2">
        <v>-2174.0510338857703</v>
      </c>
      <c r="AZ96" s="2">
        <v>25.007131637570119</v>
      </c>
      <c r="BA96" s="2">
        <v>2.1069139387917981E-4</v>
      </c>
      <c r="BB96" s="2">
        <v>9.3396744330515535E-4</v>
      </c>
      <c r="BC96" s="2">
        <v>4.7705997724457319E-4</v>
      </c>
      <c r="BD96" s="2">
        <v>34.561001563573043</v>
      </c>
      <c r="BE96" s="2">
        <v>53.434304835652824</v>
      </c>
      <c r="BF96" s="2">
        <v>10.40707310383322</v>
      </c>
      <c r="BG96" s="2">
        <v>224.13933080338009</v>
      </c>
      <c r="BH96" s="2">
        <v>33.655524766037573</v>
      </c>
      <c r="BI96" s="2">
        <v>14.512486340160411</v>
      </c>
      <c r="BJ96" s="2">
        <v>0.26628933404856264</v>
      </c>
      <c r="BK96" s="2">
        <v>2.5000000000000001E-2</v>
      </c>
      <c r="BL96" s="2">
        <v>0</v>
      </c>
      <c r="BM96" s="2">
        <v>4116.1080745706886</v>
      </c>
      <c r="BN96" s="2">
        <v>3.9687876899043026E-3</v>
      </c>
      <c r="BO96" s="2">
        <v>3.4939889363681205E-2</v>
      </c>
      <c r="BP96" s="2">
        <v>8.3105439008155133E-2</v>
      </c>
      <c r="BQ96" s="2">
        <v>3146.6653673528026</v>
      </c>
      <c r="BR96" s="2">
        <v>-366.51756647142821</v>
      </c>
      <c r="BS96" s="2">
        <v>-2780.1478008813751</v>
      </c>
      <c r="BT96" s="2">
        <v>10.85458174567796</v>
      </c>
      <c r="BU96" s="2">
        <v>2.0979403861219638E-4</v>
      </c>
      <c r="BV96" s="2">
        <v>5.2619859943777746E-5</v>
      </c>
      <c r="BW96" s="2">
        <v>-6.9065139927381911E-4</v>
      </c>
      <c r="BX96" s="2">
        <v>34.414116648452897</v>
      </c>
      <c r="BY96" s="2">
        <v>3.0138699211502695</v>
      </c>
      <c r="BZ96" s="2">
        <v>-15.088670784866846</v>
      </c>
      <c r="CA96" s="2">
        <v>728.29780030434551</v>
      </c>
      <c r="CB96" s="2">
        <v>7.7666114170362262</v>
      </c>
      <c r="CC96" s="2">
        <v>0</v>
      </c>
      <c r="CD96" s="2">
        <v>0.99</v>
      </c>
      <c r="CE96" s="2">
        <v>0.05</v>
      </c>
      <c r="CF96" s="2">
        <v>0</v>
      </c>
      <c r="CG96" s="2">
        <v>6951.9834564846187</v>
      </c>
      <c r="CH96" s="2">
        <v>2.6319071091137141E-5</v>
      </c>
      <c r="CI96" s="2">
        <v>1.6651622730186555E-2</v>
      </c>
      <c r="CJ96" s="2">
        <v>4.0648992225041397E-2</v>
      </c>
      <c r="CK96" s="2">
        <v>161.04250244010183</v>
      </c>
      <c r="CL96" s="2">
        <v>1197.9957012607208</v>
      </c>
      <c r="CM96" s="2">
        <v>-1359.0382037008224</v>
      </c>
      <c r="CN96" s="2">
        <v>5.3092173410321424</v>
      </c>
      <c r="CO96" s="2">
        <v>5.2111068066948451E-6</v>
      </c>
      <c r="CP96" s="2">
        <v>1.3878857334701902E-4</v>
      </c>
      <c r="CQ96" s="2">
        <v>-1.6523405689114761E-4</v>
      </c>
      <c r="CR96" s="2">
        <v>0.85502101208200298</v>
      </c>
      <c r="CS96" s="2">
        <v>7.9483724814131271</v>
      </c>
      <c r="CT96" s="2">
        <v>-3.6077145991067896</v>
      </c>
      <c r="CU96" s="2">
        <v>199707.85250820659</v>
      </c>
      <c r="CV96" s="2">
        <v>15.942041887027129</v>
      </c>
      <c r="CW96" s="2">
        <v>0</v>
      </c>
    </row>
    <row r="97" spans="1:101" x14ac:dyDescent="0.3">
      <c r="A97" s="2">
        <f t="shared" si="1"/>
        <v>2091</v>
      </c>
      <c r="B97" s="17">
        <f>economy!AX137</f>
        <v>0.1766340703316274</v>
      </c>
      <c r="C97" s="17">
        <f>economy!AY137</f>
        <v>0.05</v>
      </c>
      <c r="D97" s="17">
        <f>economy!AZ137</f>
        <v>0</v>
      </c>
      <c r="E97" s="17">
        <f>economy!BA137</f>
        <v>4166.7797285492752</v>
      </c>
      <c r="F97" s="17">
        <f>economy!BB137</f>
        <v>4.4612270108876136E-3</v>
      </c>
      <c r="G97" s="17">
        <f>economy!BC137</f>
        <v>3.4278475232849215E-2</v>
      </c>
      <c r="H97" s="17">
        <f>economy!BD137</f>
        <v>8.4680548705911601E-2</v>
      </c>
      <c r="I97" s="1">
        <f>economy!BE137</f>
        <v>2305.6583591773779</v>
      </c>
      <c r="J97" s="1">
        <f>economy!BF137</f>
        <v>566.40839676510552</v>
      </c>
      <c r="K97" s="1">
        <f>economy!BG137</f>
        <v>-2872.0667559424824</v>
      </c>
      <c r="L97" s="1">
        <f>economy!BH137</f>
        <v>11.059143674276774</v>
      </c>
      <c r="M97" s="1">
        <f>economy!BI137</f>
        <v>1.5561068247702841E-4</v>
      </c>
      <c r="N97" s="1">
        <f>economy!BJ137</f>
        <v>2.2528336589958651E-4</v>
      </c>
      <c r="O97" s="1">
        <f>economy!BK137</f>
        <v>-7.1707953291342674E-4</v>
      </c>
      <c r="P97" s="1">
        <f>economy!BL137</f>
        <v>25.828958443073745</v>
      </c>
      <c r="Q97" s="1">
        <f>economy!BM137</f>
        <v>13.092848843512421</v>
      </c>
      <c r="R97" s="1">
        <f>economy!BN137</f>
        <v>-15.881299448040959</v>
      </c>
      <c r="S97" s="1">
        <f>economy!BO137</f>
        <v>437.8664337865917</v>
      </c>
      <c r="T97" s="1">
        <f>economy!BP137</f>
        <v>16.131323810574205</v>
      </c>
      <c r="U97" s="1">
        <f>economy!BQ137</f>
        <v>0</v>
      </c>
      <c r="V97" s="2">
        <v>0.05</v>
      </c>
      <c r="W97" s="2">
        <v>0.05</v>
      </c>
      <c r="X97" s="2">
        <v>0.05</v>
      </c>
      <c r="Y97" s="2">
        <v>5.000000000000001E-2</v>
      </c>
      <c r="Z97" s="2">
        <v>5.49714532403174E-3</v>
      </c>
      <c r="AA97" s="2">
        <v>3.6717273550422862E-2</v>
      </c>
      <c r="AB97" s="2">
        <v>8.6169933400268087E-2</v>
      </c>
      <c r="AC97" s="2">
        <v>685.65894844979573</v>
      </c>
      <c r="AD97" s="2">
        <v>478.54068913586354</v>
      </c>
      <c r="AE97" s="2">
        <v>-1164.1996375856597</v>
      </c>
      <c r="AF97" s="2">
        <v>11.845961623543133</v>
      </c>
      <c r="AG97" s="2">
        <v>5.1949592568965E-5</v>
      </c>
      <c r="AH97" s="1">
        <v>2.323569178065704E-4</v>
      </c>
      <c r="AI97" s="1">
        <v>1.1917359178201714E-4</v>
      </c>
      <c r="AJ97" s="1">
        <v>8.6239361313483887</v>
      </c>
      <c r="AK97" s="1">
        <v>13.503835832716586</v>
      </c>
      <c r="AL97" s="12">
        <v>2.6366006077107604</v>
      </c>
      <c r="AM97" s="2">
        <v>107.74648408653511</v>
      </c>
      <c r="AN97" s="2">
        <v>16.131319782329957</v>
      </c>
      <c r="AO97" s="2">
        <v>6.8736049548265514</v>
      </c>
      <c r="AP97" s="2">
        <v>0.1</v>
      </c>
      <c r="AQ97" s="2">
        <v>0.1</v>
      </c>
      <c r="AR97" s="2">
        <v>0.1</v>
      </c>
      <c r="AS97" s="2">
        <v>0.10000000000000002</v>
      </c>
      <c r="AT97" s="2">
        <v>1.0994179378903839E-2</v>
      </c>
      <c r="AU97" s="2">
        <v>7.343372539370091E-2</v>
      </c>
      <c r="AV97" s="2">
        <v>0.17233845228625419</v>
      </c>
      <c r="AW97" s="2">
        <v>1298.8763985724217</v>
      </c>
      <c r="AX97" s="2">
        <v>905.93383732361212</v>
      </c>
      <c r="AY97" s="2">
        <v>-2204.8102358960355</v>
      </c>
      <c r="AZ97" s="2">
        <v>25.007957141446724</v>
      </c>
      <c r="BA97" s="2">
        <v>2.0779638955652536E-4</v>
      </c>
      <c r="BB97" s="2">
        <v>9.2942330535427102E-4</v>
      </c>
      <c r="BC97" s="2">
        <v>4.7671483208293342E-4</v>
      </c>
      <c r="BD97" s="2">
        <v>34.488381698665044</v>
      </c>
      <c r="BE97" s="2">
        <v>53.967467859461209</v>
      </c>
      <c r="BF97" s="2">
        <v>10.542089539705714</v>
      </c>
      <c r="BG97" s="2">
        <v>227.46542765559383</v>
      </c>
      <c r="BH97" s="2">
        <v>34.055138844408802</v>
      </c>
      <c r="BI97" s="2">
        <v>14.510956092322628</v>
      </c>
      <c r="BJ97" s="2">
        <v>0.2702553353326968</v>
      </c>
      <c r="BK97" s="2">
        <v>2.5000000000000001E-2</v>
      </c>
      <c r="BL97" s="2">
        <v>0</v>
      </c>
      <c r="BM97" s="2">
        <v>4139.8156158210541</v>
      </c>
      <c r="BN97" s="2">
        <v>3.8880586180116308E-3</v>
      </c>
      <c r="BO97" s="2">
        <v>3.4510168340319163E-2</v>
      </c>
      <c r="BP97" s="2">
        <v>8.3066707072134746E-2</v>
      </c>
      <c r="BQ97" s="2">
        <v>3168.9586336763382</v>
      </c>
      <c r="BR97" s="2">
        <v>-351.72442212668494</v>
      </c>
      <c r="BS97" s="2">
        <v>-2817.2342115496535</v>
      </c>
      <c r="BT97" s="2">
        <v>10.848379869155988</v>
      </c>
      <c r="BU97" s="2">
        <v>2.0864201713907357E-4</v>
      </c>
      <c r="BV97" s="2">
        <v>5.3455669813879108E-5</v>
      </c>
      <c r="BW97" s="2">
        <v>-6.9000778238078393E-4</v>
      </c>
      <c r="BX97" s="2">
        <v>34.628968625283939</v>
      </c>
      <c r="BY97" s="2">
        <v>3.1073910226978234</v>
      </c>
      <c r="BZ97" s="2">
        <v>-15.281213453636397</v>
      </c>
      <c r="CA97" s="2">
        <v>754.0607864740939</v>
      </c>
      <c r="CB97" s="2">
        <v>7.8588285647983449</v>
      </c>
      <c r="CC97" s="2">
        <v>0</v>
      </c>
      <c r="CD97" s="2">
        <v>0.99</v>
      </c>
      <c r="CE97" s="2">
        <v>0.05</v>
      </c>
      <c r="CF97" s="2">
        <v>0</v>
      </c>
      <c r="CG97" s="2">
        <v>7008.8806011405386</v>
      </c>
      <c r="CH97" s="2">
        <v>2.5819086355741295E-5</v>
      </c>
      <c r="CI97" s="2">
        <v>1.6383168603644405E-2</v>
      </c>
      <c r="CJ97" s="2">
        <v>4.0472762261866566E-2</v>
      </c>
      <c r="CK97" s="2">
        <v>160.56026089708888</v>
      </c>
      <c r="CL97" s="2">
        <v>1211.266675430129</v>
      </c>
      <c r="CM97" s="2">
        <v>-1371.8269363272177</v>
      </c>
      <c r="CN97" s="2">
        <v>5.2856459751459379</v>
      </c>
      <c r="CO97" s="2">
        <v>5.1121124359147516E-6</v>
      </c>
      <c r="CP97" s="2">
        <v>1.3699086468690013E-4</v>
      </c>
      <c r="CQ97" s="2">
        <v>-1.6380444851055707E-4</v>
      </c>
      <c r="CR97" s="2">
        <v>0.8486757636066371</v>
      </c>
      <c r="CS97" s="2">
        <v>7.962414372043745</v>
      </c>
      <c r="CT97" s="2">
        <v>-3.6254957622973709</v>
      </c>
      <c r="CU97" s="2">
        <v>202671.36657339084</v>
      </c>
      <c r="CV97" s="2">
        <v>16.131329973525869</v>
      </c>
      <c r="CW97" s="2">
        <v>0</v>
      </c>
    </row>
    <row r="98" spans="1:101" x14ac:dyDescent="0.3">
      <c r="A98" s="2">
        <f t="shared" si="1"/>
        <v>2092</v>
      </c>
      <c r="B98" s="17">
        <f>economy!AX138</f>
        <v>0.17915030489018516</v>
      </c>
      <c r="C98" s="17">
        <f>economy!AY138</f>
        <v>0.05</v>
      </c>
      <c r="D98" s="17">
        <f>economy!AZ138</f>
        <v>0</v>
      </c>
      <c r="E98" s="17">
        <f>economy!BA138</f>
        <v>4190.9992003214129</v>
      </c>
      <c r="F98" s="17">
        <f>economy!BB138</f>
        <v>4.379861621712282E-3</v>
      </c>
      <c r="G98" s="17">
        <f>economy!BC138</f>
        <v>3.3852832486177833E-2</v>
      </c>
      <c r="H98" s="17">
        <f>economy!BD138</f>
        <v>8.4630916439204701E-2</v>
      </c>
      <c r="I98" s="1">
        <f>economy!BE138</f>
        <v>2326.1939596887432</v>
      </c>
      <c r="J98" s="1">
        <f>economy!BF138</f>
        <v>583.40016516051401</v>
      </c>
      <c r="K98" s="1">
        <f>economy!BG138</f>
        <v>-2909.5941248492577</v>
      </c>
      <c r="L98" s="1">
        <f>economy!BH138</f>
        <v>11.051520759511526</v>
      </c>
      <c r="M98" s="1">
        <f>economy!BI138</f>
        <v>1.5501239019878043E-4</v>
      </c>
      <c r="N98" s="1">
        <f>economy!BJ138</f>
        <v>2.2392689812805665E-4</v>
      </c>
      <c r="O98" s="1">
        <f>economy!BK138</f>
        <v>-7.1623920173396495E-4</v>
      </c>
      <c r="P98" s="1">
        <f>economy!BL138</f>
        <v>26.030110243532594</v>
      </c>
      <c r="Q98" s="1">
        <f>economy!BM138</f>
        <v>13.206067025453725</v>
      </c>
      <c r="R98" s="1">
        <f>economy!BN138</f>
        <v>-16.077719936262174</v>
      </c>
      <c r="S98" s="1">
        <f>economy!BO138</f>
        <v>452.04243525681892</v>
      </c>
      <c r="T98" s="1">
        <f>economy!BP138</f>
        <v>16.322889323993614</v>
      </c>
      <c r="U98" s="1">
        <f>economy!BQ138</f>
        <v>0</v>
      </c>
      <c r="V98" s="2">
        <v>0.05</v>
      </c>
      <c r="W98" s="2">
        <v>0.05</v>
      </c>
      <c r="X98" s="2">
        <v>0.05</v>
      </c>
      <c r="Y98" s="2">
        <v>5.000000000000001E-2</v>
      </c>
      <c r="Z98" s="2">
        <v>5.4165436642251508E-3</v>
      </c>
      <c r="AA98" s="2">
        <v>3.6284934967144071E-2</v>
      </c>
      <c r="AB98" s="2">
        <v>8.6175440739255371E-2</v>
      </c>
      <c r="AC98" s="2">
        <v>684.75984154008256</v>
      </c>
      <c r="AD98" s="2">
        <v>495.52387363589622</v>
      </c>
      <c r="AE98" s="2">
        <v>-1180.2837151759795</v>
      </c>
      <c r="AF98" s="2">
        <v>11.845496640800041</v>
      </c>
      <c r="AG98" s="2">
        <v>5.1231542115605754E-5</v>
      </c>
      <c r="AH98" s="1">
        <v>2.3118969911445328E-4</v>
      </c>
      <c r="AI98" s="1">
        <v>1.1913374873206214E-4</v>
      </c>
      <c r="AJ98" s="1">
        <v>8.6040516167913488</v>
      </c>
      <c r="AK98" s="1">
        <v>13.634277240700028</v>
      </c>
      <c r="AL98" s="12">
        <v>2.6714506559328175</v>
      </c>
      <c r="AM98" s="2">
        <v>109.34552894899045</v>
      </c>
      <c r="AN98" s="2">
        <v>16.322885312494176</v>
      </c>
      <c r="AO98" s="2">
        <v>6.8728958849432837</v>
      </c>
      <c r="AP98" s="2">
        <v>0.1</v>
      </c>
      <c r="AQ98" s="2">
        <v>0.1</v>
      </c>
      <c r="AR98" s="2">
        <v>0.1</v>
      </c>
      <c r="AS98" s="2">
        <v>0.1</v>
      </c>
      <c r="AT98" s="2">
        <v>1.0832965148309693E-2</v>
      </c>
      <c r="AU98" s="2">
        <v>7.2568963422129942E-2</v>
      </c>
      <c r="AV98" s="2">
        <v>0.17234929401328433</v>
      </c>
      <c r="AW98" s="2">
        <v>1297.17691418509</v>
      </c>
      <c r="AX98" s="2">
        <v>938.09058205262374</v>
      </c>
      <c r="AY98" s="2">
        <v>-2235.2674962377146</v>
      </c>
      <c r="AZ98" s="2">
        <v>25.006946076554733</v>
      </c>
      <c r="BA98" s="2">
        <v>2.0492398957574465E-4</v>
      </c>
      <c r="BB98" s="2">
        <v>9.2475382322635552E-4</v>
      </c>
      <c r="BC98" s="2">
        <v>4.7655796557793473E-4</v>
      </c>
      <c r="BD98" s="2">
        <v>34.40891705908377</v>
      </c>
      <c r="BE98" s="2">
        <v>54.48894941072863</v>
      </c>
      <c r="BF98" s="2">
        <v>10.681496231727923</v>
      </c>
      <c r="BG98" s="2">
        <v>230.84119383931244</v>
      </c>
      <c r="BH98" s="2">
        <v>34.459560805754677</v>
      </c>
      <c r="BI98" s="2">
        <v>14.509456635561998</v>
      </c>
      <c r="BJ98" s="2">
        <v>0.27433154001380355</v>
      </c>
      <c r="BK98" s="2">
        <v>2.5000000000000001E-2</v>
      </c>
      <c r="BL98" s="2">
        <v>0</v>
      </c>
      <c r="BM98" s="2">
        <v>4163.1833618270894</v>
      </c>
      <c r="BN98" s="2">
        <v>3.8080089486312108E-3</v>
      </c>
      <c r="BO98" s="2">
        <v>3.4082938826746026E-2</v>
      </c>
      <c r="BP98" s="2">
        <v>8.3021165252832499E-2</v>
      </c>
      <c r="BQ98" s="2">
        <v>3191.0331633018218</v>
      </c>
      <c r="BR98" s="2">
        <v>-336.87958996377756</v>
      </c>
      <c r="BS98" s="2">
        <v>-2854.1535733380447</v>
      </c>
      <c r="BT98" s="2">
        <v>10.841312795409905</v>
      </c>
      <c r="BU98" s="2">
        <v>2.0748129863758349E-4</v>
      </c>
      <c r="BV98" s="2">
        <v>5.4250022226958966E-5</v>
      </c>
      <c r="BW98" s="2">
        <v>-6.8925138799381209E-4</v>
      </c>
      <c r="BX98" s="2">
        <v>34.838475849434424</v>
      </c>
      <c r="BY98" s="2">
        <v>3.2000965030197257</v>
      </c>
      <c r="BZ98" s="2">
        <v>-15.471385827347319</v>
      </c>
      <c r="CA98" s="2">
        <v>781.01550575536282</v>
      </c>
      <c r="CB98" s="2">
        <v>7.9521552194483629</v>
      </c>
      <c r="CC98" s="2">
        <v>0</v>
      </c>
      <c r="CD98" s="2">
        <v>0.99</v>
      </c>
      <c r="CE98" s="2">
        <v>0.05</v>
      </c>
      <c r="CF98" s="2">
        <v>0</v>
      </c>
      <c r="CG98" s="2">
        <v>7065.3752979265737</v>
      </c>
      <c r="CH98" s="2">
        <v>2.5325929246749751E-5</v>
      </c>
      <c r="CI98" s="2">
        <v>1.611733548325894E-2</v>
      </c>
      <c r="CJ98" s="2">
        <v>4.0293019396172969E-2</v>
      </c>
      <c r="CK98" s="2">
        <v>160.06008558145575</v>
      </c>
      <c r="CL98" s="2">
        <v>1224.3226750214965</v>
      </c>
      <c r="CM98" s="2">
        <v>-1384.3827606029527</v>
      </c>
      <c r="CN98" s="2">
        <v>5.2616316288495319</v>
      </c>
      <c r="CO98" s="2">
        <v>5.014469850587229E-6</v>
      </c>
      <c r="CP98" s="2">
        <v>1.3519650452459766E-4</v>
      </c>
      <c r="CQ98" s="2">
        <v>-1.6235274120603713E-4</v>
      </c>
      <c r="CR98" s="2">
        <v>0.84218798126935079</v>
      </c>
      <c r="CS98" s="2">
        <v>7.9740875263105853</v>
      </c>
      <c r="CT98" s="2">
        <v>-3.6420560598112632</v>
      </c>
      <c r="CU98" s="2">
        <v>205679.13863336504</v>
      </c>
      <c r="CV98" s="2">
        <v>16.322895413807025</v>
      </c>
      <c r="CW98" s="2">
        <v>0</v>
      </c>
    </row>
    <row r="99" spans="1:101" x14ac:dyDescent="0.3">
      <c r="A99" s="2">
        <f t="shared" si="1"/>
        <v>2093</v>
      </c>
      <c r="B99" s="17">
        <f>economy!AX139</f>
        <v>0.18172277037035603</v>
      </c>
      <c r="C99" s="17">
        <f>economy!AY139</f>
        <v>0.05</v>
      </c>
      <c r="D99" s="17">
        <f>economy!AZ139</f>
        <v>0</v>
      </c>
      <c r="E99" s="17">
        <f>economy!BA139</f>
        <v>4214.9122277530105</v>
      </c>
      <c r="F99" s="17">
        <f>economy!BB139</f>
        <v>4.2993421758815596E-3</v>
      </c>
      <c r="G99" s="17">
        <f>economy!BC139</f>
        <v>3.343001591493884E-2</v>
      </c>
      <c r="H99" s="17">
        <f>economy!BD139</f>
        <v>8.4575069747435339E-2</v>
      </c>
      <c r="I99" s="1">
        <f>economy!BE139</f>
        <v>2346.6695257285533</v>
      </c>
      <c r="J99" s="1">
        <f>economy!BF139</f>
        <v>600.29008350984805</v>
      </c>
      <c r="K99" s="1">
        <f>economy!BG139</f>
        <v>-2946.9596092384027</v>
      </c>
      <c r="L99" s="1">
        <f>economy!BH139</f>
        <v>11.043110620814835</v>
      </c>
      <c r="M99" s="1">
        <f>economy!BI139</f>
        <v>1.544092398797309E-4</v>
      </c>
      <c r="N99" s="1">
        <f>economy!BJ139</f>
        <v>2.2254356274208201E-4</v>
      </c>
      <c r="O99" s="1">
        <f>economy!BK139</f>
        <v>-7.1529424227835525E-4</v>
      </c>
      <c r="P99" s="1">
        <f>economy!BL139</f>
        <v>26.228512912683705</v>
      </c>
      <c r="Q99" s="1">
        <f>economy!BM139</f>
        <v>13.31615856131355</v>
      </c>
      <c r="R99" s="1">
        <f>economy!BN139</f>
        <v>-16.271800479946467</v>
      </c>
      <c r="S99" s="1">
        <f>economy!BO139</f>
        <v>466.76551282157311</v>
      </c>
      <c r="T99" s="1">
        <f>economy!BP139</f>
        <v>16.516759442941236</v>
      </c>
      <c r="U99" s="1">
        <f>economy!BQ139</f>
        <v>0</v>
      </c>
      <c r="V99" s="2">
        <v>0.05</v>
      </c>
      <c r="W99" s="2">
        <v>0.05</v>
      </c>
      <c r="X99" s="2">
        <v>0.05</v>
      </c>
      <c r="Y99" s="2">
        <v>0.05</v>
      </c>
      <c r="Z99" s="2">
        <v>5.3367278959335889E-3</v>
      </c>
      <c r="AA99" s="2">
        <v>3.5855010288907287E-2</v>
      </c>
      <c r="AB99" s="2">
        <v>8.6174492507567271E-2</v>
      </c>
      <c r="AC99" s="2">
        <v>683.76592144797462</v>
      </c>
      <c r="AD99" s="2">
        <v>512.43421743160366</v>
      </c>
      <c r="AE99" s="2">
        <v>-1196.2001388795775</v>
      </c>
      <c r="AF99" s="2">
        <v>11.844168732960869</v>
      </c>
      <c r="AG99" s="2">
        <v>5.0519212495812323E-5</v>
      </c>
      <c r="AH99" s="1">
        <v>2.2999192660730816E-4</v>
      </c>
      <c r="AI99" s="1">
        <v>1.1914060918199597E-4</v>
      </c>
      <c r="AJ99" s="1">
        <v>8.5824842901280221</v>
      </c>
      <c r="AK99" s="1">
        <v>13.761723119271611</v>
      </c>
      <c r="AL99" s="12">
        <v>2.7074289808804375</v>
      </c>
      <c r="AM99" s="2">
        <v>110.96845261668425</v>
      </c>
      <c r="AN99" s="2">
        <v>16.516755451364606</v>
      </c>
      <c r="AO99" s="2">
        <v>6.872201035544709</v>
      </c>
      <c r="AP99" s="2">
        <v>0.1</v>
      </c>
      <c r="AQ99" s="2">
        <v>0.1</v>
      </c>
      <c r="AR99" s="2">
        <v>0.1</v>
      </c>
      <c r="AS99" s="2">
        <v>0.1</v>
      </c>
      <c r="AT99" s="2">
        <v>1.0673324071644714E-2</v>
      </c>
      <c r="AU99" s="2">
        <v>7.1709038452742721E-2</v>
      </c>
      <c r="AV99" s="2">
        <v>0.172347240920111</v>
      </c>
      <c r="AW99" s="2">
        <v>1295.297764113694</v>
      </c>
      <c r="AX99" s="2">
        <v>970.10949746705558</v>
      </c>
      <c r="AY99" s="2">
        <v>-2265.4072615807477</v>
      </c>
      <c r="AZ99" s="2">
        <v>25.004115675165792</v>
      </c>
      <c r="BA99" s="2">
        <v>2.0207449675905924E-4</v>
      </c>
      <c r="BB99" s="2">
        <v>9.1996214947316114E-4</v>
      </c>
      <c r="BC99" s="2">
        <v>4.7658767312474181E-4</v>
      </c>
      <c r="BD99" s="2">
        <v>34.322724661540398</v>
      </c>
      <c r="BE99" s="2">
        <v>54.998470489029089</v>
      </c>
      <c r="BF99" s="2">
        <v>10.825408378570925</v>
      </c>
      <c r="BG99" s="2">
        <v>234.26737075840296</v>
      </c>
      <c r="BH99" s="2">
        <v>34.868848076444181</v>
      </c>
      <c r="BI99" s="2">
        <v>14.507987213300433</v>
      </c>
      <c r="BJ99" s="2">
        <v>0.27852380913466862</v>
      </c>
      <c r="BK99" s="2">
        <v>2.5000000000000001E-2</v>
      </c>
      <c r="BL99" s="2">
        <v>0</v>
      </c>
      <c r="BM99" s="2">
        <v>4186.208822569045</v>
      </c>
      <c r="BN99" s="2">
        <v>3.7286277194426855E-3</v>
      </c>
      <c r="BO99" s="2">
        <v>3.3658245470423911E-2</v>
      </c>
      <c r="BP99" s="2">
        <v>8.2968840849616685E-2</v>
      </c>
      <c r="BQ99" s="2">
        <v>3212.8857404842743</v>
      </c>
      <c r="BR99" s="2">
        <v>-321.99261001965647</v>
      </c>
      <c r="BS99" s="2">
        <v>-2890.8931304646185</v>
      </c>
      <c r="BT99" s="2">
        <v>10.833383759053751</v>
      </c>
      <c r="BU99" s="2">
        <v>2.0631205258583816E-4</v>
      </c>
      <c r="BV99" s="2">
        <v>5.5003478537388374E-5</v>
      </c>
      <c r="BW99" s="2">
        <v>-6.8838285519290203E-4</v>
      </c>
      <c r="BX99" s="2">
        <v>35.042564072945268</v>
      </c>
      <c r="BY99" s="2">
        <v>3.2919166066359531</v>
      </c>
      <c r="BZ99" s="2">
        <v>-15.659077344367725</v>
      </c>
      <c r="CA99" s="2">
        <v>809.24016486159348</v>
      </c>
      <c r="CB99" s="2">
        <v>8.046604634051139</v>
      </c>
      <c r="CC99" s="2">
        <v>0</v>
      </c>
      <c r="CD99" s="2">
        <v>0.99</v>
      </c>
      <c r="CE99" s="2">
        <v>0.05</v>
      </c>
      <c r="CF99" s="2">
        <v>0</v>
      </c>
      <c r="CG99" s="2">
        <v>7121.464554470469</v>
      </c>
      <c r="CH99" s="2">
        <v>2.4839587720755571E-5</v>
      </c>
      <c r="CI99" s="2">
        <v>1.5854146653853315E-2</v>
      </c>
      <c r="CJ99" s="2">
        <v>4.0109843103017434E-2</v>
      </c>
      <c r="CK99" s="2">
        <v>159.54237176171986</v>
      </c>
      <c r="CL99" s="2">
        <v>1237.1585211592092</v>
      </c>
      <c r="CM99" s="2">
        <v>-1396.7008929209294</v>
      </c>
      <c r="CN99" s="2">
        <v>5.2371844227523603</v>
      </c>
      <c r="CO99" s="2">
        <v>4.9181766681977892E-6</v>
      </c>
      <c r="CP99" s="2">
        <v>1.3340606992634431E-4</v>
      </c>
      <c r="CQ99" s="2">
        <v>-1.6087995137486759E-4</v>
      </c>
      <c r="CR99" s="2">
        <v>0.83556330663845124</v>
      </c>
      <c r="CS99" s="2">
        <v>7.9834014930255268</v>
      </c>
      <c r="CT99" s="2">
        <v>-3.6573900798249031</v>
      </c>
      <c r="CU99" s="2">
        <v>208731.82907913116</v>
      </c>
      <c r="CV99" s="2">
        <v>16.516765415057758</v>
      </c>
      <c r="CW99" s="2">
        <v>0</v>
      </c>
    </row>
    <row r="100" spans="1:101" x14ac:dyDescent="0.3">
      <c r="A100" s="2">
        <f t="shared" si="1"/>
        <v>2094</v>
      </c>
      <c r="B100" s="17">
        <f>economy!AX140</f>
        <v>0.1843533086417582</v>
      </c>
      <c r="C100" s="17">
        <f>economy!AY140</f>
        <v>0.05</v>
      </c>
      <c r="D100" s="17">
        <f>economy!AZ140</f>
        <v>0</v>
      </c>
      <c r="E100" s="17">
        <f>economy!BA140</f>
        <v>4238.5187282723227</v>
      </c>
      <c r="F100" s="17">
        <f>economy!BB140</f>
        <v>4.2196678112151791E-3</v>
      </c>
      <c r="G100" s="17">
        <f>economy!BC140</f>
        <v>3.3010074998914965E-2</v>
      </c>
      <c r="H100" s="17">
        <f>economy!BD140</f>
        <v>8.4513081261595943E-2</v>
      </c>
      <c r="I100" s="1">
        <f>economy!BE140</f>
        <v>2367.0835153370367</v>
      </c>
      <c r="J100" s="1">
        <f>economy!BF140</f>
        <v>617.06924810477653</v>
      </c>
      <c r="K100" s="1">
        <f>economy!BG140</f>
        <v>-2984.1527634418135</v>
      </c>
      <c r="L100" s="1">
        <f>economy!BH140</f>
        <v>11.033922386756238</v>
      </c>
      <c r="M100" s="1">
        <f>economy!BI140</f>
        <v>1.5380138482962827E-4</v>
      </c>
      <c r="N100" s="1">
        <f>economy!BJ140</f>
        <v>2.2113424484575058E-4</v>
      </c>
      <c r="O100" s="1">
        <f>economy!BK140</f>
        <v>-7.1424609043291222E-4</v>
      </c>
      <c r="P100" s="1">
        <f>economy!BL140</f>
        <v>26.424128095953243</v>
      </c>
      <c r="Q100" s="1">
        <f>economy!BM140</f>
        <v>13.423070236352098</v>
      </c>
      <c r="R100" s="1">
        <f>economy!BN140</f>
        <v>-16.463454991020562</v>
      </c>
      <c r="S100" s="1">
        <f>economy!BO140</f>
        <v>482.06166700811622</v>
      </c>
      <c r="T100" s="1">
        <f>economy!BP140</f>
        <v>16.712961705053569</v>
      </c>
      <c r="U100" s="1">
        <f>economy!BQ140</f>
        <v>0</v>
      </c>
      <c r="V100" s="2">
        <v>0.05</v>
      </c>
      <c r="W100" s="2">
        <v>0.05</v>
      </c>
      <c r="X100" s="2">
        <v>0.05</v>
      </c>
      <c r="Y100" s="2">
        <v>5.000000000000001E-2</v>
      </c>
      <c r="Z100" s="2">
        <v>5.2577020054663699E-3</v>
      </c>
      <c r="AA100" s="2">
        <v>3.5427560820941013E-2</v>
      </c>
      <c r="AB100" s="2">
        <v>8.6167153914082181E-2</v>
      </c>
      <c r="AC100" s="2">
        <v>682.67852470281468</v>
      </c>
      <c r="AD100" s="2">
        <v>529.26234469190115</v>
      </c>
      <c r="AE100" s="2">
        <v>-1211.9408693947173</v>
      </c>
      <c r="AF100" s="2">
        <v>11.841986534180844</v>
      </c>
      <c r="AG100" s="2">
        <v>4.9812677016835188E-5</v>
      </c>
      <c r="AH100" s="1">
        <v>2.2876440163726268E-4</v>
      </c>
      <c r="AI100" s="1">
        <v>1.1919369777550911E-4</v>
      </c>
      <c r="AJ100" s="1">
        <v>8.5592642974602651</v>
      </c>
      <c r="AK100" s="1">
        <v>13.886106896802755</v>
      </c>
      <c r="AL100" s="12">
        <v>2.7445630281370068</v>
      </c>
      <c r="AM100" s="2">
        <v>112.6156115530024</v>
      </c>
      <c r="AN100" s="2">
        <v>16.712957736538726</v>
      </c>
      <c r="AO100" s="2">
        <v>6.8715200608741034</v>
      </c>
      <c r="AP100" s="2">
        <v>0.1</v>
      </c>
      <c r="AQ100" s="2">
        <v>0.1</v>
      </c>
      <c r="AR100" s="2">
        <v>0.1</v>
      </c>
      <c r="AS100" s="2">
        <v>0.1</v>
      </c>
      <c r="AT100" s="2">
        <v>1.0515264089867851E-2</v>
      </c>
      <c r="AU100" s="2">
        <v>7.0854072958183176E-2</v>
      </c>
      <c r="AV100" s="2">
        <v>0.17233242373792376</v>
      </c>
      <c r="AW100" s="2">
        <v>1293.2414790239586</v>
      </c>
      <c r="AX100" s="2">
        <v>1001.972843008843</v>
      </c>
      <c r="AY100" s="2">
        <v>-2295.2143220328021</v>
      </c>
      <c r="AZ100" s="2">
        <v>24.999484215563673</v>
      </c>
      <c r="BA100" s="2">
        <v>1.9924820390939061E-4</v>
      </c>
      <c r="BB100" s="2">
        <v>9.1505149368730919E-4</v>
      </c>
      <c r="BC100" s="2">
        <v>4.7680204761974508E-4</v>
      </c>
      <c r="BD100" s="2">
        <v>34.229925070381945</v>
      </c>
      <c r="BE100" s="2">
        <v>55.495765231846917</v>
      </c>
      <c r="BF100" s="2">
        <v>10.97393531426752</v>
      </c>
      <c r="BG100" s="2">
        <v>237.74471094503778</v>
      </c>
      <c r="BH100" s="2">
        <v>35.283058788050091</v>
      </c>
      <c r="BI100" s="2">
        <v>14.506547098520413</v>
      </c>
      <c r="BJ100" s="2">
        <v>0.28283852013187105</v>
      </c>
      <c r="BK100" s="2">
        <v>2.5000000000000001E-2</v>
      </c>
      <c r="BL100" s="2">
        <v>0</v>
      </c>
      <c r="BM100" s="2">
        <v>4208.8893095866679</v>
      </c>
      <c r="BN100" s="2">
        <v>3.6499025198512814E-3</v>
      </c>
      <c r="BO100" s="2">
        <v>3.32361304572069E-2</v>
      </c>
      <c r="BP100" s="2">
        <v>8.2909760048466646E-2</v>
      </c>
      <c r="BQ100" s="2">
        <v>3234.5129420527705</v>
      </c>
      <c r="BR100" s="2">
        <v>-307.07284787472537</v>
      </c>
      <c r="BS100" s="2">
        <v>-2927.4400941780436</v>
      </c>
      <c r="BT100" s="2">
        <v>10.824595860252847</v>
      </c>
      <c r="BU100" s="2">
        <v>2.0513442662762303E-4</v>
      </c>
      <c r="BV100" s="2">
        <v>5.5716615509186906E-5</v>
      </c>
      <c r="BW100" s="2">
        <v>-6.8740283112943181E-4</v>
      </c>
      <c r="BX100" s="2">
        <v>35.241157643189489</v>
      </c>
      <c r="BY100" s="2">
        <v>3.3827832175066006</v>
      </c>
      <c r="BZ100" s="2">
        <v>-15.844177962288931</v>
      </c>
      <c r="CA100" s="2">
        <v>838.82039519900411</v>
      </c>
      <c r="CB100" s="2">
        <v>8.1421902244231124</v>
      </c>
      <c r="CC100" s="2">
        <v>0</v>
      </c>
      <c r="CD100" s="2">
        <v>0.99</v>
      </c>
      <c r="CE100" s="2">
        <v>0.05</v>
      </c>
      <c r="CF100" s="2">
        <v>0</v>
      </c>
      <c r="CG100" s="2">
        <v>7177.1455605390183</v>
      </c>
      <c r="CH100" s="2">
        <v>2.4360047523190746E-5</v>
      </c>
      <c r="CI100" s="2">
        <v>1.5593624065309175E-2</v>
      </c>
      <c r="CJ100" s="2">
        <v>3.992331415280867E-2</v>
      </c>
      <c r="CK100" s="2">
        <v>159.00751405227246</v>
      </c>
      <c r="CL100" s="2">
        <v>1249.7692403278104</v>
      </c>
      <c r="CM100" s="2">
        <v>-1408.776754380083</v>
      </c>
      <c r="CN100" s="2">
        <v>5.2123146499064807</v>
      </c>
      <c r="CO100" s="2">
        <v>4.823230068400235E-6</v>
      </c>
      <c r="CP100" s="2">
        <v>1.3162012950407282E-4</v>
      </c>
      <c r="CQ100" s="2">
        <v>-1.5938710129438535E-4</v>
      </c>
      <c r="CR100" s="2">
        <v>0.82880739192767527</v>
      </c>
      <c r="CS100" s="2">
        <v>7.9903680500332142</v>
      </c>
      <c r="CT100" s="2">
        <v>-3.6714938576515062</v>
      </c>
      <c r="CU100" s="2">
        <v>211830.10823336517</v>
      </c>
      <c r="CV100" s="2">
        <v>16.712967518250665</v>
      </c>
      <c r="CW100" s="2">
        <v>0</v>
      </c>
    </row>
    <row r="101" spans="1:101" x14ac:dyDescent="0.3">
      <c r="A101" s="2">
        <f t="shared" si="1"/>
        <v>2095</v>
      </c>
      <c r="B101" s="17">
        <f>economy!AX141</f>
        <v>0.18704385209309587</v>
      </c>
      <c r="C101" s="17">
        <f>economy!AY141</f>
        <v>0.05</v>
      </c>
      <c r="D101" s="17">
        <f>economy!AZ141</f>
        <v>0</v>
      </c>
      <c r="E101" s="17">
        <f>economy!BA141</f>
        <v>4261.818663060003</v>
      </c>
      <c r="F101" s="17">
        <f>economy!BB141</f>
        <v>4.1408372376731317E-3</v>
      </c>
      <c r="G101" s="17">
        <f>economy!BC141</f>
        <v>3.2593057551295664E-2</v>
      </c>
      <c r="H101" s="17">
        <f>economy!BD141</f>
        <v>8.4445025876922153E-2</v>
      </c>
      <c r="I101" s="1">
        <f>economy!BE141</f>
        <v>2387.4343696264368</v>
      </c>
      <c r="J101" s="1">
        <f>economy!BF141</f>
        <v>633.72895397241211</v>
      </c>
      <c r="K101" s="1">
        <f>economy!BG141</f>
        <v>-3021.1633235988488</v>
      </c>
      <c r="L101" s="1">
        <f>economy!BH141</f>
        <v>11.023965490995462</v>
      </c>
      <c r="M101" s="1">
        <f>economy!BI141</f>
        <v>1.5318897626209331E-4</v>
      </c>
      <c r="N101" s="1">
        <f>economy!BJ141</f>
        <v>2.1969983545874956E-4</v>
      </c>
      <c r="O101" s="1">
        <f>economy!BK141</f>
        <v>-7.1309623953540505E-4</v>
      </c>
      <c r="P101" s="1">
        <f>economy!BL141</f>
        <v>26.616918855208013</v>
      </c>
      <c r="Q101" s="1">
        <f>economy!BM141</f>
        <v>13.526752191026361</v>
      </c>
      <c r="R101" s="1">
        <f>economy!BN141</f>
        <v>-16.65260011100743</v>
      </c>
      <c r="S101" s="1">
        <f>economy!BO141</f>
        <v>497.95846888583139</v>
      </c>
      <c r="T101" s="1">
        <f>economy!BP141</f>
        <v>16.911523985814622</v>
      </c>
      <c r="U101" s="1">
        <f>economy!BQ141</f>
        <v>0</v>
      </c>
      <c r="V101" s="2">
        <v>0.05</v>
      </c>
      <c r="W101" s="2">
        <v>0.05</v>
      </c>
      <c r="X101" s="2">
        <v>0.05</v>
      </c>
      <c r="Y101" s="2">
        <v>5.000000000000001E-2</v>
      </c>
      <c r="Z101" s="2">
        <v>5.1794697048454996E-3</v>
      </c>
      <c r="AA101" s="2">
        <v>3.5002646507178062E-2</v>
      </c>
      <c r="AB101" s="2">
        <v>8.6153493602592876E-2</v>
      </c>
      <c r="AC101" s="2">
        <v>681.49901009160317</v>
      </c>
      <c r="AD101" s="2">
        <v>545.99904657223465</v>
      </c>
      <c r="AE101" s="2">
        <v>-1227.4980566638383</v>
      </c>
      <c r="AF101" s="2">
        <v>11.838959159601849</v>
      </c>
      <c r="AG101" s="2">
        <v>4.9112006406113772E-5</v>
      </c>
      <c r="AH101" s="1">
        <v>2.275079388211342E-4</v>
      </c>
      <c r="AI101" s="1">
        <v>1.1929249003272773E-4</v>
      </c>
      <c r="AJ101" s="1">
        <v>8.5344226243968091</v>
      </c>
      <c r="AK101" s="1">
        <v>14.007365362814605</v>
      </c>
      <c r="AL101" s="12">
        <v>2.7828787210389136</v>
      </c>
      <c r="AM101" s="2">
        <v>114.28736757091428</v>
      </c>
      <c r="AN101" s="2">
        <v>16.911520043454445</v>
      </c>
      <c r="AO101" s="2">
        <v>6.8708526285726546</v>
      </c>
      <c r="AP101" s="2">
        <v>0.1</v>
      </c>
      <c r="AQ101" s="2">
        <v>0.1</v>
      </c>
      <c r="AR101" s="2">
        <v>0.1</v>
      </c>
      <c r="AS101" s="2">
        <v>0.10000000000000002</v>
      </c>
      <c r="AT101" s="2">
        <v>1.0358792592933392E-2</v>
      </c>
      <c r="AU101" s="2">
        <v>7.0004186669584648E-2</v>
      </c>
      <c r="AV101" s="2">
        <v>0.17230498002466993</v>
      </c>
      <c r="AW101" s="2">
        <v>1291.0106318556229</v>
      </c>
      <c r="AX101" s="2">
        <v>1033.6631944078376</v>
      </c>
      <c r="AY101" s="2">
        <v>-2324.6738262634608</v>
      </c>
      <c r="AZ101" s="2">
        <v>24.993070985045573</v>
      </c>
      <c r="BA101" s="2">
        <v>1.9644539346032669E-4</v>
      </c>
      <c r="BB101" s="2">
        <v>9.1002511826468783E-4</v>
      </c>
      <c r="BC101" s="2">
        <v>4.7719898636320842E-4</v>
      </c>
      <c r="BD101" s="2">
        <v>34.130642198426692</v>
      </c>
      <c r="BE101" s="2">
        <v>55.980581187385518</v>
      </c>
      <c r="BF101" s="2">
        <v>11.127180297596386</v>
      </c>
      <c r="BG101" s="2">
        <v>241.27397822498597</v>
      </c>
      <c r="BH101" s="2">
        <v>35.702251785327221</v>
      </c>
      <c r="BI101" s="2">
        <v>14.505135592405495</v>
      </c>
      <c r="BJ101" s="2">
        <v>0.28728263397196402</v>
      </c>
      <c r="BK101" s="2">
        <v>2.5000000000000001E-2</v>
      </c>
      <c r="BL101" s="2">
        <v>0</v>
      </c>
      <c r="BM101" s="2">
        <v>4231.22189703199</v>
      </c>
      <c r="BN101" s="2">
        <v>3.5718193299189675E-3</v>
      </c>
      <c r="BO101" s="2">
        <v>3.2816633314154832E-2</v>
      </c>
      <c r="BP101" s="2">
        <v>8.2843947235528279E-2</v>
      </c>
      <c r="BQ101" s="2">
        <v>3255.9111008210516</v>
      </c>
      <c r="BR101" s="2">
        <v>-292.12948011290507</v>
      </c>
      <c r="BS101" s="2">
        <v>-2963.781620708146</v>
      </c>
      <c r="BT101" s="2">
        <v>10.814951974607458</v>
      </c>
      <c r="BU101" s="2">
        <v>2.0394854370166105E-4</v>
      </c>
      <c r="BV101" s="2">
        <v>5.6390024363204495E-5</v>
      </c>
      <c r="BW101" s="2">
        <v>-6.8631195935629926E-4</v>
      </c>
      <c r="BX101" s="2">
        <v>35.434178821215426</v>
      </c>
      <c r="BY101" s="2">
        <v>3.4726299295302288</v>
      </c>
      <c r="BZ101" s="2">
        <v>-16.026577945591427</v>
      </c>
      <c r="CA101" s="2">
        <v>869.85023669044608</v>
      </c>
      <c r="CB101" s="2">
        <v>8.2389255709715332</v>
      </c>
      <c r="CC101" s="2">
        <v>0</v>
      </c>
      <c r="CD101" s="2">
        <v>0.99</v>
      </c>
      <c r="CE101" s="2">
        <v>0.05</v>
      </c>
      <c r="CF101" s="2">
        <v>0</v>
      </c>
      <c r="CG101" s="2">
        <v>7232.4156852541237</v>
      </c>
      <c r="CH101" s="2">
        <v>2.3887292198792716E-5</v>
      </c>
      <c r="CI101" s="2">
        <v>1.5335788319506202E-2</v>
      </c>
      <c r="CJ101" s="2">
        <v>3.9733514511822485E-2</v>
      </c>
      <c r="CK101" s="2">
        <v>158.45590625082579</v>
      </c>
      <c r="CL101" s="2">
        <v>1262.1500670929158</v>
      </c>
      <c r="CM101" s="2">
        <v>-1420.6059733437419</v>
      </c>
      <c r="CN101" s="2">
        <v>5.187032762689701</v>
      </c>
      <c r="CO101" s="2">
        <v>4.7296267950880994E-6</v>
      </c>
      <c r="CP101" s="2">
        <v>1.2983924285699173E-4</v>
      </c>
      <c r="CQ101" s="2">
        <v>-1.578752175461208E-4</v>
      </c>
      <c r="CR101" s="2">
        <v>0.8219258932358553</v>
      </c>
      <c r="CS101" s="2">
        <v>7.9950011588958976</v>
      </c>
      <c r="CT101" s="2">
        <v>-3.6843648633033408</v>
      </c>
      <c r="CU101" s="2">
        <v>214974.65649632484</v>
      </c>
      <c r="CV101" s="2">
        <v>16.911529601944583</v>
      </c>
      <c r="CW101" s="2">
        <v>0</v>
      </c>
    </row>
    <row r="102" spans="1:101" x14ac:dyDescent="0.3">
      <c r="A102" s="2">
        <f t="shared" si="1"/>
        <v>2096</v>
      </c>
      <c r="B102" s="17">
        <f>economy!AX142</f>
        <v>0.18979643030281912</v>
      </c>
      <c r="C102" s="17">
        <f>economy!AY142</f>
        <v>0.05</v>
      </c>
      <c r="D102" s="17">
        <f>economy!AZ142</f>
        <v>0</v>
      </c>
      <c r="E102" s="17">
        <f>economy!BA142</f>
        <v>4284.8120319878208</v>
      </c>
      <c r="F102" s="17">
        <f>economy!BB142</f>
        <v>4.0628487244383608E-3</v>
      </c>
      <c r="G102" s="17">
        <f>economy!BC142</f>
        <v>3.217900966578701E-2</v>
      </c>
      <c r="H102" s="17">
        <f>economy!BD142</f>
        <v>8.437098057439385E-2</v>
      </c>
      <c r="I102" s="1">
        <f>economy!BE142</f>
        <v>2407.7205094206606</v>
      </c>
      <c r="J102" s="1">
        <f>economy!BF142</f>
        <v>650.26070239354613</v>
      </c>
      <c r="K102" s="1">
        <f>economy!BG142</f>
        <v>-3057.9812118142063</v>
      </c>
      <c r="L102" s="1">
        <f>economy!BH142</f>
        <v>11.013249648355371</v>
      </c>
      <c r="M102" s="1">
        <f>economy!BI142</f>
        <v>1.5257216297598556E-4</v>
      </c>
      <c r="N102" s="1">
        <f>economy!BJ142</f>
        <v>2.1824123035078875E-4</v>
      </c>
      <c r="O102" s="1">
        <f>economy!BK142</f>
        <v>-7.1184623630847488E-4</v>
      </c>
      <c r="P102" s="1">
        <f>economy!BL142</f>
        <v>26.806849611983264</v>
      </c>
      <c r="Q102" s="1">
        <f>economy!BM142</f>
        <v>13.627157943141174</v>
      </c>
      <c r="R102" s="1">
        <f>economy!BN142</f>
        <v>-16.839155252845078</v>
      </c>
      <c r="S102" s="1">
        <f>economy!BO142</f>
        <v>514.48518295019289</v>
      </c>
      <c r="T102" s="1">
        <f>economy!BP142</f>
        <v>17.112474502384625</v>
      </c>
      <c r="U102" s="1">
        <f>economy!BQ142</f>
        <v>0</v>
      </c>
      <c r="V102" s="2">
        <v>0.05</v>
      </c>
      <c r="W102" s="2">
        <v>0.05</v>
      </c>
      <c r="X102" s="2">
        <v>0.05</v>
      </c>
      <c r="Y102" s="2">
        <v>4.9999999999999996E-2</v>
      </c>
      <c r="Z102" s="2">
        <v>5.1020344257978042E-3</v>
      </c>
      <c r="AA102" s="2">
        <v>3.4580325867551893E-2</v>
      </c>
      <c r="AB102" s="2">
        <v>8.6133583526748686E-2</v>
      </c>
      <c r="AC102" s="2">
        <v>680.2287576329054</v>
      </c>
      <c r="AD102" s="2">
        <v>562.6352898321627</v>
      </c>
      <c r="AE102" s="2">
        <v>-1242.8640474650674</v>
      </c>
      <c r="AF102" s="2">
        <v>11.835096187481625</v>
      </c>
      <c r="AG102" s="2">
        <v>4.8417268729775446E-5</v>
      </c>
      <c r="AH102" s="1">
        <v>2.2622336496491111E-4</v>
      </c>
      <c r="AI102" s="1">
        <v>1.1943641415154758E-4</v>
      </c>
      <c r="AJ102" s="1">
        <v>8.5079910457646424</v>
      </c>
      <c r="AK102" s="1">
        <v>14.125438728751645</v>
      </c>
      <c r="AL102" s="12">
        <v>2.8224004123398347</v>
      </c>
      <c r="AM102" s="2">
        <v>115.98408791245049</v>
      </c>
      <c r="AN102" s="2">
        <v>17.112470589218727</v>
      </c>
      <c r="AO102" s="2">
        <v>6.8701984190674299</v>
      </c>
      <c r="AP102" s="2">
        <v>0.1</v>
      </c>
      <c r="AQ102" s="2">
        <v>0.1</v>
      </c>
      <c r="AR102" s="2">
        <v>0.1</v>
      </c>
      <c r="AS102" s="2">
        <v>0.1</v>
      </c>
      <c r="AT102" s="2">
        <v>1.0203916407962671E-2</v>
      </c>
      <c r="AU102" s="2">
        <v>6.915949645219055E-2</v>
      </c>
      <c r="AV102" s="2">
        <v>0.1722650539146979</v>
      </c>
      <c r="AW102" s="2">
        <v>1288.607835874865</v>
      </c>
      <c r="AX102" s="2">
        <v>1065.1634599436684</v>
      </c>
      <c r="AY102" s="2">
        <v>-2353.7712958185339</v>
      </c>
      <c r="AZ102" s="2">
        <v>24.984896242151528</v>
      </c>
      <c r="BA102" s="2">
        <v>1.9366633715318444E-4</v>
      </c>
      <c r="BB102" s="2">
        <v>9.0488633409175549E-4</v>
      </c>
      <c r="BC102" s="2">
        <v>4.7777619827058058E-4</v>
      </c>
      <c r="BD102" s="2">
        <v>34.02500310587633</v>
      </c>
      <c r="BE102" s="2">
        <v>56.45267955617927</v>
      </c>
      <c r="BF102" s="2">
        <v>11.285240320315587</v>
      </c>
      <c r="BG102" s="2">
        <v>244.85594788540664</v>
      </c>
      <c r="BH102" s="2">
        <v>36.126486634302502</v>
      </c>
      <c r="BI102" s="2">
        <v>14.503752023044402</v>
      </c>
      <c r="BJ102" s="2">
        <v>0.29186377384894935</v>
      </c>
      <c r="BK102" s="2">
        <v>2.5000000000000001E-2</v>
      </c>
      <c r="BL102" s="2">
        <v>0</v>
      </c>
      <c r="BM102" s="2">
        <v>4253.2033764605976</v>
      </c>
      <c r="BN102" s="2">
        <v>3.4943623329947897E-3</v>
      </c>
      <c r="BO102" s="2">
        <v>3.2399790691755241E-2</v>
      </c>
      <c r="BP102" s="2">
        <v>8.277142421336825E-2</v>
      </c>
      <c r="BQ102" s="2">
        <v>3277.0762630152503</v>
      </c>
      <c r="BR102" s="2">
        <v>-277.17147929516813</v>
      </c>
      <c r="BS102" s="2">
        <v>-2999.9047837200815</v>
      </c>
      <c r="BT102" s="2">
        <v>10.804454650402036</v>
      </c>
      <c r="BU102" s="2">
        <v>2.0275449872927045E-4</v>
      </c>
      <c r="BV102" s="2">
        <v>5.7024309771821246E-5</v>
      </c>
      <c r="BW102" s="2">
        <v>-6.8511086663093634E-4</v>
      </c>
      <c r="BX102" s="2">
        <v>35.621546986753465</v>
      </c>
      <c r="BY102" s="2">
        <v>3.5613921088130871</v>
      </c>
      <c r="BZ102" s="2">
        <v>-16.206167595613874</v>
      </c>
      <c r="CA102" s="2">
        <v>902.43329344257506</v>
      </c>
      <c r="CB102" s="2">
        <v>8.3368244205597914</v>
      </c>
      <c r="CC102" s="2">
        <v>0</v>
      </c>
      <c r="CD102" s="2">
        <v>0.99</v>
      </c>
      <c r="CE102" s="2">
        <v>0.05</v>
      </c>
      <c r="CF102" s="2">
        <v>0</v>
      </c>
      <c r="CG102" s="2">
        <v>7287.2724743155741</v>
      </c>
      <c r="CH102" s="2">
        <v>2.342130310584951E-5</v>
      </c>
      <c r="CI102" s="2">
        <v>1.5080658659634025E-2</v>
      </c>
      <c r="CJ102" s="2">
        <v>3.9540527242442614E-2</v>
      </c>
      <c r="CK102" s="2">
        <v>157.88794117799617</v>
      </c>
      <c r="CL102" s="2">
        <v>1274.2964464788181</v>
      </c>
      <c r="CM102" s="2">
        <v>-1432.1843876568148</v>
      </c>
      <c r="CN102" s="2">
        <v>5.1613493596535296</v>
      </c>
      <c r="CO102" s="2">
        <v>4.6373631592142847E-6</v>
      </c>
      <c r="CP102" s="2">
        <v>1.2806396003550079E-4</v>
      </c>
      <c r="CQ102" s="2">
        <v>-1.5634532946103466E-4</v>
      </c>
      <c r="CR102" s="2">
        <v>0.81492446390346573</v>
      </c>
      <c r="CS102" s="2">
        <v>7.9973169159261133</v>
      </c>
      <c r="CT102" s="2">
        <v>-3.6960019860691422</v>
      </c>
      <c r="CU102" s="2">
        <v>218166.16449410236</v>
      </c>
      <c r="CV102" s="2">
        <v>17.112479886136434</v>
      </c>
      <c r="CW102" s="2">
        <v>0</v>
      </c>
    </row>
    <row r="103" spans="1:101" x14ac:dyDescent="0.3">
      <c r="A103" s="2">
        <f t="shared" si="1"/>
        <v>2097</v>
      </c>
      <c r="B103" s="17">
        <f>economy!AX143</f>
        <v>0.1926131773597782</v>
      </c>
      <c r="C103" s="17">
        <f>economy!AY143</f>
        <v>0.05</v>
      </c>
      <c r="D103" s="17">
        <f>economy!AZ143</f>
        <v>0</v>
      </c>
      <c r="E103" s="17">
        <f>economy!BA143</f>
        <v>4307.4988682502972</v>
      </c>
      <c r="F103" s="17">
        <f>economy!BB143</f>
        <v>3.985700086692065E-3</v>
      </c>
      <c r="G103" s="17">
        <f>economy!BC143</f>
        <v>3.176797566704867E-2</v>
      </c>
      <c r="H103" s="17">
        <f>economy!BD143</f>
        <v>8.4291024236952214E-2</v>
      </c>
      <c r="I103" s="1">
        <f>economy!BE143</f>
        <v>2427.9403315931104</v>
      </c>
      <c r="J103" s="1">
        <f>economy!BF143</f>
        <v>666.65620798785187</v>
      </c>
      <c r="K103" s="1">
        <f>economy!BG143</f>
        <v>-3094.5965395809626</v>
      </c>
      <c r="L103" s="1">
        <f>economy!BH143</f>
        <v>11.001784830245137</v>
      </c>
      <c r="M103" s="1">
        <f>economy!BI143</f>
        <v>1.5195109102207472E-4</v>
      </c>
      <c r="N103" s="1">
        <f>economy!BJ143</f>
        <v>2.1675932887226711E-4</v>
      </c>
      <c r="O103" s="1">
        <f>economy!BK143</f>
        <v>-7.1049767669144619E-4</v>
      </c>
      <c r="P103" s="1">
        <f>economy!BL143</f>
        <v>26.993886083151914</v>
      </c>
      <c r="Q103" s="1">
        <f>economy!BM143</f>
        <v>13.724244401800657</v>
      </c>
      <c r="R103" s="1">
        <f>economy!BN143</f>
        <v>-17.02304263244546</v>
      </c>
      <c r="S103" s="1">
        <f>economy!BO143</f>
        <v>531.67290229829189</v>
      </c>
      <c r="T103" s="1">
        <f>economy!BP143</f>
        <v>17.315841817482788</v>
      </c>
      <c r="U103" s="1">
        <f>economy!BQ143</f>
        <v>0</v>
      </c>
      <c r="V103" s="2">
        <v>0.05</v>
      </c>
      <c r="W103" s="2">
        <v>0.05</v>
      </c>
      <c r="X103" s="2">
        <v>0.05</v>
      </c>
      <c r="Y103" s="2">
        <v>4.9999999999999996E-2</v>
      </c>
      <c r="Z103" s="2">
        <v>5.0253993144887639E-3</v>
      </c>
      <c r="AA103" s="2">
        <v>3.4160655939316054E-2</v>
      </c>
      <c r="AB103" s="2">
        <v>8.61074988222712E-2</v>
      </c>
      <c r="AC103" s="2">
        <v>678.869167539979</v>
      </c>
      <c r="AD103" s="2">
        <v>579.16222502621963</v>
      </c>
      <c r="AE103" s="2">
        <v>-1258.0313925661983</v>
      </c>
      <c r="AF103" s="2">
        <v>11.830407640987984</v>
      </c>
      <c r="AG103" s="2">
        <v>4.7728529317881234E-5</v>
      </c>
      <c r="AH103" s="1">
        <v>2.2491151797272762E-4</v>
      </c>
      <c r="AI103" s="1">
        <v>1.196248528799685E-4</v>
      </c>
      <c r="AJ103" s="1">
        <v>8.4800020749504892</v>
      </c>
      <c r="AK103" s="1">
        <v>14.240270680875595</v>
      </c>
      <c r="AL103" s="12">
        <v>2.8631508406817368</v>
      </c>
      <c r="AM103" s="2">
        <v>117.70614532938363</v>
      </c>
      <c r="AN103" s="2">
        <v>17.315837936490233</v>
      </c>
      <c r="AO103" s="2">
        <v>6.8695571249876561</v>
      </c>
      <c r="AP103" s="2">
        <v>0.1</v>
      </c>
      <c r="AQ103" s="2">
        <v>0.1</v>
      </c>
      <c r="AR103" s="2">
        <v>0.1</v>
      </c>
      <c r="AS103" s="2">
        <v>9.9999999999999992E-2</v>
      </c>
      <c r="AT103" s="2">
        <v>1.0050641788901304E-2</v>
      </c>
      <c r="AU103" s="2">
        <v>6.8320116189057103E-2</v>
      </c>
      <c r="AV103" s="2">
        <v>0.17221279586310911</v>
      </c>
      <c r="AW103" s="2">
        <v>1286.0357427062277</v>
      </c>
      <c r="AX103" s="2">
        <v>1096.4568958993896</v>
      </c>
      <c r="AY103" s="2">
        <v>-2382.4926386056172</v>
      </c>
      <c r="AZ103" s="2">
        <v>24.974981178210435</v>
      </c>
      <c r="BA103" s="2">
        <v>1.9091129574114518E-4</v>
      </c>
      <c r="BB103" s="2">
        <v>8.9963849617251596E-4</v>
      </c>
      <c r="BC103" s="2">
        <v>4.7853121136329311E-4</v>
      </c>
      <c r="BD103" s="2">
        <v>33.913137797794725</v>
      </c>
      <c r="BE103" s="2">
        <v>56.91183540131474</v>
      </c>
      <c r="BF103" s="2">
        <v>11.448205934552982</v>
      </c>
      <c r="BG103" s="2">
        <v>248.49140684518022</v>
      </c>
      <c r="BH103" s="2">
        <v>36.55582363047958</v>
      </c>
      <c r="BI103" s="2">
        <v>14.502395744194814</v>
      </c>
      <c r="BJ103" s="2">
        <v>0.29659031794607399</v>
      </c>
      <c r="BK103" s="2">
        <v>2.5000000000000001E-2</v>
      </c>
      <c r="BL103" s="2">
        <v>0</v>
      </c>
      <c r="BM103" s="2">
        <v>4274.8302040403742</v>
      </c>
      <c r="BN103" s="2">
        <v>3.417513696269095E-3</v>
      </c>
      <c r="BO103" s="2">
        <v>3.1985636120232218E-2</v>
      </c>
      <c r="BP103" s="2">
        <v>8.2692209299994185E-2</v>
      </c>
      <c r="BQ103" s="2">
        <v>3298.004138459507</v>
      </c>
      <c r="BR103" s="2">
        <v>-262.20759825740566</v>
      </c>
      <c r="BS103" s="2">
        <v>-3035.7965402021018</v>
      </c>
      <c r="BT103" s="2">
        <v>10.793105990622001</v>
      </c>
      <c r="BU103" s="2">
        <v>2.0155235476588401E-4</v>
      </c>
      <c r="BV103" s="2">
        <v>5.7620088799570725E-5</v>
      </c>
      <c r="BW103" s="2">
        <v>-6.8380014789140467E-4</v>
      </c>
      <c r="BX103" s="2">
        <v>35.803177707123218</v>
      </c>
      <c r="BY103" s="2">
        <v>3.6490069471192261</v>
      </c>
      <c r="BZ103" s="2">
        <v>-16.38283691218243</v>
      </c>
      <c r="CA103" s="2">
        <v>936.68409899247365</v>
      </c>
      <c r="CB103" s="2">
        <v>8.4359006883991015</v>
      </c>
      <c r="CC103" s="2">
        <v>0</v>
      </c>
      <c r="CD103" s="2">
        <v>0.99</v>
      </c>
      <c r="CE103" s="2">
        <v>0.05</v>
      </c>
      <c r="CF103" s="2">
        <v>0</v>
      </c>
      <c r="CG103" s="2">
        <v>7341.7136472266402</v>
      </c>
      <c r="CH103" s="2">
        <v>2.2962059434147617E-5</v>
      </c>
      <c r="CI103" s="2">
        <v>1.4828252961874174E-2</v>
      </c>
      <c r="CJ103" s="2">
        <v>3.9344436403384801E-2</v>
      </c>
      <c r="CK103" s="2">
        <v>157.30401051926503</v>
      </c>
      <c r="CL103" s="2">
        <v>1286.2040360025017</v>
      </c>
      <c r="CM103" s="2">
        <v>-1443.5080465217673</v>
      </c>
      <c r="CN103" s="2">
        <v>5.1352751723708643</v>
      </c>
      <c r="CO103" s="2">
        <v>4.5464350423438827E-6</v>
      </c>
      <c r="CP103" s="2">
        <v>1.262948210286087E-4</v>
      </c>
      <c r="CQ103" s="2">
        <v>-1.5479846758999913E-4</v>
      </c>
      <c r="CR103" s="2">
        <v>0.80780874800041058</v>
      </c>
      <c r="CS103" s="2">
        <v>7.9973334997648493</v>
      </c>
      <c r="CT103" s="2">
        <v>-3.706405516210399</v>
      </c>
      <c r="CU103" s="2">
        <v>221405.33322924384</v>
      </c>
      <c r="CV103" s="2">
        <v>17.315846936164647</v>
      </c>
      <c r="CW103" s="2">
        <v>0</v>
      </c>
    </row>
    <row r="104" spans="1:101" x14ac:dyDescent="0.3">
      <c r="A104" s="2">
        <f t="shared" si="1"/>
        <v>2098</v>
      </c>
      <c r="B104" s="17">
        <f>economy!AX144</f>
        <v>0.19549633991337079</v>
      </c>
      <c r="C104" s="17">
        <f>economy!AY144</f>
        <v>0.05</v>
      </c>
      <c r="D104" s="17">
        <f>economy!AZ144</f>
        <v>0</v>
      </c>
      <c r="E104" s="17">
        <f>economy!BA144</f>
        <v>4329.8792326518942</v>
      </c>
      <c r="F104" s="17">
        <f>economy!BB144</f>
        <v>3.909388671928595E-3</v>
      </c>
      <c r="G104" s="17">
        <f>economy!BC144</f>
        <v>3.1359998064318467E-2</v>
      </c>
      <c r="H104" s="17">
        <f>economy!BD144</f>
        <v>8.4205237460219823E-2</v>
      </c>
      <c r="I104" s="1">
        <f>economy!BE144</f>
        <v>2448.0922050662803</v>
      </c>
      <c r="J104" s="1">
        <f>economy!BF144</f>
        <v>682.90740536427506</v>
      </c>
      <c r="K104" s="1">
        <f>economy!BG144</f>
        <v>-3130.9996104305546</v>
      </c>
      <c r="L104" s="1">
        <f>economy!BH144</f>
        <v>10.98958123940602</v>
      </c>
      <c r="M104" s="1">
        <f>economy!BI144</f>
        <v>1.5132590335334642E-4</v>
      </c>
      <c r="N104" s="1">
        <f>economy!BJ144</f>
        <v>2.1525503278377889E-4</v>
      </c>
      <c r="O104" s="1">
        <f>economy!BK144</f>
        <v>-7.0905220157320079E-4</v>
      </c>
      <c r="P104" s="1">
        <f>economy!BL144</f>
        <v>27.1779952085421</v>
      </c>
      <c r="Q104" s="1">
        <f>economy!BM144</f>
        <v>13.817971873167995</v>
      </c>
      <c r="R104" s="1">
        <f>economy!BN144</f>
        <v>-17.204187289687589</v>
      </c>
      <c r="S104" s="1">
        <f>economy!BO144</f>
        <v>549.55469762095925</v>
      </c>
      <c r="T104" s="1">
        <f>economy!BP144</f>
        <v>17.521654843324132</v>
      </c>
      <c r="U104" s="1">
        <f>economy!BQ144</f>
        <v>0</v>
      </c>
      <c r="V104" s="2">
        <v>0.05</v>
      </c>
      <c r="W104" s="2">
        <v>0.05</v>
      </c>
      <c r="X104" s="2">
        <v>0.05</v>
      </c>
      <c r="Y104" s="2">
        <v>4.9999999999999996E-2</v>
      </c>
      <c r="Z104" s="2">
        <v>4.9495672269849172E-3</v>
      </c>
      <c r="AA104" s="2">
        <v>3.3743692222397467E-2</v>
      </c>
      <c r="AB104" s="2">
        <v>8.6075317676762811E-2</v>
      </c>
      <c r="AC104" s="2">
        <v>677.42165917445573</v>
      </c>
      <c r="AD104" s="2">
        <v>595.57119425792848</v>
      </c>
      <c r="AE104" s="2">
        <v>-1272.992853432384</v>
      </c>
      <c r="AF104" s="2">
        <v>11.82490396970155</v>
      </c>
      <c r="AG104" s="2">
        <v>4.7045850696404854E-5</v>
      </c>
      <c r="AH104" s="1">
        <v>2.23573245743986E-4</v>
      </c>
      <c r="AI104" s="1">
        <v>1.1985714545206458E-4</v>
      </c>
      <c r="AJ104" s="1">
        <v>8.4504889129946239</v>
      </c>
      <c r="AK104" s="1">
        <v>14.351808425259419</v>
      </c>
      <c r="AL104" s="12">
        <v>2.9051510919309527</v>
      </c>
      <c r="AM104" s="2">
        <v>119.45391816513241</v>
      </c>
      <c r="AN104" s="2">
        <v>17.521650997416245</v>
      </c>
      <c r="AO104" s="2">
        <v>6.8689284506084638</v>
      </c>
      <c r="AP104" s="2">
        <v>0.1</v>
      </c>
      <c r="AQ104" s="2">
        <v>0.1</v>
      </c>
      <c r="AR104" s="2">
        <v>0.1</v>
      </c>
      <c r="AS104" s="2">
        <v>0.1</v>
      </c>
      <c r="AT104" s="2">
        <v>9.8989744076349584E-3</v>
      </c>
      <c r="AU104" s="2">
        <v>6.7486156672855249E-2</v>
      </c>
      <c r="AV104" s="2">
        <v>0.17214836238545447</v>
      </c>
      <c r="AW104" s="2">
        <v>1283.2970403465961</v>
      </c>
      <c r="AX104" s="2">
        <v>1127.5271211880288</v>
      </c>
      <c r="AY104" s="2">
        <v>-2410.8241615346269</v>
      </c>
      <c r="AZ104" s="2">
        <v>24.963347878294677</v>
      </c>
      <c r="BA104" s="2">
        <v>1.8818051872039802E-4</v>
      </c>
      <c r="BB104" s="2">
        <v>8.9428499920978855E-4</v>
      </c>
      <c r="BC104" s="2">
        <v>4.7946138050971449E-4</v>
      </c>
      <c r="BD104" s="2">
        <v>33.795179020641847</v>
      </c>
      <c r="BE104" s="2">
        <v>57.357837827188263</v>
      </c>
      <c r="BF104" s="2">
        <v>11.616161099579818</v>
      </c>
      <c r="BG104" s="2">
        <v>252.18115382782236</v>
      </c>
      <c r="BH104" s="2">
        <v>36.990323807157345</v>
      </c>
      <c r="BI104" s="2">
        <v>14.501066134105693</v>
      </c>
      <c r="BJ104" s="2">
        <v>0.30147150942354495</v>
      </c>
      <c r="BK104" s="2">
        <v>2.5000000000000001E-2</v>
      </c>
      <c r="BL104" s="2">
        <v>0</v>
      </c>
      <c r="BM104" s="2">
        <v>4296.0984385194834</v>
      </c>
      <c r="BN104" s="2">
        <v>3.3412533119989225E-3</v>
      </c>
      <c r="BO104" s="2">
        <v>3.1574199733243741E-2</v>
      </c>
      <c r="BP104" s="2">
        <v>8.2606316285507367E-2</v>
      </c>
      <c r="BQ104" s="2">
        <v>3318.6900419385579</v>
      </c>
      <c r="BR104" s="2">
        <v>-247.24635349072636</v>
      </c>
      <c r="BS104" s="2">
        <v>-3071.4436884478309</v>
      </c>
      <c r="BT104" s="2">
        <v>10.78090751646406</v>
      </c>
      <c r="BU104" s="2">
        <v>2.0034213849745244E-4</v>
      </c>
      <c r="BV104" s="2">
        <v>5.8177989786741807E-5</v>
      </c>
      <c r="BW104" s="2">
        <v>-6.82380349026128E-4</v>
      </c>
      <c r="BX104" s="2">
        <v>35.978981641427943</v>
      </c>
      <c r="BY104" s="2">
        <v>3.7354135058158251</v>
      </c>
      <c r="BZ104" s="2">
        <v>-16.556475173591661</v>
      </c>
      <c r="CA104" s="2">
        <v>972.72973894925985</v>
      </c>
      <c r="CB104" s="2">
        <v>8.5361684599666159</v>
      </c>
      <c r="CC104" s="2">
        <v>0</v>
      </c>
      <c r="CD104" s="2">
        <v>0.99</v>
      </c>
      <c r="CE104" s="2">
        <v>0.05</v>
      </c>
      <c r="CF104" s="2">
        <v>0</v>
      </c>
      <c r="CG104" s="2">
        <v>7395.7370945189678</v>
      </c>
      <c r="CH104" s="2">
        <v>2.2509538226530318E-5</v>
      </c>
      <c r="CI104" s="2">
        <v>1.4578587729439542E-2</v>
      </c>
      <c r="CJ104" s="2">
        <v>3.914532695015005E-2</v>
      </c>
      <c r="CK104" s="2">
        <v>156.70450466953736</v>
      </c>
      <c r="CL104" s="2">
        <v>1297.8687073648537</v>
      </c>
      <c r="CM104" s="2">
        <v>-1454.573212034391</v>
      </c>
      <c r="CN104" s="2">
        <v>5.1088210523171638</v>
      </c>
      <c r="CO104" s="2">
        <v>4.4568379009218845E-6</v>
      </c>
      <c r="CP104" s="2">
        <v>1.245323552758989E-4</v>
      </c>
      <c r="CQ104" s="2">
        <v>-1.5323566220341438E-4</v>
      </c>
      <c r="CR104" s="2">
        <v>0.80058437395848381</v>
      </c>
      <c r="CS104" s="2">
        <v>7.9950711157111432</v>
      </c>
      <c r="CT104" s="2">
        <v>-3.7155771238889463</v>
      </c>
      <c r="CU104" s="2">
        <v>224692.87423376899</v>
      </c>
      <c r="CV104" s="2">
        <v>17.521659666665009</v>
      </c>
      <c r="CW104" s="2">
        <v>0</v>
      </c>
    </row>
    <row r="105" spans="1:101" x14ac:dyDescent="0.3">
      <c r="A105" s="2">
        <f t="shared" si="1"/>
        <v>2099</v>
      </c>
      <c r="B105" s="17">
        <f>economy!AX145</f>
        <v>0.1984482860444374</v>
      </c>
      <c r="C105" s="17">
        <f>economy!AY145</f>
        <v>0.05</v>
      </c>
      <c r="D105" s="17">
        <f>economy!AZ145</f>
        <v>0</v>
      </c>
      <c r="E105" s="17">
        <f>economy!BA145</f>
        <v>4351.953207507212</v>
      </c>
      <c r="F105" s="17">
        <f>economy!BB145</f>
        <v>3.83391134563636E-3</v>
      </c>
      <c r="G105" s="17">
        <f>economy!BC145</f>
        <v>3.0955117508054169E-2</v>
      </c>
      <c r="H105" s="17">
        <f>economy!BD145</f>
        <v>8.4113702357435621E-2</v>
      </c>
      <c r="I105" s="1">
        <f>economy!BE145</f>
        <v>2468.1744664317125</v>
      </c>
      <c r="J105" s="1">
        <f>economy!BF145</f>
        <v>699.0064553370454</v>
      </c>
      <c r="K105" s="1">
        <f>economy!BG145</f>
        <v>-3167.1809217687583</v>
      </c>
      <c r="L105" s="1">
        <f>economy!BH145</f>
        <v>10.976649283939636</v>
      </c>
      <c r="M105" s="1">
        <f>economy!BI145</f>
        <v>1.5069673945695172E-4</v>
      </c>
      <c r="N105" s="1">
        <f>economy!BJ145</f>
        <v>2.1372924508679755E-4</v>
      </c>
      <c r="O105" s="1">
        <f>economy!BK145</f>
        <v>-7.0751149242752733E-4</v>
      </c>
      <c r="P105" s="1">
        <f>economy!BL145</f>
        <v>27.359145069928744</v>
      </c>
      <c r="Q105" s="1">
        <f>economy!BM145</f>
        <v>13.908304058052829</v>
      </c>
      <c r="R105" s="1">
        <f>economy!BN145</f>
        <v>-17.382517098520161</v>
      </c>
      <c r="S105" s="1">
        <f>economy!BO145</f>
        <v>568.16578176435735</v>
      </c>
      <c r="T105" s="1">
        <f>economy!BP145</f>
        <v>17.729942845611291</v>
      </c>
      <c r="U105" s="1">
        <f>economy!BQ145</f>
        <v>0</v>
      </c>
      <c r="V105" s="2">
        <v>0.05</v>
      </c>
      <c r="W105" s="2">
        <v>0.05</v>
      </c>
      <c r="X105" s="2">
        <v>0.05</v>
      </c>
      <c r="Y105" s="2">
        <v>0.05</v>
      </c>
      <c r="Z105" s="2">
        <v>4.8745407254299168E-3</v>
      </c>
      <c r="AA105" s="2">
        <v>3.3329488628779318E-2</v>
      </c>
      <c r="AB105" s="2">
        <v>8.603712119742965E-2</v>
      </c>
      <c r="AC105" s="2">
        <v>675.8876699919764</v>
      </c>
      <c r="AD105" s="2">
        <v>611.85373848850963</v>
      </c>
      <c r="AE105" s="2">
        <v>-1287.7414084804871</v>
      </c>
      <c r="AF105" s="2">
        <v>11.818596030868919</v>
      </c>
      <c r="AG105" s="2">
        <v>4.63692925259117E-5</v>
      </c>
      <c r="AH105" s="1">
        <v>2.2220940506220021E-4</v>
      </c>
      <c r="AI105" s="1">
        <v>1.2013258958017679E-4</v>
      </c>
      <c r="AJ105" s="1">
        <v>8.4194853975564516</v>
      </c>
      <c r="AK105" s="1">
        <v>14.46000272488949</v>
      </c>
      <c r="AL105" s="12">
        <v>2.948420565416018</v>
      </c>
      <c r="AM105" s="2">
        <v>121.22779043790389</v>
      </c>
      <c r="AN105" s="2">
        <v>17.729939037624192</v>
      </c>
      <c r="AO105" s="2">
        <v>6.8683121113203862</v>
      </c>
      <c r="AP105" s="2">
        <v>0.1</v>
      </c>
      <c r="AQ105" s="2">
        <v>0.1</v>
      </c>
      <c r="AR105" s="2">
        <v>0.1</v>
      </c>
      <c r="AS105" s="2">
        <v>0.1</v>
      </c>
      <c r="AT105" s="2">
        <v>9.7489193465326862E-3</v>
      </c>
      <c r="AU105" s="2">
        <v>6.6657725505755397E-2</v>
      </c>
      <c r="AV105" s="2">
        <v>0.17207191579341422</v>
      </c>
      <c r="AW105" s="2">
        <v>1280.3944511638902</v>
      </c>
      <c r="AX105" s="2">
        <v>1158.3581311364203</v>
      </c>
      <c r="AY105" s="2">
        <v>-2438.7525823003116</v>
      </c>
      <c r="AZ105" s="2">
        <v>24.950019281670798</v>
      </c>
      <c r="BA105" s="2">
        <v>1.854742440881338E-4</v>
      </c>
      <c r="BB105" s="2">
        <v>8.8882927315504475E-4</v>
      </c>
      <c r="BC105" s="2">
        <v>4.8056389538670167E-4</v>
      </c>
      <c r="BD105" s="2">
        <v>33.671262058337661</v>
      </c>
      <c r="BE105" s="2">
        <v>57.790490126838662</v>
      </c>
      <c r="BF105" s="2">
        <v>11.78918304810604</v>
      </c>
      <c r="BG105" s="2">
        <v>255.92599953701091</v>
      </c>
      <c r="BH105" s="2">
        <v>37.430048943864058</v>
      </c>
      <c r="BI105" s="2">
        <v>14.499762594394108</v>
      </c>
      <c r="BJ105" s="2">
        <v>0.30651758765819043</v>
      </c>
      <c r="BK105" s="2">
        <v>2.5000000000000001E-2</v>
      </c>
      <c r="BL105" s="2">
        <v>0</v>
      </c>
      <c r="BM105" s="2">
        <v>4317.0036678564893</v>
      </c>
      <c r="BN105" s="2">
        <v>3.2655584902265937E-3</v>
      </c>
      <c r="BO105" s="2">
        <v>3.1165507950464313E-2</v>
      </c>
      <c r="BP105" s="2">
        <v>8.2513753214489935E-2</v>
      </c>
      <c r="BQ105" s="2">
        <v>3339.1288237375775</v>
      </c>
      <c r="BR105" s="2">
        <v>-232.2960072934861</v>
      </c>
      <c r="BS105" s="2">
        <v>-3106.8328164440909</v>
      </c>
      <c r="BT105" s="2">
        <v>10.767860008182515</v>
      </c>
      <c r="BU105" s="2">
        <v>1.9912383493088647E-4</v>
      </c>
      <c r="BV105" s="2">
        <v>5.8698651171276147E-5</v>
      </c>
      <c r="BW105" s="2">
        <v>-6.8085194695417491E-4</v>
      </c>
      <c r="BX105" s="2">
        <v>36.148863243796235</v>
      </c>
      <c r="BY105" s="2">
        <v>3.8205527494970157</v>
      </c>
      <c r="BZ105" s="2">
        <v>-16.726970418148689</v>
      </c>
      <c r="CA105" s="2">
        <v>1010.7117921260036</v>
      </c>
      <c r="CB105" s="2">
        <v>8.6376419929504902</v>
      </c>
      <c r="CC105" s="2">
        <v>0</v>
      </c>
      <c r="CD105" s="2">
        <v>0.99</v>
      </c>
      <c r="CE105" s="2">
        <v>0.05</v>
      </c>
      <c r="CF105" s="2">
        <v>0</v>
      </c>
      <c r="CG105" s="2">
        <v>7449.340874974092</v>
      </c>
      <c r="CH105" s="2">
        <v>2.2063714403957401E-5</v>
      </c>
      <c r="CI105" s="2">
        <v>1.4331678088946444E-2</v>
      </c>
      <c r="CJ105" s="2">
        <v>3.8943284635941162E-2</v>
      </c>
      <c r="CK105" s="2">
        <v>156.08981258050272</v>
      </c>
      <c r="CL105" s="2">
        <v>1309.2865478010319</v>
      </c>
      <c r="CM105" s="2">
        <v>-1465.3763603815344</v>
      </c>
      <c r="CN105" s="2">
        <v>5.0819979578162746</v>
      </c>
      <c r="CO105" s="2">
        <v>4.3685667712342349E-6</v>
      </c>
      <c r="CP105" s="2">
        <v>1.2277708120494567E-4</v>
      </c>
      <c r="CQ105" s="2">
        <v>-1.516579418235931E-4</v>
      </c>
      <c r="CR105" s="2">
        <v>0.79325694836084371</v>
      </c>
      <c r="CS105" s="2">
        <v>7.9905519370144482</v>
      </c>
      <c r="CT105" s="2">
        <v>-3.7235198354456016</v>
      </c>
      <c r="CU105" s="2">
        <v>228029.50972460498</v>
      </c>
      <c r="CV105" s="2">
        <v>17.729947345579347</v>
      </c>
      <c r="CW105" s="2">
        <v>0</v>
      </c>
    </row>
    <row r="106" spans="1:101" x14ac:dyDescent="0.3">
      <c r="A106" s="2">
        <f t="shared" si="1"/>
        <v>2100</v>
      </c>
      <c r="B106" s="17">
        <f>economy!AX146</f>
        <v>0.20147151506193658</v>
      </c>
      <c r="C106" s="17">
        <f>economy!AY146</f>
        <v>0.05</v>
      </c>
      <c r="D106" s="17">
        <f>economy!AZ146</f>
        <v>0</v>
      </c>
      <c r="E106" s="17">
        <f>economy!BA146</f>
        <v>4373.7208901050808</v>
      </c>
      <c r="F106" s="17">
        <f>economy!BB146</f>
        <v>3.7592644761478338E-3</v>
      </c>
      <c r="G106" s="17">
        <f>economy!BC146</f>
        <v>3.0553372749402591E-2</v>
      </c>
      <c r="H106" s="17">
        <f>economy!BD146</f>
        <v>8.401650235821452E-2</v>
      </c>
      <c r="I106" s="1">
        <f>economy!BE146</f>
        <v>2488.1854151425187</v>
      </c>
      <c r="J106" s="1">
        <f>economy!BF146</f>
        <v>714.94575070957899</v>
      </c>
      <c r="K106" s="1">
        <f>economy!BG146</f>
        <v>-3203.1311658520976</v>
      </c>
      <c r="L106" s="1">
        <f>economy!BH146</f>
        <v>10.962999550567446</v>
      </c>
      <c r="M106" s="1">
        <f>economy!BI146</f>
        <v>1.5006373496544159E-4</v>
      </c>
      <c r="N106" s="1">
        <f>economy!BJ146</f>
        <v>2.1218286885763227E-4</v>
      </c>
      <c r="O106" s="1">
        <f>economy!BK146</f>
        <v>-7.0587726685078663E-4</v>
      </c>
      <c r="P106" s="1">
        <f>economy!BL146</f>
        <v>27.537304800731601</v>
      </c>
      <c r="Q106" s="1">
        <f>economy!BM146</f>
        <v>13.99520804135569</v>
      </c>
      <c r="R106" s="1">
        <f>economy!BN146</f>
        <v>-17.557962765822563</v>
      </c>
      <c r="S106" s="1">
        <f>economy!BO146</f>
        <v>587.54369188184091</v>
      </c>
      <c r="T106" s="1">
        <f>economy!BP146</f>
        <v>17.940735447581325</v>
      </c>
      <c r="U106" s="1">
        <f>economy!BQ146</f>
        <v>0</v>
      </c>
      <c r="V106" s="2">
        <v>0.05</v>
      </c>
      <c r="W106" s="2">
        <v>0.05</v>
      </c>
      <c r="X106" s="2">
        <v>0.05</v>
      </c>
      <c r="Y106" s="2">
        <v>5.000000000000001E-2</v>
      </c>
      <c r="Z106" s="2">
        <v>4.8003220749186235E-3</v>
      </c>
      <c r="AA106" s="2">
        <v>3.2918097435902891E-2</v>
      </c>
      <c r="AB106" s="2">
        <v>8.5992993277036661E-2</v>
      </c>
      <c r="AC106" s="2">
        <v>674.26865448117246</v>
      </c>
      <c r="AD106" s="2">
        <v>628.00160439319961</v>
      </c>
      <c r="AE106" s="2">
        <v>-1302.2702588743728</v>
      </c>
      <c r="AF106" s="2">
        <v>11.811495070449382</v>
      </c>
      <c r="AG106" s="2">
        <v>4.5698911546891146E-5</v>
      </c>
      <c r="AH106" s="1">
        <v>2.2082086047906928E-4</v>
      </c>
      <c r="AI106" s="1">
        <v>1.2045044349591949E-4</v>
      </c>
      <c r="AJ106" s="1">
        <v>8.3870259518695072</v>
      </c>
      <c r="AK106" s="1">
        <v>14.564807928913421</v>
      </c>
      <c r="AL106" s="12">
        <v>2.9929769450834249</v>
      </c>
      <c r="AM106" s="2">
        <v>123.02815192509364</v>
      </c>
      <c r="AN106" s="2">
        <v>17.940731680268527</v>
      </c>
      <c r="AO106" s="2">
        <v>6.867707833123827</v>
      </c>
      <c r="AP106" s="2">
        <v>0.1</v>
      </c>
      <c r="AQ106" s="2">
        <v>0.1</v>
      </c>
      <c r="AR106" s="2">
        <v>0.1</v>
      </c>
      <c r="AS106" s="2">
        <v>0.10000000000000002</v>
      </c>
      <c r="AT106" s="2">
        <v>9.6004810923858361E-3</v>
      </c>
      <c r="AU106" s="2">
        <v>6.5834927007370508E-2</v>
      </c>
      <c r="AV106" s="2">
        <v>0.17198362392709382</v>
      </c>
      <c r="AW106" s="2">
        <v>1277.3307298831339</v>
      </c>
      <c r="AX106" s="2">
        <v>1188.9343104131456</v>
      </c>
      <c r="AY106" s="2">
        <v>-2466.2650402962799</v>
      </c>
      <c r="AZ106" s="2">
        <v>24.935019141837145</v>
      </c>
      <c r="BA106" s="2">
        <v>1.8279269812719091E-4</v>
      </c>
      <c r="BB106" s="2">
        <v>8.8327477874082993E-4</v>
      </c>
      <c r="BC106" s="2">
        <v>4.8183578863227224E-4</v>
      </c>
      <c r="BD106" s="2">
        <v>33.541524528325354</v>
      </c>
      <c r="BE106" s="2">
        <v>58.209609898011117</v>
      </c>
      <c r="BF106" s="2">
        <v>11.967342172155446</v>
      </c>
      <c r="BG106" s="2">
        <v>259.7267668347701</v>
      </c>
      <c r="BH106" s="2">
        <v>37.875061574907747</v>
      </c>
      <c r="BI106" s="2">
        <v>14.498484548975103</v>
      </c>
      <c r="BJ106" s="2">
        <v>0.31173994590656168</v>
      </c>
      <c r="BK106" s="2">
        <v>2.5000000000000001E-2</v>
      </c>
      <c r="BL106" s="2">
        <v>0</v>
      </c>
      <c r="BM106" s="2">
        <v>4337.5409218383411</v>
      </c>
      <c r="BN106" s="2">
        <v>3.1904035912830413E-3</v>
      </c>
      <c r="BO106" s="2">
        <v>3.0759583108190457E-2</v>
      </c>
      <c r="BP106" s="2">
        <v>8.2414520953316542E-2</v>
      </c>
      <c r="BQ106" s="2">
        <v>3359.3147868086317</v>
      </c>
      <c r="BR106" s="2">
        <v>-217.36454829476227</v>
      </c>
      <c r="BS106" s="2">
        <v>-3141.950238513869</v>
      </c>
      <c r="BT106" s="2">
        <v>10.753963317955447</v>
      </c>
      <c r="BU106" s="2">
        <v>1.9789738108580787E-4</v>
      </c>
      <c r="BV106" s="2">
        <v>5.9182720241984736E-5</v>
      </c>
      <c r="BW106" s="2">
        <v>-6.7921532639646535E-4</v>
      </c>
      <c r="BX106" s="2">
        <v>36.312719219411804</v>
      </c>
      <c r="BY106" s="2">
        <v>3.9043675682880439</v>
      </c>
      <c r="BZ106" s="2">
        <v>-16.894208805909763</v>
      </c>
      <c r="CA106" s="2">
        <v>1050.7886689258569</v>
      </c>
      <c r="CB106" s="2">
        <v>8.7403357192217239</v>
      </c>
      <c r="CC106" s="2">
        <v>0</v>
      </c>
      <c r="CD106" s="2">
        <v>0.99</v>
      </c>
      <c r="CE106" s="2">
        <v>0.05</v>
      </c>
      <c r="CF106" s="2">
        <v>0</v>
      </c>
      <c r="CG106" s="2">
        <v>7502.5232128391071</v>
      </c>
      <c r="CH106" s="2">
        <v>2.1624560793945188E-5</v>
      </c>
      <c r="CI106" s="2">
        <v>1.4087537789086738E-2</v>
      </c>
      <c r="CJ106" s="2">
        <v>3.8738395913265784E-2</v>
      </c>
      <c r="CK106" s="2">
        <v>155.4603216109771</v>
      </c>
      <c r="CL106" s="2">
        <v>1320.453861092911</v>
      </c>
      <c r="CM106" s="2">
        <v>-1475.9141827038877</v>
      </c>
      <c r="CN106" s="2">
        <v>5.054816941081163</v>
      </c>
      <c r="CO106" s="2">
        <v>4.2816162750381941E-6</v>
      </c>
      <c r="CP106" s="2">
        <v>1.2102950579497271E-4</v>
      </c>
      <c r="CQ106" s="2">
        <v>-1.5006633179329268E-4</v>
      </c>
      <c r="CR106" s="2">
        <v>0.78583204989990663</v>
      </c>
      <c r="CS106" s="2">
        <v>7.9838000433474434</v>
      </c>
      <c r="CT106" s="2">
        <v>-3.7302380071567844</v>
      </c>
      <c r="CU106" s="2">
        <v>231415.97276146905</v>
      </c>
      <c r="CV106" s="2">
        <v>17.94073959821781</v>
      </c>
      <c r="CW106" s="2">
        <v>0</v>
      </c>
    </row>
    <row r="107" spans="1:101" x14ac:dyDescent="0.3">
      <c r="A107" s="2">
        <f t="shared" si="1"/>
        <v>2101</v>
      </c>
      <c r="B107" s="17">
        <f>economy!AX147</f>
        <v>0.2045686683466626</v>
      </c>
      <c r="C107" s="17">
        <f>economy!AY147</f>
        <v>0.05</v>
      </c>
      <c r="D107" s="17">
        <f>economy!AZ147</f>
        <v>0</v>
      </c>
      <c r="E107" s="17">
        <f>economy!BA147</f>
        <v>4395.1823856800083</v>
      </c>
      <c r="F107" s="17">
        <f>economy!BB147</f>
        <v>3.6854439184343915E-3</v>
      </c>
      <c r="G107" s="17">
        <f>economy!BC147</f>
        <v>3.0154800602274778E-2</v>
      </c>
      <c r="H107" s="17">
        <f>economy!BD147</f>
        <v>8.3913722000632199E-2</v>
      </c>
      <c r="I107" s="1">
        <f>economy!BE147</f>
        <v>2508.123308223494</v>
      </c>
      <c r="J107" s="1">
        <f>economy!BF147</f>
        <v>730.71792163072917</v>
      </c>
      <c r="K107" s="1">
        <f>economy!BG147</f>
        <v>-3238.8412298542225</v>
      </c>
      <c r="L107" s="1">
        <f>economy!BH147</f>
        <v>10.94864277705503</v>
      </c>
      <c r="M107" s="1">
        <f>economy!BI147</f>
        <v>1.4942702124449346E-4</v>
      </c>
      <c r="N107" s="1">
        <f>economy!BJ147</f>
        <v>2.1061680608645269E-4</v>
      </c>
      <c r="O107" s="1">
        <f>economy!BK147</f>
        <v>-7.0415127399993849E-4</v>
      </c>
      <c r="P107" s="1">
        <f>economy!BL147</f>
        <v>27.712444485639089</v>
      </c>
      <c r="Q107" s="1">
        <f>economy!BM147</f>
        <v>14.07865427340411</v>
      </c>
      <c r="R107" s="1">
        <f>economy!BN147</f>
        <v>-17.730457818635731</v>
      </c>
      <c r="S107" s="1">
        <f>economy!BO147</f>
        <v>607.72849151288074</v>
      </c>
      <c r="T107" s="1">
        <f>economy!BP147</f>
        <v>18.15406263410858</v>
      </c>
      <c r="U107" s="1">
        <f>economy!BQ147</f>
        <v>0</v>
      </c>
      <c r="V107" s="2">
        <v>0.05</v>
      </c>
      <c r="W107" s="2">
        <v>0.05</v>
      </c>
      <c r="X107" s="2">
        <v>0.05</v>
      </c>
      <c r="Y107" s="2">
        <v>4.9999999999999996E-2</v>
      </c>
      <c r="Z107" s="2">
        <v>4.7269132410519667E-3</v>
      </c>
      <c r="AA107" s="2">
        <v>3.2509569244066845E-2</v>
      </c>
      <c r="AB107" s="2">
        <v>8.5943020458411262E-2</v>
      </c>
      <c r="AC107" s="2">
        <v>672.56608309742944</v>
      </c>
      <c r="AD107" s="2">
        <v>644.00675075962909</v>
      </c>
      <c r="AE107" s="2">
        <v>-1316.5728338570577</v>
      </c>
      <c r="AF107" s="2">
        <v>11.803612703996997</v>
      </c>
      <c r="AG107" s="2">
        <v>4.5034761531676433E-5</v>
      </c>
      <c r="AH107" s="1">
        <v>2.1940848319719079E-4</v>
      </c>
      <c r="AI107" s="1">
        <v>1.208099280326229E-4</v>
      </c>
      <c r="AJ107" s="1">
        <v>8.3531455338002374</v>
      </c>
      <c r="AK107" s="1">
        <v>14.666181994098022</v>
      </c>
      <c r="AL107" s="12">
        <v>3.0388361755669639</v>
      </c>
      <c r="AM107" s="2">
        <v>124.85539824896514</v>
      </c>
      <c r="AN107" s="2">
        <v>18.154058910133379</v>
      </c>
      <c r="AO107" s="2">
        <v>6.8671153521471169</v>
      </c>
      <c r="AP107" s="2">
        <v>0.1</v>
      </c>
      <c r="AQ107" s="2">
        <v>0.1</v>
      </c>
      <c r="AR107" s="2">
        <v>0.1</v>
      </c>
      <c r="AS107" s="2">
        <v>0.10000000000000002</v>
      </c>
      <c r="AT107" s="2">
        <v>9.453663531707417E-3</v>
      </c>
      <c r="AU107" s="2">
        <v>6.5017862130706303E-2</v>
      </c>
      <c r="AV107" s="2">
        <v>0.17188365988456289</v>
      </c>
      <c r="AW107" s="2">
        <v>1274.1086615626423</v>
      </c>
      <c r="AX107" s="2">
        <v>1219.2404450904558</v>
      </c>
      <c r="AY107" s="2">
        <v>-2493.3491066530955</v>
      </c>
      <c r="AZ107" s="2">
        <v>24.918371986235798</v>
      </c>
      <c r="BA107" s="2">
        <v>1.801360952170749E-4</v>
      </c>
      <c r="BB107" s="2">
        <v>8.7762500300937307E-4</v>
      </c>
      <c r="BC107" s="2">
        <v>4.8327394416004853E-4</v>
      </c>
      <c r="BD107" s="2">
        <v>33.40610617808909</v>
      </c>
      <c r="BE107" s="2">
        <v>58.615029128214879</v>
      </c>
      <c r="BF107" s="2">
        <v>12.150701928497117</v>
      </c>
      <c r="BG107" s="2">
        <v>263.58429092235019</v>
      </c>
      <c r="BH107" s="2">
        <v>38.325424998044461</v>
      </c>
      <c r="BI107" s="2">
        <v>14.497231443041754</v>
      </c>
      <c r="BJ107" s="2">
        <v>0.31715132209640928</v>
      </c>
      <c r="BK107" s="2">
        <v>2.5000000000000001E-2</v>
      </c>
      <c r="BL107" s="2">
        <v>0</v>
      </c>
      <c r="BM107" s="2">
        <v>4357.7045672467593</v>
      </c>
      <c r="BN107" s="2">
        <v>3.115759583009246E-3</v>
      </c>
      <c r="BO107" s="2">
        <v>3.0356443023959651E-2</v>
      </c>
      <c r="BP107" s="2">
        <v>8.2308611489764705E-2</v>
      </c>
      <c r="BQ107" s="2">
        <v>3379.2415872826496</v>
      </c>
      <c r="BR107" s="2">
        <v>-202.45966982982551</v>
      </c>
      <c r="BS107" s="2">
        <v>-3176.7819174528231</v>
      </c>
      <c r="BT107" s="2">
        <v>10.739216147913835</v>
      </c>
      <c r="BU107" s="2">
        <v>1.9666265843927647E-4</v>
      </c>
      <c r="BV107" s="2">
        <v>5.9630851813107419E-5</v>
      </c>
      <c r="BW107" s="2">
        <v>-6.7747075253730266E-4</v>
      </c>
      <c r="BX107" s="2">
        <v>36.47043667377703</v>
      </c>
      <c r="BY107" s="2">
        <v>3.98680278758513</v>
      </c>
      <c r="BZ107" s="2">
        <v>-17.058073833155017</v>
      </c>
      <c r="CA107" s="2">
        <v>1093.1384495014399</v>
      </c>
      <c r="CB107" s="2">
        <v>8.8442642468335446</v>
      </c>
      <c r="CC107" s="2">
        <v>0</v>
      </c>
      <c r="CD107" s="2">
        <v>0.99</v>
      </c>
      <c r="CE107" s="2">
        <v>0.05</v>
      </c>
      <c r="CF107" s="2">
        <v>0</v>
      </c>
      <c r="CG107" s="2">
        <v>7555.2824950346467</v>
      </c>
      <c r="CH107" s="2">
        <v>2.1192048162252371E-5</v>
      </c>
      <c r="CI107" s="2">
        <v>1.3846179201557384E-2</v>
      </c>
      <c r="CJ107" s="2">
        <v>3.853074783643709E-2</v>
      </c>
      <c r="CK107" s="2">
        <v>154.81641738039036</v>
      </c>
      <c r="CL107" s="2">
        <v>1331.3671682475547</v>
      </c>
      <c r="CM107" s="2">
        <v>-1486.1835856279454</v>
      </c>
      <c r="CN107" s="2">
        <v>5.0272891353776066</v>
      </c>
      <c r="CO107" s="2">
        <v>4.1959806258354375E-6</v>
      </c>
      <c r="CP107" s="2">
        <v>1.1929012416740983E-4</v>
      </c>
      <c r="CQ107" s="2">
        <v>-1.484618528835102E-4</v>
      </c>
      <c r="CR107" s="2">
        <v>0.77831522351403704</v>
      </c>
      <c r="CS107" s="2">
        <v>7.9748413566804928</v>
      </c>
      <c r="CT107" s="2">
        <v>-3.7357372966019531</v>
      </c>
      <c r="CU107" s="2">
        <v>234853.00740723</v>
      </c>
      <c r="CV107" s="2">
        <v>18.154066411375602</v>
      </c>
      <c r="CW107" s="2">
        <v>0</v>
      </c>
    </row>
    <row r="108" spans="1:101" x14ac:dyDescent="0.3">
      <c r="A108" s="2">
        <f t="shared" si="1"/>
        <v>2102</v>
      </c>
      <c r="B108" s="17">
        <f>economy!AX148</f>
        <v>0.20774254138245338</v>
      </c>
      <c r="C108" s="17">
        <f>economy!AY148</f>
        <v>0.05</v>
      </c>
      <c r="D108" s="17">
        <f>economy!AZ148</f>
        <v>0</v>
      </c>
      <c r="E108" s="17">
        <f>economy!BA148</f>
        <v>4416.3377998256037</v>
      </c>
      <c r="F108" s="17">
        <f>economy!BB148</f>
        <v>3.6124449965897138E-3</v>
      </c>
      <c r="G108" s="17">
        <f>economy!BC148</f>
        <v>2.9759435907775918E-2</v>
      </c>
      <c r="H108" s="17">
        <f>economy!BD148</f>
        <v>8.3805446716000029E-2</v>
      </c>
      <c r="I108" s="1">
        <f>economy!BE148</f>
        <v>2527.9863544352816</v>
      </c>
      <c r="J108" s="1">
        <f>economy!BF148</f>
        <v>746.3158405299954</v>
      </c>
      <c r="K108" s="1">
        <f>economy!BG148</f>
        <v>-3274.3021949652771</v>
      </c>
      <c r="L108" s="1">
        <f>economy!BH148</f>
        <v>10.933589823717211</v>
      </c>
      <c r="M108" s="1">
        <f>economy!BI148</f>
        <v>1.4878672495383644E-4</v>
      </c>
      <c r="N108" s="1">
        <f>economy!BJ148</f>
        <v>2.0903195652285689E-4</v>
      </c>
      <c r="O108" s="1">
        <f>economy!BK148</f>
        <v>-7.02335289926832E-4</v>
      </c>
      <c r="P108" s="1">
        <f>economy!BL148</f>
        <v>27.884535049243123</v>
      </c>
      <c r="Q108" s="1">
        <f>economy!BM148</f>
        <v>14.158616543215951</v>
      </c>
      <c r="R108" s="1">
        <f>economy!BN148</f>
        <v>-17.899938579323642</v>
      </c>
      <c r="S108" s="1">
        <f>economy!BO148</f>
        <v>628.76299530002677</v>
      </c>
      <c r="T108" s="1">
        <f>economy!BP148</f>
        <v>18.369954755863414</v>
      </c>
      <c r="U108" s="1">
        <f>economy!BQ148</f>
        <v>0</v>
      </c>
      <c r="V108" s="2">
        <v>0.05</v>
      </c>
      <c r="W108" s="2">
        <v>0.05</v>
      </c>
      <c r="X108" s="2">
        <v>0.05</v>
      </c>
      <c r="Y108" s="2">
        <v>0.05</v>
      </c>
      <c r="Z108" s="2">
        <v>4.65431588815487E-3</v>
      </c>
      <c r="AA108" s="2">
        <v>3.210395293779425E-2</v>
      </c>
      <c r="AB108" s="2">
        <v>8.588729179780738E-2</v>
      </c>
      <c r="AC108" s="2">
        <v>670.78144119288561</v>
      </c>
      <c r="AD108" s="2">
        <v>659.86135442412831</v>
      </c>
      <c r="AE108" s="2">
        <v>-1330.6427956170137</v>
      </c>
      <c r="AF108" s="2">
        <v>11.794960897419845</v>
      </c>
      <c r="AG108" s="2">
        <v>4.4376893242875631E-5</v>
      </c>
      <c r="AH108" s="1">
        <v>2.1797314995473173E-4</v>
      </c>
      <c r="AI108" s="1">
        <v>1.2121022874190287E-4</v>
      </c>
      <c r="AJ108" s="1">
        <v>8.3178795851222613</v>
      </c>
      <c r="AK108" s="1">
        <v>14.764086498588796</v>
      </c>
      <c r="AL108" s="12">
        <v>3.0860124431466822</v>
      </c>
      <c r="AM108" s="2">
        <v>126.70993096362193</v>
      </c>
      <c r="AN108" s="2">
        <v>18.369951077791228</v>
      </c>
      <c r="AO108" s="2">
        <v>6.8665344141873161</v>
      </c>
      <c r="AP108" s="2">
        <v>0.1</v>
      </c>
      <c r="AQ108" s="2">
        <v>0.1</v>
      </c>
      <c r="AR108" s="2">
        <v>0.1</v>
      </c>
      <c r="AS108" s="2">
        <v>0.1</v>
      </c>
      <c r="AT108" s="2">
        <v>9.3084699473551923E-3</v>
      </c>
      <c r="AU108" s="2">
        <v>6.420662838605555E-2</v>
      </c>
      <c r="AV108" s="2">
        <v>0.17177220174925537</v>
      </c>
      <c r="AW108" s="2">
        <v>1270.731059563074</v>
      </c>
      <c r="AX108" s="2">
        <v>1249.2617338325911</v>
      </c>
      <c r="AY108" s="2">
        <v>-2519.9927933956646</v>
      </c>
      <c r="AZ108" s="2">
        <v>24.900103075726385</v>
      </c>
      <c r="BA108" s="2">
        <v>1.7750463767102236E-4</v>
      </c>
      <c r="BB108" s="2">
        <v>8.7188345485060786E-4</v>
      </c>
      <c r="BC108" s="2">
        <v>4.8487510560641864E-4</v>
      </c>
      <c r="BD108" s="2">
        <v>33.265148682569894</v>
      </c>
      <c r="BE108" s="2">
        <v>59.00659424914415</v>
      </c>
      <c r="BF108" s="2">
        <v>12.339318763531574</v>
      </c>
      <c r="BG108" s="2">
        <v>267.49941952384171</v>
      </c>
      <c r="BH108" s="2">
        <v>38.781203283264453</v>
      </c>
      <c r="BI108" s="2">
        <v>14.49600274209347</v>
      </c>
      <c r="BJ108" s="2">
        <v>0.32276603152681155</v>
      </c>
      <c r="BK108" s="2">
        <v>2.5000000000000001E-2</v>
      </c>
      <c r="BL108" s="2">
        <v>0</v>
      </c>
      <c r="BM108" s="2">
        <v>4377.4881811080249</v>
      </c>
      <c r="BN108" s="2">
        <v>3.0415935031277404E-3</v>
      </c>
      <c r="BO108" s="2">
        <v>2.995610047696258E-2</v>
      </c>
      <c r="BP108" s="2">
        <v>8.2196005896440535E-2</v>
      </c>
      <c r="BQ108" s="2">
        <v>3398.9021140664468</v>
      </c>
      <c r="BR108" s="2">
        <v>-187.58874548912385</v>
      </c>
      <c r="BS108" s="2">
        <v>-3211.3133685773232</v>
      </c>
      <c r="BT108" s="2">
        <v>10.723615784411978</v>
      </c>
      <c r="BU108" s="2">
        <v>1.9541948380062785E-4</v>
      </c>
      <c r="BV108" s="2">
        <v>6.0043706806225142E-5</v>
      </c>
      <c r="BW108" s="2">
        <v>-6.7561833853276877E-4</v>
      </c>
      <c r="BX108" s="2">
        <v>36.621890877841132</v>
      </c>
      <c r="BY108" s="2">
        <v>4.0678051636468071</v>
      </c>
      <c r="BZ108" s="2">
        <v>-17.21844536398449</v>
      </c>
      <c r="CA108" s="2">
        <v>1137.9623565061138</v>
      </c>
      <c r="CB108" s="2">
        <v>8.9494423620481438</v>
      </c>
      <c r="CC108" s="2">
        <v>0</v>
      </c>
      <c r="CD108" s="2">
        <v>0.99</v>
      </c>
      <c r="CE108" s="2">
        <v>0.05</v>
      </c>
      <c r="CF108" s="2">
        <v>0</v>
      </c>
      <c r="CG108" s="2">
        <v>7607.617268353787</v>
      </c>
      <c r="CH108" s="2">
        <v>2.0766145247670114E-5</v>
      </c>
      <c r="CI108" s="2">
        <v>1.3607613324198952E-2</v>
      </c>
      <c r="CJ108" s="2">
        <v>3.8320427965171967E-2</v>
      </c>
      <c r="CK108" s="2">
        <v>154.1584836255698</v>
      </c>
      <c r="CL108" s="2">
        <v>1342.0232078465835</v>
      </c>
      <c r="CM108" s="2">
        <v>-1496.1816914721539</v>
      </c>
      <c r="CN108" s="2">
        <v>4.9994257423375759</v>
      </c>
      <c r="CO108" s="2">
        <v>4.1116536357598373E-6</v>
      </c>
      <c r="CP108" s="2">
        <v>1.1755941920389784E-4</v>
      </c>
      <c r="CQ108" s="2">
        <v>-1.4684551994339335E-4</v>
      </c>
      <c r="CR108" s="2">
        <v>0.77071197471248498</v>
      </c>
      <c r="CS108" s="2">
        <v>7.9637035747829046</v>
      </c>
      <c r="CT108" s="2">
        <v>-3.740024631780031</v>
      </c>
      <c r="CU108" s="2">
        <v>238341.36889076745</v>
      </c>
      <c r="CV108" s="2">
        <v>18.369958137504181</v>
      </c>
      <c r="CW108" s="2">
        <v>0</v>
      </c>
    </row>
    <row r="109" spans="1:101" x14ac:dyDescent="0.3">
      <c r="A109" s="2">
        <f t="shared" si="1"/>
        <v>2103</v>
      </c>
      <c r="B109" s="17">
        <f>economy!AX149</f>
        <v>0.21099609713809928</v>
      </c>
      <c r="C109" s="17">
        <f>economy!AY149</f>
        <v>0.05</v>
      </c>
      <c r="D109" s="17">
        <f>economy!AZ149</f>
        <v>0</v>
      </c>
      <c r="E109" s="17">
        <f>economy!BA149</f>
        <v>4437.1872302739412</v>
      </c>
      <c r="F109" s="17">
        <f>economy!BB149</f>
        <v>3.5402624847072632E-3</v>
      </c>
      <c r="G109" s="17">
        <f>economy!BC149</f>
        <v>2.9367311500701012E-2</v>
      </c>
      <c r="H109" s="17">
        <f>economy!BD149</f>
        <v>8.3691762605540163E-2</v>
      </c>
      <c r="I109" s="1">
        <f>economy!BE149</f>
        <v>2547.7727078187577</v>
      </c>
      <c r="J109" s="1">
        <f>economy!BF149</f>
        <v>761.73262664064532</v>
      </c>
      <c r="K109" s="1">
        <f>economy!BG149</f>
        <v>-3309.5053344594025</v>
      </c>
      <c r="L109" s="1">
        <f>economy!BH149</f>
        <v>10.917851643899811</v>
      </c>
      <c r="M109" s="1">
        <f>economy!BI149</f>
        <v>1.4814296757746995E-4</v>
      </c>
      <c r="N109" s="1">
        <f>economy!BJ149</f>
        <v>2.0742921652908955E-4</v>
      </c>
      <c r="O109" s="1">
        <f>economy!BK149</f>
        <v>-7.0043111280220904E-4</v>
      </c>
      <c r="P109" s="1">
        <f>economy!BL149</f>
        <v>28.053548132608775</v>
      </c>
      <c r="Q109" s="1">
        <f>economy!BM149</f>
        <v>14.235071943721421</v>
      </c>
      <c r="R109" s="1">
        <f>economy!BN149</f>
        <v>-18.066344128161386</v>
      </c>
      <c r="S109" s="1">
        <f>economy!BO149</f>
        <v>650.69301949968929</v>
      </c>
      <c r="T109" s="1">
        <f>economy!BP149</f>
        <v>18.588442533527797</v>
      </c>
      <c r="U109" s="1">
        <f>economy!BQ149</f>
        <v>0</v>
      </c>
      <c r="V109" s="2">
        <v>0.05</v>
      </c>
      <c r="W109" s="2">
        <v>0.05</v>
      </c>
      <c r="X109" s="2">
        <v>0.05</v>
      </c>
      <c r="Y109" s="2">
        <v>0.05</v>
      </c>
      <c r="Z109" s="2">
        <v>4.5825313781378968E-3</v>
      </c>
      <c r="AA109" s="2">
        <v>3.1701295651127073E-2</v>
      </c>
      <c r="AB109" s="2">
        <v>8.5825898727437372E-2</v>
      </c>
      <c r="AC109" s="2">
        <v>668.91622794410762</v>
      </c>
      <c r="AD109" s="2">
        <v>675.55781574331718</v>
      </c>
      <c r="AE109" s="2">
        <v>-1344.4740436874242</v>
      </c>
      <c r="AF109" s="2">
        <v>11.785551947657103</v>
      </c>
      <c r="AG109" s="2">
        <v>4.3725354398217138E-5</v>
      </c>
      <c r="AH109" s="1">
        <v>2.1651574191525395E-4</v>
      </c>
      <c r="AI109" s="1">
        <v>1.2165049803714012E-4</v>
      </c>
      <c r="AJ109" s="1">
        <v>8.2812639811135522</v>
      </c>
      <c r="AK109" s="1">
        <v>14.858486648087386</v>
      </c>
      <c r="AL109" s="12">
        <v>3.1345181615541144</v>
      </c>
      <c r="AM109" s="2">
        <v>128.5921576432952</v>
      </c>
      <c r="AN109" s="2">
        <v>18.588438903818261</v>
      </c>
      <c r="AO109" s="2">
        <v>6.8659647742723973</v>
      </c>
      <c r="AP109" s="2">
        <v>0.1</v>
      </c>
      <c r="AQ109" s="2">
        <v>0.1</v>
      </c>
      <c r="AR109" s="2">
        <v>0.1</v>
      </c>
      <c r="AS109" s="2">
        <v>0.10000000000000002</v>
      </c>
      <c r="AT109" s="2">
        <v>9.1649030164395635E-3</v>
      </c>
      <c r="AU109" s="2">
        <v>6.3401319772749334E-2</v>
      </c>
      <c r="AV109" s="2">
        <v>0.17164943231584023</v>
      </c>
      <c r="AW109" s="2">
        <v>1267.2007635121329</v>
      </c>
      <c r="AX109" s="2">
        <v>1278.9837982058034</v>
      </c>
      <c r="AY109" s="2">
        <v>-2546.1845617179365</v>
      </c>
      <c r="AZ109" s="2">
        <v>24.88023836390655</v>
      </c>
      <c r="BA109" s="2">
        <v>1.7489851559871703E-4</v>
      </c>
      <c r="BB109" s="2">
        <v>8.6605366056234515E-4</v>
      </c>
      <c r="BC109" s="2">
        <v>4.8663588488178288E-4</v>
      </c>
      <c r="BD109" s="2">
        <v>33.118795442907931</v>
      </c>
      <c r="BE109" s="2">
        <v>59.38416616093042</v>
      </c>
      <c r="BF109" s="2">
        <v>12.533242057454498</v>
      </c>
      <c r="BG109" s="2">
        <v>271.4730130725614</v>
      </c>
      <c r="BH109" s="2">
        <v>39.242461281697771</v>
      </c>
      <c r="BI109" s="2">
        <v>14.494797931009842</v>
      </c>
      <c r="BJ109" s="2">
        <v>0.32860025309916113</v>
      </c>
      <c r="BK109" s="2">
        <v>2.5000000000000001E-2</v>
      </c>
      <c r="BL109" s="2">
        <v>0</v>
      </c>
      <c r="BM109" s="2">
        <v>4396.8843961718176</v>
      </c>
      <c r="BN109" s="2">
        <v>2.9678678010955101E-3</v>
      </c>
      <c r="BO109" s="2">
        <v>2.9558562580304315E-2</v>
      </c>
      <c r="BP109" s="2">
        <v>8.2076671868044446E-2</v>
      </c>
      <c r="BQ109" s="2">
        <v>3418.2883419373147</v>
      </c>
      <c r="BR109" s="2">
        <v>-172.75880094642298</v>
      </c>
      <c r="BS109" s="2">
        <v>-3245.5295409908917</v>
      </c>
      <c r="BT109" s="2">
        <v>10.707157776816841</v>
      </c>
      <c r="BU109" s="2">
        <v>1.9416759819248911E-4</v>
      </c>
      <c r="BV109" s="2">
        <v>6.042195072014494E-5</v>
      </c>
      <c r="BW109" s="2">
        <v>-6.7365800649346391E-4</v>
      </c>
      <c r="BX109" s="2">
        <v>36.766942547486302</v>
      </c>
      <c r="BY109" s="2">
        <v>4.1473233629862527</v>
      </c>
      <c r="BZ109" s="2">
        <v>-17.375198432354708</v>
      </c>
      <c r="CA109" s="2">
        <v>1185.4890417072993</v>
      </c>
      <c r="CB109" s="2">
        <v>9.0558850313913073</v>
      </c>
      <c r="CC109" s="2">
        <v>0</v>
      </c>
      <c r="CD109" s="2">
        <v>0.99</v>
      </c>
      <c r="CE109" s="2">
        <v>0.05</v>
      </c>
      <c r="CF109" s="2">
        <v>0</v>
      </c>
      <c r="CG109" s="2">
        <v>7659.5262366507559</v>
      </c>
      <c r="CH109" s="2">
        <v>2.0346818799762267E-5</v>
      </c>
      <c r="CI109" s="2">
        <v>1.3371849786284933E-2</v>
      </c>
      <c r="CJ109" s="2">
        <v>3.8107524269474426E-2</v>
      </c>
      <c r="CK109" s="2">
        <v>153.48690206094665</v>
      </c>
      <c r="CL109" s="2">
        <v>1352.4189360721841</v>
      </c>
      <c r="CM109" s="2">
        <v>-1505.9058381331311</v>
      </c>
      <c r="CN109" s="2">
        <v>4.9712380194468988</v>
      </c>
      <c r="CO109" s="2">
        <v>4.0286287230494015E-6</v>
      </c>
      <c r="CP109" s="2">
        <v>1.1583786119215253E-4</v>
      </c>
      <c r="CQ109" s="2">
        <v>-1.4521834059485819E-4</v>
      </c>
      <c r="CR109" s="2">
        <v>0.76302776409694317</v>
      </c>
      <c r="CS109" s="2">
        <v>7.9504161025770959</v>
      </c>
      <c r="CT109" s="2">
        <v>-3.7431081781172333</v>
      </c>
      <c r="CU109" s="2">
        <v>241881.82377236945</v>
      </c>
      <c r="CV109" s="2">
        <v>18.588445498938128</v>
      </c>
      <c r="CW109" s="2">
        <v>0</v>
      </c>
    </row>
    <row r="110" spans="1:101" x14ac:dyDescent="0.3">
      <c r="A110" s="2">
        <f t="shared" si="1"/>
        <v>2104</v>
      </c>
      <c r="B110" s="17">
        <f>economy!AX150</f>
        <v>0.21433248099024871</v>
      </c>
      <c r="C110" s="17">
        <f>economy!AY150</f>
        <v>0.05</v>
      </c>
      <c r="D110" s="17">
        <f>economy!AZ150</f>
        <v>0</v>
      </c>
      <c r="E110" s="17">
        <f>economy!BA150</f>
        <v>4457.730757952294</v>
      </c>
      <c r="F110" s="17">
        <f>economy!BB150</f>
        <v>3.4688905858129694E-3</v>
      </c>
      <c r="G110" s="17">
        <f>economy!BC150</f>
        <v>2.8978458177769645E-2</v>
      </c>
      <c r="H110" s="17">
        <f>economy!BD150</f>
        <v>8.3572756207983739E-2</v>
      </c>
      <c r="I110" s="1">
        <f>economy!BE150</f>
        <v>2567.4804605336431</v>
      </c>
      <c r="J110" s="1">
        <f>economy!BF150</f>
        <v>776.96165012204142</v>
      </c>
      <c r="K110" s="1">
        <f>economy!BG150</f>
        <v>-3344.4421106556838</v>
      </c>
      <c r="L110" s="1">
        <f>economy!BH150</f>
        <v>10.901439253310141</v>
      </c>
      <c r="M110" s="1">
        <f>economy!BI150</f>
        <v>1.4749586491856801E-4</v>
      </c>
      <c r="N110" s="1">
        <f>economy!BJ150</f>
        <v>2.0580947794162204E-4</v>
      </c>
      <c r="O110" s="1">
        <f>economy!BK150</f>
        <v>-6.9844055801990853E-4</v>
      </c>
      <c r="P110" s="1">
        <f>economy!BL150</f>
        <v>28.219455956511545</v>
      </c>
      <c r="Q110" s="1">
        <f>economy!BM150</f>
        <v>14.308000828965657</v>
      </c>
      <c r="R110" s="1">
        <f>economy!BN150</f>
        <v>-18.229616252762643</v>
      </c>
      <c r="S110" s="1">
        <f>economy!BO150</f>
        <v>673.56766197307354</v>
      </c>
      <c r="T110" s="1">
        <f>economy!BP150</f>
        <v>18.809557062067924</v>
      </c>
      <c r="U110" s="1">
        <f>economy!BQ150</f>
        <v>0</v>
      </c>
      <c r="V110" s="2">
        <v>0.05</v>
      </c>
      <c r="W110" s="2">
        <v>0.05</v>
      </c>
      <c r="X110" s="2">
        <v>0.05</v>
      </c>
      <c r="Y110" s="2">
        <v>5.000000000000001E-2</v>
      </c>
      <c r="Z110" s="2">
        <v>4.5115607699828227E-3</v>
      </c>
      <c r="AA110" s="2">
        <v>3.1301642736802207E-2</v>
      </c>
      <c r="AB110" s="2">
        <v>8.5758934917473384E-2</v>
      </c>
      <c r="AC110" s="2">
        <v>666.97195527890369</v>
      </c>
      <c r="AD110" s="2">
        <v>691.0887635996329</v>
      </c>
      <c r="AE110" s="2">
        <v>-1358.0607188785368</v>
      </c>
      <c r="AF110" s="2">
        <v>11.775398463314618</v>
      </c>
      <c r="AG110" s="2">
        <v>4.3080189641703417E-5</v>
      </c>
      <c r="AH110" s="1">
        <v>2.1503714356578186E-4</v>
      </c>
      <c r="AI110" s="1">
        <v>1.2212985735679028E-4</v>
      </c>
      <c r="AJ110" s="1">
        <v>8.2433349805810625</v>
      </c>
      <c r="AK110" s="1">
        <v>14.949351274588158</v>
      </c>
      <c r="AL110" s="12">
        <v>3.184363962562565</v>
      </c>
      <c r="AM110" s="2">
        <v>130.5024919719684</v>
      </c>
      <c r="AN110" s="2">
        <v>18.809553483066814</v>
      </c>
      <c r="AO110" s="2">
        <v>6.8654061962442716</v>
      </c>
      <c r="AP110" s="2">
        <v>0.1</v>
      </c>
      <c r="AQ110" s="2">
        <v>0.1</v>
      </c>
      <c r="AR110" s="2">
        <v>0.1</v>
      </c>
      <c r="AS110" s="2">
        <v>9.9999999999999992E-2</v>
      </c>
      <c r="AT110" s="2">
        <v>9.0229648094756285E-3</v>
      </c>
      <c r="AU110" s="2">
        <v>6.2602026718667672E-2</v>
      </c>
      <c r="AV110" s="2">
        <v>0.17151553881515891</v>
      </c>
      <c r="AW110" s="2">
        <v>1263.5206372676623</v>
      </c>
      <c r="AX110" s="2">
        <v>1308.3926921078073</v>
      </c>
      <c r="AY110" s="2">
        <v>-2571.9133293754685</v>
      </c>
      <c r="AZ110" s="2">
        <v>24.858804456364084</v>
      </c>
      <c r="BA110" s="2">
        <v>1.7231790679420904E-4</v>
      </c>
      <c r="BB110" s="2">
        <v>8.6013915944487527E-4</v>
      </c>
      <c r="BC110" s="2">
        <v>4.8855277079775045E-4</v>
      </c>
      <c r="BD110" s="2">
        <v>32.967191386925428</v>
      </c>
      <c r="BE110" s="2">
        <v>59.747620226792712</v>
      </c>
      <c r="BF110" s="2">
        <v>12.732514087448054</v>
      </c>
      <c r="BG110" s="2">
        <v>275.5059449002635</v>
      </c>
      <c r="BH110" s="2">
        <v>39.70926463464049</v>
      </c>
      <c r="BI110" s="2">
        <v>14.493616513168666</v>
      </c>
      <c r="BJ110" s="2">
        <v>0.33467238464236254</v>
      </c>
      <c r="BK110" s="2">
        <v>2.5000000000000001E-2</v>
      </c>
      <c r="BL110" s="2">
        <v>0</v>
      </c>
      <c r="BM110" s="2">
        <v>4415.8847108605469</v>
      </c>
      <c r="BN110" s="2">
        <v>2.8945395254068346E-3</v>
      </c>
      <c r="BO110" s="2">
        <v>2.9163830013322969E-2</v>
      </c>
      <c r="BP110" s="2">
        <v>8.1950560713016221E-2</v>
      </c>
      <c r="BQ110" s="2">
        <v>3437.3911507282392</v>
      </c>
      <c r="BR110" s="2">
        <v>-157.97648087621752</v>
      </c>
      <c r="BS110" s="2">
        <v>-3279.4146698520208</v>
      </c>
      <c r="BT110" s="2">
        <v>10.689835545254388</v>
      </c>
      <c r="BU110" s="2">
        <v>1.9290665317548127E-4</v>
      </c>
      <c r="BV110" s="2">
        <v>6.0766251962015089E-5</v>
      </c>
      <c r="BW110" s="2">
        <v>-6.715894401177762E-4</v>
      </c>
      <c r="BX110" s="2">
        <v>36.905434502790904</v>
      </c>
      <c r="BY110" s="2">
        <v>4.2253079228667403</v>
      </c>
      <c r="BZ110" s="2">
        <v>-17.528201752706416</v>
      </c>
      <c r="CA110" s="2">
        <v>1235.9799277096197</v>
      </c>
      <c r="CB110" s="2">
        <v>9.1636074037351509</v>
      </c>
      <c r="CC110" s="2">
        <v>0</v>
      </c>
      <c r="CD110" s="2">
        <v>0.99</v>
      </c>
      <c r="CE110" s="2">
        <v>0.05</v>
      </c>
      <c r="CF110" s="2">
        <v>0</v>
      </c>
      <c r="CG110" s="2">
        <v>7711.0082580186572</v>
      </c>
      <c r="CH110" s="2">
        <v>1.9934033619399242E-5</v>
      </c>
      <c r="CI110" s="2">
        <v>1.3138896855900979E-2</v>
      </c>
      <c r="CJ110" s="2">
        <v>3.7892125035981314E-2</v>
      </c>
      <c r="CK110" s="2">
        <v>152.80205224230474</v>
      </c>
      <c r="CL110" s="2">
        <v>1362.5515264162957</v>
      </c>
      <c r="CM110" s="2">
        <v>-1515.3535786586003</v>
      </c>
      <c r="CN110" s="2">
        <v>4.9427372677309771</v>
      </c>
      <c r="CO110" s="2">
        <v>3.9468989200714165E-6</v>
      </c>
      <c r="CP110" s="2">
        <v>1.1412590750000935E-4</v>
      </c>
      <c r="CQ110" s="2">
        <v>-1.4358131397424419E-4</v>
      </c>
      <c r="CR110" s="2">
        <v>0.75526800208731093</v>
      </c>
      <c r="CS110" s="2">
        <v>7.9350099815744359</v>
      </c>
      <c r="CT110" s="2">
        <v>-3.744997303512684</v>
      </c>
      <c r="CU110" s="2">
        <v>245475.15011169817</v>
      </c>
      <c r="CV110" s="2">
        <v>18.809559592177941</v>
      </c>
      <c r="CW110" s="2">
        <v>0</v>
      </c>
    </row>
    <row r="111" spans="1:101" x14ac:dyDescent="0.3">
      <c r="A111" s="2">
        <f t="shared" si="1"/>
        <v>2105</v>
      </c>
      <c r="B111" s="17">
        <f>economy!AX151</f>
        <v>0.21775503741002397</v>
      </c>
      <c r="C111" s="17">
        <f>economy!AY151</f>
        <v>0.05</v>
      </c>
      <c r="D111" s="17">
        <f>economy!AZ151</f>
        <v>0</v>
      </c>
      <c r="E111" s="17">
        <f>economy!BA151</f>
        <v>4477.9684372137699</v>
      </c>
      <c r="F111" s="17">
        <f>economy!BB151</f>
        <v>3.3983229084606366E-3</v>
      </c>
      <c r="G111" s="17">
        <f>economy!BC151</f>
        <v>2.8592904667222526E-2</v>
      </c>
      <c r="H111" s="17">
        <f>economy!BD151</f>
        <v>8.3448514256897172E-2</v>
      </c>
      <c r="I111" s="1">
        <f>economy!BE151</f>
        <v>2587.1076348909678</v>
      </c>
      <c r="J111" s="1">
        <f>economy!BF151</f>
        <v>791.99653579520373</v>
      </c>
      <c r="K111" s="1">
        <f>economy!BG151</f>
        <v>-3379.1041706861715</v>
      </c>
      <c r="L111" s="1">
        <f>economy!BH151</f>
        <v>10.884363698038964</v>
      </c>
      <c r="M111" s="1">
        <f>economy!BI151</f>
        <v>1.4684552655362066E-4</v>
      </c>
      <c r="N111" s="1">
        <f>economy!BJ151</f>
        <v>2.041736269413377E-4</v>
      </c>
      <c r="O111" s="1">
        <f>economy!BK151</f>
        <v>-6.9636545316835723E-4</v>
      </c>
      <c r="P111" s="1">
        <f>economy!BL151</f>
        <v>28.382231169844719</v>
      </c>
      <c r="Q111" s="1">
        <f>economy!BM151</f>
        <v>14.377386763296506</v>
      </c>
      <c r="R111" s="1">
        <f>economy!BN151</f>
        <v>-18.389699383654317</v>
      </c>
      <c r="S111" s="1">
        <f>economy!BO151</f>
        <v>697.43961597939915</v>
      </c>
      <c r="T111" s="1">
        <f>economy!BP151</f>
        <v>19.033329815064668</v>
      </c>
      <c r="U111" s="1">
        <f>economy!BQ151</f>
        <v>0</v>
      </c>
      <c r="V111" s="2">
        <v>0.05</v>
      </c>
      <c r="W111" s="2">
        <v>0.05</v>
      </c>
      <c r="X111" s="2">
        <v>0.05</v>
      </c>
      <c r="Y111" s="2">
        <v>4.9999999999999996E-2</v>
      </c>
      <c r="Z111" s="2">
        <v>4.4414048198313915E-3</v>
      </c>
      <c r="AA111" s="2">
        <v>3.0905037739250824E-2</v>
      </c>
      <c r="AB111" s="2">
        <v>8.5686496137813359E-2</v>
      </c>
      <c r="AC111" s="2">
        <v>664.95014680374072</v>
      </c>
      <c r="AD111" s="2">
        <v>706.44705994095546</v>
      </c>
      <c r="AE111" s="2">
        <v>-1371.3972067446953</v>
      </c>
      <c r="AF111" s="2">
        <v>11.764513345297658</v>
      </c>
      <c r="AG111" s="2">
        <v>4.2441440520951764E-5</v>
      </c>
      <c r="AH111" s="1">
        <v>2.1353824162605647E-4</v>
      </c>
      <c r="AI111" s="1">
        <v>1.226473993405831E-4</v>
      </c>
      <c r="AJ111" s="1">
        <v>8.2041291764125077</v>
      </c>
      <c r="AK111" s="1">
        <v>15.036652827837267</v>
      </c>
      <c r="AL111" s="12">
        <v>3.2355586912830905</v>
      </c>
      <c r="AM111" s="2">
        <v>132.44135383435142</v>
      </c>
      <c r="AN111" s="2">
        <v>19.033326288995578</v>
      </c>
      <c r="AO111" s="2">
        <v>6.8648584523611955</v>
      </c>
      <c r="AP111" s="2">
        <v>0.1</v>
      </c>
      <c r="AQ111" s="2">
        <v>0.1</v>
      </c>
      <c r="AR111" s="2">
        <v>0.1</v>
      </c>
      <c r="AS111" s="2">
        <v>0.10000000000000002</v>
      </c>
      <c r="AT111" s="2">
        <v>8.8826567907374209E-3</v>
      </c>
      <c r="AU111" s="2">
        <v>6.1808836027390568E-2</v>
      </c>
      <c r="AV111" s="2">
        <v>0.17137071263881201</v>
      </c>
      <c r="AW111" s="2">
        <v>1259.6935668819488</v>
      </c>
      <c r="AX111" s="2">
        <v>1337.4749103171357</v>
      </c>
      <c r="AY111" s="2">
        <v>-2597.1684771990822</v>
      </c>
      <c r="AZ111" s="2">
        <v>24.835828569941459</v>
      </c>
      <c r="BA111" s="2">
        <v>1.6976297664854511E-4</v>
      </c>
      <c r="BB111" s="2">
        <v>8.5414349944172596E-4</v>
      </c>
      <c r="BC111" s="2">
        <v>4.9062213774281153E-4</v>
      </c>
      <c r="BD111" s="2">
        <v>32.810482771747125</v>
      </c>
      <c r="BE111" s="2">
        <v>60.096846238739957</v>
      </c>
      <c r="BF111" s="2">
        <v>12.937170009580916</v>
      </c>
      <c r="BG111" s="2">
        <v>279.5991014291979</v>
      </c>
      <c r="BH111" s="2">
        <v>40.181679782702062</v>
      </c>
      <c r="BI111" s="2">
        <v>14.492458009605455</v>
      </c>
      <c r="BJ111" s="2">
        <v>0.34100348843636669</v>
      </c>
      <c r="BK111" s="2">
        <v>2.5000000000000001E-2</v>
      </c>
      <c r="BL111" s="2">
        <v>0</v>
      </c>
      <c r="BM111" s="2">
        <v>4434.4792532877564</v>
      </c>
      <c r="BN111" s="2">
        <v>2.821559310703933E-3</v>
      </c>
      <c r="BO111" s="2">
        <v>2.877189607124998E-2</v>
      </c>
      <c r="BP111" s="2">
        <v>8.1817603639139452E-2</v>
      </c>
      <c r="BQ111" s="2">
        <v>3456.2001006707778</v>
      </c>
      <c r="BR111" s="2">
        <v>-143.24800935945046</v>
      </c>
      <c r="BS111" s="2">
        <v>-3312.9520913113288</v>
      </c>
      <c r="BT111" s="2">
        <v>10.671639896413419</v>
      </c>
      <c r="BU111" s="2">
        <v>1.9163619386164827E-4</v>
      </c>
      <c r="BV111" s="2">
        <v>6.1077280002768907E-5</v>
      </c>
      <c r="BW111" s="2">
        <v>-6.6941202652513222E-4</v>
      </c>
      <c r="BX111" s="2">
        <v>37.037187526575927</v>
      </c>
      <c r="BY111" s="2">
        <v>4.3017111892977908</v>
      </c>
      <c r="BZ111" s="2">
        <v>-17.67731585627212</v>
      </c>
      <c r="CA111" s="2">
        <v>1289.7359336762602</v>
      </c>
      <c r="CB111" s="2">
        <v>9.2726248124093456</v>
      </c>
      <c r="CC111" s="2">
        <v>0</v>
      </c>
      <c r="CD111" s="2">
        <v>0.99</v>
      </c>
      <c r="CE111" s="2">
        <v>0.05</v>
      </c>
      <c r="CF111" s="2">
        <v>0</v>
      </c>
      <c r="CG111" s="2">
        <v>7762.0623419559852</v>
      </c>
      <c r="CH111" s="2">
        <v>1.9527752601920052E-5</v>
      </c>
      <c r="CI111" s="2">
        <v>1.2908761449344252E-2</v>
      </c>
      <c r="CJ111" s="2">
        <v>3.7674318775934579E-2</v>
      </c>
      <c r="CK111" s="2">
        <v>152.10431143417648</v>
      </c>
      <c r="CL111" s="2">
        <v>1372.4183690803347</v>
      </c>
      <c r="CM111" s="2">
        <v>-1524.5226805145114</v>
      </c>
      <c r="CN111" s="2">
        <v>4.913934819659719</v>
      </c>
      <c r="CO111" s="2">
        <v>3.8664568818680029E-6</v>
      </c>
      <c r="CP111" s="2">
        <v>1.124240022778349E-4</v>
      </c>
      <c r="CQ111" s="2">
        <v>-1.419354295230737E-4</v>
      </c>
      <c r="CR111" s="2">
        <v>0.74743804385815871</v>
      </c>
      <c r="CS111" s="2">
        <v>7.917517817620034</v>
      </c>
      <c r="CT111" s="2">
        <v>-3.7457025415706138</v>
      </c>
      <c r="CU111" s="2">
        <v>249122.13763834725</v>
      </c>
      <c r="CV111" s="2">
        <v>19.033331892229448</v>
      </c>
      <c r="CW111" s="2">
        <v>0</v>
      </c>
    </row>
    <row r="112" spans="1:101" x14ac:dyDescent="0.3">
      <c r="A112" s="2">
        <f t="shared" si="1"/>
        <v>2106</v>
      </c>
      <c r="B112" s="17">
        <f>economy!AX152</f>
        <v>0.22126732867495216</v>
      </c>
      <c r="C112" s="17">
        <f>economy!AY152</f>
        <v>0.05</v>
      </c>
      <c r="D112" s="17">
        <f>economy!AZ152</f>
        <v>0</v>
      </c>
      <c r="E112" s="17">
        <f>economy!BA152</f>
        <v>4497.9002851202176</v>
      </c>
      <c r="F112" s="17">
        <f>economy!BB152</f>
        <v>3.3285524405337595E-3</v>
      </c>
      <c r="G112" s="17">
        <f>economy!BC152</f>
        <v>2.821067759935043E-2</v>
      </c>
      <c r="H112" s="17">
        <f>economy!BD152</f>
        <v>8.3319123426277356E-2</v>
      </c>
      <c r="I112" s="1">
        <f>economy!BE152</f>
        <v>2606.6521744614115</v>
      </c>
      <c r="J112" s="1">
        <f>economy!BF152</f>
        <v>806.83116650837746</v>
      </c>
      <c r="K112" s="1">
        <f>economy!BG152</f>
        <v>-3413.483340969789</v>
      </c>
      <c r="L112" s="1">
        <f>economy!BH152</f>
        <v>10.866636021083153</v>
      </c>
      <c r="M112" s="1">
        <f>economy!BI152</f>
        <v>1.4619205523934122E-4</v>
      </c>
      <c r="N112" s="1">
        <f>economy!BJ152</f>
        <v>2.0252254293205512E-4</v>
      </c>
      <c r="O112" s="1">
        <f>economy!BK152</f>
        <v>-6.9420763285232422E-4</v>
      </c>
      <c r="P112" s="1">
        <f>economy!BL152</f>
        <v>28.54184668142122</v>
      </c>
      <c r="Q112" s="1">
        <f>economy!BM152</f>
        <v>14.443216462517343</v>
      </c>
      <c r="R112" s="1">
        <f>economy!BN152</f>
        <v>-18.54654051517479</v>
      </c>
      <c r="S112" s="1">
        <f>economy!BO152</f>
        <v>722.36552285849257</v>
      </c>
      <c r="T112" s="1">
        <f>economy!BP152</f>
        <v>19.259792649102064</v>
      </c>
      <c r="U112" s="1">
        <f>economy!BQ152</f>
        <v>0</v>
      </c>
      <c r="V112" s="2">
        <v>0.05</v>
      </c>
      <c r="W112" s="2">
        <v>0.05</v>
      </c>
      <c r="X112" s="2">
        <v>0.05</v>
      </c>
      <c r="Y112" s="2">
        <v>0.05</v>
      </c>
      <c r="Z112" s="2">
        <v>4.3720639816556515E-3</v>
      </c>
      <c r="AA112" s="2">
        <v>3.0511522371360067E-2</v>
      </c>
      <c r="AB112" s="2">
        <v>8.5608680119898334E-2</v>
      </c>
      <c r="AC112" s="2">
        <v>662.85233673318965</v>
      </c>
      <c r="AD112" s="2">
        <v>721.6258038556374</v>
      </c>
      <c r="AE112" s="2">
        <v>-1384.4781405888268</v>
      </c>
      <c r="AF112" s="2">
        <v>11.7529097674797</v>
      </c>
      <c r="AG112" s="2">
        <v>4.1809145470587452E-5</v>
      </c>
      <c r="AH112" s="1">
        <v>2.1201992397180009E-4</v>
      </c>
      <c r="AI112" s="1">
        <v>1.2320219001187569E-4</v>
      </c>
      <c r="AJ112" s="1">
        <v>8.1636834467510564</v>
      </c>
      <c r="AK112" s="1">
        <v>15.120367359699761</v>
      </c>
      <c r="AL112" s="12">
        <v>3.2881094060711225</v>
      </c>
      <c r="AM112" s="2">
        <v>134.40916940823232</v>
      </c>
      <c r="AN112" s="2">
        <v>19.259789178057673</v>
      </c>
      <c r="AO112" s="2">
        <v>6.8643213229191744</v>
      </c>
      <c r="AP112" s="2">
        <v>0.1</v>
      </c>
      <c r="AQ112" s="2">
        <v>0.1</v>
      </c>
      <c r="AR112" s="2">
        <v>0.1</v>
      </c>
      <c r="AS112" s="2">
        <v>0.10000000000000002</v>
      </c>
      <c r="AT112" s="2">
        <v>8.7439798197703478E-3</v>
      </c>
      <c r="AU112" s="2">
        <v>6.1021830832858649E-2</v>
      </c>
      <c r="AV112" s="2">
        <v>0.17121514906396132</v>
      </c>
      <c r="AW112" s="2">
        <v>1255.7224585699369</v>
      </c>
      <c r="AX112" s="2">
        <v>1366.2173961652115</v>
      </c>
      <c r="AY112" s="2">
        <v>-2621.9398547351493</v>
      </c>
      <c r="AZ112" s="2">
        <v>24.811338492093117</v>
      </c>
      <c r="BA112" s="2">
        <v>1.6723387808655182E-4</v>
      </c>
      <c r="BB112" s="2">
        <v>8.4807023283777123E-4</v>
      </c>
      <c r="BC112" s="2">
        <v>4.9284025437977682E-4</v>
      </c>
      <c r="BD112" s="2">
        <v>32.648816988937526</v>
      </c>
      <c r="BE112" s="2">
        <v>60.431748355066375</v>
      </c>
      <c r="BF112" s="2">
        <v>13.147237859033835</v>
      </c>
      <c r="BG112" s="2">
        <v>283.75338236707836</v>
      </c>
      <c r="BH112" s="2">
        <v>40.659773975075275</v>
      </c>
      <c r="BI112" s="2">
        <v>14.491321958213099</v>
      </c>
      <c r="BJ112" s="2">
        <v>0.34761785594395406</v>
      </c>
      <c r="BK112" s="2">
        <v>2.5000000000000001E-2</v>
      </c>
      <c r="BL112" s="2">
        <v>0</v>
      </c>
      <c r="BM112" s="2">
        <v>4452.6564852251176</v>
      </c>
      <c r="BN112" s="2">
        <v>2.7488701027150427E-3</v>
      </c>
      <c r="BO112" s="2">
        <v>2.8382745474108639E-2</v>
      </c>
      <c r="BP112" s="2">
        <v>8.1677707114999346E-2</v>
      </c>
      <c r="BQ112" s="2">
        <v>3474.7031504066281</v>
      </c>
      <c r="BR112" s="2">
        <v>-128.57914159789965</v>
      </c>
      <c r="BS112" s="2">
        <v>-3346.1240088087284</v>
      </c>
      <c r="BT112" s="2">
        <v>10.652558418994188</v>
      </c>
      <c r="BU112" s="2">
        <v>1.9035563759068792E-4</v>
      </c>
      <c r="BV112" s="2">
        <v>6.1355703305739762E-5</v>
      </c>
      <c r="BW112" s="2">
        <v>-6.6712478395636148E-4</v>
      </c>
      <c r="BX112" s="2">
        <v>37.161995177154587</v>
      </c>
      <c r="BY112" s="2">
        <v>4.3764872276493625</v>
      </c>
      <c r="BZ112" s="2">
        <v>-17.822390740517001</v>
      </c>
      <c r="CA112" s="2">
        <v>1347.1060397764977</v>
      </c>
      <c r="CB112" s="2">
        <v>9.3829527773411545</v>
      </c>
      <c r="CC112" s="2">
        <v>0</v>
      </c>
      <c r="CD112" s="2">
        <v>0.99</v>
      </c>
      <c r="CE112" s="2">
        <v>0.05</v>
      </c>
      <c r="CF112" s="2">
        <v>0</v>
      </c>
      <c r="CG112" s="2">
        <v>7812.6876465216483</v>
      </c>
      <c r="CH112" s="2">
        <v>1.9127936782754099E-5</v>
      </c>
      <c r="CI112" s="2">
        <v>1.268144914247098E-2</v>
      </c>
      <c r="CJ112" s="2">
        <v>3.7454194134934192E-2</v>
      </c>
      <c r="CK112" s="2">
        <v>151.39405448097168</v>
      </c>
      <c r="CL112" s="2">
        <v>1382.0170700734552</v>
      </c>
      <c r="CM112" s="2">
        <v>-1533.4111245544268</v>
      </c>
      <c r="CN112" s="2">
        <v>4.8848420272921365</v>
      </c>
      <c r="CO112" s="2">
        <v>3.7872948951887553E-6</v>
      </c>
      <c r="CP112" s="2">
        <v>1.1073257618940201E-4</v>
      </c>
      <c r="CQ112" s="2">
        <v>-1.402816658297339E-4</v>
      </c>
      <c r="CR112" s="2">
        <v>0.73954318449158374</v>
      </c>
      <c r="CS112" s="2">
        <v>7.8979737071741125</v>
      </c>
      <c r="CT112" s="2">
        <v>-3.7452355531703807</v>
      </c>
      <c r="CU112" s="2">
        <v>252823.58792503885</v>
      </c>
      <c r="CV112" s="2">
        <v>19.259794257000529</v>
      </c>
      <c r="CW112" s="2">
        <v>0</v>
      </c>
    </row>
    <row r="113" spans="1:101" x14ac:dyDescent="0.3">
      <c r="A113" s="2">
        <f t="shared" si="1"/>
        <v>2107</v>
      </c>
      <c r="B113" s="17">
        <f>economy!AX153</f>
        <v>0.22487315591474075</v>
      </c>
      <c r="C113" s="17">
        <f>economy!AY153</f>
        <v>0.05</v>
      </c>
      <c r="D113" s="17">
        <f>economy!AZ153</f>
        <v>0</v>
      </c>
      <c r="E113" s="17">
        <f>economy!BA153</f>
        <v>4517.5262696343152</v>
      </c>
      <c r="F113" s="17">
        <f>economy!BB153</f>
        <v>3.2595715197210008E-3</v>
      </c>
      <c r="G113" s="17">
        <f>economy!BC153</f>
        <v>2.7831801477460911E-2</v>
      </c>
      <c r="H113" s="17">
        <f>economy!BD153</f>
        <v>8.3184670062645155E-2</v>
      </c>
      <c r="I113" s="1">
        <f>economy!BE153</f>
        <v>2626.1119341207782</v>
      </c>
      <c r="J113" s="1">
        <f>economy!BF153</f>
        <v>821.45968615253457</v>
      </c>
      <c r="K113" s="1">
        <f>economy!BG153</f>
        <v>-3447.5716202733124</v>
      </c>
      <c r="L113" s="1">
        <f>economy!BH153</f>
        <v>10.848267227137383</v>
      </c>
      <c r="M113" s="1">
        <f>economy!BI153</f>
        <v>1.4553554626467623E-4</v>
      </c>
      <c r="N113" s="1">
        <f>economy!BJ153</f>
        <v>2.008570974265296E-4</v>
      </c>
      <c r="O113" s="1">
        <f>economy!BK153</f>
        <v>-6.9196893334311314E-4</v>
      </c>
      <c r="P113" s="1">
        <f>economy!BL153</f>
        <v>28.698275473062704</v>
      </c>
      <c r="Q113" s="1">
        <f>economy!BM153</f>
        <v>14.50547972695032</v>
      </c>
      <c r="R113" s="1">
        <f>economy!BN153</f>
        <v>-18.700089110709943</v>
      </c>
      <c r="S113" s="1">
        <f>economy!BO153</f>
        <v>748.40636961438463</v>
      </c>
      <c r="T113" s="1">
        <f>economy!BP153</f>
        <v>19.488977808214571</v>
      </c>
      <c r="U113" s="1">
        <f>economy!BQ153</f>
        <v>0</v>
      </c>
      <c r="V113" s="2">
        <v>0.05</v>
      </c>
      <c r="W113" s="2">
        <v>0.05</v>
      </c>
      <c r="X113" s="2">
        <v>0.05</v>
      </c>
      <c r="Y113" s="2">
        <v>0.05</v>
      </c>
      <c r="Z113" s="2">
        <v>4.3035384084876378E-3</v>
      </c>
      <c r="AA113" s="2">
        <v>3.0121136494923088E-2</v>
      </c>
      <c r="AB113" s="2">
        <v>8.5525586418860627E-2</v>
      </c>
      <c r="AC113" s="2">
        <v>660.68006882285033</v>
      </c>
      <c r="AD113" s="2">
        <v>736.61833518570995</v>
      </c>
      <c r="AE113" s="2">
        <v>-1397.2984040085591</v>
      </c>
      <c r="AF113" s="2">
        <v>11.740601157443674</v>
      </c>
      <c r="AG113" s="2">
        <v>4.1183339801543554E-5</v>
      </c>
      <c r="AH113" s="1">
        <v>2.1048307857465218E-4</v>
      </c>
      <c r="AI113" s="1">
        <v>1.237932709596065E-4</v>
      </c>
      <c r="AJ113" s="1">
        <v>8.1220349068838722</v>
      </c>
      <c r="AK113" s="1">
        <v>15.200474501639414</v>
      </c>
      <c r="AL113" s="12">
        <v>3.3420213829322925</v>
      </c>
      <c r="AM113" s="2">
        <v>136.40637125822226</v>
      </c>
      <c r="AN113" s="2">
        <v>19.488974394147697</v>
      </c>
      <c r="AO113" s="2">
        <v>6.8637945958909929</v>
      </c>
      <c r="AP113" s="2">
        <v>0.1</v>
      </c>
      <c r="AQ113" s="2">
        <v>0.1</v>
      </c>
      <c r="AR113" s="2">
        <v>0.1</v>
      </c>
      <c r="AS113" s="2">
        <v>0.10000000000000002</v>
      </c>
      <c r="AT113" s="2">
        <v>8.6069341540169729E-3</v>
      </c>
      <c r="AU113" s="2">
        <v>6.0241090561394844E-2</v>
      </c>
      <c r="AV113" s="2">
        <v>0.1710490469788985</v>
      </c>
      <c r="AW113" s="2">
        <v>1251.610236684118</v>
      </c>
      <c r="AX113" s="2">
        <v>1394.6075483364698</v>
      </c>
      <c r="AY113" s="2">
        <v>-2646.2177850205871</v>
      </c>
      <c r="AZ113" s="2">
        <v>24.78536254041196</v>
      </c>
      <c r="BA113" s="2">
        <v>1.6473075152718107E-4</v>
      </c>
      <c r="BB113" s="2">
        <v>8.4192291202527946E-4</v>
      </c>
      <c r="BC113" s="2">
        <v>4.9520329233902803E-4</v>
      </c>
      <c r="BD113" s="2">
        <v>32.482342372516257</v>
      </c>
      <c r="BE113" s="2">
        <v>60.752245010458097</v>
      </c>
      <c r="BF113" s="2">
        <v>13.362738568203687</v>
      </c>
      <c r="BG113" s="2">
        <v>287.96970090498837</v>
      </c>
      <c r="BH113" s="2">
        <v>41.143615278929765</v>
      </c>
      <c r="BI113" s="2">
        <v>14.490207912979258</v>
      </c>
      <c r="BJ113" s="2">
        <v>0.35454373222402163</v>
      </c>
      <c r="BK113" s="2">
        <v>2.5000000000000001E-2</v>
      </c>
      <c r="BL113" s="2">
        <v>0</v>
      </c>
      <c r="BM113" s="2">
        <v>4470.402826587364</v>
      </c>
      <c r="BN113" s="2">
        <v>2.6764055357097086E-3</v>
      </c>
      <c r="BO113" s="2">
        <v>2.7996352854723475E-2</v>
      </c>
      <c r="BP113" s="2">
        <v>8.1530747006743592E-2</v>
      </c>
      <c r="BQ113" s="2">
        <v>3492.8862990994226</v>
      </c>
      <c r="BR113" s="2">
        <v>-113.97510392964007</v>
      </c>
      <c r="BS113" s="2">
        <v>-3378.9111951697819</v>
      </c>
      <c r="BT113" s="2">
        <v>10.632574719647701</v>
      </c>
      <c r="BU113" s="2">
        <v>1.8906424685595269E-4</v>
      </c>
      <c r="BV113" s="2">
        <v>6.160218695699906E-5</v>
      </c>
      <c r="BW113" s="2">
        <v>-6.64726270747763E-4</v>
      </c>
      <c r="BX113" s="2">
        <v>37.279617217987635</v>
      </c>
      <c r="BY113" s="2">
        <v>4.4495916991679954</v>
      </c>
      <c r="BZ113" s="2">
        <v>-17.963262876848411</v>
      </c>
      <c r="CA113" s="2">
        <v>1408.4983288061587</v>
      </c>
      <c r="CB113" s="2">
        <v>9.4946070072246957</v>
      </c>
      <c r="CC113" s="2">
        <v>0</v>
      </c>
      <c r="CD113" s="2">
        <v>0.99</v>
      </c>
      <c r="CE113" s="2">
        <v>0.05</v>
      </c>
      <c r="CF113" s="2">
        <v>0</v>
      </c>
      <c r="CG113" s="2">
        <v>7862.8834754787504</v>
      </c>
      <c r="CH113" s="2">
        <v>1.8734545385331928E-5</v>
      </c>
      <c r="CI113" s="2">
        <v>1.2456964183914959E-2</v>
      </c>
      <c r="CJ113" s="2">
        <v>3.723183980461376E-2</v>
      </c>
      <c r="CK113" s="2">
        <v>150.67165368192187</v>
      </c>
      <c r="CL113" s="2">
        <v>1391.3454500180264</v>
      </c>
      <c r="CM113" s="2">
        <v>-1542.0171036999482</v>
      </c>
      <c r="CN113" s="2">
        <v>4.8554702506790237</v>
      </c>
      <c r="CO113" s="2">
        <v>3.7094048879766422E-6</v>
      </c>
      <c r="CP113" s="2">
        <v>1.090520461712156E-4</v>
      </c>
      <c r="CQ113" s="2">
        <v>-1.3862098952364222E-4</v>
      </c>
      <c r="CR113" s="2">
        <v>0.73158865435123166</v>
      </c>
      <c r="CS113" s="2">
        <v>7.8764131623552593</v>
      </c>
      <c r="CT113" s="2">
        <v>-3.7436090865266656</v>
      </c>
      <c r="CU113" s="2">
        <v>256580.31456347863</v>
      </c>
      <c r="CV113" s="2">
        <v>19.488978931755483</v>
      </c>
      <c r="CW113" s="2">
        <v>0</v>
      </c>
    </row>
    <row r="114" spans="1:101" x14ac:dyDescent="0.3">
      <c r="A114" s="2">
        <f t="shared" si="1"/>
        <v>2108</v>
      </c>
      <c r="B114" s="17">
        <f>economy!AX154</f>
        <v>0.22857658285627078</v>
      </c>
      <c r="C114" s="17">
        <f>economy!AY154</f>
        <v>0.05</v>
      </c>
      <c r="D114" s="17">
        <f>economy!AZ154</f>
        <v>0</v>
      </c>
      <c r="E114" s="17">
        <f>economy!BA154</f>
        <v>4536.84629655144</v>
      </c>
      <c r="F114" s="17">
        <f>economy!BB154</f>
        <v>3.1913718000397689E-3</v>
      </c>
      <c r="G114" s="17">
        <f>economy!BC154</f>
        <v>2.7456298648711124E-2</v>
      </c>
      <c r="H114" s="17">
        <f>economy!BD154</f>
        <v>8.3045239901487017E-2</v>
      </c>
      <c r="I114" s="1">
        <f>economy!BE154</f>
        <v>2645.4846688684343</v>
      </c>
      <c r="J114" s="1">
        <f>economy!BF154</f>
        <v>835.87650235024387</v>
      </c>
      <c r="K114" s="1">
        <f>economy!BG154</f>
        <v>-3481.3611712186771</v>
      </c>
      <c r="L114" s="1">
        <f>economy!BH154</f>
        <v>10.829268245373928</v>
      </c>
      <c r="M114" s="1">
        <f>economy!BI154</f>
        <v>1.4487608673878236E-4</v>
      </c>
      <c r="N114" s="1">
        <f>economy!BJ154</f>
        <v>1.9917815293838965E-4</v>
      </c>
      <c r="O114" s="1">
        <f>economy!BK154</f>
        <v>-6.8965118702955363E-4</v>
      </c>
      <c r="P114" s="1">
        <f>economy!BL154</f>
        <v>28.851490391462573</v>
      </c>
      <c r="Q114" s="1">
        <f>economy!BM154</f>
        <v>14.564169366308947</v>
      </c>
      <c r="R114" s="1">
        <f>economy!BN154</f>
        <v>-18.85029699107811</v>
      </c>
      <c r="S114" s="1">
        <f>economy!BO154</f>
        <v>775.62793853434744</v>
      </c>
      <c r="T114" s="1">
        <f>economy!BP154</f>
        <v>19.720917928393611</v>
      </c>
      <c r="U114" s="1">
        <f>economy!BQ154</f>
        <v>0</v>
      </c>
      <c r="V114" s="2">
        <v>0.05</v>
      </c>
      <c r="W114" s="2">
        <v>0.05</v>
      </c>
      <c r="X114" s="2">
        <v>0.05</v>
      </c>
      <c r="Y114" s="2">
        <v>0.05</v>
      </c>
      <c r="Z114" s="2">
        <v>4.2358279541858416E-3</v>
      </c>
      <c r="AA114" s="2">
        <v>2.9733918104702467E-2</v>
      </c>
      <c r="AB114" s="2">
        <v>8.5437316276272657E-2</v>
      </c>
      <c r="AC114" s="2">
        <v>658.43489530715942</v>
      </c>
      <c r="AD114" s="2">
        <v>751.41823768205529</v>
      </c>
      <c r="AE114" s="2">
        <v>-1409.8531329892141</v>
      </c>
      <c r="AF114" s="2">
        <v>11.727601177332296</v>
      </c>
      <c r="AG114" s="2">
        <v>4.0564055696112205E-5</v>
      </c>
      <c r="AH114" s="1">
        <v>2.0892859246130941E-4</v>
      </c>
      <c r="AI114" s="1">
        <v>1.2441966151354215E-4</v>
      </c>
      <c r="AJ114" s="1">
        <v>8.0792208619311285</v>
      </c>
      <c r="AK114" s="1">
        <v>15.27695743553536</v>
      </c>
      <c r="AL114" s="12">
        <v>3.3972981243022127</v>
      </c>
      <c r="AM114" s="2">
        <v>138.43339843091471</v>
      </c>
      <c r="AN114" s="2">
        <v>19.720914573107603</v>
      </c>
      <c r="AO114" s="2">
        <v>6.8632780665825086</v>
      </c>
      <c r="AP114" s="2">
        <v>0.1</v>
      </c>
      <c r="AQ114" s="2">
        <v>0.1</v>
      </c>
      <c r="AR114" s="2">
        <v>0.1</v>
      </c>
      <c r="AS114" s="2">
        <v>0.1</v>
      </c>
      <c r="AT114" s="2">
        <v>8.4715194525103992E-3</v>
      </c>
      <c r="AU114" s="2">
        <v>5.9466690900929708E-2</v>
      </c>
      <c r="AV114" s="2">
        <v>0.17087260860991108</v>
      </c>
      <c r="AW114" s="2">
        <v>1247.3598416987566</v>
      </c>
      <c r="AX114" s="2">
        <v>1422.6332268039789</v>
      </c>
      <c r="AY114" s="2">
        <v>-2669.9930685027348</v>
      </c>
      <c r="AZ114" s="2">
        <v>24.757929522400605</v>
      </c>
      <c r="BA114" s="2">
        <v>1.6225372486678179E-4</v>
      </c>
      <c r="BB114" s="2">
        <v>8.3570508534792269E-4</v>
      </c>
      <c r="BC114" s="2">
        <v>4.9770733488263639E-4</v>
      </c>
      <c r="BD114" s="2">
        <v>32.311208010194562</v>
      </c>
      <c r="BE114" s="2">
        <v>61.058268799604328</v>
      </c>
      <c r="BF114" s="2">
        <v>13.583686002184841</v>
      </c>
      <c r="BG114" s="2">
        <v>292.24898391827446</v>
      </c>
      <c r="BH114" s="2">
        <v>41.633272588930183</v>
      </c>
      <c r="BI114" s="2">
        <v>14.489115443260449</v>
      </c>
      <c r="BJ114" s="2">
        <v>0.36181425741603163</v>
      </c>
      <c r="BK114" s="2">
        <v>2.5000000000000001E-2</v>
      </c>
      <c r="BL114" s="2">
        <v>0</v>
      </c>
      <c r="BM114" s="2">
        <v>4487.7021732984549</v>
      </c>
      <c r="BN114" s="2">
        <v>2.6040878433105088E-3</v>
      </c>
      <c r="BO114" s="2">
        <v>2.7612680813695192E-2</v>
      </c>
      <c r="BP114" s="2">
        <v>8.137656106983536E-2</v>
      </c>
      <c r="BQ114" s="2">
        <v>3510.7331267035806</v>
      </c>
      <c r="BR114" s="2">
        <v>-99.440517934596542</v>
      </c>
      <c r="BS114" s="2">
        <v>-3411.2926087689834</v>
      </c>
      <c r="BT114" s="2">
        <v>10.611667444650688</v>
      </c>
      <c r="BU114" s="2">
        <v>1.8776109450513367E-4</v>
      </c>
      <c r="BV114" s="2">
        <v>6.1817389896574914E-5</v>
      </c>
      <c r="BW114" s="2">
        <v>-6.622144691552645E-4</v>
      </c>
      <c r="BX114" s="2">
        <v>37.389771193152924</v>
      </c>
      <c r="BY114" s="2">
        <v>4.5209816940124288</v>
      </c>
      <c r="BZ114" s="2">
        <v>-18.099751360325669</v>
      </c>
      <c r="CA114" s="2">
        <v>1474.3944165689786</v>
      </c>
      <c r="CB114" s="2">
        <v>9.6076034017200271</v>
      </c>
      <c r="CC114" s="2">
        <v>0</v>
      </c>
      <c r="CD114" s="2">
        <v>0.99</v>
      </c>
      <c r="CE114" s="2">
        <v>0.05</v>
      </c>
      <c r="CF114" s="2">
        <v>0</v>
      </c>
      <c r="CG114" s="2">
        <v>7912.649275427495</v>
      </c>
      <c r="CH114" s="2">
        <v>1.8347535871110149E-5</v>
      </c>
      <c r="CI114" s="2">
        <v>1.2235309510096071E-2</v>
      </c>
      <c r="CJ114" s="2">
        <v>3.700734443636939E-2</v>
      </c>
      <c r="CK114" s="2">
        <v>149.93747866990279</v>
      </c>
      <c r="CL114" s="2">
        <v>1400.4015426715894</v>
      </c>
      <c r="CM114" s="2">
        <v>-1550.3390213414921</v>
      </c>
      <c r="CN114" s="2">
        <v>4.8258308465407129</v>
      </c>
      <c r="CO114" s="2">
        <v>3.6327784392725557E-6</v>
      </c>
      <c r="CP114" s="2">
        <v>1.0738281522017599E-4</v>
      </c>
      <c r="CQ114" s="2">
        <v>-1.3695435422320803E-4</v>
      </c>
      <c r="CR114" s="2">
        <v>0.72357961468137189</v>
      </c>
      <c r="CS114" s="2">
        <v>7.8528730349682263</v>
      </c>
      <c r="CT114" s="2">
        <v>-3.7408369358927569</v>
      </c>
      <c r="CU114" s="2">
        <v>260393.14334291749</v>
      </c>
      <c r="CV114" s="2">
        <v>19.720918553628081</v>
      </c>
      <c r="CW114" s="2">
        <v>0</v>
      </c>
    </row>
    <row r="115" spans="1:101" x14ac:dyDescent="0.3">
      <c r="A115" s="2">
        <f t="shared" si="1"/>
        <v>2109</v>
      </c>
      <c r="B115" s="17">
        <f>economy!AX155</f>
        <v>0.23238196270239284</v>
      </c>
      <c r="C115" s="17">
        <f>economy!AY155</f>
        <v>0.05</v>
      </c>
      <c r="D115" s="17">
        <f>economy!AZ155</f>
        <v>0</v>
      </c>
      <c r="E115" s="17">
        <f>economy!BA155</f>
        <v>4555.8601949703007</v>
      </c>
      <c r="F115" s="17">
        <f>economy!BB155</f>
        <v>3.1239442136699741E-3</v>
      </c>
      <c r="G115" s="17">
        <f>economy!BC155</f>
        <v>2.7084189274144011E-2</v>
      </c>
      <c r="H115" s="17">
        <f>economy!BD155</f>
        <v>8.290091776544127E-2</v>
      </c>
      <c r="I115" s="1">
        <f>economy!BE155</f>
        <v>2664.7680212239034</v>
      </c>
      <c r="J115" s="1">
        <f>economy!BF155</f>
        <v>850.07628884530061</v>
      </c>
      <c r="K115" s="1">
        <f>economy!BG155</f>
        <v>-3514.8443100692043</v>
      </c>
      <c r="L115" s="1">
        <f>economy!BH155</f>
        <v>10.809649889870292</v>
      </c>
      <c r="M115" s="1">
        <f>economy!BI155</f>
        <v>1.4421375480407015E-4</v>
      </c>
      <c r="N115" s="1">
        <f>economy!BJ155</f>
        <v>1.9748656187767441E-4</v>
      </c>
      <c r="O115" s="1">
        <f>economy!BK155</f>
        <v>-6.8725621663524535E-4</v>
      </c>
      <c r="P115" s="1">
        <f>economy!BL155</f>
        <v>29.001463915819144</v>
      </c>
      <c r="Q115" s="1">
        <f>economy!BM155</f>
        <v>14.619281116218829</v>
      </c>
      <c r="R115" s="1">
        <f>economy!BN155</f>
        <v>-18.997118204625394</v>
      </c>
      <c r="S115" s="1">
        <f>economy!BO155</f>
        <v>804.10131734802394</v>
      </c>
      <c r="T115" s="1">
        <f>economy!BP155</f>
        <v>19.955646042153734</v>
      </c>
      <c r="U115" s="1">
        <f>economy!BQ155</f>
        <v>0</v>
      </c>
      <c r="V115" s="2">
        <v>0.05</v>
      </c>
      <c r="W115" s="2">
        <v>0.05</v>
      </c>
      <c r="X115" s="2">
        <v>0.05</v>
      </c>
      <c r="Y115" s="2">
        <v>0.05</v>
      </c>
      <c r="Z115" s="2">
        <v>4.1689321757148404E-3</v>
      </c>
      <c r="AA115" s="2">
        <v>2.9349903316019815E-2</v>
      </c>
      <c r="AB115" s="2">
        <v>8.5343972483756303E-2</v>
      </c>
      <c r="AC115" s="2">
        <v>656.11837584347393</v>
      </c>
      <c r="AD115" s="2">
        <v>766.01934170669983</v>
      </c>
      <c r="AE115" s="2">
        <v>-1422.1377175501743</v>
      </c>
      <c r="AF115" s="2">
        <v>11.713923704841248</v>
      </c>
      <c r="AG115" s="2">
        <v>3.9951322208577362E-5</v>
      </c>
      <c r="AH115" s="1">
        <v>2.073573506942271E-4</v>
      </c>
      <c r="AI115" s="1">
        <v>1.2508036090674781E-4</v>
      </c>
      <c r="AJ115" s="1">
        <v>8.0352787604164355</v>
      </c>
      <c r="AK115" s="1">
        <v>15.349802858075318</v>
      </c>
      <c r="AL115" s="12">
        <v>3.4539413720610845</v>
      </c>
      <c r="AM115" s="2">
        <v>140.49069655148179</v>
      </c>
      <c r="AN115" s="2">
        <v>19.955642747292348</v>
      </c>
      <c r="AO115" s="2">
        <v>6.8627715373049849</v>
      </c>
      <c r="AP115" s="2">
        <v>0.1</v>
      </c>
      <c r="AQ115" s="2">
        <v>0.1</v>
      </c>
      <c r="AR115" s="2">
        <v>0.1</v>
      </c>
      <c r="AS115" s="2">
        <v>0.10000000000000002</v>
      </c>
      <c r="AT115" s="2">
        <v>8.3377347805874639E-3</v>
      </c>
      <c r="AU115" s="2">
        <v>5.8698703777254016E-2</v>
      </c>
      <c r="AV115" s="2">
        <v>0.17068603924995704</v>
      </c>
      <c r="AW115" s="2">
        <v>1242.9742282061079</v>
      </c>
      <c r="AX115" s="2">
        <v>1450.282757910428</v>
      </c>
      <c r="AY115" s="2">
        <v>-2693.2569861165371</v>
      </c>
      <c r="AZ115" s="2">
        <v>24.729068695557473</v>
      </c>
      <c r="BA115" s="2">
        <v>1.5980291348460752E-4</v>
      </c>
      <c r="BB115" s="2">
        <v>8.29420293032099E-4</v>
      </c>
      <c r="BC115" s="2">
        <v>5.0034838551535387E-4</v>
      </c>
      <c r="BD115" s="2">
        <v>32.135563558153592</v>
      </c>
      <c r="BE115" s="2">
        <v>61.349766335268477</v>
      </c>
      <c r="BF115" s="2">
        <v>13.810087011071754</v>
      </c>
      <c r="BG115" s="2">
        <v>296.5921721704741</v>
      </c>
      <c r="BH115" s="2">
        <v>42.128815636879679</v>
      </c>
      <c r="BI115" s="2">
        <v>14.488044133090225</v>
      </c>
      <c r="BJ115" s="2">
        <v>0.36946870813380167</v>
      </c>
      <c r="BK115" s="2">
        <v>2.5000000000000001E-2</v>
      </c>
      <c r="BL115" s="2">
        <v>0</v>
      </c>
      <c r="BM115" s="2">
        <v>4504.5352700227804</v>
      </c>
      <c r="BN115" s="2">
        <v>2.5318251335253103E-3</v>
      </c>
      <c r="BO115" s="2">
        <v>2.7231677381820495E-2</v>
      </c>
      <c r="BP115" s="2">
        <v>8.1214939198464772E-2</v>
      </c>
      <c r="BQ115" s="2">
        <v>3528.2241955511022</v>
      </c>
      <c r="BR115" s="2">
        <v>-84.979302638767436</v>
      </c>
      <c r="BS115" s="2">
        <v>-3443.2448929123348</v>
      </c>
      <c r="BT115" s="2">
        <v>10.589809009498968</v>
      </c>
      <c r="BU115" s="2">
        <v>1.8644501841018219E-4</v>
      </c>
      <c r="BV115" s="2">
        <v>6.2001961606347085E-5</v>
      </c>
      <c r="BW115" s="2">
        <v>-6.5958663490103342E-4</v>
      </c>
      <c r="BX115" s="2">
        <v>37.492121480000925</v>
      </c>
      <c r="BY115" s="2">
        <v>4.5906155074827977</v>
      </c>
      <c r="BZ115" s="2">
        <v>-18.231652894437183</v>
      </c>
      <c r="CA115" s="2">
        <v>1545.3685968727918</v>
      </c>
      <c r="CB115" s="2">
        <v>9.7219580536825312</v>
      </c>
      <c r="CC115" s="2">
        <v>0</v>
      </c>
      <c r="CD115" s="2">
        <v>0.99</v>
      </c>
      <c r="CE115" s="2">
        <v>0.05</v>
      </c>
      <c r="CF115" s="2">
        <v>0</v>
      </c>
      <c r="CG115" s="2">
        <v>7961.9846329278434</v>
      </c>
      <c r="CH115" s="2">
        <v>1.7966863991535861E-5</v>
      </c>
      <c r="CI115" s="2">
        <v>1.2016486761935568E-2</v>
      </c>
      <c r="CJ115" s="2">
        <v>3.6780796557261811E-2</v>
      </c>
      <c r="CK115" s="2">
        <v>149.19189629419375</v>
      </c>
      <c r="CL115" s="2">
        <v>1409.1835931750898</v>
      </c>
      <c r="CM115" s="2">
        <v>-1558.3754894692836</v>
      </c>
      <c r="CN115" s="2">
        <v>4.7959351572353208</v>
      </c>
      <c r="CO115" s="2">
        <v>3.5574067895039316E-6</v>
      </c>
      <c r="CP115" s="2">
        <v>1.0572527220937841E-4</v>
      </c>
      <c r="CQ115" s="2">
        <v>-1.3528269953866823E-4</v>
      </c>
      <c r="CR115" s="2">
        <v>0.71552115343410283</v>
      </c>
      <c r="CS115" s="2">
        <v>7.8273914397355497</v>
      </c>
      <c r="CT115" s="2">
        <v>-3.7369338990597694</v>
      </c>
      <c r="CU115" s="2">
        <v>264262.91243144742</v>
      </c>
      <c r="CV115" s="2">
        <v>19.955646156193207</v>
      </c>
      <c r="CW115" s="2">
        <v>0</v>
      </c>
    </row>
    <row r="116" spans="1:101" x14ac:dyDescent="0.3">
      <c r="A116" s="2">
        <f t="shared" si="1"/>
        <v>2110</v>
      </c>
      <c r="B116" s="17">
        <f>economy!AX156</f>
        <v>0.23629396866379096</v>
      </c>
      <c r="C116" s="17">
        <f>economy!AY156</f>
        <v>0.05</v>
      </c>
      <c r="D116" s="17">
        <f>economy!AZ156</f>
        <v>0</v>
      </c>
      <c r="E116" s="17">
        <f>economy!BA156</f>
        <v>4574.5677010624386</v>
      </c>
      <c r="F116" s="17">
        <f>economy!BB156</f>
        <v>3.0572789272233737E-3</v>
      </c>
      <c r="G116" s="17">
        <f>economy!BC156</f>
        <v>2.6715491297155676E-2</v>
      </c>
      <c r="H116" s="17">
        <f>economy!BD156</f>
        <v>8.2751787241069324E-2</v>
      </c>
      <c r="I116" s="1">
        <f>economy!BE156</f>
        <v>2683.9595069692355</v>
      </c>
      <c r="J116" s="1">
        <f>economy!BF156</f>
        <v>864.05398762501704</v>
      </c>
      <c r="K116" s="1">
        <f>economy!BG156</f>
        <v>-3548.0134945942532</v>
      </c>
      <c r="L116" s="1">
        <f>economy!BH156</f>
        <v>10.789422817273117</v>
      </c>
      <c r="M116" s="1">
        <f>economy!BI156</f>
        <v>1.4354861876127325E-4</v>
      </c>
      <c r="N116" s="1">
        <f>economy!BJ156</f>
        <v>1.957831654467167E-4</v>
      </c>
      <c r="O116" s="1">
        <f>economy!BK156</f>
        <v>-6.8478582915912042E-4</v>
      </c>
      <c r="P116" s="1">
        <f>economy!BL156</f>
        <v>29.148167897637116</v>
      </c>
      <c r="Q116" s="1">
        <f>economy!BM156</f>
        <v>14.670813546148812</v>
      </c>
      <c r="R116" s="1">
        <f>economy!BN156</f>
        <v>-19.140508877284084</v>
      </c>
      <c r="S116" s="1">
        <f>economy!BO156</f>
        <v>833.9034801121544</v>
      </c>
      <c r="T116" s="1">
        <f>economy!BP156</f>
        <v>20.193195583159344</v>
      </c>
      <c r="U116" s="1">
        <f>economy!BQ156</f>
        <v>0</v>
      </c>
      <c r="V116" s="2">
        <v>0.05</v>
      </c>
      <c r="W116" s="2">
        <v>0.05</v>
      </c>
      <c r="X116" s="2">
        <v>0.05</v>
      </c>
      <c r="Y116" s="2">
        <v>4.9999999999999989E-2</v>
      </c>
      <c r="Z116" s="2">
        <v>4.1028503359148653E-3</v>
      </c>
      <c r="AA116" s="2">
        <v>2.8969126355783154E-2</v>
      </c>
      <c r="AB116" s="2">
        <v>8.5245659247703123E-2</v>
      </c>
      <c r="AC116" s="2">
        <v>653.7320764637908</v>
      </c>
      <c r="AD116" s="2">
        <v>780.41572648832368</v>
      </c>
      <c r="AE116" s="2">
        <v>-1434.1478029521143</v>
      </c>
      <c r="AF116" s="2">
        <v>11.699582814389188</v>
      </c>
      <c r="AG116" s="2">
        <v>3.9345165271256977E-5</v>
      </c>
      <c r="AH116" s="1">
        <v>2.0577023537609853E-4</v>
      </c>
      <c r="AI116" s="1">
        <v>1.2577435041947994E-4</v>
      </c>
      <c r="AJ116" s="1">
        <v>7.9902461487956087</v>
      </c>
      <c r="AK116" s="1">
        <v>15.41900093898172</v>
      </c>
      <c r="AL116" s="12">
        <v>3.5119511246320609</v>
      </c>
      <c r="AM116" s="2">
        <v>142.57871792172486</v>
      </c>
      <c r="AN116" s="2">
        <v>20.193192350195925</v>
      </c>
      <c r="AO116" s="2">
        <v>6.8622748170631489</v>
      </c>
      <c r="AP116" s="2">
        <v>0.1</v>
      </c>
      <c r="AQ116" s="2">
        <v>0.1</v>
      </c>
      <c r="AR116" s="2">
        <v>0.1</v>
      </c>
      <c r="AS116" s="2">
        <v>9.9999999999999992E-2</v>
      </c>
      <c r="AT116" s="2">
        <v>8.2055786155750387E-3</v>
      </c>
      <c r="AU116" s="2">
        <v>5.7937197337117032E-2</v>
      </c>
      <c r="AV116" s="2">
        <v>0.17048954698963978</v>
      </c>
      <c r="AW116" s="2">
        <v>1238.4563629272131</v>
      </c>
      <c r="AX116" s="2">
        <v>1477.5449386061732</v>
      </c>
      <c r="AY116" s="2">
        <v>-2716.0013015333852</v>
      </c>
      <c r="AZ116" s="2">
        <v>24.698809727848399</v>
      </c>
      <c r="BA116" s="2">
        <v>1.5737842026986254E-4</v>
      </c>
      <c r="BB116" s="2">
        <v>8.2307206321433676E-4</v>
      </c>
      <c r="BC116" s="2">
        <v>5.0312237651953641E-4</v>
      </c>
      <c r="BD116" s="2">
        <v>31.955559059669319</v>
      </c>
      <c r="BE116" s="2">
        <v>61.626698081840836</v>
      </c>
      <c r="BF116" s="2">
        <v>14.041941498479154</v>
      </c>
      <c r="BG116" s="2">
        <v>301.00022052031164</v>
      </c>
      <c r="BH116" s="2">
        <v>42.630315001490921</v>
      </c>
      <c r="BI116" s="2">
        <v>14.48699358052097</v>
      </c>
      <c r="BJ116" s="2">
        <v>0.37755416071028508</v>
      </c>
      <c r="BK116" s="2">
        <v>2.5000000000000001E-2</v>
      </c>
      <c r="BL116" s="2">
        <v>0</v>
      </c>
      <c r="BM116" s="2">
        <v>4520.8788821142725</v>
      </c>
      <c r="BN116" s="2">
        <v>2.4595077836635868E-3</v>
      </c>
      <c r="BO116" s="2">
        <v>2.6853272658974473E-2</v>
      </c>
      <c r="BP116" s="2">
        <v>8.1045610568504817E-2</v>
      </c>
      <c r="BQ116" s="2">
        <v>3545.3362600047144</v>
      </c>
      <c r="BR116" s="2">
        <v>-70.594546140110069</v>
      </c>
      <c r="BS116" s="2">
        <v>-3474.7417138646042</v>
      </c>
      <c r="BT116" s="2">
        <v>10.566963923847808</v>
      </c>
      <c r="BU116" s="2">
        <v>1.8511456155051361E-4</v>
      </c>
      <c r="BV116" s="2">
        <v>6.2156538045149781E-5</v>
      </c>
      <c r="BW116" s="2">
        <v>-6.5683909924217382E-4</v>
      </c>
      <c r="BX116" s="2">
        <v>37.586264853067114</v>
      </c>
      <c r="BY116" s="2">
        <v>4.6584523401745415</v>
      </c>
      <c r="BZ116" s="2">
        <v>-18.358735167548183</v>
      </c>
      <c r="CA116" s="2">
        <v>1622.113669256808</v>
      </c>
      <c r="CB116" s="2">
        <v>9.8376872514236062</v>
      </c>
      <c r="CC116" s="2">
        <v>0</v>
      </c>
      <c r="CD116" s="2">
        <v>0.99</v>
      </c>
      <c r="CE116" s="2">
        <v>0.05</v>
      </c>
      <c r="CF116" s="2">
        <v>0</v>
      </c>
      <c r="CG116" s="2">
        <v>8010.8892716125911</v>
      </c>
      <c r="CH116" s="2">
        <v>1.7592483841776483E-5</v>
      </c>
      <c r="CI116" s="2">
        <v>1.1800496303192083E-2</v>
      </c>
      <c r="CJ116" s="2">
        <v>3.6552284488200637E-2</v>
      </c>
      <c r="CK116" s="2">
        <v>148.43527050721804</v>
      </c>
      <c r="CL116" s="2">
        <v>1417.6900560376232</v>
      </c>
      <c r="CM116" s="2">
        <v>-1566.1253265448411</v>
      </c>
      <c r="CN116" s="2">
        <v>4.7657945000317357</v>
      </c>
      <c r="CO116" s="2">
        <v>3.4832808511229708E-6</v>
      </c>
      <c r="CP116" s="2">
        <v>1.0407979173175584E-4</v>
      </c>
      <c r="CQ116" s="2">
        <v>-1.3360695013063534E-4</v>
      </c>
      <c r="CR116" s="2">
        <v>0.70741828132698303</v>
      </c>
      <c r="CS116" s="2">
        <v>7.8000076769481916</v>
      </c>
      <c r="CT116" s="2">
        <v>-3.731915733803906</v>
      </c>
      <c r="CU116" s="2">
        <v>268190.47256006935</v>
      </c>
      <c r="CV116" s="2">
        <v>20.193195174098605</v>
      </c>
      <c r="CW116" s="2">
        <v>0</v>
      </c>
    </row>
    <row r="117" spans="1:101" x14ac:dyDescent="0.3">
      <c r="A117" s="2">
        <f t="shared" si="1"/>
        <v>2111</v>
      </c>
      <c r="B117" s="17">
        <f>economy!AX157</f>
        <v>0.24031762876738463</v>
      </c>
      <c r="C117" s="17">
        <f>economy!AY157</f>
        <v>0.05</v>
      </c>
      <c r="D117" s="17">
        <f>economy!AZ157</f>
        <v>0</v>
      </c>
      <c r="E117" s="17">
        <f>economy!BA157</f>
        <v>4592.9684398534182</v>
      </c>
      <c r="F117" s="17">
        <f>economy!BB157</f>
        <v>2.9913652914051046E-3</v>
      </c>
      <c r="G117" s="17">
        <f>economy!BC157</f>
        <v>2.6350220409484103E-2</v>
      </c>
      <c r="H117" s="17">
        <f>economy!BD157</f>
        <v>8.2597930330378197E-2</v>
      </c>
      <c r="I117" s="1">
        <f>economy!BE157</f>
        <v>2703.0564989589689</v>
      </c>
      <c r="J117" s="1">
        <f>economy!BF157</f>
        <v>877.80481081254743</v>
      </c>
      <c r="K117" s="1">
        <f>economy!BG157</f>
        <v>-3580.8613097715165</v>
      </c>
      <c r="L117" s="1">
        <f>economy!BH157</f>
        <v>10.76859748119718</v>
      </c>
      <c r="M117" s="1">
        <f>economy!BI157</f>
        <v>1.4288073609084395E-4</v>
      </c>
      <c r="N117" s="1">
        <f>economy!BJ157</f>
        <v>1.9406879253200179E-4</v>
      </c>
      <c r="O117" s="1">
        <f>economy!BK157</f>
        <v>-6.8224180948620093E-4</v>
      </c>
      <c r="P117" s="1">
        <f>economy!BL157</f>
        <v>29.291573268357197</v>
      </c>
      <c r="Q117" s="1">
        <f>economy!BM157</f>
        <v>14.718767958415624</v>
      </c>
      <c r="R117" s="1">
        <f>economy!BN157</f>
        <v>-19.280427040460989</v>
      </c>
      <c r="S117" s="1">
        <f>economy!BO157</f>
        <v>865.11795107984153</v>
      </c>
      <c r="T117" s="1">
        <f>economy!BP157</f>
        <v>20.433600390912279</v>
      </c>
      <c r="U117" s="1">
        <f>economy!BQ157</f>
        <v>0</v>
      </c>
      <c r="V117" s="2">
        <v>0.05</v>
      </c>
      <c r="W117" s="2">
        <v>0.05</v>
      </c>
      <c r="X117" s="2">
        <v>0.05</v>
      </c>
      <c r="Y117" s="2">
        <v>0.05</v>
      </c>
      <c r="Z117" s="2">
        <v>4.0375814067366575E-3</v>
      </c>
      <c r="AA117" s="2">
        <v>2.8591619556854249E-2</v>
      </c>
      <c r="AB117" s="2">
        <v>8.5142482055344512E-2</v>
      </c>
      <c r="AC117" s="2">
        <v>651.2775685354294</v>
      </c>
      <c r="AD117" s="2">
        <v>794.60172193828168</v>
      </c>
      <c r="AE117" s="2">
        <v>-1445.8792904737115</v>
      </c>
      <c r="AF117" s="2">
        <v>11.684592758495425</v>
      </c>
      <c r="AG117" s="2">
        <v>3.8745607705764023E-5</v>
      </c>
      <c r="AH117" s="1">
        <v>2.0416812468015348E-4</v>
      </c>
      <c r="AI117" s="1">
        <v>1.2650059549897889E-4</v>
      </c>
      <c r="AJ117" s="1">
        <v>7.9441606270142771</v>
      </c>
      <c r="AK117" s="1">
        <v>15.4845452733394</v>
      </c>
      <c r="AL117" s="12">
        <v>3.571325658000851</v>
      </c>
      <c r="AM117" s="2">
        <v>144.69792161960899</v>
      </c>
      <c r="AN117" s="2">
        <v>20.43359722113798</v>
      </c>
      <c r="AO117" s="2">
        <v>6.8617877212577492</v>
      </c>
      <c r="AP117" s="2">
        <v>0.1</v>
      </c>
      <c r="AQ117" s="2">
        <v>0.1</v>
      </c>
      <c r="AR117" s="2">
        <v>0.1</v>
      </c>
      <c r="AS117" s="2">
        <v>0.1</v>
      </c>
      <c r="AT117" s="2">
        <v>8.0750488533997983E-3</v>
      </c>
      <c r="AU117" s="2">
        <v>5.7182235937971899E-2</v>
      </c>
      <c r="AV117" s="2">
        <v>0.17028334245095292</v>
      </c>
      <c r="AW117" s="2">
        <v>1233.8092227397856</v>
      </c>
      <c r="AX117" s="2">
        <v>1504.4090398582664</v>
      </c>
      <c r="AY117" s="2">
        <v>-2738.2182625980522</v>
      </c>
      <c r="AZ117" s="2">
        <v>24.667182658627368</v>
      </c>
      <c r="BA117" s="2">
        <v>1.5498033566951663E-4</v>
      </c>
      <c r="BB117" s="2">
        <v>8.1666390807284958E-4</v>
      </c>
      <c r="BC117" s="2">
        <v>5.0602517739220792E-4</v>
      </c>
      <c r="BD117" s="2">
        <v>31.771344767863027</v>
      </c>
      <c r="BE117" s="2">
        <v>61.88903816544174</v>
      </c>
      <c r="BF117" s="2">
        <v>14.279242505632066</v>
      </c>
      <c r="BG117" s="2">
        <v>305.47409813182583</v>
      </c>
      <c r="BH117" s="2">
        <v>43.137842118284702</v>
      </c>
      <c r="BI117" s="2">
        <v>14.485963396996576</v>
      </c>
      <c r="BJ117" s="2">
        <v>0.38612775974405955</v>
      </c>
      <c r="BK117" s="2">
        <v>2.5000000000000001E-2</v>
      </c>
      <c r="BL117" s="2">
        <v>0</v>
      </c>
      <c r="BM117" s="2">
        <v>4536.7046847972006</v>
      </c>
      <c r="BN117" s="2">
        <v>2.3870035952440931E-3</v>
      </c>
      <c r="BO117" s="2">
        <v>2.6477374288377514E-2</v>
      </c>
      <c r="BP117" s="2">
        <v>8.0868226399265747E-2</v>
      </c>
      <c r="BQ117" s="2">
        <v>3562.0412056747341</v>
      </c>
      <c r="BR117" s="2">
        <v>-56.288333841441265</v>
      </c>
      <c r="BS117" s="2">
        <v>-3505.752871833291</v>
      </c>
      <c r="BT117" s="2">
        <v>10.543086545730828</v>
      </c>
      <c r="BU117" s="2">
        <v>1.837678915301527E-4</v>
      </c>
      <c r="BV117" s="2">
        <v>6.2281736521204128E-5</v>
      </c>
      <c r="BW117" s="2">
        <v>-6.5396700409629024E-4</v>
      </c>
      <c r="BX117" s="2">
        <v>37.671711136321889</v>
      </c>
      <c r="BY117" s="2">
        <v>4.7244518936392037</v>
      </c>
      <c r="BZ117" s="2">
        <v>-18.480727967841393</v>
      </c>
      <c r="CA117" s="2">
        <v>1705.4764378243365</v>
      </c>
      <c r="CB117" s="2">
        <v>9.9548074810035221</v>
      </c>
      <c r="CC117" s="2">
        <v>0</v>
      </c>
      <c r="CD117" s="2">
        <v>0.99</v>
      </c>
      <c r="CE117" s="2">
        <v>0.05</v>
      </c>
      <c r="CF117" s="2">
        <v>0</v>
      </c>
      <c r="CG117" s="2">
        <v>8059.3630492920238</v>
      </c>
      <c r="CH117" s="2">
        <v>1.7224347916038735E-5</v>
      </c>
      <c r="CI117" s="2">
        <v>1.1587337240330228E-2</v>
      </c>
      <c r="CJ117" s="2">
        <v>3.6321896264508505E-2</v>
      </c>
      <c r="CK117" s="2">
        <v>147.66796225529947</v>
      </c>
      <c r="CL117" s="2">
        <v>1425.919592868413</v>
      </c>
      <c r="CM117" s="2">
        <v>-1573.5875551237125</v>
      </c>
      <c r="CN117" s="2">
        <v>4.7354201566995959</v>
      </c>
      <c r="CO117" s="2">
        <v>3.4103912195595563E-6</v>
      </c>
      <c r="CP117" s="2">
        <v>1.0244673397118791E-4</v>
      </c>
      <c r="CQ117" s="2">
        <v>-1.319280148249717E-4</v>
      </c>
      <c r="CR117" s="2">
        <v>0.69927592813252759</v>
      </c>
      <c r="CS117" s="2">
        <v>7.7707621547449488</v>
      </c>
      <c r="CT117" s="2">
        <v>-3.7257991134322328</v>
      </c>
      <c r="CU117" s="2">
        <v>272176.68720957678</v>
      </c>
      <c r="CV117" s="2">
        <v>20.433599447756482</v>
      </c>
      <c r="CW117" s="2">
        <v>0</v>
      </c>
    </row>
    <row r="118" spans="1:101" x14ac:dyDescent="0.3">
      <c r="A118" s="2">
        <f t="shared" si="1"/>
        <v>2112</v>
      </c>
      <c r="B118" s="17">
        <f>economy!AX158</f>
        <v>0.24445836569361903</v>
      </c>
      <c r="C118" s="17">
        <f>economy!AY158</f>
        <v>0.05</v>
      </c>
      <c r="D118" s="17">
        <f>economy!AZ158</f>
        <v>0</v>
      </c>
      <c r="E118" s="17">
        <f>economy!BA158</f>
        <v>4611.0619046698184</v>
      </c>
      <c r="F118" s="17">
        <f>economy!BB158</f>
        <v>2.9261917828177142E-3</v>
      </c>
      <c r="G118" s="17">
        <f>economy!BC158</f>
        <v>2.5988390013650001E-2</v>
      </c>
      <c r="H118" s="17">
        <f>economy!BD158</f>
        <v>8.2439427072426644E-2</v>
      </c>
      <c r="I118" s="1">
        <f>economy!BE158</f>
        <v>2722.0562086627237</v>
      </c>
      <c r="J118" s="1">
        <f>economy!BF158</f>
        <v>891.32424237274313</v>
      </c>
      <c r="K118" s="1">
        <f>economy!BG158</f>
        <v>-3613.380451035468</v>
      </c>
      <c r="L118" s="1">
        <f>economy!BH158</f>
        <v>10.747184082752263</v>
      </c>
      <c r="M118" s="1">
        <f>economy!BI158</f>
        <v>1.4221015235176015E-4</v>
      </c>
      <c r="N118" s="1">
        <f>economy!BJ158</f>
        <v>1.9234425858634174E-4</v>
      </c>
      <c r="O118" s="1">
        <f>economy!BK158</f>
        <v>-6.7962591360299512E-4</v>
      </c>
      <c r="P118" s="1">
        <f>economy!BL158</f>
        <v>29.431649709571971</v>
      </c>
      <c r="Q118" s="1">
        <f>economy!BM158</f>
        <v>14.763148277802713</v>
      </c>
      <c r="R118" s="1">
        <f>economy!BN158</f>
        <v>-19.41683243414829</v>
      </c>
      <c r="S118" s="1">
        <f>economy!BO158</f>
        <v>897.83556638528</v>
      </c>
      <c r="T118" s="1">
        <f>economy!BP158</f>
        <v>20.67689471550079</v>
      </c>
      <c r="U118" s="1">
        <f>economy!BQ158</f>
        <v>0</v>
      </c>
      <c r="V118" s="2">
        <v>0.05</v>
      </c>
      <c r="W118" s="2">
        <v>0.05</v>
      </c>
      <c r="X118" s="2">
        <v>0.05</v>
      </c>
      <c r="Y118" s="2">
        <v>0.05</v>
      </c>
      <c r="Z118" s="2">
        <v>3.9731240729180784E-3</v>
      </c>
      <c r="AA118" s="2">
        <v>2.8217413355656626E-2</v>
      </c>
      <c r="AB118" s="2">
        <v>8.5034547542399197E-2</v>
      </c>
      <c r="AC118" s="2">
        <v>648.75642773198228</v>
      </c>
      <c r="AD118" s="2">
        <v>808.571910035271</v>
      </c>
      <c r="AE118" s="2">
        <v>-1457.3283377672535</v>
      </c>
      <c r="AF118" s="2">
        <v>11.668967949396254</v>
      </c>
      <c r="AG118" s="2">
        <v>3.8152669239300685E-5</v>
      </c>
      <c r="AH118" s="1">
        <v>2.0255189190816736E-4</v>
      </c>
      <c r="AI118" s="1">
        <v>1.2725804784993701E-4</v>
      </c>
      <c r="AJ118" s="1">
        <v>7.8970598051611063</v>
      </c>
      <c r="AK118" s="1">
        <v>15.546432828306694</v>
      </c>
      <c r="AL118" s="12">
        <v>3.6320615504844862</v>
      </c>
      <c r="AM118" s="2">
        <v>146.84877360029094</v>
      </c>
      <c r="AN118" s="2">
        <v>20.676891610011857</v>
      </c>
      <c r="AO118" s="2">
        <v>6.8613100714024347</v>
      </c>
      <c r="AP118" s="2">
        <v>0.1</v>
      </c>
      <c r="AQ118" s="2">
        <v>0.1</v>
      </c>
      <c r="AR118" s="2">
        <v>0.1</v>
      </c>
      <c r="AS118" s="2">
        <v>0.1</v>
      </c>
      <c r="AT118" s="2">
        <v>7.94614281607375E-3</v>
      </c>
      <c r="AU118" s="2">
        <v>5.6433880144165574E-2</v>
      </c>
      <c r="AV118" s="2">
        <v>0.17006763852424039</v>
      </c>
      <c r="AW118" s="2">
        <v>1229.0357927256694</v>
      </c>
      <c r="AX118" s="2">
        <v>1530.8648092459878</v>
      </c>
      <c r="AY118" s="2">
        <v>-2759.9006019716576</v>
      </c>
      <c r="AZ118" s="2">
        <v>24.63421786007018</v>
      </c>
      <c r="BA118" s="2">
        <v>1.5260873775613097E-4</v>
      </c>
      <c r="BB118" s="2">
        <v>8.1019932007070708E-4</v>
      </c>
      <c r="BC118" s="2">
        <v>5.0905260316363781E-4</v>
      </c>
      <c r="BD118" s="2">
        <v>31.583070972840588</v>
      </c>
      <c r="BE118" s="2">
        <v>62.13677416169633</v>
      </c>
      <c r="BF118" s="2">
        <v>14.521976310339404</v>
      </c>
      <c r="BG118" s="2">
        <v>310.01478868765338</v>
      </c>
      <c r="BH118" s="2">
        <v>43.65146928961785</v>
      </c>
      <c r="BI118" s="2">
        <v>14.484953206755424</v>
      </c>
      <c r="BJ118" s="2">
        <v>0.39525987470307045</v>
      </c>
      <c r="BK118" s="2">
        <v>2.5000000000000001E-2</v>
      </c>
      <c r="BL118" s="2">
        <v>0</v>
      </c>
      <c r="BM118" s="2">
        <v>4551.9777461364019</v>
      </c>
      <c r="BN118" s="2">
        <v>2.3141511672723587E-3</v>
      </c>
      <c r="BO118" s="2">
        <v>2.6103861251541613E-2</v>
      </c>
      <c r="BP118" s="2">
        <v>8.0682336412241221E-2</v>
      </c>
      <c r="BQ118" s="2">
        <v>3578.3045999242377</v>
      </c>
      <c r="BR118" s="2">
        <v>-42.061513949956755</v>
      </c>
      <c r="BS118" s="2">
        <v>-3536.2430859742799</v>
      </c>
      <c r="BT118" s="2">
        <v>10.518118014692803</v>
      </c>
      <c r="BU118" s="2">
        <v>1.8240269052150851E-4</v>
      </c>
      <c r="BV118" s="2">
        <v>6.2378149033734509E-5</v>
      </c>
      <c r="BW118" s="2">
        <v>-6.5096394089380661E-4</v>
      </c>
      <c r="BX118" s="2">
        <v>37.747856801805483</v>
      </c>
      <c r="BY118" s="2">
        <v>4.7885738187130089</v>
      </c>
      <c r="BZ118" s="2">
        <v>-18.597311053459471</v>
      </c>
      <c r="CA118" s="2">
        <v>1796.507534769137</v>
      </c>
      <c r="CB118" s="2">
        <v>10.073335428558138</v>
      </c>
      <c r="CC118" s="2">
        <v>0</v>
      </c>
      <c r="CD118" s="2">
        <v>0.99</v>
      </c>
      <c r="CE118" s="2">
        <v>0.05</v>
      </c>
      <c r="CF118" s="2">
        <v>0</v>
      </c>
      <c r="CG118" s="2">
        <v>8107.4059550510156</v>
      </c>
      <c r="CH118" s="2">
        <v>1.6862407164305668E-5</v>
      </c>
      <c r="CI118" s="2">
        <v>1.1377007443832897E-2</v>
      </c>
      <c r="CJ118" s="2">
        <v>3.6089719558953001E-2</v>
      </c>
      <c r="CK118" s="2">
        <v>146.89032937346568</v>
      </c>
      <c r="CL118" s="2">
        <v>1433.8710698670234</v>
      </c>
      <c r="CM118" s="2">
        <v>-1580.7613992404888</v>
      </c>
      <c r="CN118" s="2">
        <v>4.704823363427745</v>
      </c>
      <c r="CO118" s="2">
        <v>3.3387281844549851E-6</v>
      </c>
      <c r="CP118" s="2">
        <v>1.0082644460062606E-4</v>
      </c>
      <c r="CQ118" s="2">
        <v>-1.3024678578438744E-4</v>
      </c>
      <c r="CR118" s="2">
        <v>0.69109893920037835</v>
      </c>
      <c r="CS118" s="2">
        <v>7.7396963112254156</v>
      </c>
      <c r="CT118" s="2">
        <v>-3.7186015815756912</v>
      </c>
      <c r="CU118" s="2">
        <v>276222.43280028499</v>
      </c>
      <c r="CV118" s="2">
        <v>20.676893228096095</v>
      </c>
      <c r="CW118" s="2">
        <v>0</v>
      </c>
    </row>
    <row r="119" spans="1:101" x14ac:dyDescent="0.3">
      <c r="A119" s="2">
        <f t="shared" si="1"/>
        <v>2113</v>
      </c>
      <c r="B119" s="17">
        <f>economy!AX159</f>
        <v>0.24872204255544339</v>
      </c>
      <c r="C119" s="17">
        <f>economy!AY159</f>
        <v>0.05</v>
      </c>
      <c r="D119" s="17">
        <f>economy!AZ159</f>
        <v>0</v>
      </c>
      <c r="E119" s="17">
        <f>economy!BA159</f>
        <v>4628.8474338338592</v>
      </c>
      <c r="F119" s="17">
        <f>economy!BB159</f>
        <v>2.8617459364001473E-3</v>
      </c>
      <c r="G119" s="17">
        <f>economy!BC159</f>
        <v>2.5630011180570907E-2</v>
      </c>
      <c r="H119" s="17">
        <f>economy!BD159</f>
        <v>8.2276355129320841E-2</v>
      </c>
      <c r="I119" s="1">
        <f>economy!BE159</f>
        <v>2740.9556650355266</v>
      </c>
      <c r="J119" s="1">
        <f>economy!BF159</f>
        <v>904.6080396828512</v>
      </c>
      <c r="K119" s="1">
        <f>economy!BG159</f>
        <v>-3645.5637047183782</v>
      </c>
      <c r="L119" s="1">
        <f>economy!BH159</f>
        <v>10.725192516454815</v>
      </c>
      <c r="M119" s="1">
        <f>economy!BI159</f>
        <v>1.4153689993478665E-4</v>
      </c>
      <c r="N119" s="1">
        <f>economy!BJ159</f>
        <v>1.9061036449409015E-4</v>
      </c>
      <c r="O119" s="1">
        <f>economy!BK159</f>
        <v>-6.7693986133661184E-4</v>
      </c>
      <c r="P119" s="1">
        <f>economy!BL159</f>
        <v>29.56836527945952</v>
      </c>
      <c r="Q119" s="1">
        <f>economy!BM159</f>
        <v>14.80396093117589</v>
      </c>
      <c r="R119" s="1">
        <f>economy!BN159</f>
        <v>-19.549686282052413</v>
      </c>
      <c r="S119" s="1">
        <f>economy!BO159</f>
        <v>932.1553515853401</v>
      </c>
      <c r="T119" s="1">
        <f>economy!BP159</f>
        <v>20.923113222410841</v>
      </c>
      <c r="U119" s="1">
        <f>economy!BQ159</f>
        <v>0</v>
      </c>
      <c r="V119" s="2">
        <v>0.05</v>
      </c>
      <c r="W119" s="2">
        <v>0.05</v>
      </c>
      <c r="X119" s="2">
        <v>0.05</v>
      </c>
      <c r="Y119" s="2">
        <v>5.000000000000001E-2</v>
      </c>
      <c r="Z119" s="2">
        <v>3.9094767360773894E-3</v>
      </c>
      <c r="AA119" s="2">
        <v>2.784653629291714E-2</v>
      </c>
      <c r="AB119" s="2">
        <v>8.4921963362514757E-2</v>
      </c>
      <c r="AC119" s="2">
        <v>646.17023301576796</v>
      </c>
      <c r="AD119" s="2">
        <v>822.32112578783847</v>
      </c>
      <c r="AE119" s="2">
        <v>-1468.491358803607</v>
      </c>
      <c r="AF119" s="2">
        <v>11.652722940927958</v>
      </c>
      <c r="AG119" s="2">
        <v>3.7566366525780862E-5</v>
      </c>
      <c r="AH119" s="1">
        <v>2.0092240457789628E-4</v>
      </c>
      <c r="AI119" s="1">
        <v>1.2804564749071786E-4</v>
      </c>
      <c r="AJ119" s="1">
        <v>7.8489812612766121</v>
      </c>
      <c r="AK119" s="1">
        <v>15.604663884501132</v>
      </c>
      <c r="AL119" s="12">
        <v>3.6941537110680951</v>
      </c>
      <c r="AM119" s="2">
        <v>149.03174679867556</v>
      </c>
      <c r="AN119" s="2">
        <v>20.923110182094479</v>
      </c>
      <c r="AO119" s="2">
        <v>6.8608416948539173</v>
      </c>
      <c r="AP119" s="2">
        <v>0.1</v>
      </c>
      <c r="AQ119" s="2">
        <v>0.1</v>
      </c>
      <c r="AR119" s="2">
        <v>0.1</v>
      </c>
      <c r="AS119" s="2">
        <v>9.9999999999999992E-2</v>
      </c>
      <c r="AT119" s="2">
        <v>7.818857260005644E-3</v>
      </c>
      <c r="AU119" s="2">
        <v>5.5692186729358398E-2</v>
      </c>
      <c r="AV119" s="2">
        <v>0.16984265010879623</v>
      </c>
      <c r="AW119" s="2">
        <v>1224.1390642402148</v>
      </c>
      <c r="AX119" s="2">
        <v>1556.9024727602796</v>
      </c>
      <c r="AY119" s="2">
        <v>-2781.0415370004926</v>
      </c>
      <c r="AZ119" s="2">
        <v>24.599945999179575</v>
      </c>
      <c r="BA119" s="2">
        <v>1.5026369231487861E-4</v>
      </c>
      <c r="BB119" s="2">
        <v>8.036817683173957E-4</v>
      </c>
      <c r="BC119" s="2">
        <v>5.1220042257802724E-4</v>
      </c>
      <c r="BD119" s="2">
        <v>31.390887833458915</v>
      </c>
      <c r="BE119" s="2">
        <v>62.36990686233991</v>
      </c>
      <c r="BF119" s="2">
        <v>14.770122540130409</v>
      </c>
      <c r="BG119" s="2">
        <v>314.6232906055356</v>
      </c>
      <c r="BH119" s="2">
        <v>44.171269694841421</v>
      </c>
      <c r="BI119" s="2">
        <v>14.483962646262039</v>
      </c>
      <c r="BJ119" s="2">
        <v>0.40503859240487183</v>
      </c>
      <c r="BK119" s="2">
        <v>2.5000000000000001E-2</v>
      </c>
      <c r="BL119" s="2">
        <v>0</v>
      </c>
      <c r="BM119" s="2">
        <v>4566.6544133891866</v>
      </c>
      <c r="BN119" s="2">
        <v>2.2407506530115638E-3</v>
      </c>
      <c r="BO119" s="2">
        <v>2.5732575188148327E-2</v>
      </c>
      <c r="BP119" s="2">
        <v>8.0487356018518308E-2</v>
      </c>
      <c r="BQ119" s="2">
        <v>3594.083671087275</v>
      </c>
      <c r="BR119" s="2">
        <v>-27.913370339093461</v>
      </c>
      <c r="BS119" s="2">
        <v>-3566.1703007481806</v>
      </c>
      <c r="BT119" s="2">
        <v>10.491981977131553</v>
      </c>
      <c r="BU119" s="2">
        <v>1.8101600173632307E-4</v>
      </c>
      <c r="BV119" s="2">
        <v>6.2446333359370956E-5</v>
      </c>
      <c r="BW119" s="2">
        <v>-6.4782144788517158E-4</v>
      </c>
      <c r="BX119" s="2">
        <v>37.813948211618772</v>
      </c>
      <c r="BY119" s="2">
        <v>4.8507769503308946</v>
      </c>
      <c r="BZ119" s="2">
        <v>-18.708097261415858</v>
      </c>
      <c r="CA119" s="2">
        <v>1896.5330238074989</v>
      </c>
      <c r="CB119" s="2">
        <v>10.193287982661618</v>
      </c>
      <c r="CC119" s="2">
        <v>0</v>
      </c>
      <c r="CD119" s="2">
        <v>0.99</v>
      </c>
      <c r="CE119" s="2">
        <v>0.05</v>
      </c>
      <c r="CF119" s="2">
        <v>0</v>
      </c>
      <c r="CG119" s="2">
        <v>8155.0181063399768</v>
      </c>
      <c r="CH119" s="2">
        <v>1.6506611050319346E-5</v>
      </c>
      <c r="CI119" s="2">
        <v>1.116950357086653E-2</v>
      </c>
      <c r="CJ119" s="2">
        <v>3.5855841607323198E-2</v>
      </c>
      <c r="CK119" s="2">
        <v>146.10272648431294</v>
      </c>
      <c r="CL119" s="2">
        <v>1441.5435550831714</v>
      </c>
      <c r="CM119" s="2">
        <v>-1587.6462815674845</v>
      </c>
      <c r="CN119" s="2">
        <v>4.6740153010807566</v>
      </c>
      <c r="CO119" s="2">
        <v>3.2682817411423946E-6</v>
      </c>
      <c r="CP119" s="2">
        <v>9.9219254706705298E-5</v>
      </c>
      <c r="CQ119" s="2">
        <v>-1.2856413773694493E-4</v>
      </c>
      <c r="CR119" s="2">
        <v>0.68289207221214343</v>
      </c>
      <c r="CS119" s="2">
        <v>7.7068525365943739</v>
      </c>
      <c r="CT119" s="2">
        <v>-3.7103415063751943</v>
      </c>
      <c r="CU119" s="2">
        <v>280328.59888465272</v>
      </c>
      <c r="CV119" s="2">
        <v>20.923111181377898</v>
      </c>
      <c r="CW119" s="2">
        <v>0</v>
      </c>
    </row>
    <row r="120" spans="1:101" x14ac:dyDescent="0.3">
      <c r="A120" s="2">
        <f t="shared" si="1"/>
        <v>2114</v>
      </c>
      <c r="B120" s="17">
        <f>economy!AX160</f>
        <v>0.25311501573266976</v>
      </c>
      <c r="C120" s="17">
        <f>economy!AY160</f>
        <v>0.05</v>
      </c>
      <c r="D120" s="17">
        <f>economy!AZ160</f>
        <v>0</v>
      </c>
      <c r="E120" s="17">
        <f>economy!BA160</f>
        <v>4646.3241840970104</v>
      </c>
      <c r="F120" s="17">
        <f>economy!BB160</f>
        <v>2.7980142666741196E-3</v>
      </c>
      <c r="G120" s="17">
        <f>economy!BC160</f>
        <v>2.5275092600820753E-2</v>
      </c>
      <c r="H120" s="17">
        <f>economy!BD160</f>
        <v>8.2108789329626578E-2</v>
      </c>
      <c r="I120" s="1">
        <f>economy!BE160</f>
        <v>2759.7516902233583</v>
      </c>
      <c r="J120" s="1">
        <f>economy!BF160</f>
        <v>917.65223502850324</v>
      </c>
      <c r="K120" s="1">
        <f>economy!BG160</f>
        <v>-3677.403925251861</v>
      </c>
      <c r="L120" s="1">
        <f>economy!BH160</f>
        <v>10.702632310616201</v>
      </c>
      <c r="M120" s="1">
        <f>economy!BI160</f>
        <v>1.4086099664223961E-4</v>
      </c>
      <c r="N120" s="1">
        <f>economy!BJ160</f>
        <v>1.8886789541020115E-4</v>
      </c>
      <c r="O120" s="1">
        <f>economy!BK160</f>
        <v>-6.7418532851770034E-4</v>
      </c>
      <c r="P120" s="1">
        <f>economy!BL160</f>
        <v>29.701685987668714</v>
      </c>
      <c r="Q120" s="1">
        <f>economy!BM160</f>
        <v>14.84121471628205</v>
      </c>
      <c r="R120" s="1">
        <f>economy!BN160</f>
        <v>-19.678951034793716</v>
      </c>
      <c r="S120" s="1">
        <f>economy!BO160</f>
        <v>968.1855371318992</v>
      </c>
      <c r="T120" s="1">
        <f>economy!BP160</f>
        <v>21.172290997400061</v>
      </c>
      <c r="U120" s="1">
        <f>economy!BQ160</f>
        <v>0</v>
      </c>
      <c r="V120" s="2">
        <v>0.05</v>
      </c>
      <c r="W120" s="2">
        <v>0.05</v>
      </c>
      <c r="X120" s="2">
        <v>0.05</v>
      </c>
      <c r="Y120" s="2">
        <v>4.9999999999999996E-2</v>
      </c>
      <c r="Z120" s="2">
        <v>3.8466375191990088E-3</v>
      </c>
      <c r="AA120" s="2">
        <v>2.7479015017431815E-2</v>
      </c>
      <c r="AB120" s="2">
        <v>8.4804838058707283E-2</v>
      </c>
      <c r="AC120" s="2">
        <v>643.52056563301608</v>
      </c>
      <c r="AD120" s="2">
        <v>835.84445778469797</v>
      </c>
      <c r="AE120" s="2">
        <v>-1479.3650234177142</v>
      </c>
      <c r="AF120" s="2">
        <v>11.635872410703545</v>
      </c>
      <c r="AG120" s="2">
        <v>3.6986713171579146E-5</v>
      </c>
      <c r="AH120" s="1">
        <v>1.9928052354149385E-4</v>
      </c>
      <c r="AI120" s="1">
        <v>1.2886232477071638E-4</v>
      </c>
      <c r="AJ120" s="1">
        <v>7.799962500373284</v>
      </c>
      <c r="AK120" s="1">
        <v>15.659241972360105</v>
      </c>
      <c r="AL120" s="12">
        <v>3.7575954111209748</v>
      </c>
      <c r="AM120" s="2">
        <v>151.24732123351333</v>
      </c>
      <c r="AN120" s="2">
        <v>21.172288022918792</v>
      </c>
      <c r="AO120" s="2">
        <v>6.8603824245548708</v>
      </c>
      <c r="AP120" s="2">
        <v>0.1</v>
      </c>
      <c r="AQ120" s="2">
        <v>0.1</v>
      </c>
      <c r="AR120" s="2">
        <v>0.1</v>
      </c>
      <c r="AS120" s="2">
        <v>0.1</v>
      </c>
      <c r="AT120" s="2">
        <v>7.6931883850892644E-3</v>
      </c>
      <c r="AU120" s="2">
        <v>5.4957208684949466E-2</v>
      </c>
      <c r="AV120" s="2">
        <v>0.1696085938575041</v>
      </c>
      <c r="AW120" s="2">
        <v>1219.122033005902</v>
      </c>
      <c r="AX120" s="2">
        <v>1582.5127358261032</v>
      </c>
      <c r="AY120" s="2">
        <v>-2801.6347688320066</v>
      </c>
      <c r="AZ120" s="2">
        <v>24.564398000416936</v>
      </c>
      <c r="BA120" s="2">
        <v>1.4794525294893808E-4</v>
      </c>
      <c r="BB120" s="2">
        <v>7.9711469505488086E-4</v>
      </c>
      <c r="BC120" s="2">
        <v>5.1546436611810522E-4</v>
      </c>
      <c r="BD120" s="2">
        <v>31.194945213938247</v>
      </c>
      <c r="BE120" s="2">
        <v>62.588450021847173</v>
      </c>
      <c r="BF120" s="2">
        <v>15.023654298801775</v>
      </c>
      <c r="BG120" s="2">
        <v>319.30061725808002</v>
      </c>
      <c r="BH120" s="2">
        <v>44.697317400590848</v>
      </c>
      <c r="BI120" s="2">
        <v>14.482991363665574</v>
      </c>
      <c r="BJ120" s="2">
        <v>0.41557627671127922</v>
      </c>
      <c r="BK120" s="2">
        <v>2.5000000000000001E-2</v>
      </c>
      <c r="BL120" s="2">
        <v>0</v>
      </c>
      <c r="BM120" s="2">
        <v>4580.6793009652893</v>
      </c>
      <c r="BN120" s="2">
        <v>2.1665505783180603E-3</v>
      </c>
      <c r="BO120" s="2">
        <v>2.5363307976770055E-2</v>
      </c>
      <c r="BP120" s="2">
        <v>8.028251952382566E-2</v>
      </c>
      <c r="BQ120" s="2">
        <v>3609.3244267910759</v>
      </c>
      <c r="BR120" s="2">
        <v>-13.841155262682197</v>
      </c>
      <c r="BS120" s="2">
        <v>-3595.4832715283937</v>
      </c>
      <c r="BT120" s="2">
        <v>10.464578490106808</v>
      </c>
      <c r="BU120" s="2">
        <v>1.7960401038797662E-4</v>
      </c>
      <c r="BV120" s="2">
        <v>6.2486800731401538E-5</v>
      </c>
      <c r="BW120" s="2">
        <v>-6.4452829410934463E-4</v>
      </c>
      <c r="BX120" s="2">
        <v>37.869029270151081</v>
      </c>
      <c r="BY120" s="2">
        <v>4.911018223715792</v>
      </c>
      <c r="BZ120" s="2">
        <v>-18.812608452387437</v>
      </c>
      <c r="CA120" s="2">
        <v>2007.2601165155436</v>
      </c>
      <c r="CB120" s="2">
        <v>10.314682236728732</v>
      </c>
      <c r="CC120" s="2">
        <v>0</v>
      </c>
      <c r="CD120" s="2">
        <v>0.99</v>
      </c>
      <c r="CE120" s="2">
        <v>0.05</v>
      </c>
      <c r="CF120" s="2">
        <v>0</v>
      </c>
      <c r="CG120" s="2">
        <v>8202.1997460609418</v>
      </c>
      <c r="CH120" s="2">
        <v>1.6156907610641309E-5</v>
      </c>
      <c r="CI120" s="2">
        <v>1.0964821089208543E-2</v>
      </c>
      <c r="CJ120" s="2">
        <v>3.5620349136618143E-2</v>
      </c>
      <c r="CK120" s="2">
        <v>145.30550490094714</v>
      </c>
      <c r="CL120" s="2">
        <v>1448.9363154577532</v>
      </c>
      <c r="CM120" s="2">
        <v>-1594.2418203587006</v>
      </c>
      <c r="CN120" s="2">
        <v>4.6430070858019592</v>
      </c>
      <c r="CO120" s="2">
        <v>3.1990416023406268E-6</v>
      </c>
      <c r="CP120" s="2">
        <v>9.7625480740250208E-5</v>
      </c>
      <c r="CQ120" s="2">
        <v>-1.2688092726145729E-4</v>
      </c>
      <c r="CR120" s="2">
        <v>0.67465999416827194</v>
      </c>
      <c r="CS120" s="2">
        <v>7.6722740955289819</v>
      </c>
      <c r="CT120" s="2">
        <v>-3.7010380342036302</v>
      </c>
      <c r="CU120" s="2">
        <v>284496.0883428292</v>
      </c>
      <c r="CV120" s="2">
        <v>21.172288394069447</v>
      </c>
      <c r="CW120" s="2">
        <v>0</v>
      </c>
    </row>
    <row r="121" spans="1:101" x14ac:dyDescent="0.3">
      <c r="A121" s="2">
        <f t="shared" si="1"/>
        <v>2115</v>
      </c>
      <c r="B121" s="17">
        <f>economy!AX161</f>
        <v>0.25764419612869777</v>
      </c>
      <c r="C121" s="17">
        <f>economy!AY161</f>
        <v>0.05</v>
      </c>
      <c r="D121" s="17">
        <f>economy!AZ161</f>
        <v>0</v>
      </c>
      <c r="E121" s="17">
        <f>economy!BA161</f>
        <v>4663.4911001906703</v>
      </c>
      <c r="F121" s="17">
        <f>economy!BB161</f>
        <v>2.7349821755677161E-3</v>
      </c>
      <c r="G121" s="17">
        <f>economy!BC161</f>
        <v>2.4923640527688581E-2</v>
      </c>
      <c r="H121" s="17">
        <f>economy!BD161</f>
        <v>8.1936801160621672E-2</v>
      </c>
      <c r="I121" s="1">
        <f>economy!BE161</f>
        <v>2778.4408715018558</v>
      </c>
      <c r="J121" s="1">
        <f>economy!BF161</f>
        <v>930.45313709687673</v>
      </c>
      <c r="K121" s="1">
        <f>economy!BG161</f>
        <v>-3708.8940085987324</v>
      </c>
      <c r="L121" s="1">
        <f>economy!BH161</f>
        <v>10.679512561090773</v>
      </c>
      <c r="M121" s="1">
        <f>economy!BI161</f>
        <v>1.4018244406002492E-4</v>
      </c>
      <c r="N121" s="1">
        <f>economy!BJ161</f>
        <v>1.8711761956154176E-4</v>
      </c>
      <c r="O121" s="1">
        <f>economy!BK161</f>
        <v>-6.7136393844352516E-4</v>
      </c>
      <c r="P121" s="1">
        <f>economy!BL161</f>
        <v>29.831575309135687</v>
      </c>
      <c r="Q121" s="1">
        <f>economy!BM161</f>
        <v>14.874920658667193</v>
      </c>
      <c r="R121" s="1">
        <f>economy!BN161</f>
        <v>-19.804590076292232</v>
      </c>
      <c r="S121" s="1">
        <f>economy!BO161</f>
        <v>1006.0447389487701</v>
      </c>
      <c r="T121" s="1">
        <f>economy!BP161</f>
        <v>21.424463551435263</v>
      </c>
      <c r="U121" s="1">
        <f>economy!BQ161</f>
        <v>0</v>
      </c>
      <c r="V121" s="2">
        <v>0.05</v>
      </c>
      <c r="W121" s="2">
        <v>0.05</v>
      </c>
      <c r="X121" s="2">
        <v>0.05</v>
      </c>
      <c r="Y121" s="2">
        <v>0.05</v>
      </c>
      <c r="Z121" s="2">
        <v>3.7846042714872147E-3</v>
      </c>
      <c r="AA121" s="2">
        <v>2.7114874292743424E-2</v>
      </c>
      <c r="AB121" s="2">
        <v>8.4683280936991151E-2</v>
      </c>
      <c r="AC121" s="2">
        <v>640.80900812293203</v>
      </c>
      <c r="AD121" s="2">
        <v>849.13724834361471</v>
      </c>
      <c r="AE121" s="2">
        <v>-1489.9462564665469</v>
      </c>
      <c r="AF121" s="2">
        <v>11.618431142609001</v>
      </c>
      <c r="AG121" s="2">
        <v>3.6413719765696228E-5</v>
      </c>
      <c r="AH121" s="1">
        <v>1.9762710213630649E-4</v>
      </c>
      <c r="AI121" s="1">
        <v>1.2970700234457469E-4</v>
      </c>
      <c r="AJ121" s="1">
        <v>7.7500409147171734</v>
      </c>
      <c r="AK121" s="1">
        <v>15.710173803784434</v>
      </c>
      <c r="AL121" s="12">
        <v>3.8223783192971266</v>
      </c>
      <c r="AM121" s="2">
        <v>153.49598411306783</v>
      </c>
      <c r="AN121" s="2">
        <v>21.424460643209336</v>
      </c>
      <c r="AO121" s="2">
        <v>6.8599320987892121</v>
      </c>
      <c r="AP121" s="2">
        <v>0.1</v>
      </c>
      <c r="AQ121" s="2">
        <v>0.1</v>
      </c>
      <c r="AR121" s="2">
        <v>0.1</v>
      </c>
      <c r="AS121" s="2">
        <v>0.10000000000000002</v>
      </c>
      <c r="AT121" s="2">
        <v>7.5691318445194472E-3</v>
      </c>
      <c r="AU121" s="2">
        <v>5.4228995234282831E-2</v>
      </c>
      <c r="AV121" s="2">
        <v>0.16936568792588982</v>
      </c>
      <c r="AW121" s="2">
        <v>1213.9876972323882</v>
      </c>
      <c r="AX121" s="2">
        <v>1607.6867835680393</v>
      </c>
      <c r="AY121" s="2">
        <v>-2821.6744808004282</v>
      </c>
      <c r="AZ121" s="2">
        <v>24.527605009013815</v>
      </c>
      <c r="BA121" s="2">
        <v>1.4565346120241711E-4</v>
      </c>
      <c r="BB121" s="2">
        <v>7.9050151227366987E-4</v>
      </c>
      <c r="BC121" s="2">
        <v>5.1884013385680586E-4</v>
      </c>
      <c r="BD121" s="2">
        <v>30.995392525518582</v>
      </c>
      <c r="BE121" s="2">
        <v>62.792430085309078</v>
      </c>
      <c r="BF121" s="2">
        <v>15.282538305601921</v>
      </c>
      <c r="BG121" s="2">
        <v>324.04779719583598</v>
      </c>
      <c r="BH121" s="2">
        <v>45.22968737120874</v>
      </c>
      <c r="BI121" s="2">
        <v>14.482039018284791</v>
      </c>
      <c r="BJ121" s="2">
        <v>0.42701943224188366</v>
      </c>
      <c r="BK121" s="2">
        <v>2.5000000000000001E-2</v>
      </c>
      <c r="BL121" s="2">
        <v>0</v>
      </c>
      <c r="BM121" s="2">
        <v>4593.9808868494574</v>
      </c>
      <c r="BN121" s="2">
        <v>2.0912285640171447E-3</v>
      </c>
      <c r="BO121" s="2">
        <v>2.4995783505860635E-2</v>
      </c>
      <c r="BP121" s="2">
        <v>8.0066811641248528E-2</v>
      </c>
      <c r="BQ121" s="2">
        <v>3623.9574376478809</v>
      </c>
      <c r="BR121" s="2">
        <v>0.16059590888713815</v>
      </c>
      <c r="BS121" s="2">
        <v>-3624.1180335567678</v>
      </c>
      <c r="BT121" s="2">
        <v>10.435775099173011</v>
      </c>
      <c r="BU121" s="2">
        <v>1.78161723128226E-4</v>
      </c>
      <c r="BV121" s="2">
        <v>6.249999822211773E-5</v>
      </c>
      <c r="BW121" s="2">
        <v>-6.4106943263951717E-4</v>
      </c>
      <c r="BX121" s="2">
        <v>37.91186493836652</v>
      </c>
      <c r="BY121" s="2">
        <v>4.9692510996914274</v>
      </c>
      <c r="BZ121" s="2">
        <v>-18.910240365527788</v>
      </c>
      <c r="CA121" s="2">
        <v>2130.9381645459935</v>
      </c>
      <c r="CB121" s="2">
        <v>10.437535491462178</v>
      </c>
      <c r="CC121" s="2">
        <v>0</v>
      </c>
      <c r="CD121" s="2">
        <v>0.99</v>
      </c>
      <c r="CE121" s="2">
        <v>0.05</v>
      </c>
      <c r="CF121" s="2">
        <v>0</v>
      </c>
      <c r="CG121" s="2">
        <v>8248.9512396500777</v>
      </c>
      <c r="CH121" s="2">
        <v>1.5813243514626387E-5</v>
      </c>
      <c r="CI121" s="2">
        <v>1.0762954302346219E-2</v>
      </c>
      <c r="CJ121" s="2">
        <v>3.5383328295904744E-2</v>
      </c>
      <c r="CK121" s="2">
        <v>144.49901253400063</v>
      </c>
      <c r="CL121" s="2">
        <v>1456.0488136568376</v>
      </c>
      <c r="CM121" s="2">
        <v>-1600.5478261908384</v>
      </c>
      <c r="CN121" s="2">
        <v>4.6118097599704591</v>
      </c>
      <c r="CO121" s="2">
        <v>3.1309972100289791E-6</v>
      </c>
      <c r="CP121" s="2">
        <v>9.6045424492022892E-5</v>
      </c>
      <c r="CQ121" s="2">
        <v>-1.2519799212957737E-4</v>
      </c>
      <c r="CR121" s="2">
        <v>0.66640727860572058</v>
      </c>
      <c r="CS121" s="2">
        <v>7.6360050499531864</v>
      </c>
      <c r="CT121" s="2">
        <v>-3.6907110430632062</v>
      </c>
      <c r="CU121" s="2">
        <v>288725.81758117734</v>
      </c>
      <c r="CV121" s="2">
        <v>21.424460377784612</v>
      </c>
      <c r="CW121" s="2">
        <v>0</v>
      </c>
    </row>
    <row r="122" spans="1:101" x14ac:dyDescent="0.3">
      <c r="A122" s="2">
        <f t="shared" si="1"/>
        <v>2116</v>
      </c>
      <c r="B122" s="17">
        <f>economy!AX162</f>
        <v>0.26231712053814832</v>
      </c>
      <c r="C122" s="17">
        <f>economy!AY162</f>
        <v>0.05</v>
      </c>
      <c r="D122" s="17">
        <f>economy!AZ162</f>
        <v>0</v>
      </c>
      <c r="E122" s="17">
        <f>economy!BA162</f>
        <v>4680.3468797290543</v>
      </c>
      <c r="F122" s="17">
        <f>economy!BB162</f>
        <v>2.6726338440773447E-3</v>
      </c>
      <c r="G122" s="17">
        <f>economy!BC162</f>
        <v>2.4575658709787618E-2</v>
      </c>
      <c r="H122" s="17">
        <f>economy!BD162</f>
        <v>8.1760458198793018E-2</v>
      </c>
      <c r="I122" s="1">
        <f>economy!BE162</f>
        <v>2797.0195287077049</v>
      </c>
      <c r="J122" s="1">
        <f>economy!BF162</f>
        <v>943.00733255322541</v>
      </c>
      <c r="K122" s="1">
        <f>economy!BG162</f>
        <v>-3740.0268612609302</v>
      </c>
      <c r="L122" s="1">
        <f>economy!BH162</f>
        <v>10.655841857003052</v>
      </c>
      <c r="M122" s="1">
        <f>economy!BI162</f>
        <v>1.3950122567978353E-4</v>
      </c>
      <c r="N122" s="1">
        <f>economy!BJ162</f>
        <v>1.8536028699588021E-4</v>
      </c>
      <c r="O122" s="1">
        <f>economy!BK162</f>
        <v>-6.6847725248765795E-4</v>
      </c>
      <c r="P122" s="1">
        <f>economy!BL162</f>
        <v>29.957993625093309</v>
      </c>
      <c r="Q122" s="1">
        <f>economy!BM162</f>
        <v>14.905091855331914</v>
      </c>
      <c r="R122" s="1">
        <f>economy!BN162</f>
        <v>-19.92656738726998</v>
      </c>
      <c r="S122" s="1">
        <f>economy!BO162</f>
        <v>1045.86333778314</v>
      </c>
      <c r="T122" s="1">
        <f>economy!BP162</f>
        <v>21.679666825693683</v>
      </c>
      <c r="U122" s="1">
        <f>economy!BQ162</f>
        <v>0</v>
      </c>
      <c r="V122" s="2">
        <v>0.05</v>
      </c>
      <c r="W122" s="2">
        <v>0.05</v>
      </c>
      <c r="X122" s="2">
        <v>0.05</v>
      </c>
      <c r="Y122" s="2">
        <v>5.000000000000001E-2</v>
      </c>
      <c r="Z122" s="2">
        <v>3.7233745735630302E-3</v>
      </c>
      <c r="AA122" s="2">
        <v>2.6754137006613027E-2</v>
      </c>
      <c r="AB122" s="2">
        <v>8.4557401942378665E-2</v>
      </c>
      <c r="AC122" s="2">
        <v>638.03714334177221</v>
      </c>
      <c r="AD122" s="2">
        <v>862.19509327041374</v>
      </c>
      <c r="AE122" s="2">
        <v>-1500.2322366121855</v>
      </c>
      <c r="AF122" s="2">
        <v>11.60041400964186</v>
      </c>
      <c r="AG122" s="2">
        <v>3.5847393914124732E-5</v>
      </c>
      <c r="AH122" s="1">
        <v>1.9596298536926821E-4</v>
      </c>
      <c r="AI122" s="1">
        <v>1.3057859709928842E-4</v>
      </c>
      <c r="AJ122" s="1">
        <v>7.6992537454153362</v>
      </c>
      <c r="AK122" s="1">
        <v>15.757469199377026</v>
      </c>
      <c r="AL122" s="12">
        <v>3.8884925394197594</v>
      </c>
      <c r="AM122" s="2">
        <v>155.77822994237471</v>
      </c>
      <c r="AN122" s="2">
        <v>21.679663983881248</v>
      </c>
      <c r="AO122" s="2">
        <v>6.859490560948716</v>
      </c>
      <c r="AP122" s="2">
        <v>0.1</v>
      </c>
      <c r="AQ122" s="2">
        <v>0.1</v>
      </c>
      <c r="AR122" s="2">
        <v>0.1</v>
      </c>
      <c r="AS122" s="2">
        <v>0.1</v>
      </c>
      <c r="AT122" s="2">
        <v>7.4466827552864979E-3</v>
      </c>
      <c r="AU122" s="2">
        <v>5.350759185239666E-2</v>
      </c>
      <c r="AV122" s="2">
        <v>0.16911415172594044</v>
      </c>
      <c r="AW122" s="2">
        <v>1208.739055765124</v>
      </c>
      <c r="AX122" s="2">
        <v>1632.4162803410227</v>
      </c>
      <c r="AY122" s="2">
        <v>-2841.1553361061483</v>
      </c>
      <c r="AZ122" s="2">
        <v>24.489598355010649</v>
      </c>
      <c r="BA122" s="2">
        <v>1.4338834669994183E-4</v>
      </c>
      <c r="BB122" s="2">
        <v>7.8384559846366678E-4</v>
      </c>
      <c r="BC122" s="2">
        <v>5.22323403120369E-4</v>
      </c>
      <c r="BD122" s="2">
        <v>30.792378573335622</v>
      </c>
      <c r="BE122" s="2">
        <v>62.981885898798751</v>
      </c>
      <c r="BF122" s="2">
        <v>15.546735046253813</v>
      </c>
      <c r="BG122" s="2">
        <v>328.86587437372924</v>
      </c>
      <c r="BH122" s="2">
        <v>45.76845547930175</v>
      </c>
      <c r="BI122" s="2">
        <v>14.48110528011725</v>
      </c>
      <c r="BJ122" s="2">
        <v>0.43956404938866128</v>
      </c>
      <c r="BK122" s="2">
        <v>2.5000000000000001E-2</v>
      </c>
      <c r="BL122" s="2">
        <v>0</v>
      </c>
      <c r="BM122" s="2">
        <v>4606.4648830191027</v>
      </c>
      <c r="BN122" s="2">
        <v>2.0143623074522581E-3</v>
      </c>
      <c r="BO122" s="2">
        <v>2.4629630122905904E-2</v>
      </c>
      <c r="BP122" s="2">
        <v>7.9838864244524285E-2</v>
      </c>
      <c r="BQ122" s="2">
        <v>3637.8914837786137</v>
      </c>
      <c r="BR122" s="2">
        <v>14.101099961075372</v>
      </c>
      <c r="BS122" s="2">
        <v>-3651.9925837396891</v>
      </c>
      <c r="BT122" s="2">
        <v>10.405393387864398</v>
      </c>
      <c r="BU122" s="2">
        <v>1.7668248500935202E-4</v>
      </c>
      <c r="BV122" s="2">
        <v>6.2486282615414142E-5</v>
      </c>
      <c r="BW122" s="2">
        <v>-6.374244243855581E-4</v>
      </c>
      <c r="BX122" s="2">
        <v>37.940826152747228</v>
      </c>
      <c r="BY122" s="2">
        <v>5.025423206538429</v>
      </c>
      <c r="BZ122" s="2">
        <v>-19.000209741687396</v>
      </c>
      <c r="CA122" s="2">
        <v>2270.6128069069214</v>
      </c>
      <c r="CB122" s="2">
        <v>10.56186525735443</v>
      </c>
      <c r="CC122" s="2">
        <v>0</v>
      </c>
      <c r="CD122" s="2">
        <v>0.99</v>
      </c>
      <c r="CE122" s="2">
        <v>0.05</v>
      </c>
      <c r="CF122" s="2">
        <v>0</v>
      </c>
      <c r="CG122" s="2">
        <v>8295.273072158463</v>
      </c>
      <c r="CH122" s="2">
        <v>1.5475564125147288E-5</v>
      </c>
      <c r="CI122" s="2">
        <v>1.0563896375655623E-2</v>
      </c>
      <c r="CJ122" s="2">
        <v>3.5144864589892688E-2</v>
      </c>
      <c r="CK122" s="2">
        <v>143.68359380272622</v>
      </c>
      <c r="CL122" s="2">
        <v>1462.8807047106573</v>
      </c>
      <c r="CM122" s="2">
        <v>-1606.5642985133836</v>
      </c>
      <c r="CN122" s="2">
        <v>4.5804342835175413</v>
      </c>
      <c r="CO122" s="2">
        <v>3.0641377474706634E-6</v>
      </c>
      <c r="CP122" s="2">
        <v>9.4479373092997226E-5</v>
      </c>
      <c r="CQ122" s="2">
        <v>-1.2351615070418934E-4</v>
      </c>
      <c r="CR122" s="2">
        <v>0.65813840304446325</v>
      </c>
      <c r="CS122" s="2">
        <v>7.5980901823950511</v>
      </c>
      <c r="CT122" s="2">
        <v>-3.6793810957930067</v>
      </c>
      <c r="CU122" s="2">
        <v>293018.71673380485</v>
      </c>
      <c r="CV122" s="2">
        <v>21.679663074285266</v>
      </c>
      <c r="CW122" s="2">
        <v>0</v>
      </c>
    </row>
    <row r="123" spans="1:101" x14ac:dyDescent="0.3">
      <c r="A123" s="2">
        <f t="shared" si="1"/>
        <v>2117</v>
      </c>
      <c r="B123" s="17">
        <f>economy!AX163</f>
        <v>0.26714203522519969</v>
      </c>
      <c r="C123" s="17">
        <f>economy!AY163</f>
        <v>0.05</v>
      </c>
      <c r="D123" s="17">
        <f>economy!AZ163</f>
        <v>0</v>
      </c>
      <c r="E123" s="17">
        <f>economy!BA163</f>
        <v>4696.8899325173834</v>
      </c>
      <c r="F123" s="17">
        <f>economy!BB163</f>
        <v>2.6109521043824551E-3</v>
      </c>
      <c r="G123" s="17">
        <f>economy!BC163</f>
        <v>2.4231148310457258E-2</v>
      </c>
      <c r="H123" s="17">
        <f>economy!BD163</f>
        <v>8.1579823465415341E-2</v>
      </c>
      <c r="I123" s="1">
        <f>economy!BE163</f>
        <v>2815.4836762461032</v>
      </c>
      <c r="J123" s="1">
        <f>economy!BF163</f>
        <v>955.31168780484438</v>
      </c>
      <c r="K123" s="1">
        <f>economy!BG163</f>
        <v>-3770.7953640509468</v>
      </c>
      <c r="L123" s="1">
        <f>economy!BH163</f>
        <v>10.631628196740632</v>
      </c>
      <c r="M123" s="1">
        <f>economy!BI163</f>
        <v>1.3881730471891152E-4</v>
      </c>
      <c r="N123" s="1">
        <f>economy!BJ163</f>
        <v>1.8359662826023502E-4</v>
      </c>
      <c r="O123" s="1">
        <f>economy!BK163</f>
        <v>-6.6552675966483304E-4</v>
      </c>
      <c r="P123" s="1">
        <f>economy!BL163</f>
        <v>30.08089757672208</v>
      </c>
      <c r="Q123" s="1">
        <f>economy!BM163</f>
        <v>14.931743303338882</v>
      </c>
      <c r="R123" s="1">
        <f>economy!BN163</f>
        <v>-20.044847158291446</v>
      </c>
      <c r="S123" s="1">
        <f>economy!BO163</f>
        <v>1087.7850993389511</v>
      </c>
      <c r="T123" s="1">
        <f>economy!BP163</f>
        <v>21.937937196629722</v>
      </c>
      <c r="U123" s="1">
        <f>economy!BQ163</f>
        <v>0</v>
      </c>
      <c r="V123" s="2">
        <v>0.05</v>
      </c>
      <c r="W123" s="2">
        <v>0.05</v>
      </c>
      <c r="X123" s="2">
        <v>0.05</v>
      </c>
      <c r="Y123" s="2">
        <v>4.9999999999999989E-2</v>
      </c>
      <c r="Z123" s="2">
        <v>3.6629457429803777E-3</v>
      </c>
      <c r="AA123" s="2">
        <v>2.6396824183167751E-2</v>
      </c>
      <c r="AB123" s="2">
        <v>8.4427311537417157E-2</v>
      </c>
      <c r="AC123" s="2">
        <v>635.20655350298694</v>
      </c>
      <c r="AD123" s="2">
        <v>875.01384124021911</v>
      </c>
      <c r="AE123" s="2">
        <v>-1510.2203947432065</v>
      </c>
      <c r="AF123" s="2">
        <v>11.581835957114944</v>
      </c>
      <c r="AG123" s="2">
        <v>3.5287740278201968E-5</v>
      </c>
      <c r="AH123" s="1">
        <v>1.9428900913597051E-4</v>
      </c>
      <c r="AI123" s="1">
        <v>1.3147602203056243E-4</v>
      </c>
      <c r="AJ123" s="1">
        <v>7.6476380453492361</v>
      </c>
      <c r="AK123" s="1">
        <v>15.801141011594616</v>
      </c>
      <c r="AL123" s="12">
        <v>3.9559266511452615</v>
      </c>
      <c r="AM123" s="2">
        <v>158.09456063211186</v>
      </c>
      <c r="AN123" s="2">
        <v>21.937934421104039</v>
      </c>
      <c r="AO123" s="2">
        <v>6.8590576593108841</v>
      </c>
      <c r="AP123" s="2">
        <v>0.1</v>
      </c>
      <c r="AQ123" s="2">
        <v>0.1</v>
      </c>
      <c r="AR123" s="2">
        <v>0.1</v>
      </c>
      <c r="AS123" s="2">
        <v>0.1</v>
      </c>
      <c r="AT123" s="2">
        <v>7.3258357093006939E-3</v>
      </c>
      <c r="AU123" s="2">
        <v>5.2793040291077294E-2</v>
      </c>
      <c r="AV123" s="2">
        <v>0.16885420568501383</v>
      </c>
      <c r="AW123" s="2">
        <v>1203.379106264541</v>
      </c>
      <c r="AX123" s="2">
        <v>1656.6933685491647</v>
      </c>
      <c r="AY123" s="2">
        <v>-2860.0724748137054</v>
      </c>
      <c r="AZ123" s="2">
        <v>24.450409518068739</v>
      </c>
      <c r="BA123" s="2">
        <v>1.411499273020474E-4</v>
      </c>
      <c r="BB123" s="2">
        <v>7.7715029550401503E-4</v>
      </c>
      <c r="BC123" s="2">
        <v>5.2590983594858138E-4</v>
      </c>
      <c r="BD123" s="2">
        <v>30.586051408673008</v>
      </c>
      <c r="BE123" s="2">
        <v>63.156868403487614</v>
      </c>
      <c r="BF123" s="2">
        <v>15.816198935004479</v>
      </c>
      <c r="BG123" s="2">
        <v>333.75590838089806</v>
      </c>
      <c r="BH123" s="2">
        <v>46.313698516433377</v>
      </c>
      <c r="BI123" s="2">
        <v>14.480189829372291</v>
      </c>
      <c r="BJ123" s="2">
        <v>0.45348044654803082</v>
      </c>
      <c r="BK123" s="2">
        <v>2.5000000000000001E-2</v>
      </c>
      <c r="BL123" s="2">
        <v>0</v>
      </c>
      <c r="BM123" s="2">
        <v>4618.0039100945014</v>
      </c>
      <c r="BN123" s="2">
        <v>1.935384416814471E-3</v>
      </c>
      <c r="BO123" s="2">
        <v>2.4264337560484996E-2</v>
      </c>
      <c r="BP123" s="2">
        <v>7.9596795306597218E-2</v>
      </c>
      <c r="BQ123" s="2">
        <v>3651.003648761458</v>
      </c>
      <c r="BR123" s="2">
        <v>27.994944264475297</v>
      </c>
      <c r="BS123" s="2">
        <v>-3678.9985930259331</v>
      </c>
      <c r="BT123" s="2">
        <v>10.373187995189937</v>
      </c>
      <c r="BU123" s="2">
        <v>1.751572266317405E-4</v>
      </c>
      <c r="BV123" s="2">
        <v>6.2445880077508702E-5</v>
      </c>
      <c r="BW123" s="2">
        <v>-6.3356498230803372E-4</v>
      </c>
      <c r="BX123" s="2">
        <v>37.953710700253382</v>
      </c>
      <c r="BY123" s="2">
        <v>5.0794726804614951</v>
      </c>
      <c r="BZ123" s="2">
        <v>-19.081472019748638</v>
      </c>
      <c r="CA123" s="2">
        <v>2430.5444868301538</v>
      </c>
      <c r="CB123" s="2">
        <v>10.687689257260933</v>
      </c>
      <c r="CC123" s="2">
        <v>0</v>
      </c>
      <c r="CD123" s="2">
        <v>0.99</v>
      </c>
      <c r="CE123" s="2">
        <v>0.05</v>
      </c>
      <c r="CF123" s="2">
        <v>0</v>
      </c>
      <c r="CG123" s="2">
        <v>8341.1658453322543</v>
      </c>
      <c r="CH123" s="2">
        <v>1.5143813559914665E-5</v>
      </c>
      <c r="CI123" s="2">
        <v>1.0367639363570587E-2</v>
      </c>
      <c r="CJ123" s="2">
        <v>3.4905042815265477E-2</v>
      </c>
      <c r="CK123" s="2">
        <v>142.85958955015428</v>
      </c>
      <c r="CL123" s="2">
        <v>1469.431832469571</v>
      </c>
      <c r="CM123" s="2">
        <v>-1612.2914220197254</v>
      </c>
      <c r="CN123" s="2">
        <v>4.5488915256077442</v>
      </c>
      <c r="CO123" s="2">
        <v>2.9984521513541901E-6</v>
      </c>
      <c r="CP123" s="2">
        <v>9.2927599038400047E-5</v>
      </c>
      <c r="CQ123" s="2">
        <v>-1.2183620139355162E-4</v>
      </c>
      <c r="CR123" s="2">
        <v>0.64985774666045037</v>
      </c>
      <c r="CS123" s="2">
        <v>7.5585749200957659</v>
      </c>
      <c r="CT123" s="2">
        <v>-3.667069393217794</v>
      </c>
      <c r="CU123" s="2">
        <v>297375.72986714996</v>
      </c>
      <c r="CV123" s="2">
        <v>21.937932860548109</v>
      </c>
      <c r="CW123" s="2">
        <v>0</v>
      </c>
    </row>
    <row r="124" spans="1:101" x14ac:dyDescent="0.3">
      <c r="A124" s="2">
        <f t="shared" si="1"/>
        <v>2118</v>
      </c>
      <c r="B124" s="17">
        <f>economy!AX164</f>
        <v>0.27212799434259427</v>
      </c>
      <c r="C124" s="17">
        <f>economy!AY164</f>
        <v>0.05</v>
      </c>
      <c r="D124" s="17">
        <f>economy!AZ164</f>
        <v>0</v>
      </c>
      <c r="E124" s="17">
        <f>economy!BA164</f>
        <v>4713.1183330858357</v>
      </c>
      <c r="F124" s="17">
        <f>economy!BB164</f>
        <v>2.5499182881976207E-3</v>
      </c>
      <c r="G124" s="17">
        <f>economy!BC164</f>
        <v>2.3890107810546377E-2</v>
      </c>
      <c r="H124" s="17">
        <f>economy!BD164</f>
        <v>8.139495469076144E-2</v>
      </c>
      <c r="I124" s="1">
        <f>economy!BE164</f>
        <v>2833.8289785324018</v>
      </c>
      <c r="J124" s="1">
        <f>economy!BF164</f>
        <v>967.36335107943569</v>
      </c>
      <c r="K124" s="1">
        <f>economy!BG164</f>
        <v>-3801.1923296118366</v>
      </c>
      <c r="L124" s="1">
        <f>economy!BH164</f>
        <v>10.606878892070727</v>
      </c>
      <c r="M124" s="1">
        <f>economy!BI164</f>
        <v>1.381306215732955E-4</v>
      </c>
      <c r="N124" s="1">
        <f>economy!BJ164</f>
        <v>1.818273529855109E-4</v>
      </c>
      <c r="O124" s="1">
        <f>economy!BK164</f>
        <v>-6.625138649111106E-4</v>
      </c>
      <c r="P124" s="1">
        <f>economy!BL164</f>
        <v>30.200239313283635</v>
      </c>
      <c r="Q124" s="1">
        <f>economy!BM164</f>
        <v>14.954891711066697</v>
      </c>
      <c r="R124" s="1">
        <f>economy!BN164</f>
        <v>-20.159393342830466</v>
      </c>
      <c r="S124" s="1">
        <f>economy!BO164</f>
        <v>1131.9690879876168</v>
      </c>
      <c r="T124" s="1">
        <f>economy!BP164</f>
        <v>22.199311481106587</v>
      </c>
      <c r="U124" s="1">
        <f>economy!BQ164</f>
        <v>0</v>
      </c>
      <c r="V124" s="2">
        <v>0.05</v>
      </c>
      <c r="W124" s="2">
        <v>0.05</v>
      </c>
      <c r="X124" s="2">
        <v>0.05</v>
      </c>
      <c r="Y124" s="2">
        <v>5.000000000000001E-2</v>
      </c>
      <c r="Z124" s="2">
        <v>3.6033148400369561E-3</v>
      </c>
      <c r="AA124" s="2">
        <v>2.6042954997603347E-2</v>
      </c>
      <c r="AB124" s="2">
        <v>8.4293120583417244E-2</v>
      </c>
      <c r="AC124" s="2">
        <v>632.31881923443632</v>
      </c>
      <c r="AD124" s="2">
        <v>887.58959281369948</v>
      </c>
      <c r="AE124" s="2">
        <v>-1519.9084120481366</v>
      </c>
      <c r="AF124" s="2">
        <v>11.562711986245011</v>
      </c>
      <c r="AG124" s="2">
        <v>3.4734760616726507E-5</v>
      </c>
      <c r="AH124" s="1">
        <v>1.9260599947531419E-4</v>
      </c>
      <c r="AI124" s="1">
        <v>1.3239818806512059E-4</v>
      </c>
      <c r="AJ124" s="1">
        <v>7.595230643488005</v>
      </c>
      <c r="AK124" s="1">
        <v>15.841205044131629</v>
      </c>
      <c r="AL124" s="12">
        <v>4.0246677531995614</v>
      </c>
      <c r="AM124" s="2">
        <v>160.44548560911241</v>
      </c>
      <c r="AN124" s="2">
        <v>22.199308771429916</v>
      </c>
      <c r="AO124" s="2">
        <v>6.8586332468273303</v>
      </c>
      <c r="AP124" s="2">
        <v>0.1</v>
      </c>
      <c r="AQ124" s="2">
        <v>0.1</v>
      </c>
      <c r="AR124" s="2">
        <v>0.1</v>
      </c>
      <c r="AS124" s="2">
        <v>0.1</v>
      </c>
      <c r="AT124" s="2">
        <v>7.2065847850981734E-3</v>
      </c>
      <c r="AU124" s="2">
        <v>5.2085378608976371E-2</v>
      </c>
      <c r="AV124" s="2">
        <v>0.16858607101014034</v>
      </c>
      <c r="AW124" s="2">
        <v>1197.9108434177126</v>
      </c>
      <c r="AX124" s="2">
        <v>1680.5106667767311</v>
      </c>
      <c r="AY124" s="2">
        <v>-2878.4215101944465</v>
      </c>
      <c r="AZ124" s="2">
        <v>24.410070093096945</v>
      </c>
      <c r="BA124" s="2">
        <v>1.3893820927548265E-4</v>
      </c>
      <c r="BB124" s="2">
        <v>7.704189056954862E-4</v>
      </c>
      <c r="BC124" s="2">
        <v>5.2959508633919914E-4</v>
      </c>
      <c r="BD124" s="2">
        <v>30.376558186725255</v>
      </c>
      <c r="BE124" s="2">
        <v>63.317440314781045</v>
      </c>
      <c r="BF124" s="2">
        <v>16.090878486878477</v>
      </c>
      <c r="BG124" s="2">
        <v>338.7189746739989</v>
      </c>
      <c r="BH124" s="2">
        <v>46.865494203953283</v>
      </c>
      <c r="BI124" s="2">
        <v>14.479292356026672</v>
      </c>
      <c r="BJ124" s="2">
        <v>0.46915543505094587</v>
      </c>
      <c r="BK124" s="2">
        <v>2.5000000000000001E-2</v>
      </c>
      <c r="BL124" s="2">
        <v>0</v>
      </c>
      <c r="BM124" s="2">
        <v>4628.4207640771847</v>
      </c>
      <c r="BN124" s="2">
        <v>1.8535093078039387E-3</v>
      </c>
      <c r="BO124" s="2">
        <v>2.3899186866486899E-2</v>
      </c>
      <c r="BP124" s="2">
        <v>7.9337947397411998E-2</v>
      </c>
      <c r="BQ124" s="2">
        <v>3663.1232450695388</v>
      </c>
      <c r="BR124" s="2">
        <v>41.864719744969698</v>
      </c>
      <c r="BS124" s="2">
        <v>-3704.9879648145088</v>
      </c>
      <c r="BT124" s="2">
        <v>10.338812547811148</v>
      </c>
      <c r="BU124" s="2">
        <v>1.7357324345933532E-4</v>
      </c>
      <c r="BV124" s="2">
        <v>6.2378821044508523E-5</v>
      </c>
      <c r="BW124" s="2">
        <v>-6.2945098972345113E-4</v>
      </c>
      <c r="BX124" s="2">
        <v>37.947453123577617</v>
      </c>
      <c r="BY124" s="2">
        <v>5.1313222425745844</v>
      </c>
      <c r="BZ124" s="2">
        <v>-19.152588030056762</v>
      </c>
      <c r="CA124" s="2">
        <v>2616.9332294993778</v>
      </c>
      <c r="CB124" s="2">
        <v>10.815025429075321</v>
      </c>
      <c r="CC124" s="2">
        <v>0</v>
      </c>
      <c r="CD124" s="2">
        <v>0.99</v>
      </c>
      <c r="CE124" s="2">
        <v>0.05</v>
      </c>
      <c r="CF124" s="2">
        <v>0</v>
      </c>
      <c r="CG124" s="2">
        <v>8386.6302746942765</v>
      </c>
      <c r="CH124" s="2">
        <v>1.4817934753238994E-5</v>
      </c>
      <c r="CI124" s="2">
        <v>1.0174174237652593E-2</v>
      </c>
      <c r="CJ124" s="2">
        <v>3.4663946999797329E-2</v>
      </c>
      <c r="CK124" s="2">
        <v>142.02733696229876</v>
      </c>
      <c r="CL124" s="2">
        <v>1475.7022258891875</v>
      </c>
      <c r="CM124" s="2">
        <v>-1617.7295628514853</v>
      </c>
      <c r="CN124" s="2">
        <v>4.5171922566878502</v>
      </c>
      <c r="CO124" s="2">
        <v>2.9339291240222865E-6</v>
      </c>
      <c r="CP124" s="2">
        <v>9.1390360234714567E-5</v>
      </c>
      <c r="CQ124" s="2">
        <v>-1.2015892216047587E-4</v>
      </c>
      <c r="CR124" s="2">
        <v>0.64156958818199339</v>
      </c>
      <c r="CS124" s="2">
        <v>7.5175052600299788</v>
      </c>
      <c r="CT124" s="2">
        <v>-3.6537977273638758</v>
      </c>
      <c r="CU124" s="2">
        <v>301797.81518766988</v>
      </c>
      <c r="CV124" s="2">
        <v>22.199306553895163</v>
      </c>
      <c r="CW124" s="2">
        <v>0</v>
      </c>
    </row>
    <row r="125" spans="1:101" x14ac:dyDescent="0.3">
      <c r="A125" s="2">
        <f t="shared" si="1"/>
        <v>2119</v>
      </c>
      <c r="B125" s="17">
        <f>economy!AX165</f>
        <v>0.27728497651045281</v>
      </c>
      <c r="C125" s="17">
        <f>economy!AY165</f>
        <v>0.05</v>
      </c>
      <c r="D125" s="17">
        <f>economy!AZ165</f>
        <v>0</v>
      </c>
      <c r="E125" s="17">
        <f>economy!BA165</f>
        <v>4729.029764968961</v>
      </c>
      <c r="F125" s="17">
        <f>economy!BB165</f>
        <v>2.489512046075228E-3</v>
      </c>
      <c r="G125" s="17">
        <f>economy!BC165</f>
        <v>2.3552532890318282E-2</v>
      </c>
      <c r="H125" s="17">
        <f>economy!BD165</f>
        <v>8.120590346625374E-2</v>
      </c>
      <c r="I125" s="1">
        <f>economy!BE165</f>
        <v>2852.0506974350001</v>
      </c>
      <c r="J125" s="1">
        <f>economy!BF165</f>
        <v>979.15975497427712</v>
      </c>
      <c r="K125" s="1">
        <f>economy!BG165</f>
        <v>-3831.2104524092761</v>
      </c>
      <c r="L125" s="1">
        <f>economy!BH165</f>
        <v>10.581600457686442</v>
      </c>
      <c r="M125" s="1">
        <f>economy!BI165</f>
        <v>1.3744109082093641E-4</v>
      </c>
      <c r="N125" s="1">
        <f>economy!BJ165</f>
        <v>1.8005314834823041E-4</v>
      </c>
      <c r="O125" s="1">
        <f>economy!BK165</f>
        <v>-6.5943987577705195E-4</v>
      </c>
      <c r="P125" s="1">
        <f>economy!BL165</f>
        <v>30.315965611925037</v>
      </c>
      <c r="Q125" s="1">
        <f>economy!BM165</f>
        <v>14.974555289132688</v>
      </c>
      <c r="R125" s="1">
        <f>economy!BN165</f>
        <v>-20.270169138353534</v>
      </c>
      <c r="S125" s="1">
        <f>economy!BO165</f>
        <v>1178.5919409300657</v>
      </c>
      <c r="T125" s="1">
        <f>economy!BP165</f>
        <v>22.46382694159449</v>
      </c>
      <c r="U125" s="1">
        <f>economy!BQ165</f>
        <v>0</v>
      </c>
      <c r="V125" s="2">
        <v>0.05</v>
      </c>
      <c r="W125" s="2">
        <v>0.05</v>
      </c>
      <c r="X125" s="2">
        <v>0.05</v>
      </c>
      <c r="Y125" s="2">
        <v>0.05</v>
      </c>
      <c r="Z125" s="2">
        <v>3.5444786738561317E-3</v>
      </c>
      <c r="AA125" s="2">
        <v>2.5692546793318463E-2</v>
      </c>
      <c r="AB125" s="2">
        <v>8.4154940224515223E-2</v>
      </c>
      <c r="AC125" s="2">
        <v>629.37551865365185</v>
      </c>
      <c r="AD125" s="2">
        <v>899.91869910159028</v>
      </c>
      <c r="AE125" s="2">
        <v>-1529.2942177552416</v>
      </c>
      <c r="AF125" s="2">
        <v>11.543057138144752</v>
      </c>
      <c r="AG125" s="2">
        <v>3.4188453831619229E-5</v>
      </c>
      <c r="AH125" s="1">
        <v>1.9091477186049878E-4</v>
      </c>
      <c r="AI125" s="1">
        <v>1.3334400582597932E-4</v>
      </c>
      <c r="AJ125" s="1">
        <v>7.5420681106110274</v>
      </c>
      <c r="AK125" s="1">
        <v>15.877679967856769</v>
      </c>
      <c r="AL125" s="12">
        <v>4.09470150897703</v>
      </c>
      <c r="AM125" s="2">
        <v>162.83152192853731</v>
      </c>
      <c r="AN125" s="2">
        <v>22.463824296987582</v>
      </c>
      <c r="AO125" s="2">
        <v>6.8582171809220407</v>
      </c>
      <c r="AP125" s="2">
        <v>0.1</v>
      </c>
      <c r="AQ125" s="2">
        <v>0.1</v>
      </c>
      <c r="AR125" s="2">
        <v>0.1</v>
      </c>
      <c r="AS125" s="2">
        <v>9.9999999999999992E-2</v>
      </c>
      <c r="AT125" s="2">
        <v>7.088923560080603E-3</v>
      </c>
      <c r="AU125" s="2">
        <v>5.1384641206541695E-2</v>
      </c>
      <c r="AV125" s="2">
        <v>0.16830996945799218</v>
      </c>
      <c r="AW125" s="2">
        <v>1192.3372571843383</v>
      </c>
      <c r="AX125" s="2">
        <v>1703.8612672564318</v>
      </c>
      <c r="AY125" s="2">
        <v>-2896.1985244407688</v>
      </c>
      <c r="AZ125" s="2">
        <v>24.368611756729983</v>
      </c>
      <c r="BA125" s="2">
        <v>1.3675318747754546E-4</v>
      </c>
      <c r="BB125" s="2">
        <v>7.6365468893833163E-4</v>
      </c>
      <c r="BC125" s="2">
        <v>5.3337480726481801E-4</v>
      </c>
      <c r="BD125" s="2">
        <v>30.164045029986134</v>
      </c>
      <c r="BE125" s="2">
        <v>63.463675787744478</v>
      </c>
      <c r="BF125" s="2">
        <v>16.370716499301995</v>
      </c>
      <c r="BG125" s="2">
        <v>343.75616481401175</v>
      </c>
      <c r="BH125" s="2">
        <v>47.423921203964071</v>
      </c>
      <c r="BI125" s="2">
        <v>14.478412559401034</v>
      </c>
      <c r="BJ125" s="2">
        <v>0.48716809212023632</v>
      </c>
      <c r="BK125" s="2">
        <v>2.5000000000000001E-2</v>
      </c>
      <c r="BL125" s="2">
        <v>0</v>
      </c>
      <c r="BM125" s="2">
        <v>4637.4599882114917</v>
      </c>
      <c r="BN125" s="2">
        <v>1.767609255664005E-3</v>
      </c>
      <c r="BO125" s="2">
        <v>2.3533130912180272E-2</v>
      </c>
      <c r="BP125" s="2">
        <v>7.9058442465467352E-2</v>
      </c>
      <c r="BQ125" s="2">
        <v>3674.0044620611047</v>
      </c>
      <c r="BR125" s="2">
        <v>55.745511715601239</v>
      </c>
      <c r="BS125" s="2">
        <v>-3729.7499737767066</v>
      </c>
      <c r="BT125" s="2">
        <v>10.301761657749006</v>
      </c>
      <c r="BU125" s="2">
        <v>1.7191212149110998E-4</v>
      </c>
      <c r="BV125" s="2">
        <v>6.2284829507919915E-5</v>
      </c>
      <c r="BW125" s="2">
        <v>-6.2502373250656121E-4</v>
      </c>
      <c r="BX125" s="2">
        <v>37.917632263693783</v>
      </c>
      <c r="BY125" s="2">
        <v>5.1808691206789907</v>
      </c>
      <c r="BZ125" s="2">
        <v>-19.211497636421619</v>
      </c>
      <c r="CA125" s="2">
        <v>2839.2528247979267</v>
      </c>
      <c r="CB125" s="2">
        <v>10.943891928567211</v>
      </c>
      <c r="CC125" s="2">
        <v>0</v>
      </c>
      <c r="CD125" s="2">
        <v>0.99</v>
      </c>
      <c r="CE125" s="2">
        <v>0.05</v>
      </c>
      <c r="CF125" s="2">
        <v>0</v>
      </c>
      <c r="CG125" s="2">
        <v>8431.6671866285087</v>
      </c>
      <c r="CH125" s="2">
        <v>1.4497869518087085E-5</v>
      </c>
      <c r="CI125" s="2">
        <v>9.9834909154723258E-3</v>
      </c>
      <c r="CJ125" s="2">
        <v>3.442166034427712E-2</v>
      </c>
      <c r="CK125" s="2">
        <v>141.1871694913913</v>
      </c>
      <c r="CL125" s="2">
        <v>1481.692095156747</v>
      </c>
      <c r="CM125" s="2">
        <v>-1622.8792646481384</v>
      </c>
      <c r="CN125" s="2">
        <v>4.4853471409061942</v>
      </c>
      <c r="CO125" s="2">
        <v>2.8705571457591867E-6</v>
      </c>
      <c r="CP125" s="2">
        <v>8.9867900068791429E-5</v>
      </c>
      <c r="CQ125" s="2">
        <v>-1.1848507008567804E-4</v>
      </c>
      <c r="CR125" s="2">
        <v>0.63327810400607598</v>
      </c>
      <c r="CS125" s="2">
        <v>7.4749276949880583</v>
      </c>
      <c r="CT125" s="2">
        <v>-3.6395884348627376</v>
      </c>
      <c r="CU125" s="2">
        <v>306285.94525266706</v>
      </c>
      <c r="CV125" s="2">
        <v>22.463821417190069</v>
      </c>
      <c r="CW125" s="2">
        <v>0</v>
      </c>
    </row>
    <row r="126" spans="1:101" x14ac:dyDescent="0.3">
      <c r="A126" s="2">
        <f t="shared" si="1"/>
        <v>2120</v>
      </c>
      <c r="B126" s="17">
        <f>economy!AX166</f>
        <v>0.28262402377795925</v>
      </c>
      <c r="C126" s="17">
        <f>economy!AY166</f>
        <v>0.05</v>
      </c>
      <c r="D126" s="17">
        <f>economy!AZ166</f>
        <v>0</v>
      </c>
      <c r="E126" s="17">
        <f>economy!BA166</f>
        <v>4744.6214548589924</v>
      </c>
      <c r="F126" s="17">
        <f>economy!BB166</f>
        <v>2.4297111309760852E-3</v>
      </c>
      <c r="G126" s="17">
        <f>economy!BC166</f>
        <v>2.321841628511526E-2</v>
      </c>
      <c r="H126" s="17">
        <f>economy!BD166</f>
        <v>8.1012714258344123E-2</v>
      </c>
      <c r="I126" s="1">
        <f>economy!BE166</f>
        <v>2870.1436299076254</v>
      </c>
      <c r="J126" s="1">
        <f>economy!BF166</f>
        <v>990.69861967082454</v>
      </c>
      <c r="K126" s="1">
        <f>economy!BG166</f>
        <v>-3860.8422495784503</v>
      </c>
      <c r="L126" s="1">
        <f>economy!BH166</f>
        <v>10.555798482770676</v>
      </c>
      <c r="M126" s="1">
        <f>economy!BI166</f>
        <v>1.3674859767291261E-4</v>
      </c>
      <c r="N126" s="1">
        <f>economy!BJ166</f>
        <v>1.7827467737226206E-4</v>
      </c>
      <c r="O126" s="1">
        <f>economy!BK166</f>
        <v>-6.5630598715041137E-4</v>
      </c>
      <c r="P126" s="1">
        <f>economy!BL166</f>
        <v>30.42801684028581</v>
      </c>
      <c r="Q126" s="1">
        <f>economy!BM166</f>
        <v>14.99075351713363</v>
      </c>
      <c r="R126" s="1">
        <f>economy!BN166</f>
        <v>-20.377136380158564</v>
      </c>
      <c r="S126" s="1">
        <f>economy!BO166</f>
        <v>1227.8505882266913</v>
      </c>
      <c r="T126" s="1">
        <f>economy!BP166</f>
        <v>22.731521291436518</v>
      </c>
      <c r="U126" s="1">
        <f>economy!BQ166</f>
        <v>0</v>
      </c>
      <c r="V126" s="2">
        <v>0.05</v>
      </c>
      <c r="W126" s="2">
        <v>0.05</v>
      </c>
      <c r="X126" s="2">
        <v>0.05</v>
      </c>
      <c r="Y126" s="2">
        <v>5.000000000000001E-2</v>
      </c>
      <c r="Z126" s="2">
        <v>3.4864338087163466E-3</v>
      </c>
      <c r="AA126" s="2">
        <v>2.5345615101356779E-2</v>
      </c>
      <c r="AB126" s="2">
        <v>8.401288177469908E-2</v>
      </c>
      <c r="AC126" s="2">
        <v>626.37822646202858</v>
      </c>
      <c r="AD126" s="2">
        <v>911.99776009120262</v>
      </c>
      <c r="AE126" s="2">
        <v>-1538.3759865532313</v>
      </c>
      <c r="AF126" s="2">
        <v>11.522886478235646</v>
      </c>
      <c r="AG126" s="2">
        <v>3.3648816016907434E-5</v>
      </c>
      <c r="AH126" s="1">
        <v>1.8921613052695532E-4</v>
      </c>
      <c r="AI126" s="1">
        <v>1.3431238733803419E-4</v>
      </c>
      <c r="AJ126" s="1">
        <v>7.48818672646438</v>
      </c>
      <c r="AK126" s="1">
        <v>15.910587233623451</v>
      </c>
      <c r="AL126" s="12">
        <v>4.16601219429187</v>
      </c>
      <c r="AM126" s="2">
        <v>165.25319438773747</v>
      </c>
      <c r="AN126" s="2">
        <v>22.731518710743018</v>
      </c>
      <c r="AO126" s="2">
        <v>6.8578093232994082</v>
      </c>
      <c r="AP126" s="2">
        <v>0.1</v>
      </c>
      <c r="AQ126" s="2">
        <v>0.1</v>
      </c>
      <c r="AR126" s="2">
        <v>0.1</v>
      </c>
      <c r="AS126" s="2">
        <v>0.10000000000000002</v>
      </c>
      <c r="AT126" s="2">
        <v>6.9728451232417207E-3</v>
      </c>
      <c r="AU126" s="2">
        <v>5.0690858865514825E-2</v>
      </c>
      <c r="AV126" s="2">
        <v>0.16802612311077481</v>
      </c>
      <c r="AW126" s="2">
        <v>1186.6613310787102</v>
      </c>
      <c r="AX126" s="2">
        <v>1726.7387327008539</v>
      </c>
      <c r="AY126" s="2">
        <v>-2913.4000637795652</v>
      </c>
      <c r="AZ126" s="2">
        <v>24.326066234694583</v>
      </c>
      <c r="BA126" s="2">
        <v>1.345948455535628E-4</v>
      </c>
      <c r="BB126" s="2">
        <v>7.5686086005794233E-4</v>
      </c>
      <c r="BC126" s="2">
        <v>5.3724465745177107E-4</v>
      </c>
      <c r="BD126" s="2">
        <v>29.948656897358717</v>
      </c>
      <c r="BE126" s="2">
        <v>63.595660070095562</v>
      </c>
      <c r="BF126" s="2">
        <v>16.655650242262794</v>
      </c>
      <c r="BG126" s="2">
        <v>348.86858670661599</v>
      </c>
      <c r="BH126" s="2">
        <v>47.989059130429723</v>
      </c>
      <c r="BI126" s="2">
        <v>14.47755014775715</v>
      </c>
      <c r="BJ126" s="2">
        <v>0.50843586822454601</v>
      </c>
      <c r="BK126" s="2">
        <v>2.5000000000000001E-2</v>
      </c>
      <c r="BL126" s="2">
        <v>0</v>
      </c>
      <c r="BM126" s="2">
        <v>4644.7367439385325</v>
      </c>
      <c r="BN126" s="2">
        <v>1.6759921199534502E-3</v>
      </c>
      <c r="BO126" s="2">
        <v>2.3164578651868713E-2</v>
      </c>
      <c r="BP126" s="2">
        <v>7.8752379106855189E-2</v>
      </c>
      <c r="BQ126" s="2">
        <v>3683.2770770970942</v>
      </c>
      <c r="BR126" s="2">
        <v>69.693009566140063</v>
      </c>
      <c r="BS126" s="2">
        <v>-3752.9700866632347</v>
      </c>
      <c r="BT126" s="2">
        <v>10.26126634343877</v>
      </c>
      <c r="BU126" s="2">
        <v>1.7014600677059142E-4</v>
      </c>
      <c r="BV126" s="2">
        <v>6.2163122847482398E-5</v>
      </c>
      <c r="BW126" s="2">
        <v>-6.2019372149898437E-4</v>
      </c>
      <c r="BX126" s="2">
        <v>37.857586397979148</v>
      </c>
      <c r="BY126" s="2">
        <v>5.2279668334807443</v>
      </c>
      <c r="BZ126" s="2">
        <v>-19.255112819104976</v>
      </c>
      <c r="CA126" s="2">
        <v>3112.8999953499228</v>
      </c>
      <c r="CB126" s="2">
        <v>11.074307132509599</v>
      </c>
      <c r="CC126" s="2">
        <v>0</v>
      </c>
      <c r="CD126" s="2">
        <v>0.99</v>
      </c>
      <c r="CE126" s="2">
        <v>0.05</v>
      </c>
      <c r="CF126" s="2">
        <v>0</v>
      </c>
      <c r="CG126" s="2">
        <v>8476.2775154690989</v>
      </c>
      <c r="CH126" s="2">
        <v>1.4183558608291747E-5</v>
      </c>
      <c r="CI126" s="2">
        <v>9.7955782902167613E-3</v>
      </c>
      <c r="CJ126" s="2">
        <v>3.4178265167252933E-2</v>
      </c>
      <c r="CK126" s="2">
        <v>140.33941678311515</v>
      </c>
      <c r="CL126" s="2">
        <v>1487.4018276708673</v>
      </c>
      <c r="CM126" s="2">
        <v>-1627.7412444539821</v>
      </c>
      <c r="CN126" s="2">
        <v>4.4533667289039478</v>
      </c>
      <c r="CO126" s="2">
        <v>2.8083244871082867E-6</v>
      </c>
      <c r="CP126" s="2">
        <v>8.8360447498191051E-5</v>
      </c>
      <c r="CQ126" s="2">
        <v>-1.1681538098430549E-4</v>
      </c>
      <c r="CR126" s="2">
        <v>0.62498736653068088</v>
      </c>
      <c r="CS126" s="2">
        <v>7.4308891408629369</v>
      </c>
      <c r="CT126" s="2">
        <v>-3.6244643506580347</v>
      </c>
      <c r="CU126" s="2">
        <v>310841.10718430649</v>
      </c>
      <c r="CV126" s="2">
        <v>22.731515164100646</v>
      </c>
      <c r="CW126" s="2">
        <v>0</v>
      </c>
    </row>
    <row r="127" spans="1:101" x14ac:dyDescent="0.3">
      <c r="A127" s="2">
        <f t="shared" si="1"/>
        <v>2121</v>
      </c>
      <c r="B127" s="17">
        <f>economy!AX167</f>
        <v>0.2881574083879303</v>
      </c>
      <c r="C127" s="17">
        <f>economy!AY167</f>
        <v>0.05</v>
      </c>
      <c r="D127" s="17">
        <f>economy!AZ167</f>
        <v>0</v>
      </c>
      <c r="E127" s="17">
        <f>economy!BA167</f>
        <v>4759.8900942478676</v>
      </c>
      <c r="F127" s="17">
        <f>economy!BB167</f>
        <v>2.3704911375908733E-3</v>
      </c>
      <c r="G127" s="17">
        <f>economy!BC167</f>
        <v>2.2887747607969005E-2</v>
      </c>
      <c r="H127" s="17">
        <f>economy!BD167</f>
        <v>8.0815423250658505E-2</v>
      </c>
      <c r="I127" s="1">
        <f>economy!BE167</f>
        <v>2888.1020335018356</v>
      </c>
      <c r="J127" s="1">
        <f>economy!BF167</f>
        <v>1001.9779570595898</v>
      </c>
      <c r="K127" s="1">
        <f>economy!BG167</f>
        <v>-3890.0799905614258</v>
      </c>
      <c r="L127" s="1">
        <f>economy!BH167</f>
        <v>10.529477480221159</v>
      </c>
      <c r="M127" s="1">
        <f>economy!BI167</f>
        <v>1.3605299373960889E-4</v>
      </c>
      <c r="N127" s="1">
        <f>economy!BJ167</f>
        <v>1.7649257702308097E-4</v>
      </c>
      <c r="O127" s="1">
        <f>economy!BK167</f>
        <v>-6.5311326351830763E-4</v>
      </c>
      <c r="P127" s="1">
        <f>economy!BL167</f>
        <v>30.5363257250891</v>
      </c>
      <c r="Q127" s="1">
        <f>economy!BM167</f>
        <v>15.003506881203979</v>
      </c>
      <c r="R127" s="1">
        <f>economy!BN167</f>
        <v>-20.480254828437737</v>
      </c>
      <c r="S127" s="1">
        <f>economy!BO167</f>
        <v>1279.9655287735868</v>
      </c>
      <c r="T127" s="1">
        <f>economy!BP167</f>
        <v>23.002432700181974</v>
      </c>
      <c r="U127" s="1">
        <f>economy!BQ167</f>
        <v>0</v>
      </c>
      <c r="V127" s="2">
        <v>0.05</v>
      </c>
      <c r="W127" s="2">
        <v>0.05</v>
      </c>
      <c r="X127" s="2">
        <v>0.05</v>
      </c>
      <c r="Y127" s="2">
        <v>0.05</v>
      </c>
      <c r="Z127" s="2">
        <v>3.4291765706047223E-3</v>
      </c>
      <c r="AA127" s="2">
        <v>2.5002173662032733E-2</v>
      </c>
      <c r="AB127" s="2">
        <v>8.3867056607914423E-2</v>
      </c>
      <c r="AC127" s="2">
        <v>623.32851305880479</v>
      </c>
      <c r="AD127" s="2">
        <v>923.82362264905134</v>
      </c>
      <c r="AE127" s="2">
        <v>-1547.1521357078552</v>
      </c>
      <c r="AF127" s="2">
        <v>11.502215081096033</v>
      </c>
      <c r="AG127" s="2">
        <v>3.3115840510808791E-5</v>
      </c>
      <c r="AH127" s="1">
        <v>1.8751086783768301E-4</v>
      </c>
      <c r="AI127" s="1">
        <v>1.3530224767163191E-4</v>
      </c>
      <c r="AJ127" s="1">
        <v>7.4336224483702393</v>
      </c>
      <c r="AK127" s="1">
        <v>15.939950982272265</v>
      </c>
      <c r="AL127" s="12">
        <v>4.2385827470717565</v>
      </c>
      <c r="AM127" s="2">
        <v>167.71103564182556</v>
      </c>
      <c r="AN127" s="2">
        <v>23.002430181826199</v>
      </c>
      <c r="AO127" s="2">
        <v>6.8574095397611607</v>
      </c>
      <c r="AP127" s="2">
        <v>0.1</v>
      </c>
      <c r="AQ127" s="2">
        <v>0.1</v>
      </c>
      <c r="AR127" s="2">
        <v>0.1</v>
      </c>
      <c r="AS127" s="2">
        <v>0.10000000000000002</v>
      </c>
      <c r="AT127" s="2">
        <v>6.8583420883344169E-3</v>
      </c>
      <c r="AU127" s="2">
        <v>5.0004058792747309E-2</v>
      </c>
      <c r="AV127" s="2">
        <v>0.16773475415826261</v>
      </c>
      <c r="AW127" s="2">
        <v>1180.8860404892966</v>
      </c>
      <c r="AX127" s="2">
        <v>1749.1370925237018</v>
      </c>
      <c r="AY127" s="2">
        <v>-2930.023133013</v>
      </c>
      <c r="AZ127" s="2">
        <v>24.282465270092846</v>
      </c>
      <c r="BA127" s="2">
        <v>1.3246315614662643E-4</v>
      </c>
      <c r="BB127" s="2">
        <v>7.5004058628009326E-4</v>
      </c>
      <c r="BC127" s="2">
        <v>5.4120030791197319E-4</v>
      </c>
      <c r="BD127" s="2">
        <v>29.730537459062109</v>
      </c>
      <c r="BE127" s="2">
        <v>63.713489144026099</v>
      </c>
      <c r="BF127" s="2">
        <v>16.945611656172993</v>
      </c>
      <c r="BG127" s="2">
        <v>354.05736484617336</v>
      </c>
      <c r="BH127" s="2">
        <v>48.560988560422274</v>
      </c>
      <c r="BI127" s="2">
        <v>14.476704837914296</v>
      </c>
      <c r="BJ127" s="2">
        <v>0.53452263874432027</v>
      </c>
      <c r="BK127" s="2">
        <v>2.5000000000000001E-2</v>
      </c>
      <c r="BL127" s="2">
        <v>0</v>
      </c>
      <c r="BM127" s="2">
        <v>4649.6381540200591</v>
      </c>
      <c r="BN127" s="2">
        <v>1.5759742228166887E-3</v>
      </c>
      <c r="BO127" s="2">
        <v>2.2790977145600348E-2</v>
      </c>
      <c r="BP127" s="2">
        <v>7.8410279096646843E-2</v>
      </c>
      <c r="BQ127" s="2">
        <v>3690.3511177913047</v>
      </c>
      <c r="BR127" s="2">
        <v>83.799221478454626</v>
      </c>
      <c r="BS127" s="2">
        <v>-3774.1503392697596</v>
      </c>
      <c r="BT127" s="2">
        <v>10.216091645057142</v>
      </c>
      <c r="BU127" s="2">
        <v>1.6823041055950296E-4</v>
      </c>
      <c r="BV127" s="2">
        <v>6.2012021802874015E-5</v>
      </c>
      <c r="BW127" s="2">
        <v>-6.1481718680140532E-4</v>
      </c>
      <c r="BX127" s="2">
        <v>37.756707900490852</v>
      </c>
      <c r="BY127" s="2">
        <v>5.2723897225224592</v>
      </c>
      <c r="BZ127" s="2">
        <v>-19.278532874101685</v>
      </c>
      <c r="CA127" s="2">
        <v>3464.9883130765638</v>
      </c>
      <c r="CB127" s="2">
        <v>11.206289642378602</v>
      </c>
      <c r="CC127" s="2">
        <v>0</v>
      </c>
      <c r="CD127" s="2">
        <v>0.99</v>
      </c>
      <c r="CE127" s="2">
        <v>0.05</v>
      </c>
      <c r="CF127" s="2">
        <v>0</v>
      </c>
      <c r="CG127" s="2">
        <v>8520.4623005958474</v>
      </c>
      <c r="CH127" s="2">
        <v>1.3874941780777448E-5</v>
      </c>
      <c r="CI127" s="2">
        <v>9.6104242609364194E-3</v>
      </c>
      <c r="CJ127" s="2">
        <v>3.3933842852602952E-2</v>
      </c>
      <c r="CK127" s="2">
        <v>139.48440460780751</v>
      </c>
      <c r="CL127" s="2">
        <v>1492.8319838867169</v>
      </c>
      <c r="CM127" s="2">
        <v>-1632.3163884945245</v>
      </c>
      <c r="CN127" s="2">
        <v>4.4212614509785659</v>
      </c>
      <c r="CO127" s="2">
        <v>2.7472192211929934E-6</v>
      </c>
      <c r="CP127" s="2">
        <v>8.6868217161844655E-5</v>
      </c>
      <c r="CQ127" s="2">
        <v>-1.1515056907451525E-4</v>
      </c>
      <c r="CR127" s="2">
        <v>0.61670134269872567</v>
      </c>
      <c r="CS127" s="2">
        <v>7.3854368652743165</v>
      </c>
      <c r="CT127" s="2">
        <v>-3.6084487621256969</v>
      </c>
      <c r="CU127" s="2">
        <v>315464.30288686394</v>
      </c>
      <c r="CV127" s="2">
        <v>23.002425964427548</v>
      </c>
      <c r="CW127" s="2">
        <v>0</v>
      </c>
    </row>
    <row r="128" spans="1:101" x14ac:dyDescent="0.3">
      <c r="A128" s="2">
        <f t="shared" si="1"/>
        <v>2122</v>
      </c>
      <c r="B128" s="17">
        <f>economy!AX168</f>
        <v>0.29389883436546926</v>
      </c>
      <c r="C128" s="17">
        <f>economy!AY168</f>
        <v>0.05</v>
      </c>
      <c r="D128" s="17">
        <f>economy!AZ168</f>
        <v>0</v>
      </c>
      <c r="E128" s="17">
        <f>economy!BA168</f>
        <v>4774.8317454913085</v>
      </c>
      <c r="F128" s="17">
        <f>economy!BB168</f>
        <v>2.311825186461581E-3</v>
      </c>
      <c r="G128" s="17">
        <f>economy!BC168</f>
        <v>2.2560513130411873E-2</v>
      </c>
      <c r="H128" s="17">
        <f>economy!BD168</f>
        <v>8.0614056971322401E-2</v>
      </c>
      <c r="I128" s="1">
        <f>economy!BE168</f>
        <v>2905.9195367906304</v>
      </c>
      <c r="J128" s="1">
        <f>economy!BF168</f>
        <v>1012.9960760867721</v>
      </c>
      <c r="K128" s="1">
        <f>economy!BG168</f>
        <v>-3918.9156128774016</v>
      </c>
      <c r="L128" s="1">
        <f>economy!BH168</f>
        <v>10.502640707928768</v>
      </c>
      <c r="M128" s="1">
        <f>economy!BI168</f>
        <v>1.3535409194228266E-4</v>
      </c>
      <c r="N128" s="1">
        <f>economy!BJ168</f>
        <v>1.7470745603337013E-4</v>
      </c>
      <c r="O128" s="1">
        <f>economy!BK168</f>
        <v>-6.4986261813756139E-4</v>
      </c>
      <c r="P128" s="1">
        <f>economy!BL168</f>
        <v>30.640815879357472</v>
      </c>
      <c r="Q128" s="1">
        <f>economy!BM168</f>
        <v>15.012836575868238</v>
      </c>
      <c r="R128" s="1">
        <f>economy!BN168</f>
        <v>-20.579481323371908</v>
      </c>
      <c r="S128" s="1">
        <f>economy!BO168</f>
        <v>1335.1848054497732</v>
      </c>
      <c r="T128" s="1">
        <f>economy!BP168</f>
        <v>23.276599798989206</v>
      </c>
      <c r="U128" s="1">
        <f>economy!BQ168</f>
        <v>0</v>
      </c>
      <c r="V128" s="2">
        <v>0.05</v>
      </c>
      <c r="W128" s="2">
        <v>0.05</v>
      </c>
      <c r="X128" s="2">
        <v>0.05</v>
      </c>
      <c r="Y128" s="2">
        <v>0.05</v>
      </c>
      <c r="Z128" s="2">
        <v>3.372703053972245E-3</v>
      </c>
      <c r="AA128" s="2">
        <v>2.4662234448615431E-2</v>
      </c>
      <c r="AB128" s="2">
        <v>8.3717576051356171E-2</v>
      </c>
      <c r="AC128" s="2">
        <v>620.22794367559914</v>
      </c>
      <c r="AD128" s="2">
        <v>935.3933782140092</v>
      </c>
      <c r="AE128" s="2">
        <v>-1555.6213218896082</v>
      </c>
      <c r="AF128" s="2">
        <v>11.481058015758686</v>
      </c>
      <c r="AG128" s="2">
        <v>3.2589517950695079E-5</v>
      </c>
      <c r="AH128" s="1">
        <v>1.8579976368630698E-4</v>
      </c>
      <c r="AI128" s="1">
        <v>1.3631250652210137E-4</v>
      </c>
      <c r="AJ128" s="1">
        <v>7.3784108813043412</v>
      </c>
      <c r="AK128" s="1">
        <v>15.965797952142093</v>
      </c>
      <c r="AL128" s="12">
        <v>4.3123948187843304</v>
      </c>
      <c r="AM128" s="2">
        <v>170.20558632098852</v>
      </c>
      <c r="AN128" s="2">
        <v>23.276597340925949</v>
      </c>
      <c r="AO128" s="2">
        <v>6.8570177000321193</v>
      </c>
      <c r="AP128" s="2">
        <v>0.1</v>
      </c>
      <c r="AQ128" s="2">
        <v>0.1</v>
      </c>
      <c r="AR128" s="2">
        <v>0.1</v>
      </c>
      <c r="AS128" s="2">
        <v>0.10000000000000002</v>
      </c>
      <c r="AT128" s="2">
        <v>6.7454066074330264E-3</v>
      </c>
      <c r="AU128" s="2">
        <v>4.9324264668082853E-2</v>
      </c>
      <c r="AV128" s="2">
        <v>0.16743608468618579</v>
      </c>
      <c r="AW128" s="2">
        <v>1175.0143510373928</v>
      </c>
      <c r="AX128" s="2">
        <v>1771.0508384780558</v>
      </c>
      <c r="AY128" s="2">
        <v>-2946.0651895154488</v>
      </c>
      <c r="AZ128" s="2">
        <v>24.237840592631578</v>
      </c>
      <c r="BA128" s="2">
        <v>1.3035808111870042E-4</v>
      </c>
      <c r="BB128" s="2">
        <v>7.431969848569486E-4</v>
      </c>
      <c r="BC128" s="2">
        <v>5.4523744821975868E-4</v>
      </c>
      <c r="BD128" s="2">
        <v>29.509828977392761</v>
      </c>
      <c r="BE128" s="2">
        <v>63.817269358109023</v>
      </c>
      <c r="BF128" s="2">
        <v>17.240527556602729</v>
      </c>
      <c r="BG128" s="2">
        <v>359.32364056338662</v>
      </c>
      <c r="BH128" s="2">
        <v>49.139791045512737</v>
      </c>
      <c r="BI128" s="2">
        <v>14.47587635488428</v>
      </c>
      <c r="BJ128" s="2">
        <v>0.56836922031000869</v>
      </c>
      <c r="BK128" s="2">
        <v>2.5000000000000001E-2</v>
      </c>
      <c r="BL128" s="2">
        <v>0</v>
      </c>
      <c r="BM128" s="2">
        <v>4651.1151778449594</v>
      </c>
      <c r="BN128" s="2">
        <v>1.4629845621772996E-3</v>
      </c>
      <c r="BO128" s="2">
        <v>2.2407925855344502E-2</v>
      </c>
      <c r="BP128" s="2">
        <v>7.8015798488176871E-2</v>
      </c>
      <c r="BQ128" s="2">
        <v>3694.2151069548863</v>
      </c>
      <c r="BR128" s="2">
        <v>98.225779584119365</v>
      </c>
      <c r="BS128" s="2">
        <v>-3792.4408865390069</v>
      </c>
      <c r="BT128" s="2">
        <v>10.164108150289049</v>
      </c>
      <c r="BU128" s="2">
        <v>1.6608904660314136E-4</v>
      </c>
      <c r="BV128" s="2">
        <v>6.1828115162860861E-5</v>
      </c>
      <c r="BW128" s="2">
        <v>-6.0864648137478206E-4</v>
      </c>
      <c r="BX128" s="2">
        <v>37.59685145243958</v>
      </c>
      <c r="BY128" s="2">
        <v>5.313757053274216</v>
      </c>
      <c r="BZ128" s="2">
        <v>-19.273389662180271</v>
      </c>
      <c r="CA128" s="2">
        <v>3948.754056521806</v>
      </c>
      <c r="CB128" s="2">
        <v>11.339858289321338</v>
      </c>
      <c r="CC128" s="2">
        <v>0</v>
      </c>
      <c r="CD128" s="2">
        <v>0.99</v>
      </c>
      <c r="CE128" s="2">
        <v>0.05</v>
      </c>
      <c r="CF128" s="2">
        <v>0</v>
      </c>
      <c r="CG128" s="2">
        <v>8564.2226835376241</v>
      </c>
      <c r="CH128" s="2">
        <v>1.3571957857671404E-5</v>
      </c>
      <c r="CI128" s="2">
        <v>9.4280157633490919E-3</v>
      </c>
      <c r="CJ128" s="2">
        <v>3.3688473799930022E-2</v>
      </c>
      <c r="CK128" s="2">
        <v>138.62245479559348</v>
      </c>
      <c r="CL128" s="2">
        <v>1497.9832930385235</v>
      </c>
      <c r="CM128" s="2">
        <v>-1636.6057478341168</v>
      </c>
      <c r="CN128" s="2">
        <v>4.3890416106189036</v>
      </c>
      <c r="CO128" s="2">
        <v>2.6872292360149294E-6</v>
      </c>
      <c r="CP128" s="2">
        <v>8.5391409510095033E-5</v>
      </c>
      <c r="CQ128" s="2">
        <v>-1.1349132669685716E-4</v>
      </c>
      <c r="CR128" s="2">
        <v>0.60842389274886322</v>
      </c>
      <c r="CS128" s="2">
        <v>7.3386184176539793</v>
      </c>
      <c r="CT128" s="2">
        <v>-3.5915653637110037</v>
      </c>
      <c r="CU128" s="2">
        <v>320156.54926725727</v>
      </c>
      <c r="CV128" s="2">
        <v>23.276592449500718</v>
      </c>
      <c r="CW128" s="2">
        <v>0</v>
      </c>
    </row>
    <row r="129" spans="1:101" x14ac:dyDescent="0.3">
      <c r="A129" s="2">
        <f t="shared" si="1"/>
        <v>2123</v>
      </c>
      <c r="B129" s="17">
        <f>economy!AX169</f>
        <v>0.29986368311743072</v>
      </c>
      <c r="C129" s="17">
        <f>economy!AY169</f>
        <v>0.05</v>
      </c>
      <c r="D129" s="17">
        <f>economy!AZ169</f>
        <v>0</v>
      </c>
      <c r="E129" s="17">
        <f>economy!BA169</f>
        <v>4789.4417283162502</v>
      </c>
      <c r="F129" s="17">
        <f>economy!BB169</f>
        <v>2.2536835386907095E-3</v>
      </c>
      <c r="G129" s="17">
        <f>economy!BC169</f>
        <v>2.2236695510153861E-2</v>
      </c>
      <c r="H129" s="17">
        <f>economy!BD169</f>
        <v>8.0408630649498047E-2</v>
      </c>
      <c r="I129" s="1">
        <f>economy!BE169</f>
        <v>2923.5890308506087</v>
      </c>
      <c r="J129" s="1">
        <f>economy!BF169</f>
        <v>1023.7515897235349</v>
      </c>
      <c r="K129" s="1">
        <f>economy!BG169</f>
        <v>-3947.340620574143</v>
      </c>
      <c r="L129" s="1">
        <f>economy!BH169</f>
        <v>10.475289954823298</v>
      </c>
      <c r="M129" s="1">
        <f>economy!BI169</f>
        <v>1.3465166034932766E-4</v>
      </c>
      <c r="N129" s="1">
        <f>economy!BJ169</f>
        <v>1.7291989238040894E-4</v>
      </c>
      <c r="O129" s="1">
        <f>economy!BK169</f>
        <v>-6.4655478829273971E-4</v>
      </c>
      <c r="P129" s="1">
        <f>economy!BL169</f>
        <v>30.741400026780546</v>
      </c>
      <c r="Q129" s="1">
        <f>economy!BM169</f>
        <v>15.018764161623977</v>
      </c>
      <c r="R129" s="1">
        <f>economy!BN169</f>
        <v>-20.674768775483145</v>
      </c>
      <c r="S129" s="1">
        <f>economy!BO169</f>
        <v>1393.788867713527</v>
      </c>
      <c r="T129" s="1">
        <f>economy!BP169</f>
        <v>23.554061686099008</v>
      </c>
      <c r="U129" s="1">
        <f>economy!BQ169</f>
        <v>0</v>
      </c>
      <c r="V129" s="2">
        <v>0.05</v>
      </c>
      <c r="W129" s="2">
        <v>0.05</v>
      </c>
      <c r="X129" s="2">
        <v>0.05</v>
      </c>
      <c r="Y129" s="2">
        <v>5.000000000000001E-2</v>
      </c>
      <c r="Z129" s="2">
        <v>3.3170091286682207E-3</v>
      </c>
      <c r="AA129" s="2">
        <v>2.4325807692945067E-2</v>
      </c>
      <c r="AB129" s="2">
        <v>8.3564551282038116E-2</v>
      </c>
      <c r="AC129" s="2">
        <v>617.07807753224631</v>
      </c>
      <c r="AD129" s="2">
        <v>946.70436019574583</v>
      </c>
      <c r="AE129" s="2">
        <v>-1563.7824377279921</v>
      </c>
      <c r="AF129" s="2">
        <v>11.459430331469209</v>
      </c>
      <c r="AG129" s="2">
        <v>3.2069836330715375E-5</v>
      </c>
      <c r="AH129" s="1">
        <v>1.8408358493803616E-4</v>
      </c>
      <c r="AI129" s="1">
        <v>1.3734208972354341E-4</v>
      </c>
      <c r="AJ129" s="1">
        <v>7.3225872494514848</v>
      </c>
      <c r="AK129" s="1">
        <v>15.988157384401717</v>
      </c>
      <c r="AL129" s="12">
        <v>4.3874288273893871</v>
      </c>
      <c r="AM129" s="2">
        <v>172.73739514956017</v>
      </c>
      <c r="AN129" s="2">
        <v>23.554059285753247</v>
      </c>
      <c r="AO129" s="2">
        <v>6.8566336775940853</v>
      </c>
      <c r="AP129" s="2">
        <v>0.1</v>
      </c>
      <c r="AQ129" s="2">
        <v>0.1</v>
      </c>
      <c r="AR129" s="2">
        <v>0.1</v>
      </c>
      <c r="AS129" s="2">
        <v>0.1</v>
      </c>
      <c r="AT129" s="2">
        <v>6.6340303848465504E-3</v>
      </c>
      <c r="AU129" s="2">
        <v>4.8651496696055493E-2</v>
      </c>
      <c r="AV129" s="2">
        <v>0.16713033647114611</v>
      </c>
      <c r="AW129" s="2">
        <v>1169.0492169762379</v>
      </c>
      <c r="AX129" s="2">
        <v>1792.4749197394553</v>
      </c>
      <c r="AY129" s="2">
        <v>-2961.5241367156932</v>
      </c>
      <c r="AZ129" s="2">
        <v>24.192223888820607</v>
      </c>
      <c r="BA129" s="2">
        <v>1.2827957178222429E-4</v>
      </c>
      <c r="BB129" s="2">
        <v>7.3633312084448019E-4</v>
      </c>
      <c r="BC129" s="2">
        <v>5.4935179252707132E-4</v>
      </c>
      <c r="BD129" s="2">
        <v>29.286672193379115</v>
      </c>
      <c r="BE129" s="2">
        <v>63.907117050528591</v>
      </c>
      <c r="BF129" s="2">
        <v>17.540319845062729</v>
      </c>
      <c r="BG129" s="2">
        <v>364.66857227667322</v>
      </c>
      <c r="BH129" s="2">
        <v>49.725549123305875</v>
      </c>
      <c r="BI129" s="2">
        <v>14.475064431523615</v>
      </c>
      <c r="BJ129" s="2">
        <v>0.61633286822411648</v>
      </c>
      <c r="BK129" s="2">
        <v>2.5000000000000001E-2</v>
      </c>
      <c r="BL129" s="2">
        <v>0</v>
      </c>
      <c r="BM129" s="2">
        <v>4647.1888501616422</v>
      </c>
      <c r="BN129" s="2">
        <v>1.3284574891588197E-3</v>
      </c>
      <c r="BO129" s="2">
        <v>2.2007064341200665E-2</v>
      </c>
      <c r="BP129" s="2">
        <v>7.7537889214654612E-2</v>
      </c>
      <c r="BQ129" s="2">
        <v>3692.9553953448885</v>
      </c>
      <c r="BR129" s="2">
        <v>113.28337886134909</v>
      </c>
      <c r="BS129" s="2">
        <v>-3806.2387742062369</v>
      </c>
      <c r="BT129" s="2">
        <v>10.101270826912971</v>
      </c>
      <c r="BU129" s="2">
        <v>1.6357792299136247E-4</v>
      </c>
      <c r="BV129" s="2">
        <v>6.1604233614228753E-5</v>
      </c>
      <c r="BW129" s="2">
        <v>-6.0121242638640541E-4</v>
      </c>
      <c r="BX129" s="2">
        <v>37.343831880680511</v>
      </c>
      <c r="BY129" s="2">
        <v>5.3513490440432356</v>
      </c>
      <c r="BZ129" s="2">
        <v>-19.223924345077229</v>
      </c>
      <c r="CA129" s="2">
        <v>4686.4467039905139</v>
      </c>
      <c r="CB129" s="2">
        <v>11.475032142294662</v>
      </c>
      <c r="CC129" s="2">
        <v>0</v>
      </c>
      <c r="CD129" s="2">
        <v>0.99</v>
      </c>
      <c r="CE129" s="2">
        <v>0.05</v>
      </c>
      <c r="CF129" s="2">
        <v>0</v>
      </c>
      <c r="CG129" s="2">
        <v>8607.5599050856381</v>
      </c>
      <c r="CH129" s="2">
        <v>1.3274544788175103E-5</v>
      </c>
      <c r="CI129" s="2">
        <v>9.2483388011186229E-3</v>
      </c>
      <c r="CJ129" s="2">
        <v>3.3442237377771591E-2</v>
      </c>
      <c r="CK129" s="2">
        <v>137.75388517541197</v>
      </c>
      <c r="CL129" s="2">
        <v>1502.8566487512444</v>
      </c>
      <c r="CM129" s="2">
        <v>-1640.6105339266564</v>
      </c>
      <c r="CN129" s="2">
        <v>4.3567173784104209</v>
      </c>
      <c r="CO129" s="2">
        <v>2.628342246704737E-6</v>
      </c>
      <c r="CP129" s="2">
        <v>8.3930210953158619E-5</v>
      </c>
      <c r="CQ129" s="2">
        <v>-1.1183832408312234E-4</v>
      </c>
      <c r="CR129" s="2">
        <v>0.60015876916801525</v>
      </c>
      <c r="CS129" s="2">
        <v>7.29048156090668</v>
      </c>
      <c r="CT129" s="2">
        <v>-3.5738382121807315</v>
      </c>
      <c r="CU129" s="2">
        <v>324918.87845890195</v>
      </c>
      <c r="CV129" s="2">
        <v>23.554053717644187</v>
      </c>
      <c r="CW129" s="2">
        <v>0</v>
      </c>
    </row>
    <row r="130" spans="1:101" x14ac:dyDescent="0.3">
      <c r="A130" s="2">
        <f t="shared" si="1"/>
        <v>2124</v>
      </c>
      <c r="B130" s="17">
        <f>economy!AX170</f>
        <v>0.30606931519278763</v>
      </c>
      <c r="C130" s="17">
        <f>economy!AY170</f>
        <v>0.05</v>
      </c>
      <c r="D130" s="17">
        <f>economy!AZ170</f>
        <v>0</v>
      </c>
      <c r="E130" s="17">
        <f>economy!BA170</f>
        <v>4803.7144815574138</v>
      </c>
      <c r="F130" s="17">
        <f>economy!BB170</f>
        <v>2.1960331226077881E-3</v>
      </c>
      <c r="G130" s="17">
        <f>economy!BC170</f>
        <v>2.1916273450777651E-2</v>
      </c>
      <c r="H130" s="17">
        <f>economy!BD170</f>
        <v>8.0199146227701482E-2</v>
      </c>
      <c r="I130" s="1">
        <f>economy!BE170</f>
        <v>2941.102536753167</v>
      </c>
      <c r="J130" s="1">
        <f>economy!BF170</f>
        <v>1034.2434240799651</v>
      </c>
      <c r="K130" s="1">
        <f>economy!BG170</f>
        <v>-3975.3459608331314</v>
      </c>
      <c r="L130" s="1">
        <f>economy!BH170</f>
        <v>10.447425282129071</v>
      </c>
      <c r="M130" s="1">
        <f>economy!BI170</f>
        <v>1.3394541464788992E-4</v>
      </c>
      <c r="N130" s="1">
        <f>economy!BJ170</f>
        <v>1.711304303108504E-4</v>
      </c>
      <c r="O130" s="1">
        <f>economy!BK170</f>
        <v>-6.4319030556522435E-4</v>
      </c>
      <c r="P130" s="1">
        <f>economy!BL170</f>
        <v>30.837977842655192</v>
      </c>
      <c r="Q130" s="1">
        <f>economy!BM170</f>
        <v>15.021311166929921</v>
      </c>
      <c r="R130" s="1">
        <f>economy!BN170</f>
        <v>-20.766064948208864</v>
      </c>
      <c r="S130" s="1">
        <f>economy!BO170</f>
        <v>1456.0965719095664</v>
      </c>
      <c r="T130" s="1">
        <f>economy!BP170</f>
        <v>23.834857932378938</v>
      </c>
      <c r="U130" s="1">
        <f>economy!BQ170</f>
        <v>0</v>
      </c>
      <c r="V130" s="2">
        <v>0.05</v>
      </c>
      <c r="W130" s="2">
        <v>0.05</v>
      </c>
      <c r="X130" s="2">
        <v>0.05</v>
      </c>
      <c r="Y130" s="2">
        <v>0.05</v>
      </c>
      <c r="Z130" s="2">
        <v>3.2620904470322455E-3</v>
      </c>
      <c r="AA130" s="2">
        <v>2.3992901912858838E-2</v>
      </c>
      <c r="AB130" s="2">
        <v>8.340809322672145E-2</v>
      </c>
      <c r="AC130" s="2">
        <v>613.8804670145829</v>
      </c>
      <c r="AD130" s="2">
        <v>957.75414109329961</v>
      </c>
      <c r="AE130" s="2">
        <v>-1571.634608107883</v>
      </c>
      <c r="AF130" s="2">
        <v>11.437347043915871</v>
      </c>
      <c r="AG130" s="2">
        <v>3.1556781061860555E-5</v>
      </c>
      <c r="AH130" s="1">
        <v>1.8236308490858185E-4</v>
      </c>
      <c r="AI130" s="1">
        <v>1.3838993069546887E-4</v>
      </c>
      <c r="AJ130" s="1">
        <v>7.2661863692449202</v>
      </c>
      <c r="AK130" s="1">
        <v>16.007060926509229</v>
      </c>
      <c r="AL130" s="12">
        <v>4.4636640116120754</v>
      </c>
      <c r="AM130" s="2">
        <v>175.30701906688759</v>
      </c>
      <c r="AN130" s="2">
        <v>23.834855586572676</v>
      </c>
      <c r="AO130" s="2">
        <v>6.8562573495276187</v>
      </c>
      <c r="AP130" s="2">
        <v>0.1</v>
      </c>
      <c r="AQ130" s="2">
        <v>0.1</v>
      </c>
      <c r="AR130" s="2">
        <v>0.1</v>
      </c>
      <c r="AS130" s="2">
        <v>0.10000000000000002</v>
      </c>
      <c r="AT130" s="2">
        <v>6.5242046913395772E-3</v>
      </c>
      <c r="AU130" s="2">
        <v>4.7985771661159041E-2</v>
      </c>
      <c r="AV130" s="2">
        <v>0.16681773078221598</v>
      </c>
      <c r="AW130" s="2">
        <v>1162.9935796318318</v>
      </c>
      <c r="AX130" s="2">
        <v>1813.4047374617612</v>
      </c>
      <c r="AY130" s="2">
        <v>-2976.3983170935926</v>
      </c>
      <c r="AZ130" s="2">
        <v>24.145646773162081</v>
      </c>
      <c r="BA130" s="2">
        <v>1.2622756914134183E-4</v>
      </c>
      <c r="BB130" s="2">
        <v>7.2945200503149162E-4</v>
      </c>
      <c r="BC130" s="2">
        <v>5.5353908531153E-4</v>
      </c>
      <c r="BD130" s="2">
        <v>29.06120621935197</v>
      </c>
      <c r="BE130" s="2">
        <v>63.983158164854309</v>
      </c>
      <c r="BF130" s="2">
        <v>17.844905725024869</v>
      </c>
      <c r="BG130" s="2">
        <v>370.0933357473246</v>
      </c>
      <c r="BH130" s="2">
        <v>50.318346329118661</v>
      </c>
      <c r="BI130" s="2">
        <v>14.474268808202842</v>
      </c>
      <c r="BJ130" s="2">
        <v>0.69547413145645853</v>
      </c>
      <c r="BK130" s="2">
        <v>2.5000000000000001E-2</v>
      </c>
      <c r="BL130" s="2">
        <v>0</v>
      </c>
      <c r="BM130" s="2">
        <v>4633.5713541666164</v>
      </c>
      <c r="BN130" s="2">
        <v>1.1540224016825485E-3</v>
      </c>
      <c r="BO130" s="2">
        <v>2.1570133544686072E-2</v>
      </c>
      <c r="BP130" s="2">
        <v>7.690877167502061E-2</v>
      </c>
      <c r="BQ130" s="2">
        <v>3682.4057741859947</v>
      </c>
      <c r="BR130" s="2">
        <v>129.65513821983001</v>
      </c>
      <c r="BS130" s="2">
        <v>-3812.0609124058246</v>
      </c>
      <c r="BT130" s="2">
        <v>10.018749405230469</v>
      </c>
      <c r="BU130" s="2">
        <v>1.6038536872793485E-4</v>
      </c>
      <c r="BV130" s="2">
        <v>6.1323601609871236E-5</v>
      </c>
      <c r="BW130" s="2">
        <v>-5.9149591605604486E-4</v>
      </c>
      <c r="BX130" s="2">
        <v>36.923760483901802</v>
      </c>
      <c r="BY130" s="2">
        <v>5.3835761398571496</v>
      </c>
      <c r="BZ130" s="2">
        <v>-19.096041499434076</v>
      </c>
      <c r="CA130" s="2">
        <v>6037.8213028825476</v>
      </c>
      <c r="CB130" s="2">
        <v>11.611830525382453</v>
      </c>
      <c r="CC130" s="2">
        <v>0</v>
      </c>
      <c r="CD130" s="2">
        <v>0.99</v>
      </c>
      <c r="CE130" s="2">
        <v>0.05</v>
      </c>
      <c r="CF130" s="2">
        <v>0</v>
      </c>
      <c r="CG130" s="2">
        <v>8650.4753024182264</v>
      </c>
      <c r="CH130" s="2">
        <v>1.2982639710077688E-5</v>
      </c>
      <c r="CI130" s="2">
        <v>9.0713784775303917E-3</v>
      </c>
      <c r="CJ130" s="2">
        <v>3.3195211879609332E-2</v>
      </c>
      <c r="CK130" s="2">
        <v>136.87900951788632</v>
      </c>
      <c r="CL130" s="2">
        <v>1507.4531045530182</v>
      </c>
      <c r="CM130" s="2">
        <v>-1644.3321140709043</v>
      </c>
      <c r="CN130" s="2">
        <v>4.3242987863082982</v>
      </c>
      <c r="CO130" s="2">
        <v>2.5705458077019985E-6</v>
      </c>
      <c r="CP130" s="2">
        <v>8.2484794027043733E-5</v>
      </c>
      <c r="CQ130" s="2">
        <v>-1.1019220917321571E-4</v>
      </c>
      <c r="CR130" s="2">
        <v>0.5919096158402225</v>
      </c>
      <c r="CS130" s="2">
        <v>7.2410742047521861</v>
      </c>
      <c r="CT130" s="2">
        <v>-3.5552916825822858</v>
      </c>
      <c r="CU130" s="2">
        <v>329752.33804894658</v>
      </c>
      <c r="CV130" s="2">
        <v>23.834849339708921</v>
      </c>
      <c r="CW130" s="2">
        <v>0</v>
      </c>
    </row>
    <row r="131" spans="1:101" x14ac:dyDescent="0.3">
      <c r="A131" s="2">
        <f t="shared" si="1"/>
        <v>2125</v>
      </c>
      <c r="B131" s="17">
        <f>economy!AX171</f>
        <v>0.31253544446088627</v>
      </c>
      <c r="C131" s="17">
        <f>economy!AY171</f>
        <v>0.05</v>
      </c>
      <c r="D131" s="17">
        <f>economy!AZ171</f>
        <v>0</v>
      </c>
      <c r="E131" s="17">
        <f>economy!BA171</f>
        <v>4817.6433932166647</v>
      </c>
      <c r="F131" s="17">
        <f>economy!BB171</f>
        <v>2.1388369477071492E-3</v>
      </c>
      <c r="G131" s="17">
        <f>economy!BC171</f>
        <v>2.15992212737743E-2</v>
      </c>
      <c r="H131" s="17">
        <f>economy!BD171</f>
        <v>7.9985589932536086E-2</v>
      </c>
      <c r="I131" s="1">
        <f>economy!BE171</f>
        <v>2958.4510423756255</v>
      </c>
      <c r="J131" s="1">
        <f>economy!BF171</f>
        <v>1044.470830352305</v>
      </c>
      <c r="K131" s="1">
        <f>economy!BG171</f>
        <v>-4002.9218727279313</v>
      </c>
      <c r="L131" s="1">
        <f>economy!BH171</f>
        <v>10.419044707156862</v>
      </c>
      <c r="M131" s="1">
        <f>economy!BI171</f>
        <v>1.3323500886731611E-4</v>
      </c>
      <c r="N131" s="1">
        <f>economy!BJ171</f>
        <v>1.6933957677439659E-4</v>
      </c>
      <c r="O131" s="1">
        <f>economy!BK171</f>
        <v>-6.397694596855818E-4</v>
      </c>
      <c r="P131" s="1">
        <f>economy!BL171</f>
        <v>30.930433304648389</v>
      </c>
      <c r="Q131" s="1">
        <f>economy!BM171</f>
        <v>15.020498619487455</v>
      </c>
      <c r="R131" s="1">
        <f>economy!BN171</f>
        <v>-20.853310975604192</v>
      </c>
      <c r="S131" s="1">
        <f>economy!BO171</f>
        <v>1522.4726559450532</v>
      </c>
      <c r="T131" s="1">
        <f>economy!BP171</f>
        <v>24.119028586941774</v>
      </c>
      <c r="U131" s="1">
        <f>economy!BQ171</f>
        <v>0</v>
      </c>
      <c r="V131" s="2">
        <v>0.05</v>
      </c>
      <c r="W131" s="2">
        <v>0.05</v>
      </c>
      <c r="X131" s="2">
        <v>0.05</v>
      </c>
      <c r="Y131" s="2">
        <v>0.05</v>
      </c>
      <c r="Z131" s="2">
        <v>3.207942451122717E-3</v>
      </c>
      <c r="AA131" s="2">
        <v>2.3663523941300755E-2</v>
      </c>
      <c r="AB131" s="2">
        <v>8.3248312465271521E-2</v>
      </c>
      <c r="AC131" s="2">
        <v>610.63665687480557</v>
      </c>
      <c r="AD131" s="2">
        <v>968.54052934887875</v>
      </c>
      <c r="AE131" s="2">
        <v>-1579.177186223684</v>
      </c>
      <c r="AF131" s="2">
        <v>11.414823121939664</v>
      </c>
      <c r="AG131" s="2">
        <v>3.1050335034255658E-5</v>
      </c>
      <c r="AH131" s="1">
        <v>1.8063900288095618E-4</v>
      </c>
      <c r="AI131" s="1">
        <v>1.3945497182116717E-4</v>
      </c>
      <c r="AJ131" s="1">
        <v>7.2092426238914307</v>
      </c>
      <c r="AK131" s="1">
        <v>16.02254253410025</v>
      </c>
      <c r="AL131" s="12">
        <v>4.5410784863360236</v>
      </c>
      <c r="AM131" s="2">
        <v>177.91502335000897</v>
      </c>
      <c r="AN131" s="2">
        <v>24.119026291804715</v>
      </c>
      <c r="AO131" s="2">
        <v>6.8558885963613729</v>
      </c>
      <c r="AP131" s="2">
        <v>0.1</v>
      </c>
      <c r="AQ131" s="2">
        <v>0.1</v>
      </c>
      <c r="AR131" s="2">
        <v>0.1</v>
      </c>
      <c r="AS131" s="2">
        <v>0.10000000000000002</v>
      </c>
      <c r="AT131" s="2">
        <v>6.4159203786188796E-3</v>
      </c>
      <c r="AU131" s="2">
        <v>4.7327102986434895E-2</v>
      </c>
      <c r="AV131" s="2">
        <v>0.16649848818935592</v>
      </c>
      <c r="AW131" s="2">
        <v>1156.8503658866175</v>
      </c>
      <c r="AX131" s="2">
        <v>1833.8361388343137</v>
      </c>
      <c r="AY131" s="2">
        <v>-2990.6865047209312</v>
      </c>
      <c r="AZ131" s="2">
        <v>24.098140760347434</v>
      </c>
      <c r="BA131" s="2">
        <v>1.2420200414189992E-4</v>
      </c>
      <c r="BB131" s="2">
        <v>7.2255659201983643E-4</v>
      </c>
      <c r="BC131" s="2">
        <v>5.577951068530089E-4</v>
      </c>
      <c r="BD131" s="2">
        <v>28.833568437435268</v>
      </c>
      <c r="BE131" s="2">
        <v>64.045527859550916</v>
      </c>
      <c r="BF131" s="2">
        <v>18.154197922381982</v>
      </c>
      <c r="BG131" s="2">
        <v>375.59912433849303</v>
      </c>
      <c r="BH131" s="2">
        <v>50.918267207808086</v>
      </c>
      <c r="BI131" s="2">
        <v>14.473489232491424</v>
      </c>
      <c r="BJ131" s="2">
        <v>0.87387481523801092</v>
      </c>
      <c r="BK131" s="2">
        <v>2.5000000000000001E-2</v>
      </c>
      <c r="BL131" s="2">
        <v>0</v>
      </c>
      <c r="BM131" s="2">
        <v>4598.738393201399</v>
      </c>
      <c r="BN131" s="2">
        <v>8.9118138087224315E-4</v>
      </c>
      <c r="BO131" s="2">
        <v>2.1047545592538571E-2</v>
      </c>
      <c r="BP131" s="2">
        <v>7.594446851261874E-2</v>
      </c>
      <c r="BQ131" s="2">
        <v>3651.2768068506757</v>
      </c>
      <c r="BR131" s="2">
        <v>149.20265545501519</v>
      </c>
      <c r="BS131" s="2">
        <v>-3800.4794623056905</v>
      </c>
      <c r="BT131" s="2">
        <v>9.8925763244188154</v>
      </c>
      <c r="BU131" s="2">
        <v>1.5567677248529604E-4</v>
      </c>
      <c r="BV131" s="2">
        <v>6.0937810415693879E-5</v>
      </c>
      <c r="BW131" s="2">
        <v>-5.7675622976641379E-4</v>
      </c>
      <c r="BX131" s="2">
        <v>36.138971235208672</v>
      </c>
      <c r="BY131" s="2">
        <v>5.4059806153039291</v>
      </c>
      <c r="BZ131" s="2">
        <v>-18.798266575122607</v>
      </c>
      <c r="CA131" s="2">
        <v>9700.4644545740503</v>
      </c>
      <c r="CB131" s="2">
        <v>11.750273067380562</v>
      </c>
      <c r="CC131" s="2">
        <v>0</v>
      </c>
      <c r="CD131" s="2">
        <v>0.99</v>
      </c>
      <c r="CE131" s="2">
        <v>0.05</v>
      </c>
      <c r="CF131" s="2">
        <v>0</v>
      </c>
      <c r="CG131" s="2">
        <v>8692.9703062387871</v>
      </c>
      <c r="CH131" s="2">
        <v>1.2696179010798469E-5</v>
      </c>
      <c r="CI131" s="2">
        <v>8.8971190274857136E-3</v>
      </c>
      <c r="CJ131" s="2">
        <v>3.2947474482656287E-2</v>
      </c>
      <c r="CK131" s="2">
        <v>135.99813748199432</v>
      </c>
      <c r="CL131" s="2">
        <v>1511.7738692998173</v>
      </c>
      <c r="CM131" s="2">
        <v>-1647.7720067818116</v>
      </c>
      <c r="CN131" s="2">
        <v>4.2917957222751504</v>
      </c>
      <c r="CO131" s="2">
        <v>2.5138273248419499E-6</v>
      </c>
      <c r="CP131" s="2">
        <v>8.1055317575932324E-5</v>
      </c>
      <c r="CQ131" s="2">
        <v>-1.0855360747852872E-4</v>
      </c>
      <c r="CR131" s="2">
        <v>0.5836799673860803</v>
      </c>
      <c r="CS131" s="2">
        <v>7.1904443408439915</v>
      </c>
      <c r="CT131" s="2">
        <v>-3.5359504249954594</v>
      </c>
      <c r="CU131" s="2">
        <v>334657.99130892882</v>
      </c>
      <c r="CV131" s="2">
        <v>24.119019364676259</v>
      </c>
      <c r="CW131" s="2">
        <v>0</v>
      </c>
    </row>
    <row r="132" spans="1:101" x14ac:dyDescent="0.3">
      <c r="A132" s="2">
        <f t="shared" si="1"/>
        <v>2126</v>
      </c>
      <c r="B132" s="17">
        <f>economy!AX172</f>
        <v>0.31928460673471382</v>
      </c>
      <c r="C132" s="17">
        <f>economy!AY172</f>
        <v>0.05</v>
      </c>
      <c r="D132" s="17">
        <f>economy!AZ172</f>
        <v>0</v>
      </c>
      <c r="E132" s="17">
        <f>economy!BA172</f>
        <v>4831.2205895908974</v>
      </c>
      <c r="F132" s="17">
        <f>economy!BB172</f>
        <v>2.0820533727668169E-3</v>
      </c>
      <c r="G132" s="17">
        <f>economy!BC172</f>
        <v>2.1285508376537577E-2</v>
      </c>
      <c r="H132" s="17">
        <f>economy!BD172</f>
        <v>7.9767929273248675E-2</v>
      </c>
      <c r="I132" s="1">
        <f>economy!BE172</f>
        <v>2975.6242995675098</v>
      </c>
      <c r="J132" s="1">
        <f>economy!BF172</f>
        <v>1054.4334005233841</v>
      </c>
      <c r="K132" s="1">
        <f>economy!BG172</f>
        <v>-4030.0577000908938</v>
      </c>
      <c r="L132" s="1">
        <f>economy!BH172</f>
        <v>10.390143812634346</v>
      </c>
      <c r="M132" s="1">
        <f>economy!BI172</f>
        <v>1.3252002384020261E-4</v>
      </c>
      <c r="N132" s="1">
        <f>economy!BJ172</f>
        <v>1.6754779708061065E-4</v>
      </c>
      <c r="O132" s="1">
        <f>economy!BK172</f>
        <v>-6.3629225405420009E-4</v>
      </c>
      <c r="P132" s="1">
        <f>economy!BL172</f>
        <v>31.01863141033223</v>
      </c>
      <c r="Q132" s="1">
        <f>economy!BM172</f>
        <v>15.016346486451935</v>
      </c>
      <c r="R132" s="1">
        <f>economy!BN172</f>
        <v>-20.936439538579396</v>
      </c>
      <c r="S132" s="1">
        <f>economy!BO172</f>
        <v>1593.3371471287523</v>
      </c>
      <c r="T132" s="1">
        <f>economy!BP172</f>
        <v>24.40661418283792</v>
      </c>
      <c r="U132" s="1">
        <f>economy!BQ172</f>
        <v>0</v>
      </c>
      <c r="V132" s="2">
        <v>0.05</v>
      </c>
      <c r="W132" s="2">
        <v>0.05</v>
      </c>
      <c r="X132" s="2">
        <v>0.05</v>
      </c>
      <c r="Y132" s="2">
        <v>4.9999999999999996E-2</v>
      </c>
      <c r="Z132" s="2">
        <v>3.1545603800611278E-3</v>
      </c>
      <c r="AA132" s="2">
        <v>2.3337678956994332E-2</v>
      </c>
      <c r="AB132" s="2">
        <v>8.3085319137500446E-2</v>
      </c>
      <c r="AC132" s="2">
        <v>607.34818345493511</v>
      </c>
      <c r="AD132" s="2">
        <v>979.06156595201855</v>
      </c>
      <c r="AE132" s="2">
        <v>-1586.4097494069542</v>
      </c>
      <c r="AF132" s="2">
        <v>11.391873474731499</v>
      </c>
      <c r="AG132" s="2">
        <v>3.0550478681466146E-5</v>
      </c>
      <c r="AH132" s="1">
        <v>1.7891206365996969E-4</v>
      </c>
      <c r="AI132" s="1">
        <v>1.4053616575697469E-4</v>
      </c>
      <c r="AJ132" s="1">
        <v>7.1517899393792694</v>
      </c>
      <c r="AK132" s="1">
        <v>16.034638371598984</v>
      </c>
      <c r="AL132" s="12">
        <v>4.6196492989195903</v>
      </c>
      <c r="AM132" s="2">
        <v>180.56198173817725</v>
      </c>
      <c r="AN132" s="2">
        <v>24.406611933697338</v>
      </c>
      <c r="AO132" s="2">
        <v>6.855527301928479</v>
      </c>
      <c r="AP132" s="2">
        <v>0.1</v>
      </c>
      <c r="AQ132" s="2">
        <v>0.1</v>
      </c>
      <c r="AR132" s="2">
        <v>0.1</v>
      </c>
      <c r="AS132" s="2">
        <v>9.9999999999999978E-2</v>
      </c>
      <c r="AT132" s="2">
        <v>6.3091678940448686E-3</v>
      </c>
      <c r="AU132" s="2">
        <v>4.6675500795139629E-2</v>
      </c>
      <c r="AV132" s="2">
        <v>0.1661728283787591</v>
      </c>
      <c r="AW132" s="2">
        <v>1150.6224867070505</v>
      </c>
      <c r="AX132" s="2">
        <v>1853.7654106687974</v>
      </c>
      <c r="AY132" s="2">
        <v>-3004.3878973758469</v>
      </c>
      <c r="AZ132" s="2">
        <v>24.049737238477007</v>
      </c>
      <c r="BA132" s="2">
        <v>1.2220279792937274E-4</v>
      </c>
      <c r="BB132" s="2">
        <v>7.1564977845508463E-4</v>
      </c>
      <c r="BC132" s="2">
        <v>5.6211567843552886E-4</v>
      </c>
      <c r="BD132" s="2">
        <v>28.603894403946832</v>
      </c>
      <c r="BE132" s="2">
        <v>64.094370112393619</v>
      </c>
      <c r="BF132" s="2">
        <v>18.46810490956716</v>
      </c>
      <c r="BG132" s="2">
        <v>381.18714927807213</v>
      </c>
      <c r="BH132" s="2">
        <v>51.525397325745111</v>
      </c>
      <c r="BI132" s="2">
        <v>14.472725458857955</v>
      </c>
      <c r="BJ132" s="2">
        <v>0.99</v>
      </c>
      <c r="BK132" s="2">
        <v>2.5000000000000001E-2</v>
      </c>
      <c r="BL132" s="2">
        <v>0</v>
      </c>
      <c r="BM132" s="2">
        <v>4496.6624297302778</v>
      </c>
      <c r="BN132" s="2">
        <v>2.0823443142652462E-4</v>
      </c>
      <c r="BO132" s="2">
        <v>1.1909043112374021E-2</v>
      </c>
      <c r="BP132" s="2">
        <v>4.3485497226353413E-2</v>
      </c>
      <c r="BQ132" s="2">
        <v>1703.4174017611863</v>
      </c>
      <c r="BR132" s="2">
        <v>493.43753744959503</v>
      </c>
      <c r="BS132" s="2">
        <v>-2196.8549392107811</v>
      </c>
      <c r="BT132" s="2">
        <v>5.6641218753063463</v>
      </c>
      <c r="BU132" s="2">
        <v>4.1226081264608732E-5</v>
      </c>
      <c r="BV132" s="2">
        <v>4.5362684776631805E-5</v>
      </c>
      <c r="BW132" s="2">
        <v>-1.8909884690231906E-4</v>
      </c>
      <c r="BX132" s="2">
        <v>9.6493786894195885</v>
      </c>
      <c r="BY132" s="2">
        <v>4.0661675361107168</v>
      </c>
      <c r="BZ132" s="2">
        <v>-6.2216270590292897</v>
      </c>
      <c r="CA132" s="2">
        <v>26928.690986110425</v>
      </c>
      <c r="CB132" s="2">
        <v>11.890379902607528</v>
      </c>
      <c r="CC132" s="2">
        <v>0</v>
      </c>
      <c r="CD132" s="2">
        <v>0.99</v>
      </c>
      <c r="CE132" s="2">
        <v>0.05</v>
      </c>
      <c r="CF132" s="2">
        <v>0</v>
      </c>
      <c r="CG132" s="2">
        <v>8735.0464379287041</v>
      </c>
      <c r="CH132" s="2">
        <v>1.2415098387852094E-5</v>
      </c>
      <c r="CI132" s="2">
        <v>8.7255438497420221E-3</v>
      </c>
      <c r="CJ132" s="2">
        <v>3.269910120939408E-2</v>
      </c>
      <c r="CK132" s="2">
        <v>135.11157456548233</v>
      </c>
      <c r="CL132" s="2">
        <v>1515.8203025235307</v>
      </c>
      <c r="CM132" s="2">
        <v>-1650.9318770890129</v>
      </c>
      <c r="CN132" s="2">
        <v>4.2592179252795273</v>
      </c>
      <c r="CO132" s="2">
        <v>2.4581740673279162E-6</v>
      </c>
      <c r="CP132" s="2">
        <v>7.9641926950043163E-5</v>
      </c>
      <c r="CQ132" s="2">
        <v>-1.0692312199021976E-4</v>
      </c>
      <c r="CR132" s="2">
        <v>0.57547324868679151</v>
      </c>
      <c r="CS132" s="2">
        <v>7.1386399797518179</v>
      </c>
      <c r="CT132" s="2">
        <v>-3.515839322156451</v>
      </c>
      <c r="CU132" s="2">
        <v>339636.91742891143</v>
      </c>
      <c r="CV132" s="2">
        <v>24.406604325330704</v>
      </c>
      <c r="CW132" s="2">
        <v>0</v>
      </c>
    </row>
    <row r="133" spans="1:101" x14ac:dyDescent="0.3">
      <c r="A133" s="2">
        <f t="shared" si="1"/>
        <v>2127</v>
      </c>
      <c r="B133" s="17">
        <f>economy!AX173</f>
        <v>0.32634275309457789</v>
      </c>
      <c r="C133" s="17">
        <f>economy!AY173</f>
        <v>0.05</v>
      </c>
      <c r="D133" s="17">
        <f>economy!AZ173</f>
        <v>0</v>
      </c>
      <c r="E133" s="17">
        <f>economy!BA173</f>
        <v>4844.4366709120504</v>
      </c>
      <c r="F133" s="17">
        <f>economy!BB173</f>
        <v>2.0256351832350561E-3</v>
      </c>
      <c r="G133" s="17">
        <f>economy!BC173</f>
        <v>2.0975098540473219E-2</v>
      </c>
      <c r="H133" s="17">
        <f>economy!BD173</f>
        <v>7.9546109290748471E-2</v>
      </c>
      <c r="I133" s="1">
        <f>economy!BE173</f>
        <v>2992.6105695060864</v>
      </c>
      <c r="J133" s="1">
        <f>economy!BF173</f>
        <v>1064.1310880625672</v>
      </c>
      <c r="K133" s="1">
        <f>economy!BG173</f>
        <v>-4056.7416575686534</v>
      </c>
      <c r="L133" s="1">
        <f>economy!BH173</f>
        <v>10.360715258489135</v>
      </c>
      <c r="M133" s="1">
        <f>economy!BI173</f>
        <v>1.3179995270287765E-4</v>
      </c>
      <c r="N133" s="1">
        <f>economy!BJ173</f>
        <v>1.6575550952647604E-4</v>
      </c>
      <c r="O133" s="1">
        <f>economy!BK173</f>
        <v>-6.3275835032956991E-4</v>
      </c>
      <c r="P133" s="1">
        <f>economy!BL173</f>
        <v>31.102414067394125</v>
      </c>
      <c r="Q133" s="1">
        <f>economy!BM173</f>
        <v>15.008872995817304</v>
      </c>
      <c r="R133" s="1">
        <f>economy!BN173</f>
        <v>-21.015372595660018</v>
      </c>
      <c r="S133" s="1">
        <f>economy!BO173</f>
        <v>1669.1773372954863</v>
      </c>
      <c r="T133" s="1">
        <f>economy!BP173</f>
        <v>24.697655742825869</v>
      </c>
      <c r="U133" s="1">
        <f>economy!BQ173</f>
        <v>0</v>
      </c>
      <c r="V133" s="2">
        <v>0.05</v>
      </c>
      <c r="W133" s="2">
        <v>0.05</v>
      </c>
      <c r="X133" s="2">
        <v>0.05</v>
      </c>
      <c r="Y133" s="2">
        <v>4.9999999999999996E-2</v>
      </c>
      <c r="Z133" s="2">
        <v>3.1019392774722823E-3</v>
      </c>
      <c r="AA133" s="2">
        <v>2.3015370516554993E-2</v>
      </c>
      <c r="AB133" s="2">
        <v>8.2919222853542918E-2</v>
      </c>
      <c r="AC133" s="2">
        <v>604.01657393388405</v>
      </c>
      <c r="AD133" s="2">
        <v>989.31552080930464</v>
      </c>
      <c r="AE133" s="2">
        <v>-1593.3320947431885</v>
      </c>
      <c r="AF133" s="2">
        <v>11.368512939522263</v>
      </c>
      <c r="AG133" s="2">
        <v>3.0057190046610302E-5</v>
      </c>
      <c r="AH133" s="1">
        <v>1.7718297716411908E-4</v>
      </c>
      <c r="AI133" s="1">
        <v>1.4163247667187779E-4</v>
      </c>
      <c r="AJ133" s="1">
        <v>7.0938617619627689</v>
      </c>
      <c r="AK133" s="1">
        <v>16.043386711838018</v>
      </c>
      <c r="AL133" s="12">
        <v>4.6993524862431375</v>
      </c>
      <c r="AM133" s="2">
        <v>183.24847655925547</v>
      </c>
      <c r="AN133" s="2">
        <v>24.697653534069495</v>
      </c>
      <c r="AO133" s="2">
        <v>6.8551733532295875</v>
      </c>
      <c r="AP133" s="2">
        <v>0.1</v>
      </c>
      <c r="AQ133" s="2">
        <v>0.1</v>
      </c>
      <c r="AR133" s="2">
        <v>0.1</v>
      </c>
      <c r="AS133" s="2">
        <v>0.1</v>
      </c>
      <c r="AT133" s="2">
        <v>6.2039372955282109E-3</v>
      </c>
      <c r="AU133" s="2">
        <v>4.603097197524627E-2</v>
      </c>
      <c r="AV133" s="2">
        <v>0.16584096997521389</v>
      </c>
      <c r="AW133" s="2">
        <v>1144.3128357159783</v>
      </c>
      <c r="AX133" s="2">
        <v>1873.1892725444918</v>
      </c>
      <c r="AY133" s="2">
        <v>-3017.5021082604694</v>
      </c>
      <c r="AZ133" s="2">
        <v>24.000467443312903</v>
      </c>
      <c r="BA133" s="2">
        <v>1.2022986211387965E-4</v>
      </c>
      <c r="BB133" s="2">
        <v>7.0873440140633475E-4</v>
      </c>
      <c r="BC133" s="2">
        <v>5.6649666727229828E-4</v>
      </c>
      <c r="BD133" s="2">
        <v>28.372317759681888</v>
      </c>
      <c r="BE133" s="2">
        <v>64.129837320921524</v>
      </c>
      <c r="BF133" s="2">
        <v>18.786531132570698</v>
      </c>
      <c r="BG133" s="2">
        <v>386.85863992552612</v>
      </c>
      <c r="BH133" s="2">
        <v>52.139823282939716</v>
      </c>
      <c r="BI133" s="2">
        <v>14.471977248384368</v>
      </c>
      <c r="BJ133" s="2">
        <v>0.99</v>
      </c>
      <c r="BK133" s="2">
        <v>2.5000000000000001E-2</v>
      </c>
      <c r="BL133" s="2">
        <v>0</v>
      </c>
      <c r="BM133" s="2">
        <v>4438.1650550490876</v>
      </c>
      <c r="BN133" s="2">
        <v>6.5704996136251419E-6</v>
      </c>
      <c r="BO133" s="2">
        <v>4.7536969884865955E-3</v>
      </c>
      <c r="BP133" s="2">
        <v>1.7572690998909579E-2</v>
      </c>
      <c r="BQ133" s="2">
        <v>134.19404468140917</v>
      </c>
      <c r="BR133" s="2">
        <v>761.92474745583525</v>
      </c>
      <c r="BS133" s="2">
        <v>-896.11879213724455</v>
      </c>
      <c r="BT133" s="2">
        <v>2.2879262136136633</v>
      </c>
      <c r="BU133" s="2">
        <v>1.3009546063512607E-6</v>
      </c>
      <c r="BV133" s="2">
        <v>2.1508721436598325E-5</v>
      </c>
      <c r="BW133" s="2">
        <v>-3.0879946894315771E-5</v>
      </c>
      <c r="BX133" s="2">
        <v>0.30702709139000478</v>
      </c>
      <c r="BY133" s="2">
        <v>1.9478767130011303</v>
      </c>
      <c r="BZ133" s="2">
        <v>-1.0251268375213076</v>
      </c>
      <c r="CA133" s="2">
        <v>344729.78992047039</v>
      </c>
      <c r="CB133" s="2">
        <v>12.03235197339564</v>
      </c>
      <c r="CC133" s="2">
        <v>0</v>
      </c>
      <c r="CD133" s="2">
        <v>0.99</v>
      </c>
      <c r="CE133" s="2">
        <v>0.05</v>
      </c>
      <c r="CF133" s="2">
        <v>0</v>
      </c>
      <c r="CG133" s="2">
        <v>8776.7053067167926</v>
      </c>
      <c r="CH133" s="2">
        <v>1.2139332908636153E-5</v>
      </c>
      <c r="CI133" s="2">
        <v>8.55663553932637E-3</v>
      </c>
      <c r="CJ133" s="2">
        <v>3.2450166891826761E-2</v>
      </c>
      <c r="CK133" s="2">
        <v>134.2196220589712</v>
      </c>
      <c r="CL133" s="2">
        <v>1519.5939097144028</v>
      </c>
      <c r="CM133" s="2">
        <v>-1653.8135317733738</v>
      </c>
      <c r="CN133" s="2">
        <v>4.2265749806504518</v>
      </c>
      <c r="CO133" s="2">
        <v>2.4035731795696118E-6</v>
      </c>
      <c r="CP133" s="2">
        <v>7.8244754217977411E-5</v>
      </c>
      <c r="CQ133" s="2">
        <v>-1.0530133313074097E-4</v>
      </c>
      <c r="CR133" s="2">
        <v>0.56729277458663996</v>
      </c>
      <c r="CS133" s="2">
        <v>7.0857090898852446</v>
      </c>
      <c r="CT133" s="2">
        <v>-3.4949834480272517</v>
      </c>
      <c r="CU133" s="2">
        <v>344690.21175514098</v>
      </c>
      <c r="CV133" s="2">
        <v>24.697645244004363</v>
      </c>
      <c r="CW133" s="2">
        <v>0</v>
      </c>
    </row>
    <row r="134" spans="1:101" x14ac:dyDescent="0.3">
      <c r="A134" s="2">
        <f t="shared" si="1"/>
        <v>2128</v>
      </c>
      <c r="B134" s="17">
        <f>economy!AX174</f>
        <v>0.33374001009219051</v>
      </c>
      <c r="C134" s="17">
        <f>economy!AY174</f>
        <v>0.05</v>
      </c>
      <c r="D134" s="17">
        <f>economy!AZ174</f>
        <v>0</v>
      </c>
      <c r="E134" s="17">
        <f>economy!BA174</f>
        <v>4857.2803762291751</v>
      </c>
      <c r="F134" s="17">
        <f>economy!BB174</f>
        <v>1.9695284160920748E-3</v>
      </c>
      <c r="G134" s="17">
        <f>economy!BC174</f>
        <v>2.0667949039858885E-2</v>
      </c>
      <c r="H134" s="17">
        <f>economy!BD174</f>
        <v>7.9320047812918487E-2</v>
      </c>
      <c r="I134" s="1">
        <f>economy!BE174</f>
        <v>3009.3962995042498</v>
      </c>
      <c r="J134" s="1">
        <f>economy!BF174</f>
        <v>1073.5642353382664</v>
      </c>
      <c r="K134" s="1">
        <f>economy!BG174</f>
        <v>-4082.9605348425157</v>
      </c>
      <c r="L134" s="1">
        <f>economy!BH174</f>
        <v>10.330748164304229</v>
      </c>
      <c r="M134" s="1">
        <f>economy!BI174</f>
        <v>1.3107418247450562E-4</v>
      </c>
      <c r="N134" s="1">
        <f>economy!BJ174</f>
        <v>1.6396307864716852E-4</v>
      </c>
      <c r="O134" s="1">
        <f>economy!BK174</f>
        <v>-6.2916699850436753E-4</v>
      </c>
      <c r="P134" s="1">
        <f>economy!BL174</f>
        <v>31.181594889581891</v>
      </c>
      <c r="Q134" s="1">
        <f>economy!BM174</f>
        <v>14.998093800663835</v>
      </c>
      <c r="R134" s="1">
        <f>economy!BN174</f>
        <v>-21.090018525125465</v>
      </c>
      <c r="S134" s="1">
        <f>economy!BO174</f>
        <v>1750.563215257306</v>
      </c>
      <c r="T134" s="1">
        <f>economy!BP174</f>
        <v>24.992194785222786</v>
      </c>
      <c r="U134" s="1">
        <f>economy!BQ174</f>
        <v>0</v>
      </c>
      <c r="V134" s="2">
        <v>0.05</v>
      </c>
      <c r="W134" s="2">
        <v>0.05</v>
      </c>
      <c r="X134" s="2">
        <v>0.05</v>
      </c>
      <c r="Y134" s="2">
        <v>4.9999999999999996E-2</v>
      </c>
      <c r="Z134" s="2">
        <v>3.0500739990015333E-3</v>
      </c>
      <c r="AA134" s="2">
        <v>2.2696600587925535E-2</v>
      </c>
      <c r="AB134" s="2">
        <v>8.275013260780166E-2</v>
      </c>
      <c r="AC134" s="2">
        <v>600.64334559855968</v>
      </c>
      <c r="AD134" s="2">
        <v>999.30088889476372</v>
      </c>
      <c r="AE134" s="2">
        <v>-1599.9442344933232</v>
      </c>
      <c r="AF134" s="2">
        <v>11.344756269770794</v>
      </c>
      <c r="AG134" s="2">
        <v>2.9570444850076815E-5</v>
      </c>
      <c r="AH134" s="1">
        <v>1.7545243805447319E-4</v>
      </c>
      <c r="AI134" s="1">
        <v>1.4274288141714062E-4</v>
      </c>
      <c r="AJ134" s="1">
        <v>7.0354910371141619</v>
      </c>
      <c r="AK134" s="1">
        <v>16.048827834965461</v>
      </c>
      <c r="AL134" s="12">
        <v>4.7801631323009106</v>
      </c>
      <c r="AM134" s="2">
        <v>185.97509885800466</v>
      </c>
      <c r="AN134" s="2">
        <v>24.99219261012626</v>
      </c>
      <c r="AO134" s="2">
        <v>6.8548266403026981</v>
      </c>
      <c r="AP134" s="2">
        <v>0.1</v>
      </c>
      <c r="AQ134" s="2">
        <v>0.1</v>
      </c>
      <c r="AR134" s="2">
        <v>0.1</v>
      </c>
      <c r="AS134" s="2">
        <v>0.1</v>
      </c>
      <c r="AT134" s="2">
        <v>6.1002182665739878E-3</v>
      </c>
      <c r="AU134" s="2">
        <v>4.5393520246545804E-2</v>
      </c>
      <c r="AV134" s="2">
        <v>0.16550313037155148</v>
      </c>
      <c r="AW134" s="2">
        <v>1137.924287810639</v>
      </c>
      <c r="AX134" s="2">
        <v>1892.1048695403622</v>
      </c>
      <c r="AY134" s="2">
        <v>-3030.029157350998</v>
      </c>
      <c r="AZ134" s="2">
        <v>23.950362433575275</v>
      </c>
      <c r="BA134" s="2">
        <v>1.1828309904149547E-4</v>
      </c>
      <c r="BB134" s="2">
        <v>7.0181323689355981E-4</v>
      </c>
      <c r="BC134" s="2">
        <v>5.7093399115275322E-4</v>
      </c>
      <c r="BD134" s="2">
        <v>28.138970146041267</v>
      </c>
      <c r="BE134" s="2">
        <v>64.152089900035278</v>
      </c>
      <c r="BF134" s="2">
        <v>19.109377240115702</v>
      </c>
      <c r="BG134" s="2">
        <v>392.61484404272488</v>
      </c>
      <c r="BH134" s="2">
        <v>52.761632725317817</v>
      </c>
      <c r="BI134" s="2">
        <v>14.471244368494512</v>
      </c>
      <c r="BJ134" s="2">
        <v>0.99</v>
      </c>
      <c r="BK134" s="2">
        <v>2.5000000000000001E-2</v>
      </c>
      <c r="BL134" s="2">
        <v>0</v>
      </c>
      <c r="BM134" s="2">
        <v>4457.7506188684611</v>
      </c>
      <c r="BN134" s="2">
        <v>6.4271727500764317E-6</v>
      </c>
      <c r="BO134" s="2">
        <v>4.6631971807523445E-3</v>
      </c>
      <c r="BP134" s="2">
        <v>1.7440902594152222E-2</v>
      </c>
      <c r="BQ134" s="2">
        <v>133.31245894694277</v>
      </c>
      <c r="BR134" s="2">
        <v>764.03992478879491</v>
      </c>
      <c r="BS134" s="2">
        <v>-897.35238373573793</v>
      </c>
      <c r="BT134" s="2">
        <v>2.2711546425545186</v>
      </c>
      <c r="BU134" s="2">
        <v>1.2725760736601775E-6</v>
      </c>
      <c r="BV134" s="2">
        <v>2.1141445109104068E-5</v>
      </c>
      <c r="BW134" s="2">
        <v>-3.041850832987056E-5</v>
      </c>
      <c r="BX134" s="2">
        <v>0.30277419287011104</v>
      </c>
      <c r="BY134" s="2">
        <v>1.9341982056993396</v>
      </c>
      <c r="BZ134" s="2">
        <v>-1.0190130161643924</v>
      </c>
      <c r="CA134" s="2">
        <v>349833.9290945984</v>
      </c>
      <c r="CB134" s="2">
        <v>12.175952219696285</v>
      </c>
      <c r="CC134" s="2">
        <v>0</v>
      </c>
      <c r="CD134" s="2">
        <v>0.99</v>
      </c>
      <c r="CE134" s="2">
        <v>0.05</v>
      </c>
      <c r="CF134" s="2">
        <v>0</v>
      </c>
      <c r="CG134" s="2">
        <v>8817.9486068669248</v>
      </c>
      <c r="CH134" s="2">
        <v>1.1868817069448339E-5</v>
      </c>
      <c r="CI134" s="2">
        <v>8.3903759200543594E-3</v>
      </c>
      <c r="CJ134" s="2">
        <v>3.2200745138413277E-2</v>
      </c>
      <c r="CK134" s="2">
        <v>133.32257700369502</v>
      </c>
      <c r="CL134" s="2">
        <v>1523.0963375485098</v>
      </c>
      <c r="CM134" s="2">
        <v>-1656.4189145522053</v>
      </c>
      <c r="CN134" s="2">
        <v>4.1938763157830063</v>
      </c>
      <c r="CO134" s="2">
        <v>2.350011692868908E-6</v>
      </c>
      <c r="CP134" s="2">
        <v>7.6863918392560784E-5</v>
      </c>
      <c r="CQ134" s="2">
        <v>-1.0368879874690462E-4</v>
      </c>
      <c r="CR134" s="2">
        <v>0.55914174976754083</v>
      </c>
      <c r="CS134" s="2">
        <v>7.031699538427655</v>
      </c>
      <c r="CT134" s="2">
        <v>-3.4734080273777446</v>
      </c>
      <c r="CU134" s="2">
        <v>349818.98603128089</v>
      </c>
      <c r="CV134" s="2">
        <v>24.992183638393143</v>
      </c>
      <c r="CW134" s="2">
        <v>0</v>
      </c>
    </row>
    <row r="135" spans="1:101" x14ac:dyDescent="0.3">
      <c r="A135" s="2">
        <f t="shared" si="1"/>
        <v>2129</v>
      </c>
      <c r="B135" s="17">
        <f>economy!AX175</f>
        <v>0.34151166660398896</v>
      </c>
      <c r="C135" s="17">
        <f>economy!AY175</f>
        <v>0.05</v>
      </c>
      <c r="D135" s="17">
        <f>economy!AZ175</f>
        <v>0</v>
      </c>
      <c r="E135" s="17">
        <f>economy!BA175</f>
        <v>4869.7381534251717</v>
      </c>
      <c r="F135" s="17">
        <f>economy!BB175</f>
        <v>1.9136708459076186E-3</v>
      </c>
      <c r="G135" s="17">
        <f>economy!BC175</f>
        <v>2.0364009482423853E-2</v>
      </c>
      <c r="H135" s="17">
        <f>economy!BD175</f>
        <v>7.9089629375058201E-2</v>
      </c>
      <c r="I135" s="1">
        <f>economy!BE175</f>
        <v>3025.9657079015155</v>
      </c>
      <c r="J135" s="1">
        <f>economy!BF175</f>
        <v>1082.7336101350547</v>
      </c>
      <c r="K135" s="1">
        <f>economy!BG175</f>
        <v>-4108.6993180365707</v>
      </c>
      <c r="L135" s="1">
        <f>economy!BH175</f>
        <v>10.300227318038601</v>
      </c>
      <c r="M135" s="1">
        <f>economy!BI175</f>
        <v>1.303419703728276E-4</v>
      </c>
      <c r="N135" s="1">
        <f>economy!BJ175</f>
        <v>1.6217080660421371E-4</v>
      </c>
      <c r="O135" s="1">
        <f>economy!BK175</f>
        <v>-6.2551694746840658E-4</v>
      </c>
      <c r="P135" s="1">
        <f>economy!BL175</f>
        <v>31.255952525792786</v>
      </c>
      <c r="Q135" s="1">
        <f>economy!BM175</f>
        <v>14.984020932633051</v>
      </c>
      <c r="R135" s="1">
        <f>economy!BN175</f>
        <v>-21.160268478623422</v>
      </c>
      <c r="S135" s="1">
        <f>economy!BO175</f>
        <v>1838.1676270534094</v>
      </c>
      <c r="T135" s="1">
        <f>economy!BP175</f>
        <v>25.290273329838882</v>
      </c>
      <c r="U135" s="1">
        <f>economy!BQ175</f>
        <v>0</v>
      </c>
      <c r="V135" s="2">
        <v>0.05</v>
      </c>
      <c r="W135" s="2">
        <v>0.05</v>
      </c>
      <c r="X135" s="2">
        <v>0.05</v>
      </c>
      <c r="Y135" s="2">
        <v>5.000000000000001E-2</v>
      </c>
      <c r="Z135" s="2">
        <v>2.9989592198899425E-3</v>
      </c>
      <c r="AA135" s="2">
        <v>2.2381369585014153E-2</v>
      </c>
      <c r="AB135" s="2">
        <v>8.2578156696487715E-2</v>
      </c>
      <c r="AC135" s="2">
        <v>597.23000513936199</v>
      </c>
      <c r="AD135" s="2">
        <v>1009.0163861961274</v>
      </c>
      <c r="AE135" s="2">
        <v>-1606.2463913354893</v>
      </c>
      <c r="AF135" s="2">
        <v>11.320618123851352</v>
      </c>
      <c r="AG135" s="2">
        <v>2.9090216558643144E-5</v>
      </c>
      <c r="AH135" s="1">
        <v>1.7372112540004186E-4</v>
      </c>
      <c r="AI135" s="1">
        <v>1.4386637062590928E-4</v>
      </c>
      <c r="AJ135" s="1">
        <v>6.9767101899282213</v>
      </c>
      <c r="AK135" s="1">
        <v>16.051003926906397</v>
      </c>
      <c r="AL135" s="12">
        <v>4.8620554261571032</v>
      </c>
      <c r="AM135" s="2">
        <v>188.74244852630579</v>
      </c>
      <c r="AN135" s="2">
        <v>25.290271180346529</v>
      </c>
      <c r="AO135" s="2">
        <v>6.854487056098729</v>
      </c>
      <c r="AP135" s="2">
        <v>0.1</v>
      </c>
      <c r="AQ135" s="2">
        <v>0.1</v>
      </c>
      <c r="AR135" s="2">
        <v>0.1</v>
      </c>
      <c r="AS135" s="2">
        <v>0.1</v>
      </c>
      <c r="AT135" s="2">
        <v>5.9980001314358733E-3</v>
      </c>
      <c r="AU135" s="2">
        <v>4.476314623011194E-2</v>
      </c>
      <c r="AV135" s="2">
        <v>0.16515952556522806</v>
      </c>
      <c r="AW135" s="2">
        <v>1131.459697826986</v>
      </c>
      <c r="AX135" s="2">
        <v>1910.5097645825633</v>
      </c>
      <c r="AY135" s="2">
        <v>-3041.9694624095514</v>
      </c>
      <c r="AZ135" s="2">
        <v>23.899453067285005</v>
      </c>
      <c r="BA135" s="2">
        <v>1.16362402071047E-4</v>
      </c>
      <c r="BB135" s="2">
        <v>6.9488899856040044E-4</v>
      </c>
      <c r="BC135" s="2">
        <v>5.7542362281143983E-4</v>
      </c>
      <c r="BD135" s="2">
        <v>27.903981126946924</v>
      </c>
      <c r="BE135" s="2">
        <v>64.161295877799063</v>
      </c>
      <c r="BF135" s="2">
        <v>19.436540314276169</v>
      </c>
      <c r="BG135" s="2">
        <v>398.4570280688485</v>
      </c>
      <c r="BH135" s="2">
        <v>53.39091435715028</v>
      </c>
      <c r="BI135" s="2">
        <v>14.470526592694874</v>
      </c>
      <c r="BJ135" s="2">
        <v>0.99</v>
      </c>
      <c r="BK135" s="2">
        <v>2.5000000000000001E-2</v>
      </c>
      <c r="BL135" s="2">
        <v>0</v>
      </c>
      <c r="BM135" s="2">
        <v>4477.6955660920848</v>
      </c>
      <c r="BN135" s="2">
        <v>6.2847684966061304E-6</v>
      </c>
      <c r="BO135" s="2">
        <v>4.5731103223356417E-3</v>
      </c>
      <c r="BP135" s="2">
        <v>1.73057380119611E-2</v>
      </c>
      <c r="BQ135" s="2">
        <v>132.41632222478884</v>
      </c>
      <c r="BR135" s="2">
        <v>766.05813691659171</v>
      </c>
      <c r="BS135" s="2">
        <v>-898.47445914138029</v>
      </c>
      <c r="BT135" s="2">
        <v>2.2537915403775877</v>
      </c>
      <c r="BU135" s="2">
        <v>1.2443802124965084E-6</v>
      </c>
      <c r="BV135" s="2">
        <v>2.0774217809652931E-5</v>
      </c>
      <c r="BW135" s="2">
        <v>-2.9948856813863537E-5</v>
      </c>
      <c r="BX135" s="2">
        <v>0.29843973412631991</v>
      </c>
      <c r="BY135" s="2">
        <v>1.9198011061621507</v>
      </c>
      <c r="BZ135" s="2">
        <v>-1.0124870676290858</v>
      </c>
      <c r="CA135" s="2">
        <v>355025.58704886615</v>
      </c>
      <c r="CB135" s="2">
        <v>12.320889840388219</v>
      </c>
      <c r="CC135" s="2">
        <v>0</v>
      </c>
      <c r="CD135" s="2">
        <v>0.99</v>
      </c>
      <c r="CE135" s="2">
        <v>0.05</v>
      </c>
      <c r="CF135" s="2">
        <v>0</v>
      </c>
      <c r="CG135" s="2">
        <v>8858.7781148855229</v>
      </c>
      <c r="CH135" s="2">
        <v>1.1603484853643785E-5</v>
      </c>
      <c r="CI135" s="2">
        <v>8.2267460770878136E-3</v>
      </c>
      <c r="CJ135" s="2">
        <v>3.1950908303634964E-2</v>
      </c>
      <c r="CK135" s="2">
        <v>132.42073215281005</v>
      </c>
      <c r="CL135" s="2">
        <v>1526.3293690706746</v>
      </c>
      <c r="CM135" s="2">
        <v>-1658.7501012234843</v>
      </c>
      <c r="CN135" s="2">
        <v>4.1611311961886939</v>
      </c>
      <c r="CO135" s="2">
        <v>2.2974765369353942E-6</v>
      </c>
      <c r="CP135" s="2">
        <v>7.5499525669190173E-5</v>
      </c>
      <c r="CQ135" s="2">
        <v>-1.0208605414272899E-4</v>
      </c>
      <c r="CR135" s="2">
        <v>0.55102326878907537</v>
      </c>
      <c r="CS135" s="2">
        <v>6.9766590343398907</v>
      </c>
      <c r="CT135" s="2">
        <v>-3.4511383964410975</v>
      </c>
      <c r="CU135" s="2">
        <v>355024.36864328512</v>
      </c>
      <c r="CV135" s="2">
        <v>25.29026152744521</v>
      </c>
      <c r="CW135" s="2">
        <v>0</v>
      </c>
    </row>
    <row r="136" spans="1:101" x14ac:dyDescent="0.3">
      <c r="A136" s="2">
        <f t="shared" ref="A136:A199" si="2">1+A135</f>
        <v>2130</v>
      </c>
      <c r="B136" s="17">
        <f>economy!AX176</f>
        <v>0.34969947355226105</v>
      </c>
      <c r="C136" s="17">
        <f>economy!AY176</f>
        <v>0.05</v>
      </c>
      <c r="D136" s="17">
        <f>economy!AZ176</f>
        <v>0</v>
      </c>
      <c r="E136" s="17">
        <f>economy!BA176</f>
        <v>4881.7936001655935</v>
      </c>
      <c r="F136" s="17">
        <f>economy!BB176</f>
        <v>1.8579900096684508E-3</v>
      </c>
      <c r="G136" s="17">
        <f>economy!BC176</f>
        <v>2.0063220283538647E-2</v>
      </c>
      <c r="H136" s="17">
        <f>economy!BD176</f>
        <v>7.8854697320984629E-2</v>
      </c>
      <c r="I136" s="1">
        <f>economy!BE176</f>
        <v>3042.3002438729404</v>
      </c>
      <c r="J136" s="1">
        <f>economy!BF176</f>
        <v>1091.6404546717495</v>
      </c>
      <c r="K136" s="1">
        <f>economy!BG176</f>
        <v>-4133.9406985446894</v>
      </c>
      <c r="L136" s="1">
        <f>economy!BH176</f>
        <v>10.269132147955002</v>
      </c>
      <c r="M136" s="1">
        <f>economy!BI176</f>
        <v>1.2960241296168076E-4</v>
      </c>
      <c r="N136" s="1">
        <f>economy!BJ176</f>
        <v>1.6037892202080685E-4</v>
      </c>
      <c r="O136" s="1">
        <f>economy!BK176</f>
        <v>-6.2180632895841013E-4</v>
      </c>
      <c r="P136" s="1">
        <f>economy!BL176</f>
        <v>31.325221993794603</v>
      </c>
      <c r="Q136" s="1">
        <f>economy!BM176</f>
        <v>14.966661468358554</v>
      </c>
      <c r="R136" s="1">
        <f>economy!BN176</f>
        <v>-21.225991662582416</v>
      </c>
      <c r="S136" s="1">
        <f>economy!BO176</f>
        <v>1932.7930114216704</v>
      </c>
      <c r="T136" s="1">
        <f>economy!BP176</f>
        <v>25.591933904001841</v>
      </c>
      <c r="U136" s="1">
        <f>economy!BQ176</f>
        <v>0</v>
      </c>
      <c r="V136" s="2">
        <v>0.05</v>
      </c>
      <c r="W136" s="2">
        <v>0.05</v>
      </c>
      <c r="X136" s="2">
        <v>0.05</v>
      </c>
      <c r="Y136" s="2">
        <v>4.9999999999999996E-2</v>
      </c>
      <c r="Z136" s="2">
        <v>2.9485894425901535E-3</v>
      </c>
      <c r="AA136" s="2">
        <v>2.2069676403422656E-2</v>
      </c>
      <c r="AB136" s="2">
        <v>8.2403402638773049E-2</v>
      </c>
      <c r="AC136" s="2">
        <v>593.77804797041199</v>
      </c>
      <c r="AD136" s="2">
        <v>1018.4609454718731</v>
      </c>
      <c r="AE136" s="2">
        <v>-1612.2389934422847</v>
      </c>
      <c r="AF136" s="2">
        <v>11.296113054243602</v>
      </c>
      <c r="AG136" s="2">
        <v>2.8616476455806129E-5</v>
      </c>
      <c r="AH136" s="1">
        <v>1.719897023790475E-4</v>
      </c>
      <c r="AI136" s="1">
        <v>1.4500194974295568E-4</v>
      </c>
      <c r="AJ136" s="1">
        <v>6.9175511069641891</v>
      </c>
      <c r="AK136" s="1">
        <v>16.049958977638411</v>
      </c>
      <c r="AL136" s="12">
        <v>4.9450027200919733</v>
      </c>
      <c r="AM136" s="2">
        <v>191.55113443532966</v>
      </c>
      <c r="AN136" s="2">
        <v>25.59193177044444</v>
      </c>
      <c r="AO136" s="2">
        <v>6.8541544963632823</v>
      </c>
      <c r="AP136" s="2">
        <v>0.1</v>
      </c>
      <c r="AQ136" s="2">
        <v>0.1</v>
      </c>
      <c r="AR136" s="2">
        <v>0.1</v>
      </c>
      <c r="AS136" s="2">
        <v>0.1</v>
      </c>
      <c r="AT136" s="2">
        <v>5.8972718703459472E-3</v>
      </c>
      <c r="AU136" s="2">
        <v>4.4139847519903672E-2</v>
      </c>
      <c r="AV136" s="2">
        <v>0.16481037000206916</v>
      </c>
      <c r="AW136" s="2">
        <v>1124.9218992509259</v>
      </c>
      <c r="AX136" s="2">
        <v>1928.4019304354385</v>
      </c>
      <c r="AY136" s="2">
        <v>-3053.3238296863642</v>
      </c>
      <c r="AZ136" s="2">
        <v>23.847769979158379</v>
      </c>
      <c r="BA136" s="2">
        <v>1.1446765585564161E-4</v>
      </c>
      <c r="BB136" s="2">
        <v>6.8796433649003885E-4</v>
      </c>
      <c r="BC136" s="2">
        <v>5.7996159401948978E-4</v>
      </c>
      <c r="BD136" s="2">
        <v>27.667478116481234</v>
      </c>
      <c r="BE136" s="2">
        <v>64.157630490477047</v>
      </c>
      <c r="BF136" s="2">
        <v>19.767914101848671</v>
      </c>
      <c r="BG136" s="2">
        <v>404.38647739941177</v>
      </c>
      <c r="BH136" s="2">
        <v>54.027757953637874</v>
      </c>
      <c r="BI136" s="2">
        <v>14.46982370032843</v>
      </c>
      <c r="BJ136" s="2">
        <v>0.99</v>
      </c>
      <c r="BK136" s="2">
        <v>2.5000000000000001E-2</v>
      </c>
      <c r="BL136" s="2">
        <v>0</v>
      </c>
      <c r="BM136" s="2">
        <v>4497.7849020773601</v>
      </c>
      <c r="BN136" s="2">
        <v>6.1431414770897034E-6</v>
      </c>
      <c r="BO136" s="2">
        <v>4.4830994367291857E-3</v>
      </c>
      <c r="BP136" s="2">
        <v>1.7168287392547773E-2</v>
      </c>
      <c r="BQ136" s="2">
        <v>131.51043176686264</v>
      </c>
      <c r="BR136" s="2">
        <v>767.9680751728323</v>
      </c>
      <c r="BS136" s="2">
        <v>-899.47850693969485</v>
      </c>
      <c r="BT136" s="2">
        <v>2.2357847565572277</v>
      </c>
      <c r="BU136" s="2">
        <v>1.2163382386450405E-6</v>
      </c>
      <c r="BV136" s="2">
        <v>2.0405679127685778E-5</v>
      </c>
      <c r="BW136" s="2">
        <v>-2.9475009199311477E-5</v>
      </c>
      <c r="BX136" s="2">
        <v>0.29402993093173629</v>
      </c>
      <c r="BY136" s="2">
        <v>1.9046013576733711</v>
      </c>
      <c r="BZ136" s="2">
        <v>-1.0055201673333121</v>
      </c>
      <c r="CA136" s="2">
        <v>360308.63317187689</v>
      </c>
      <c r="CB136" s="2">
        <v>12.46785169563643</v>
      </c>
      <c r="CC136" s="2">
        <v>0</v>
      </c>
      <c r="CD136" s="2">
        <v>0.99</v>
      </c>
      <c r="CE136" s="2">
        <v>0.05</v>
      </c>
      <c r="CF136" s="2">
        <v>0</v>
      </c>
      <c r="CG136" s="2">
        <v>8899.1956867503304</v>
      </c>
      <c r="CH136" s="2">
        <v>1.1343269788853563E-5</v>
      </c>
      <c r="CI136" s="2">
        <v>8.065726389468739E-3</v>
      </c>
      <c r="CJ136" s="2">
        <v>3.1700727460151228E-2</v>
      </c>
      <c r="CK136" s="2">
        <v>131.51437593621571</v>
      </c>
      <c r="CL136" s="2">
        <v>1529.2949188428413</v>
      </c>
      <c r="CM136" s="2">
        <v>-1660.8092947790569</v>
      </c>
      <c r="CN136" s="2">
        <v>4.1283487218845627</v>
      </c>
      <c r="CO136" s="2">
        <v>2.2459545512160554E-6</v>
      </c>
      <c r="CP136" s="2">
        <v>7.4151669675710151E-5</v>
      </c>
      <c r="CQ136" s="2">
        <v>-1.004936121502786E-4</v>
      </c>
      <c r="CR136" s="2">
        <v>0.5429403162874239</v>
      </c>
      <c r="CS136" s="2">
        <v>6.9206350734854709</v>
      </c>
      <c r="CT136" s="2">
        <v>-3.4281999646975607</v>
      </c>
      <c r="CU136" s="2">
        <v>360307.50486794038</v>
      </c>
      <c r="CV136" s="2">
        <v>25.591921437323165</v>
      </c>
      <c r="CW136" s="2">
        <v>0</v>
      </c>
    </row>
    <row r="137" spans="1:101" x14ac:dyDescent="0.3">
      <c r="A137" s="2">
        <f t="shared" si="2"/>
        <v>2131</v>
      </c>
      <c r="B137" s="17">
        <f>economy!AX177</f>
        <v>0.35835338334265227</v>
      </c>
      <c r="C137" s="17">
        <f>economy!AY177</f>
        <v>0.05</v>
      </c>
      <c r="D137" s="17">
        <f>economy!AZ177</f>
        <v>0</v>
      </c>
      <c r="E137" s="17">
        <f>economy!BA177</f>
        <v>4893.426726384022</v>
      </c>
      <c r="F137" s="17">
        <f>economy!BB177</f>
        <v>1.8024005935565767E-3</v>
      </c>
      <c r="G137" s="17">
        <f>economy!BC177</f>
        <v>1.9765510632041787E-2</v>
      </c>
      <c r="H137" s="17">
        <f>economy!BD177</f>
        <v>7.8615043384434993E-2</v>
      </c>
      <c r="I137" s="1">
        <f>economy!BE177</f>
        <v>3058.3778742421964</v>
      </c>
      <c r="J137" s="1">
        <f>economy!BF177</f>
        <v>1100.2865520323617</v>
      </c>
      <c r="K137" s="1">
        <f>economy!BG177</f>
        <v>-4158.6644262745576</v>
      </c>
      <c r="L137" s="1">
        <f>economy!BH177</f>
        <v>10.237435366594193</v>
      </c>
      <c r="M137" s="1">
        <f>economy!BI177</f>
        <v>1.2885440537799549E-4</v>
      </c>
      <c r="N137" s="1">
        <f>economy!BJ177</f>
        <v>1.5858756526588219E-4</v>
      </c>
      <c r="O137" s="1">
        <f>economy!BK177</f>
        <v>-6.1803250463365964E-4</v>
      </c>
      <c r="P137" s="1">
        <f>economy!BL177</f>
        <v>31.389083255454025</v>
      </c>
      <c r="Q137" s="1">
        <f>economy!BM177</f>
        <v>14.946015798476642</v>
      </c>
      <c r="R137" s="1">
        <f>economy!BN177</f>
        <v>-21.287029137670153</v>
      </c>
      <c r="S137" s="1">
        <f>economy!BO177</f>
        <v>2035.4074524197042</v>
      </c>
      <c r="T137" s="1">
        <f>economy!BP177</f>
        <v>25.897219548677715</v>
      </c>
      <c r="U137" s="1">
        <f>economy!BQ177</f>
        <v>0</v>
      </c>
      <c r="V137" s="2">
        <v>0.05</v>
      </c>
      <c r="W137" s="2">
        <v>0.05</v>
      </c>
      <c r="X137" s="2">
        <v>0.05</v>
      </c>
      <c r="Y137" s="2">
        <v>4.9999999999999996E-2</v>
      </c>
      <c r="Z137" s="2">
        <v>2.8989590044054604E-3</v>
      </c>
      <c r="AA137" s="2">
        <v>2.1761518457150519E-2</v>
      </c>
      <c r="AB137" s="2">
        <v>8.2225977101561154E-2</v>
      </c>
      <c r="AC137" s="2">
        <v>590.28895757475323</v>
      </c>
      <c r="AD137" s="2">
        <v>1027.6337118339607</v>
      </c>
      <c r="AE137" s="2">
        <v>-1617.9226694087138</v>
      </c>
      <c r="AF137" s="2">
        <v>11.271255497224331</v>
      </c>
      <c r="AG137" s="2">
        <v>2.8149193713132257E-5</v>
      </c>
      <c r="AH137" s="1">
        <v>1.7025881601541494E-4</v>
      </c>
      <c r="AI137" s="1">
        <v>1.4614863998496576E-4</v>
      </c>
      <c r="AJ137" s="1">
        <v>6.8580451195044532</v>
      </c>
      <c r="AK137" s="1">
        <v>16.045738679528188</v>
      </c>
      <c r="AL137" s="12">
        <v>5.0289775877711174</v>
      </c>
      <c r="AM137" s="2">
        <v>194.4017745696946</v>
      </c>
      <c r="AN137" s="2">
        <v>25.897217419404761</v>
      </c>
      <c r="AO137" s="2">
        <v>6.8538288595237224</v>
      </c>
      <c r="AP137" s="2">
        <v>0.1</v>
      </c>
      <c r="AQ137" s="2">
        <v>0.1</v>
      </c>
      <c r="AR137" s="2">
        <v>0.1</v>
      </c>
      <c r="AS137" s="2">
        <v>0.1</v>
      </c>
      <c r="AT137" s="2">
        <v>5.7980221347855489E-3</v>
      </c>
      <c r="AU137" s="2">
        <v>4.352361875628008E-2</v>
      </c>
      <c r="AV137" s="2">
        <v>0.16445587642718915</v>
      </c>
      <c r="AW137" s="2">
        <v>1118.3137029769484</v>
      </c>
      <c r="AX137" s="2">
        <v>1945.7797413640692</v>
      </c>
      <c r="AY137" s="2">
        <v>-3064.0934443410188</v>
      </c>
      <c r="AZ137" s="2">
        <v>23.795343559051929</v>
      </c>
      <c r="BA137" s="2">
        <v>1.1259873662816466E-4</v>
      </c>
      <c r="BB137" s="2">
        <v>6.8104183616140017E-4</v>
      </c>
      <c r="BC137" s="2">
        <v>5.8454399940029243E-4</v>
      </c>
      <c r="BD137" s="2">
        <v>27.429586312168411</v>
      </c>
      <c r="BE137" s="2">
        <v>64.141275777785694</v>
      </c>
      <c r="BF137" s="2">
        <v>20.103389245814256</v>
      </c>
      <c r="BG137" s="2">
        <v>410.40449666948456</v>
      </c>
      <c r="BH137" s="2">
        <v>54.672254373651938</v>
      </c>
      <c r="BI137" s="2">
        <v>14.469135476339781</v>
      </c>
      <c r="BJ137" s="2">
        <v>0.99</v>
      </c>
      <c r="BK137" s="2">
        <v>2.5000000000000001E-2</v>
      </c>
      <c r="BL137" s="2">
        <v>0</v>
      </c>
      <c r="BM137" s="2">
        <v>4517.6667257373392</v>
      </c>
      <c r="BN137" s="2">
        <v>6.0042741490429348E-6</v>
      </c>
      <c r="BO137" s="2">
        <v>4.3945432124273404E-3</v>
      </c>
      <c r="BP137" s="2">
        <v>1.7030702216353916E-2</v>
      </c>
      <c r="BQ137" s="2">
        <v>130.60026919993044</v>
      </c>
      <c r="BR137" s="2">
        <v>769.73602832460188</v>
      </c>
      <c r="BS137" s="2">
        <v>-900.33629752453248</v>
      </c>
      <c r="BT137" s="2">
        <v>2.2177641848059051</v>
      </c>
      <c r="BU137" s="2">
        <v>1.1888426763796954E-6</v>
      </c>
      <c r="BV137" s="2">
        <v>2.0041515057547583E-5</v>
      </c>
      <c r="BW137" s="2">
        <v>-2.9004481798212219E-5</v>
      </c>
      <c r="BX137" s="2">
        <v>0.28964147788696493</v>
      </c>
      <c r="BY137" s="2">
        <v>1.8891295794958336</v>
      </c>
      <c r="BZ137" s="2">
        <v>-0.99836679746533075</v>
      </c>
      <c r="CA137" s="2">
        <v>365670.60205067694</v>
      </c>
      <c r="CB137" s="2">
        <v>12.616579685314528</v>
      </c>
      <c r="CC137" s="2">
        <v>0</v>
      </c>
      <c r="CD137" s="2">
        <v>0.99</v>
      </c>
      <c r="CE137" s="2">
        <v>0.05</v>
      </c>
      <c r="CF137" s="2">
        <v>0</v>
      </c>
      <c r="CG137" s="2">
        <v>8939.2032551621287</v>
      </c>
      <c r="CH137" s="2">
        <v>1.1088105003187011E-5</v>
      </c>
      <c r="CI137" s="2">
        <v>7.9072965625688156E-3</v>
      </c>
      <c r="CJ137" s="2">
        <v>3.1450272373491184E-2</v>
      </c>
      <c r="CK137" s="2">
        <v>130.6037924288164</v>
      </c>
      <c r="CL137" s="2">
        <v>1531.9950280676931</v>
      </c>
      <c r="CM137" s="2">
        <v>-1662.5988204965092</v>
      </c>
      <c r="CN137" s="2">
        <v>4.0955378241137588</v>
      </c>
      <c r="CO137" s="2">
        <v>2.1954324960237719E-6</v>
      </c>
      <c r="CP137" s="2">
        <v>7.2820431732846912E-5</v>
      </c>
      <c r="CQ137" s="2">
        <v>-9.8911963236678302E-5</v>
      </c>
      <c r="CR137" s="2">
        <v>0.53489576732635802</v>
      </c>
      <c r="CS137" s="2">
        <v>6.863674885919945</v>
      </c>
      <c r="CT137" s="2">
        <v>-3.4046181778351876</v>
      </c>
      <c r="CU137" s="2">
        <v>365669.55712515605</v>
      </c>
      <c r="CV137" s="2">
        <v>25.897206407440319</v>
      </c>
      <c r="CW137" s="2">
        <v>0</v>
      </c>
    </row>
    <row r="138" spans="1:101" x14ac:dyDescent="0.3">
      <c r="A138" s="2">
        <f t="shared" si="2"/>
        <v>2132</v>
      </c>
      <c r="B138" s="17">
        <f>economy!AX178</f>
        <v>0.36753391976542038</v>
      </c>
      <c r="C138" s="17">
        <f>economy!AY178</f>
        <v>0.05</v>
      </c>
      <c r="D138" s="17">
        <f>economy!AZ178</f>
        <v>0</v>
      </c>
      <c r="E138" s="17">
        <f>economy!BA178</f>
        <v>4904.6129655500263</v>
      </c>
      <c r="F138" s="17">
        <f>economy!BB178</f>
        <v>1.7468009212691798E-3</v>
      </c>
      <c r="G138" s="17">
        <f>economy!BC178</f>
        <v>1.9470795738176554E-2</v>
      </c>
      <c r="H138" s="17">
        <f>economy!BD178</f>
        <v>7.8370393718223852E-2</v>
      </c>
      <c r="I138" s="1">
        <f>economy!BE178</f>
        <v>3074.1721266998215</v>
      </c>
      <c r="J138" s="1">
        <f>economy!BF178</f>
        <v>1108.6743172565416</v>
      </c>
      <c r="K138" s="1">
        <f>economy!BG178</f>
        <v>-4182.8464439563641</v>
      </c>
      <c r="L138" s="1">
        <f>economy!BH178</f>
        <v>10.205101152397674</v>
      </c>
      <c r="M138" s="1">
        <f>economy!BI178</f>
        <v>1.2809658658292713E-4</v>
      </c>
      <c r="N138" s="1">
        <f>economy!BJ178</f>
        <v>1.5679676871398616E-4</v>
      </c>
      <c r="O138" s="1">
        <f>economy!BK178</f>
        <v>-6.141918611549421E-4</v>
      </c>
      <c r="P138" s="1">
        <f>economy!BL178</f>
        <v>31.447145909795747</v>
      </c>
      <c r="Q138" s="1">
        <f>economy!BM178</f>
        <v>14.922075336364625</v>
      </c>
      <c r="R138" s="1">
        <f>economy!BN178</f>
        <v>-21.343185532760803</v>
      </c>
      <c r="S138" s="1">
        <f>economy!BO178</f>
        <v>2147.1942122735718</v>
      </c>
      <c r="T138" s="1">
        <f>economy!BP178</f>
        <v>26.206173824700056</v>
      </c>
      <c r="U138" s="1">
        <f>economy!BQ178</f>
        <v>0</v>
      </c>
      <c r="V138" s="2">
        <v>0.05</v>
      </c>
      <c r="W138" s="2">
        <v>0.05</v>
      </c>
      <c r="X138" s="2">
        <v>0.05</v>
      </c>
      <c r="Y138" s="2">
        <v>5.000000000000001E-2</v>
      </c>
      <c r="Z138" s="2">
        <v>2.8500620851359877E-3</v>
      </c>
      <c r="AA138" s="2">
        <v>2.1456891716166101E-2</v>
      </c>
      <c r="AB138" s="2">
        <v>8.2045985827874104E-2</v>
      </c>
      <c r="AC138" s="2">
        <v>586.76420487474218</v>
      </c>
      <c r="AD138" s="2">
        <v>1036.5340381708825</v>
      </c>
      <c r="AE138" s="2">
        <v>-1623.2982430456257</v>
      </c>
      <c r="AF138" s="2">
        <v>11.246059763060694</v>
      </c>
      <c r="AG138" s="2">
        <v>2.7688335462446907E-5</v>
      </c>
      <c r="AH138" s="1">
        <v>1.6852909694973329E-4</v>
      </c>
      <c r="AI138" s="1">
        <v>1.4730547923196924E-4</v>
      </c>
      <c r="AJ138" s="1">
        <v>6.7982229882080203</v>
      </c>
      <c r="AK138" s="1">
        <v>16.038390325966954</v>
      </c>
      <c r="AL138" s="12">
        <v>5.1139518822780152</v>
      </c>
      <c r="AM138" s="2">
        <v>197.29499616363799</v>
      </c>
      <c r="AN138" s="2">
        <v>26.206171685593361</v>
      </c>
      <c r="AO138" s="2">
        <v>6.8535100465816976</v>
      </c>
      <c r="AP138" s="2">
        <v>0.1</v>
      </c>
      <c r="AQ138" s="2">
        <v>0.1</v>
      </c>
      <c r="AR138" s="2">
        <v>0.1</v>
      </c>
      <c r="AS138" s="2">
        <v>0.1</v>
      </c>
      <c r="AT138" s="2">
        <v>5.700239262765275E-3</v>
      </c>
      <c r="AU138" s="2">
        <v>4.2914451701210679E-2</v>
      </c>
      <c r="AV138" s="2">
        <v>0.1640962557430761</v>
      </c>
      <c r="AW138" s="2">
        <v>1111.6378961145529</v>
      </c>
      <c r="AX138" s="2">
        <v>1962.6419644958989</v>
      </c>
      <c r="AY138" s="2">
        <v>-3074.2798606104507</v>
      </c>
      <c r="AZ138" s="2">
        <v>23.742203931456341</v>
      </c>
      <c r="BA138" s="2">
        <v>1.1075551249002842E-4</v>
      </c>
      <c r="BB138" s="2">
        <v>6.7412401754265929E-4</v>
      </c>
      <c r="BC138" s="2">
        <v>5.8916699997181837E-4</v>
      </c>
      <c r="BD138" s="2">
        <v>27.190428633809862</v>
      </c>
      <c r="BE138" s="2">
        <v>64.112420179305118</v>
      </c>
      <c r="BF138" s="2">
        <v>20.442853516258076</v>
      </c>
      <c r="BG138" s="2">
        <v>416.51241004116434</v>
      </c>
      <c r="BH138" s="2">
        <v>55.324495572633737</v>
      </c>
      <c r="BI138" s="2">
        <v>14.46846171105164</v>
      </c>
      <c r="BJ138" s="2">
        <v>0.99</v>
      </c>
      <c r="BK138" s="2">
        <v>2.5000000000000001E-2</v>
      </c>
      <c r="BL138" s="2">
        <v>0</v>
      </c>
      <c r="BM138" s="2">
        <v>4537.3419671638967</v>
      </c>
      <c r="BN138" s="2">
        <v>5.8681300678188967E-6</v>
      </c>
      <c r="BO138" s="2">
        <v>4.3074301412521108E-3</v>
      </c>
      <c r="BP138" s="2">
        <v>1.6893020948678349E-2</v>
      </c>
      <c r="BQ138" s="2">
        <v>129.68611841120145</v>
      </c>
      <c r="BR138" s="2">
        <v>771.36305886528646</v>
      </c>
      <c r="BS138" s="2">
        <v>-901.04917727648797</v>
      </c>
      <c r="BT138" s="2">
        <v>2.1997347818798012</v>
      </c>
      <c r="BU138" s="2">
        <v>1.1618863099330922E-6</v>
      </c>
      <c r="BV138" s="2">
        <v>1.9681755264083835E-5</v>
      </c>
      <c r="BW138" s="2">
        <v>-2.8537415677248554E-5</v>
      </c>
      <c r="BX138" s="2">
        <v>0.28527591087141113</v>
      </c>
      <c r="BY138" s="2">
        <v>1.8733991419626781</v>
      </c>
      <c r="BZ138" s="2">
        <v>-0.99103460771963481</v>
      </c>
      <c r="CA138" s="2">
        <v>371112.67284340173</v>
      </c>
      <c r="CB138" s="2">
        <v>12.767094936798955</v>
      </c>
      <c r="CC138" s="2">
        <v>0</v>
      </c>
      <c r="CD138" s="2">
        <v>0.99</v>
      </c>
      <c r="CE138" s="2">
        <v>0.05</v>
      </c>
      <c r="CF138" s="2">
        <v>0</v>
      </c>
      <c r="CG138" s="2">
        <v>8978.8028268207599</v>
      </c>
      <c r="CH138" s="2">
        <v>1.0837923280350277E-5</v>
      </c>
      <c r="CI138" s="2">
        <v>7.7514356603980445E-3</v>
      </c>
      <c r="CJ138" s="2">
        <v>3.1199611479227233E-2</v>
      </c>
      <c r="CK138" s="2">
        <v>129.68926132216117</v>
      </c>
      <c r="CL138" s="2">
        <v>1534.4318596968726</v>
      </c>
      <c r="CM138" s="2">
        <v>-1664.1211210190336</v>
      </c>
      <c r="CN138" s="2">
        <v>4.0627072623904521</v>
      </c>
      <c r="CO138" s="2">
        <v>2.1458970634512518E-6</v>
      </c>
      <c r="CP138" s="2">
        <v>7.1505881124251416E-5</v>
      </c>
      <c r="CQ138" s="2">
        <v>-9.7341575645472833E-5</v>
      </c>
      <c r="CR138" s="2">
        <v>0.52689238789352377</v>
      </c>
      <c r="CS138" s="2">
        <v>6.8058253853797304</v>
      </c>
      <c r="CT138" s="2">
        <v>-3.3804184819306853</v>
      </c>
      <c r="CU138" s="2">
        <v>371111.70523404505</v>
      </c>
      <c r="CV138" s="2">
        <v>26.206159996571706</v>
      </c>
      <c r="CW138" s="2">
        <v>0</v>
      </c>
    </row>
    <row r="139" spans="1:101" x14ac:dyDescent="0.3">
      <c r="A139" s="2">
        <f t="shared" si="2"/>
        <v>2133</v>
      </c>
      <c r="B139" s="17">
        <f>economy!AX179</f>
        <v>0.37731547226718809</v>
      </c>
      <c r="C139" s="17">
        <f>economy!AY179</f>
        <v>0.05</v>
      </c>
      <c r="D139" s="17">
        <f>economy!AZ179</f>
        <v>0</v>
      </c>
      <c r="E139" s="17">
        <f>economy!BA179</f>
        <v>4915.3218252024235</v>
      </c>
      <c r="F139" s="17">
        <f>economy!BB179</f>
        <v>1.6910681519809146E-3</v>
      </c>
      <c r="G139" s="17">
        <f>economy!BC179</f>
        <v>1.9178973047582041E-2</v>
      </c>
      <c r="H139" s="17">
        <f>economy!BD179</f>
        <v>7.8120389815282021E-2</v>
      </c>
      <c r="I139" s="1">
        <f>economy!BE179</f>
        <v>3089.6507831058898</v>
      </c>
      <c r="J139" s="1">
        <f>economy!BF179</f>
        <v>1116.8069240191096</v>
      </c>
      <c r="K139" s="1">
        <f>economy!BG179</f>
        <v>-4206.4577071249996</v>
      </c>
      <c r="L139" s="1">
        <f>economy!BH179</f>
        <v>10.17208266646171</v>
      </c>
      <c r="M139" s="1">
        <f>economy!BI179</f>
        <v>1.2732726453067156E-4</v>
      </c>
      <c r="N139" s="1">
        <f>economy!BJ179</f>
        <v>1.5500642975983261E-4</v>
      </c>
      <c r="O139" s="1">
        <f>economy!BK179</f>
        <v>-6.1027953048916218E-4</v>
      </c>
      <c r="P139" s="1">
        <f>economy!BL179</f>
        <v>31.498928312964594</v>
      </c>
      <c r="Q139" s="1">
        <f>economy!BM179</f>
        <v>14.894819421071901</v>
      </c>
      <c r="R139" s="1">
        <f>economy!BN179</f>
        <v>-21.394217764925248</v>
      </c>
      <c r="S139" s="1">
        <f>economy!BO179</f>
        <v>2269.6212277080331</v>
      </c>
      <c r="T139" s="1">
        <f>economy!BP179</f>
        <v>26.518840819123376</v>
      </c>
      <c r="U139" s="1">
        <f>economy!BQ179</f>
        <v>0</v>
      </c>
      <c r="V139" s="2">
        <v>0.05</v>
      </c>
      <c r="W139" s="2">
        <v>0.05</v>
      </c>
      <c r="X139" s="2">
        <v>0.05</v>
      </c>
      <c r="Y139" s="2">
        <v>0.05</v>
      </c>
      <c r="Z139" s="2">
        <v>2.8018927147163953E-3</v>
      </c>
      <c r="AA139" s="2">
        <v>2.115579074473737E-2</v>
      </c>
      <c r="AB139" s="2">
        <v>8.1863533568845209E-2</v>
      </c>
      <c r="AC139" s="2">
        <v>583.20524762778109</v>
      </c>
      <c r="AD139" s="2">
        <v>1045.1614804254891</v>
      </c>
      <c r="AE139" s="2">
        <v>-1628.3667280532702</v>
      </c>
      <c r="AF139" s="2">
        <v>11.220540026702702</v>
      </c>
      <c r="AG139" s="2">
        <v>2.7233866868685871E-5</v>
      </c>
      <c r="AH139" s="1">
        <v>1.6680115924386219E-4</v>
      </c>
      <c r="AI139" s="1">
        <v>1.4847152285070745E-4</v>
      </c>
      <c r="AJ139" s="1">
        <v>6.7381148891335352</v>
      </c>
      <c r="AK139" s="1">
        <v>16.027962710530453</v>
      </c>
      <c r="AL139" s="12">
        <v>5.1998967938576479</v>
      </c>
      <c r="AM139" s="2">
        <v>200.23143583922763</v>
      </c>
      <c r="AN139" s="2">
        <v>26.518838652943948</v>
      </c>
      <c r="AO139" s="2">
        <v>6.8531979610106291</v>
      </c>
      <c r="AP139" s="2">
        <v>0.1</v>
      </c>
      <c r="AQ139" s="2">
        <v>0.1</v>
      </c>
      <c r="AR139" s="2">
        <v>0.1</v>
      </c>
      <c r="AS139" s="2">
        <v>0.1</v>
      </c>
      <c r="AT139" s="2">
        <v>5.6039112940835037E-3</v>
      </c>
      <c r="AU139" s="2">
        <v>4.2312335314969189E-2</v>
      </c>
      <c r="AV139" s="2">
        <v>0.16373171687482185</v>
      </c>
      <c r="AW139" s="2">
        <v>1104.8972408427501</v>
      </c>
      <c r="AX139" s="2">
        <v>1978.9877509086061</v>
      </c>
      <c r="AY139" s="2">
        <v>-3083.8849917513576</v>
      </c>
      <c r="AZ139" s="2">
        <v>23.688380936034633</v>
      </c>
      <c r="BA139" s="2">
        <v>1.0893784370247443E-4</v>
      </c>
      <c r="BB139" s="2">
        <v>6.6721333431874494E-4</v>
      </c>
      <c r="BC139" s="2">
        <v>5.9382682641875503E-4</v>
      </c>
      <c r="BD139" s="2">
        <v>26.950125667773115</v>
      </c>
      <c r="BE139" s="2">
        <v>64.071258132946596</v>
      </c>
      <c r="BF139" s="2">
        <v>20.786192040142211</v>
      </c>
      <c r="BG139" s="2">
        <v>422.71156149534971</v>
      </c>
      <c r="BH139" s="2">
        <v>55.984574615653983</v>
      </c>
      <c r="BI139" s="2">
        <v>14.46780219995199</v>
      </c>
      <c r="BJ139" s="2">
        <v>0.99</v>
      </c>
      <c r="BK139" s="2">
        <v>2.5000000000000001E-2</v>
      </c>
      <c r="BL139" s="2">
        <v>0</v>
      </c>
      <c r="BM139" s="2">
        <v>4556.8116018953751</v>
      </c>
      <c r="BN139" s="2">
        <v>5.734672464767281E-6</v>
      </c>
      <c r="BO139" s="2">
        <v>4.2217482038006716E-3</v>
      </c>
      <c r="BP139" s="2">
        <v>1.6755281115198698E-2</v>
      </c>
      <c r="BQ139" s="2">
        <v>128.76825843730433</v>
      </c>
      <c r="BR139" s="2">
        <v>772.85029640452967</v>
      </c>
      <c r="BS139" s="2">
        <v>-901.61855484183388</v>
      </c>
      <c r="BT139" s="2">
        <v>2.1817013568935897</v>
      </c>
      <c r="BU139" s="2">
        <v>1.1354618593770936E-6</v>
      </c>
      <c r="BV139" s="2">
        <v>1.9326425229373941E-5</v>
      </c>
      <c r="BW139" s="2">
        <v>-2.8073944524933425E-5</v>
      </c>
      <c r="BX139" s="2">
        <v>0.28093469783079539</v>
      </c>
      <c r="BY139" s="2">
        <v>1.8574232721211039</v>
      </c>
      <c r="BZ139" s="2">
        <v>-0.98353121224943341</v>
      </c>
      <c r="CA139" s="2">
        <v>376636.04270244995</v>
      </c>
      <c r="CB139" s="2">
        <v>12.919418991695734</v>
      </c>
      <c r="CC139" s="2">
        <v>0</v>
      </c>
      <c r="CD139" s="2">
        <v>0.99</v>
      </c>
      <c r="CE139" s="2">
        <v>0.05</v>
      </c>
      <c r="CF139" s="2">
        <v>0</v>
      </c>
      <c r="CG139" s="2">
        <v>9017.9964797268876</v>
      </c>
      <c r="CH139" s="2">
        <v>1.059265711361732E-5</v>
      </c>
      <c r="CI139" s="2">
        <v>7.5981221377175584E-3</v>
      </c>
      <c r="CJ139" s="2">
        <v>3.0948811862571136E-2</v>
      </c>
      <c r="CK139" s="2">
        <v>128.77105789939162</v>
      </c>
      <c r="CL139" s="2">
        <v>1536.6076935328451</v>
      </c>
      <c r="CM139" s="2">
        <v>-1665.3787514322369</v>
      </c>
      <c r="CN139" s="2">
        <v>4.0298656218610596</v>
      </c>
      <c r="CO139" s="2">
        <v>2.0973348880577564E-6</v>
      </c>
      <c r="CP139" s="2">
        <v>7.0208075375208221E-5</v>
      </c>
      <c r="CQ139" s="2">
        <v>-9.5782895570482396E-5</v>
      </c>
      <c r="CR139" s="2">
        <v>0.51893283553509451</v>
      </c>
      <c r="CS139" s="2">
        <v>6.7471331209971233</v>
      </c>
      <c r="CT139" s="2">
        <v>-3.3556262888873332</v>
      </c>
      <c r="CU139" s="2">
        <v>376635.14667284832</v>
      </c>
      <c r="CV139" s="2">
        <v>26.518826289041556</v>
      </c>
      <c r="CW139" s="2">
        <v>0</v>
      </c>
    </row>
    <row r="140" spans="1:101" x14ac:dyDescent="0.3">
      <c r="A140" s="2">
        <f t="shared" si="2"/>
        <v>2134</v>
      </c>
      <c r="B140" s="17">
        <f>economy!AX180</f>
        <v>0.38779097999427881</v>
      </c>
      <c r="C140" s="17">
        <f>economy!AY180</f>
        <v>0.05</v>
      </c>
      <c r="D140" s="17">
        <f>economy!AZ180</f>
        <v>0</v>
      </c>
      <c r="E140" s="17">
        <f>economy!BA180</f>
        <v>4925.5150078363704</v>
      </c>
      <c r="F140" s="17">
        <f>economy!BB180</f>
        <v>1.6350515837780517E-3</v>
      </c>
      <c r="G140" s="17">
        <f>economy!BC180</f>
        <v>1.8889916932859702E-2</v>
      </c>
      <c r="H140" s="17">
        <f>economy!BD180</f>
        <v>7.7864561919408271E-2</v>
      </c>
      <c r="I140" s="1">
        <f>economy!BE180</f>
        <v>3104.7740588121242</v>
      </c>
      <c r="J140" s="1">
        <f>economy!BF180</f>
        <v>1124.6884837909663</v>
      </c>
      <c r="K140" s="1">
        <f>economy!BG180</f>
        <v>-4229.4625426030916</v>
      </c>
      <c r="L140" s="1">
        <f>economy!BH180</f>
        <v>10.138318591747371</v>
      </c>
      <c r="M140" s="1">
        <f>economy!BI180</f>
        <v>1.2654431183473615E-4</v>
      </c>
      <c r="N140" s="1">
        <f>economy!BJ180</f>
        <v>1.5321627315556307E-4</v>
      </c>
      <c r="O140" s="1">
        <f>economy!BK180</f>
        <v>-6.0628900029013628E-4</v>
      </c>
      <c r="P140" s="1">
        <f>economy!BL180</f>
        <v>31.543828518149944</v>
      </c>
      <c r="Q140" s="1">
        <f>economy!BM180</f>
        <v>14.864211035175147</v>
      </c>
      <c r="R140" s="1">
        <f>economy!BN180</f>
        <v>-21.439819364386008</v>
      </c>
      <c r="S140" s="1">
        <f>economy!BO180</f>
        <v>2404.5409583368923</v>
      </c>
      <c r="T140" s="1">
        <f>economy!BP180</f>
        <v>26.835265151725991</v>
      </c>
      <c r="U140" s="1">
        <f>economy!BQ180</f>
        <v>0</v>
      </c>
      <c r="V140" s="2">
        <v>0.05</v>
      </c>
      <c r="W140" s="2">
        <v>0.05</v>
      </c>
      <c r="X140" s="2">
        <v>0.05</v>
      </c>
      <c r="Y140" s="2">
        <v>4.9999999999999996E-2</v>
      </c>
      <c r="Z140" s="2">
        <v>2.7544447808302485E-3</v>
      </c>
      <c r="AA140" s="2">
        <v>2.0858208740419656E-2</v>
      </c>
      <c r="AB140" s="2">
        <v>8.1678724019298141E-2</v>
      </c>
      <c r="AC140" s="2">
        <v>579.61352984748578</v>
      </c>
      <c r="AD140" s="2">
        <v>1053.5157927417338</v>
      </c>
      <c r="AE140" s="2">
        <v>-1633.1293225892186</v>
      </c>
      <c r="AF140" s="2">
        <v>11.194710318971921</v>
      </c>
      <c r="AG140" s="2">
        <v>2.6785751203238186E-5</v>
      </c>
      <c r="AH140" s="1">
        <v>1.6507560021830468E-4</v>
      </c>
      <c r="AI140" s="1">
        <v>1.4964584445091437E-4</v>
      </c>
      <c r="AJ140" s="1">
        <v>6.6777504011043431</v>
      </c>
      <c r="AK140" s="1">
        <v>16.014506026877939</v>
      </c>
      <c r="AL140" s="12">
        <v>5.2867829072268702</v>
      </c>
      <c r="AM140" s="2">
        <v>203.21173974665049</v>
      </c>
      <c r="AN140" s="2">
        <v>26.835262937220687</v>
      </c>
      <c r="AO140" s="2">
        <v>6.8528925086580443</v>
      </c>
      <c r="AP140" s="2">
        <v>0.1</v>
      </c>
      <c r="AQ140" s="2">
        <v>0.1</v>
      </c>
      <c r="AR140" s="2">
        <v>0.1</v>
      </c>
      <c r="AS140" s="2">
        <v>0.1</v>
      </c>
      <c r="AT140" s="2">
        <v>5.5090259855337326E-3</v>
      </c>
      <c r="AU140" s="2">
        <v>4.1717255834105779E-2</v>
      </c>
      <c r="AV140" s="2">
        <v>0.1633624666424543</v>
      </c>
      <c r="AW140" s="2">
        <v>1098.0944733128069</v>
      </c>
      <c r="AX140" s="2">
        <v>1994.816626470883</v>
      </c>
      <c r="AY140" s="2">
        <v>-3092.9110997836874</v>
      </c>
      <c r="AZ140" s="2">
        <v>23.633904109197424</v>
      </c>
      <c r="BA140" s="2">
        <v>1.0714558297974607E-4</v>
      </c>
      <c r="BB140" s="2">
        <v>6.6031217324929233E-4</v>
      </c>
      <c r="BC140" s="2">
        <v>5.9851978209838654E-4</v>
      </c>
      <c r="BD140" s="2">
        <v>26.708795616623355</v>
      </c>
      <c r="BE140" s="2">
        <v>64.017989676326621</v>
      </c>
      <c r="BF140" s="2">
        <v>21.133287529360384</v>
      </c>
      <c r="BG140" s="2">
        <v>429.00331512790456</v>
      </c>
      <c r="BH140" s="2">
        <v>56.652585690633131</v>
      </c>
      <c r="BI140" s="2">
        <v>14.467156743491222</v>
      </c>
      <c r="BJ140" s="2">
        <v>0.99</v>
      </c>
      <c r="BK140" s="2">
        <v>2.5000000000000001E-2</v>
      </c>
      <c r="BL140" s="2">
        <v>0</v>
      </c>
      <c r="BM140" s="2">
        <v>4576.076643095279</v>
      </c>
      <c r="BN140" s="2">
        <v>5.6038644750407811E-6</v>
      </c>
      <c r="BO140" s="2">
        <v>4.1374851071103056E-3</v>
      </c>
      <c r="BP140" s="2">
        <v>1.6617519519020178E-2</v>
      </c>
      <c r="BQ140" s="2">
        <v>127.84696358393448</v>
      </c>
      <c r="BR140" s="2">
        <v>774.19893642007742</v>
      </c>
      <c r="BS140" s="2">
        <v>-902.04590000401208</v>
      </c>
      <c r="BT140" s="2">
        <v>2.163668639731982</v>
      </c>
      <c r="BU140" s="2">
        <v>1.1095620257283691E-6</v>
      </c>
      <c r="BV140" s="2">
        <v>1.8975547234395568E-5</v>
      </c>
      <c r="BW140" s="2">
        <v>-2.7614195496501668E-5</v>
      </c>
      <c r="BX140" s="2">
        <v>0.27661924869109555</v>
      </c>
      <c r="BY140" s="2">
        <v>1.8412151139476152</v>
      </c>
      <c r="BZ140" s="2">
        <v>-0.97586421271874624</v>
      </c>
      <c r="CA140" s="2">
        <v>382241.9265981756</v>
      </c>
      <c r="CB140" s="2">
        <v>13.07357358225712</v>
      </c>
      <c r="CC140" s="2">
        <v>0</v>
      </c>
      <c r="CD140" s="2">
        <v>0.99</v>
      </c>
      <c r="CE140" s="2">
        <v>0.05</v>
      </c>
      <c r="CF140" s="2">
        <v>0</v>
      </c>
      <c r="CG140" s="2">
        <v>9056.7863605109796</v>
      </c>
      <c r="CH140" s="2">
        <v>1.035223875859629E-5</v>
      </c>
      <c r="CI140" s="2">
        <v>7.4473338719064095E-3</v>
      </c>
      <c r="CJ140" s="2">
        <v>3.0697939240332435E-2</v>
      </c>
      <c r="CK140" s="2">
        <v>127.84945301342546</v>
      </c>
      <c r="CL140" s="2">
        <v>1538.5249213330999</v>
      </c>
      <c r="CM140" s="2">
        <v>-1666.3743743465254</v>
      </c>
      <c r="CN140" s="2">
        <v>3.9970213109737807</v>
      </c>
      <c r="CO140" s="2">
        <v>2.0497325573173336E-6</v>
      </c>
      <c r="CP140" s="2">
        <v>6.8927060539099666E-5</v>
      </c>
      <c r="CQ140" s="2">
        <v>-9.4236347360314175E-5</v>
      </c>
      <c r="CR140" s="2">
        <v>0.51101966012190725</v>
      </c>
      <c r="CS140" s="2">
        <v>6.6876442312615358</v>
      </c>
      <c r="CT140" s="2">
        <v>-3.3302669431618308</v>
      </c>
      <c r="CU140" s="2">
        <v>382241.09684276622</v>
      </c>
      <c r="CV140" s="2">
        <v>26.835249900986383</v>
      </c>
      <c r="CW140" s="2">
        <v>0</v>
      </c>
    </row>
    <row r="141" spans="1:101" x14ac:dyDescent="0.3">
      <c r="A141" s="2">
        <f t="shared" si="2"/>
        <v>2135</v>
      </c>
      <c r="B141" s="17">
        <f>economy!AX181</f>
        <v>0.39907876567651535</v>
      </c>
      <c r="C141" s="17">
        <f>economy!AY181</f>
        <v>0.05</v>
      </c>
      <c r="D141" s="17">
        <f>economy!AZ181</f>
        <v>0</v>
      </c>
      <c r="E141" s="17">
        <f>economy!BA181</f>
        <v>4935.1437344295482</v>
      </c>
      <c r="F141" s="17">
        <f>economy!BB181</f>
        <v>1.5785631056271319E-3</v>
      </c>
      <c r="G141" s="17">
        <f>economy!BC181</f>
        <v>1.8603471086879479E-2</v>
      </c>
      <c r="H141" s="17">
        <f>economy!BD181</f>
        <v>7.7602291114287042E-2</v>
      </c>
      <c r="I141" s="1">
        <f>economy!BE181</f>
        <v>3119.492007817852</v>
      </c>
      <c r="J141" s="1">
        <f>economy!BF181</f>
        <v>1132.324304313579</v>
      </c>
      <c r="K141" s="1">
        <f>economy!BG181</f>
        <v>-4251.8163121314328</v>
      </c>
      <c r="L141" s="1">
        <f>economy!BH181</f>
        <v>10.103728198631988</v>
      </c>
      <c r="M141" s="1">
        <f>economy!BI181</f>
        <v>1.2574501699938781E-4</v>
      </c>
      <c r="N141" s="1">
        <f>economy!BJ181</f>
        <v>1.5142579722075874E-4</v>
      </c>
      <c r="O141" s="1">
        <f>economy!BK181</f>
        <v>-6.0221155861865541E-4</v>
      </c>
      <c r="P141" s="1">
        <f>economy!BL181</f>
        <v>31.581082905534455</v>
      </c>
      <c r="Q141" s="1">
        <f>economy!BM181</f>
        <v>14.830190735537345</v>
      </c>
      <c r="R141" s="1">
        <f>economy!BN181</f>
        <v>-21.479598184142915</v>
      </c>
      <c r="S141" s="1">
        <f>economy!BO181</f>
        <v>2554.3377796348204</v>
      </c>
      <c r="T141" s="1">
        <f>economy!BP181</f>
        <v>27.155491981703008</v>
      </c>
      <c r="U141" s="1">
        <f>economy!BQ181</f>
        <v>0</v>
      </c>
      <c r="V141" s="2">
        <v>0.05</v>
      </c>
      <c r="W141" s="2">
        <v>0.05</v>
      </c>
      <c r="X141" s="2">
        <v>0.05</v>
      </c>
      <c r="Y141" s="2">
        <v>5.000000000000001E-2</v>
      </c>
      <c r="Z141" s="2">
        <v>2.7077120364870943E-3</v>
      </c>
      <c r="AA141" s="2">
        <v>2.0564137573598637E-2</v>
      </c>
      <c r="AB141" s="2">
        <v>8.1491659756886256E-2</v>
      </c>
      <c r="AC141" s="2">
        <v>575.99048125035176</v>
      </c>
      <c r="AD141" s="2">
        <v>1061.5969224942412</v>
      </c>
      <c r="AE141" s="2">
        <v>-1637.5874037445951</v>
      </c>
      <c r="AF141" s="2">
        <v>11.168584518242232</v>
      </c>
      <c r="AG141" s="2">
        <v>2.6343949917617241E-5</v>
      </c>
      <c r="AH141" s="1">
        <v>1.6335300032139727E-4</v>
      </c>
      <c r="AI141" s="1">
        <v>1.5082753657565118E-4</v>
      </c>
      <c r="AJ141" s="1">
        <v>6.6171584943859951</v>
      </c>
      <c r="AK141" s="1">
        <v>15.998071769592602</v>
      </c>
      <c r="AL141" s="12">
        <v>5.374580258315155</v>
      </c>
      <c r="AM141" s="2">
        <v>206.23656370660495</v>
      </c>
      <c r="AN141" s="2">
        <v>27.155489692359073</v>
      </c>
      <c r="AO141" s="2">
        <v>6.8525935976524641</v>
      </c>
      <c r="AP141" s="2">
        <v>0.1</v>
      </c>
      <c r="AQ141" s="2">
        <v>0.1</v>
      </c>
      <c r="AR141" s="2">
        <v>0.1</v>
      </c>
      <c r="AS141" s="2">
        <v>0.1</v>
      </c>
      <c r="AT141" s="2">
        <v>5.4155708260334298E-3</v>
      </c>
      <c r="AU141" s="2">
        <v>4.1129196850498401E-2</v>
      </c>
      <c r="AV141" s="2">
        <v>0.16298870964032114</v>
      </c>
      <c r="AW141" s="2">
        <v>1091.2323025993501</v>
      </c>
      <c r="AX141" s="2">
        <v>2010.1284824622135</v>
      </c>
      <c r="AY141" s="2">
        <v>-3101.3607850615631</v>
      </c>
      <c r="AZ141" s="2">
        <v>23.578802666707034</v>
      </c>
      <c r="BA141" s="2">
        <v>1.0537857578349017E-4</v>
      </c>
      <c r="BB141" s="2">
        <v>6.5342285365326339E-4</v>
      </c>
      <c r="BC141" s="2">
        <v>6.0324224578473234E-4</v>
      </c>
      <c r="BD141" s="2">
        <v>26.466554253980899</v>
      </c>
      <c r="BE141" s="2">
        <v>63.952820051853401</v>
      </c>
      <c r="BF141" s="2">
        <v>21.484020506532957</v>
      </c>
      <c r="BG141" s="2">
        <v>435.38905545026444</v>
      </c>
      <c r="BH141" s="2">
        <v>57.328624121726094</v>
      </c>
      <c r="BI141" s="2">
        <v>14.466525146889049</v>
      </c>
      <c r="BJ141" s="2">
        <v>0.99</v>
      </c>
      <c r="BK141" s="2">
        <v>2.5000000000000001E-2</v>
      </c>
      <c r="BL141" s="2">
        <v>0</v>
      </c>
      <c r="BM141" s="2">
        <v>4595.1381478088369</v>
      </c>
      <c r="BN141" s="2">
        <v>5.4756690775900375E-6</v>
      </c>
      <c r="BO141" s="2">
        <v>4.054628214344636E-3</v>
      </c>
      <c r="BP141" s="2">
        <v>1.6479772103586029E-2</v>
      </c>
      <c r="BQ141" s="2">
        <v>126.92250338833847</v>
      </c>
      <c r="BR141" s="2">
        <v>775.41023661529073</v>
      </c>
      <c r="BS141" s="2">
        <v>-902.33274000362906</v>
      </c>
      <c r="BT141" s="2">
        <v>2.145641247326719</v>
      </c>
      <c r="BU141" s="2">
        <v>1.0841794790676429E-6</v>
      </c>
      <c r="BV141" s="2">
        <v>1.8629140076067228E-5</v>
      </c>
      <c r="BW141" s="2">
        <v>-2.7158288858613224E-5</v>
      </c>
      <c r="BX141" s="2">
        <v>0.27233091161432543</v>
      </c>
      <c r="BY141" s="2">
        <v>1.8247876806889878</v>
      </c>
      <c r="BZ141" s="2">
        <v>-0.96804117288256109</v>
      </c>
      <c r="CA141" s="2">
        <v>387931.55772451317</v>
      </c>
      <c r="CB141" s="2">
        <v>13.229580703205896</v>
      </c>
      <c r="CC141" s="2">
        <v>0</v>
      </c>
      <c r="CD141" s="2">
        <v>0.99</v>
      </c>
      <c r="CE141" s="2">
        <v>0.05</v>
      </c>
      <c r="CF141" s="2">
        <v>0</v>
      </c>
      <c r="CG141" s="2">
        <v>9095.174681790626</v>
      </c>
      <c r="CH141" s="2">
        <v>1.0116600284739413E-5</v>
      </c>
      <c r="CI141" s="2">
        <v>7.2990481945332886E-3</v>
      </c>
      <c r="CJ141" s="2">
        <v>3.044705794517423E-2</v>
      </c>
      <c r="CK141" s="2">
        <v>126.92471306830532</v>
      </c>
      <c r="CL141" s="2">
        <v>1540.1860419249349</v>
      </c>
      <c r="CM141" s="2">
        <v>-1667.1107549932406</v>
      </c>
      <c r="CN141" s="2">
        <v>3.96418255944779</v>
      </c>
      <c r="CO141" s="2">
        <v>2.0030766218182717E-6</v>
      </c>
      <c r="CP141" s="2">
        <v>6.7662871490720928E-5</v>
      </c>
      <c r="CQ141" s="2">
        <v>-9.2702333751679703E-5</v>
      </c>
      <c r="CR141" s="2">
        <v>0.50315530474016323</v>
      </c>
      <c r="CS141" s="2">
        <v>6.6274044002387988</v>
      </c>
      <c r="CT141" s="2">
        <v>-3.3043656898060205</v>
      </c>
      <c r="CU141" s="2">
        <v>387930.78933575773</v>
      </c>
      <c r="CV141" s="2">
        <v>27.155475986696548</v>
      </c>
      <c r="CW141" s="2">
        <v>0</v>
      </c>
    </row>
    <row r="142" spans="1:101" x14ac:dyDescent="0.3">
      <c r="A142" s="2">
        <f t="shared" si="2"/>
        <v>2136</v>
      </c>
      <c r="B142" s="17">
        <f>economy!AX182</f>
        <v>0.41133280508673808</v>
      </c>
      <c r="C142" s="17">
        <f>economy!AY182</f>
        <v>0.05</v>
      </c>
      <c r="D142" s="17">
        <f>economy!AZ182</f>
        <v>0</v>
      </c>
      <c r="E142" s="17">
        <f>economy!BA182</f>
        <v>4944.1448330231215</v>
      </c>
      <c r="F142" s="17">
        <f>economy!BB182</f>
        <v>1.5213632352050401E-3</v>
      </c>
      <c r="G142" s="17">
        <f>economy!BC182</f>
        <v>1.8319437347035041E-2</v>
      </c>
      <c r="H142" s="17">
        <f>economy!BD182</f>
        <v>7.7332753853741873E-2</v>
      </c>
      <c r="I142" s="1">
        <f>economy!BE182</f>
        <v>3133.7407281946698</v>
      </c>
      <c r="J142" s="1">
        <f>economy!BF182</f>
        <v>1139.7212713441313</v>
      </c>
      <c r="K142" s="1">
        <f>economy!BG182</f>
        <v>-4273.461999538802</v>
      </c>
      <c r="L142" s="1">
        <f>economy!BH182</f>
        <v>10.068204124958328</v>
      </c>
      <c r="M142" s="1">
        <f>economy!BI182</f>
        <v>1.249258668092015E-4</v>
      </c>
      <c r="N142" s="1">
        <f>economy!BJ182</f>
        <v>1.496341949991562E-4</v>
      </c>
      <c r="O142" s="1">
        <f>economy!BK182</f>
        <v>-5.9803548186034288E-4</v>
      </c>
      <c r="P142" s="1">
        <f>economy!BL182</f>
        <v>31.609705755480341</v>
      </c>
      <c r="Q142" s="1">
        <f>economy!BM182</f>
        <v>14.792667811441675</v>
      </c>
      <c r="R142" s="1">
        <f>economy!BN182</f>
        <v>-21.513043865804615</v>
      </c>
      <c r="S142" s="1">
        <f>economy!BO182</f>
        <v>2722.1524413575212</v>
      </c>
      <c r="T142" s="1">
        <f>economy!BP182</f>
        <v>27.479567014616435</v>
      </c>
      <c r="U142" s="1">
        <f>economy!BQ182</f>
        <v>0</v>
      </c>
      <c r="V142" s="2">
        <v>0.05</v>
      </c>
      <c r="W142" s="2">
        <v>0.05</v>
      </c>
      <c r="X142" s="2">
        <v>0.05</v>
      </c>
      <c r="Y142" s="2">
        <v>5.000000000000001E-2</v>
      </c>
      <c r="Z142" s="2">
        <v>2.6616881075489794E-3</v>
      </c>
      <c r="AA142" s="2">
        <v>2.0273567827492307E-2</v>
      </c>
      <c r="AB142" s="2">
        <v>8.1302442184758156E-2</v>
      </c>
      <c r="AC142" s="2">
        <v>572.33751672791675</v>
      </c>
      <c r="AD142" s="2">
        <v>1069.4050052142543</v>
      </c>
      <c r="AE142" s="2">
        <v>-1641.7425219421723</v>
      </c>
      <c r="AF142" s="2">
        <v>11.142176342607444</v>
      </c>
      <c r="AG142" s="2">
        <v>2.5908422717303029E-5</v>
      </c>
      <c r="AH142" s="1">
        <v>1.6163392302932997E-4</v>
      </c>
      <c r="AI142" s="1">
        <v>1.5201571132698747E-4</v>
      </c>
      <c r="AJ142" s="1">
        <v>6.5563675206444865</v>
      </c>
      <c r="AK142" s="1">
        <v>15.9787126361541</v>
      </c>
      <c r="AL142" s="12">
        <v>5.4632583903075487</v>
      </c>
      <c r="AM142" s="2">
        <v>209.30657335482744</v>
      </c>
      <c r="AN142" s="2">
        <v>27.479564616884829</v>
      </c>
      <c r="AO142" s="2">
        <v>6.852301138314564</v>
      </c>
      <c r="AP142" s="2">
        <v>0.1</v>
      </c>
      <c r="AQ142" s="2">
        <v>0.1</v>
      </c>
      <c r="AR142" s="2">
        <v>0.1</v>
      </c>
      <c r="AS142" s="2">
        <v>0.1</v>
      </c>
      <c r="AT142" s="2">
        <v>5.3235330516482006E-3</v>
      </c>
      <c r="AU142" s="2">
        <v>4.0548139391290955E-2</v>
      </c>
      <c r="AV142" s="2">
        <v>0.16261064812345405</v>
      </c>
      <c r="AW142" s="2">
        <v>1084.3134096998308</v>
      </c>
      <c r="AX142" s="2">
        <v>2024.9235659971989</v>
      </c>
      <c r="AY142" s="2">
        <v>-3109.2369756970297</v>
      </c>
      <c r="AZ142" s="2">
        <v>23.523105487298825</v>
      </c>
      <c r="BA142" s="2">
        <v>1.0363666061776493E-4</v>
      </c>
      <c r="BB142" s="2">
        <v>6.4654762701626294E-4</v>
      </c>
      <c r="BC142" s="2">
        <v>6.0799067415610213E-4</v>
      </c>
      <c r="BD142" s="2">
        <v>26.223514884477584</v>
      </c>
      <c r="BE142" s="2">
        <v>63.875959316282284</v>
      </c>
      <c r="BF142" s="2">
        <v>21.838269528034083</v>
      </c>
      <c r="BG142" s="2">
        <v>441.87018769454096</v>
      </c>
      <c r="BH142" s="2">
        <v>58.012786382872093</v>
      </c>
      <c r="BI142" s="2">
        <v>14.465907219950369</v>
      </c>
      <c r="BJ142" s="2">
        <v>0.99</v>
      </c>
      <c r="BK142" s="2">
        <v>2.5000000000000001E-2</v>
      </c>
      <c r="BL142" s="2">
        <v>0</v>
      </c>
      <c r="BM142" s="2">
        <v>4613.9972147908702</v>
      </c>
      <c r="BN142" s="2">
        <v>5.3500491297571596E-6</v>
      </c>
      <c r="BO142" s="2">
        <v>3.973164566917064E-3</v>
      </c>
      <c r="BP142" s="2">
        <v>1.6342073954580302E-2</v>
      </c>
      <c r="BQ142" s="2">
        <v>125.99514263320852</v>
      </c>
      <c r="BR142" s="2">
        <v>776.4855140522186</v>
      </c>
      <c r="BS142" s="2">
        <v>-902.48065668542711</v>
      </c>
      <c r="BT142" s="2">
        <v>2.1276236840905298</v>
      </c>
      <c r="BU142" s="2">
        <v>1.0593068653893488E-6</v>
      </c>
      <c r="BV142" s="2">
        <v>1.8287219167004796E-5</v>
      </c>
      <c r="BW142" s="2">
        <v>-2.6706338113697201E-5</v>
      </c>
      <c r="BX142" s="2">
        <v>0.26807097388857476</v>
      </c>
      <c r="BY142" s="2">
        <v>1.8081538434687319</v>
      </c>
      <c r="BZ142" s="2">
        <v>-0.96006960979874478</v>
      </c>
      <c r="CA142" s="2">
        <v>393706.18776826671</v>
      </c>
      <c r="CB142" s="2">
        <v>13.387462614853616</v>
      </c>
      <c r="CC142" s="2">
        <v>0</v>
      </c>
      <c r="CD142" s="2">
        <v>0.99</v>
      </c>
      <c r="CE142" s="2">
        <v>0.05</v>
      </c>
      <c r="CF142" s="2">
        <v>0</v>
      </c>
      <c r="CG142" s="2">
        <v>9133.1637195576568</v>
      </c>
      <c r="CH142" s="2">
        <v>9.8856736255507167E-6</v>
      </c>
      <c r="CI142" s="2">
        <v>7.1532419225885631E-3</v>
      </c>
      <c r="CJ142" s="2">
        <v>3.019623091210109E-2</v>
      </c>
      <c r="CK142" s="2">
        <v>125.99710000364067</v>
      </c>
      <c r="CL142" s="2">
        <v>1541.5936563388004</v>
      </c>
      <c r="CM142" s="2">
        <v>-1667.5907563424412</v>
      </c>
      <c r="CN142" s="2">
        <v>3.9313574165333538</v>
      </c>
      <c r="CO142" s="2">
        <v>1.9573536052047391E-6</v>
      </c>
      <c r="CP142" s="2">
        <v>6.6415532225577785E-5</v>
      </c>
      <c r="CQ142" s="2">
        <v>-9.1181236129692954E-5</v>
      </c>
      <c r="CR142" s="2">
        <v>0.49534210669981982</v>
      </c>
      <c r="CS142" s="2">
        <v>6.566458816054431</v>
      </c>
      <c r="CT142" s="2">
        <v>-3.2779476438446604</v>
      </c>
      <c r="CU142" s="2">
        <v>393705.47620635212</v>
      </c>
      <c r="CV142" s="2">
        <v>27.479550245035629</v>
      </c>
      <c r="CW142" s="2">
        <v>0</v>
      </c>
    </row>
    <row r="143" spans="1:101" x14ac:dyDescent="0.3">
      <c r="A143" s="2">
        <f t="shared" si="2"/>
        <v>2137</v>
      </c>
      <c r="B143" s="17">
        <f>economy!AX183</f>
        <v>0.42475869679317585</v>
      </c>
      <c r="C143" s="17">
        <f>economy!AY183</f>
        <v>0.05</v>
      </c>
      <c r="D143" s="17">
        <f>economy!AZ183</f>
        <v>0</v>
      </c>
      <c r="E143" s="17">
        <f>economy!BA183</f>
        <v>4952.4348515733309</v>
      </c>
      <c r="F143" s="17">
        <f>economy!BB183</f>
        <v>1.4631401004569253E-3</v>
      </c>
      <c r="G143" s="17">
        <f>economy!BC183</f>
        <v>1.803755879457921E-2</v>
      </c>
      <c r="H143" s="17">
        <f>economy!BD183</f>
        <v>7.7054838361671762E-2</v>
      </c>
      <c r="I143" s="1">
        <f>economy!BE183</f>
        <v>3147.4366467780742</v>
      </c>
      <c r="J143" s="1">
        <f>economy!BF183</f>
        <v>1146.8884282575814</v>
      </c>
      <c r="K143" s="1">
        <f>economy!BG183</f>
        <v>-4294.3250750356565</v>
      </c>
      <c r="L143" s="1">
        <f>economy!BH183</f>
        <v>10.031601494528227</v>
      </c>
      <c r="M143" s="1">
        <f>economy!BI183</f>
        <v>1.2408221856382749E-4</v>
      </c>
      <c r="N143" s="1">
        <f>economy!BJ183</f>
        <v>1.4784023521900193E-4</v>
      </c>
      <c r="O143" s="1">
        <f>economy!BK183</f>
        <v>-5.9374481149433614E-4</v>
      </c>
      <c r="P143" s="1">
        <f>economy!BL183</f>
        <v>31.628398350678808</v>
      </c>
      <c r="Q143" s="1">
        <f>economy!BM183</f>
        <v>14.751506998978403</v>
      </c>
      <c r="R143" s="1">
        <f>economy!BN183</f>
        <v>-21.539478920358864</v>
      </c>
      <c r="S143" s="1">
        <f>economy!BO183</f>
        <v>2912.2364811364332</v>
      </c>
      <c r="T143" s="1">
        <f>economy!BP183</f>
        <v>27.807536509716062</v>
      </c>
      <c r="U143" s="1">
        <f>economy!BQ183</f>
        <v>0</v>
      </c>
      <c r="V143" s="2">
        <v>0.05</v>
      </c>
      <c r="W143" s="2">
        <v>0.05</v>
      </c>
      <c r="X143" s="2">
        <v>0.05</v>
      </c>
      <c r="Y143" s="2">
        <v>0.05</v>
      </c>
      <c r="Z143" s="2">
        <v>2.616366500193988E-3</v>
      </c>
      <c r="AA143" s="2">
        <v>1.99864888385188E-2</v>
      </c>
      <c r="AB143" s="2">
        <v>8.1111171477709812E-2</v>
      </c>
      <c r="AC143" s="2">
        <v>568.65603584437315</v>
      </c>
      <c r="AD143" s="2">
        <v>1076.940359425151</v>
      </c>
      <c r="AE143" s="2">
        <v>-1645.5963952695245</v>
      </c>
      <c r="AF143" s="2">
        <v>11.115499342530256</v>
      </c>
      <c r="AG143" s="2">
        <v>2.5479127635606146E-5</v>
      </c>
      <c r="AH143" s="1">
        <v>1.5991891477596437E-4</v>
      </c>
      <c r="AI143" s="1">
        <v>1.5320950092845374E-4</v>
      </c>
      <c r="AJ143" s="1">
        <v>6.4954052041520187</v>
      </c>
      <c r="AK143" s="1">
        <v>15.956482430222321</v>
      </c>
      <c r="AL143" s="12">
        <v>5.5527864088698466</v>
      </c>
      <c r="AM143" s="2">
        <v>212.42244428878965</v>
      </c>
      <c r="AN143" s="2">
        <v>27.8075339604123</v>
      </c>
      <c r="AO143" s="2">
        <v>6.8520150430726501</v>
      </c>
      <c r="AP143" s="2">
        <v>0.1</v>
      </c>
      <c r="AQ143" s="2">
        <v>0.1</v>
      </c>
      <c r="AR143" s="2">
        <v>0.1</v>
      </c>
      <c r="AS143" s="2">
        <v>0.1</v>
      </c>
      <c r="AT143" s="2">
        <v>5.2328996604865041E-3</v>
      </c>
      <c r="AU143" s="2">
        <v>3.9974061999534696E-2</v>
      </c>
      <c r="AV143" s="2">
        <v>0.16222848190083416</v>
      </c>
      <c r="AW143" s="2">
        <v>1077.3404465822396</v>
      </c>
      <c r="AX143" s="2">
        <v>2039.2024702792357</v>
      </c>
      <c r="AY143" s="2">
        <v>-3116.5429168614755</v>
      </c>
      <c r="AZ143" s="2">
        <v>23.466841097307906</v>
      </c>
      <c r="BA143" s="2">
        <v>1.0191966932405812E-4</v>
      </c>
      <c r="BB143" s="2">
        <v>6.3968867671642966E-4</v>
      </c>
      <c r="BC143" s="2">
        <v>6.127616040317559E-4</v>
      </c>
      <c r="BD143" s="2">
        <v>25.979788308679176</v>
      </c>
      <c r="BE143" s="2">
        <v>63.787621955452103</v>
      </c>
      <c r="BF143" s="2">
        <v>22.195911403775884</v>
      </c>
      <c r="BG143" s="2">
        <v>448.44813812321769</v>
      </c>
      <c r="BH143" s="2">
        <v>58.705170111511471</v>
      </c>
      <c r="BI143" s="2">
        <v>14.465302776890033</v>
      </c>
      <c r="BJ143" s="2">
        <v>0.99</v>
      </c>
      <c r="BK143" s="2">
        <v>2.5000000000000001E-2</v>
      </c>
      <c r="BL143" s="2">
        <v>0</v>
      </c>
      <c r="BM143" s="2">
        <v>4632.6549824123676</v>
      </c>
      <c r="BN143" s="2">
        <v>5.2269674003572527E-6</v>
      </c>
      <c r="BO143" s="2">
        <v>3.8930809059280675E-3</v>
      </c>
      <c r="BP143" s="2">
        <v>1.6204459302181121E-2</v>
      </c>
      <c r="BQ143" s="2">
        <v>125.0651413608892</v>
      </c>
      <c r="BR143" s="2">
        <v>777.42614231505684</v>
      </c>
      <c r="BS143" s="2">
        <v>-902.49128367594619</v>
      </c>
      <c r="BT143" s="2">
        <v>2.1096203423833026</v>
      </c>
      <c r="BU143" s="2">
        <v>1.0349368131519156E-6</v>
      </c>
      <c r="BV143" s="2">
        <v>1.7949796635630167E-5</v>
      </c>
      <c r="BW143" s="2">
        <v>-2.6258450127604429E-5</v>
      </c>
      <c r="BX143" s="2">
        <v>0.26384066284816932</v>
      </c>
      <c r="BY143" s="2">
        <v>1.7913263204841829</v>
      </c>
      <c r="BZ143" s="2">
        <v>-0.95195698543319796</v>
      </c>
      <c r="CA143" s="2">
        <v>399567.08718266035</v>
      </c>
      <c r="CB143" s="2">
        <v>13.547241846238954</v>
      </c>
      <c r="CC143" s="2">
        <v>0</v>
      </c>
      <c r="CD143" s="2">
        <v>0.99</v>
      </c>
      <c r="CE143" s="2">
        <v>0.05</v>
      </c>
      <c r="CF143" s="2">
        <v>0</v>
      </c>
      <c r="CG143" s="2">
        <v>9170.7558105960998</v>
      </c>
      <c r="CH143" s="2">
        <v>9.6593906274508792E-6</v>
      </c>
      <c r="CI143" s="2">
        <v>7.0098913893344378E-3</v>
      </c>
      <c r="CJ143" s="2">
        <v>2.994551966711068E-2</v>
      </c>
      <c r="CK143" s="2">
        <v>125.06687128206599</v>
      </c>
      <c r="CL143" s="2">
        <v>1542.7504629676878</v>
      </c>
      <c r="CM143" s="2">
        <v>-1667.8173342497535</v>
      </c>
      <c r="CN143" s="2">
        <v>3.8985537495539191</v>
      </c>
      <c r="CO143" s="2">
        <v>1.9125500138525454E-6</v>
      </c>
      <c r="CP143" s="2">
        <v>6.5185056164317887E-5</v>
      </c>
      <c r="CQ143" s="2">
        <v>-8.9673414813331261E-5</v>
      </c>
      <c r="CR143" s="2">
        <v>0.48758229865382846</v>
      </c>
      <c r="CS143" s="2">
        <v>6.5048521316397139</v>
      </c>
      <c r="CT143" s="2">
        <v>-3.2510377610051995</v>
      </c>
      <c r="CU143" s="2">
        <v>399566.42824754695</v>
      </c>
      <c r="CV143" s="2">
        <v>27.807518925939249</v>
      </c>
      <c r="CW143" s="2">
        <v>0</v>
      </c>
    </row>
    <row r="144" spans="1:101" x14ac:dyDescent="0.3">
      <c r="A144" s="2">
        <f t="shared" si="2"/>
        <v>2138</v>
      </c>
      <c r="B144" s="17">
        <f>economy!AX184</f>
        <v>0.43963951341392771</v>
      </c>
      <c r="C144" s="17">
        <f>economy!AY184</f>
        <v>0.05</v>
      </c>
      <c r="D144" s="17">
        <f>economy!AZ184</f>
        <v>0</v>
      </c>
      <c r="E144" s="17">
        <f>economy!BA184</f>
        <v>4959.9008893492446</v>
      </c>
      <c r="F144" s="17">
        <f>economy!BB184</f>
        <v>1.4034767154097432E-3</v>
      </c>
      <c r="G144" s="17">
        <f>economy!BC184</f>
        <v>1.7757493320926278E-2</v>
      </c>
      <c r="H144" s="17">
        <f>economy!BD184</f>
        <v>7.6767014243401335E-2</v>
      </c>
      <c r="I144" s="1">
        <f>economy!BE184</f>
        <v>3160.4676111059152</v>
      </c>
      <c r="J144" s="1">
        <f>economy!BF184</f>
        <v>1153.8378852801911</v>
      </c>
      <c r="K144" s="1">
        <f>economy!BG184</f>
        <v>-4314.3054963861068</v>
      </c>
      <c r="L144" s="1">
        <f>economy!BH184</f>
        <v>9.9937209453657001</v>
      </c>
      <c r="M144" s="1">
        <f>economy!BI184</f>
        <v>1.2320778936103369E-4</v>
      </c>
      <c r="N144" s="1">
        <f>economy!BJ184</f>
        <v>1.4604207630498868E-4</v>
      </c>
      <c r="O144" s="1">
        <f>economy!BK184</f>
        <v>-5.8931744758465836E-4</v>
      </c>
      <c r="P144" s="1">
        <f>economy!BL184</f>
        <v>31.63540750349912</v>
      </c>
      <c r="Q144" s="1">
        <f>economy!BM184</f>
        <v>14.706507800884737</v>
      </c>
      <c r="R144" s="1">
        <f>economy!BN184</f>
        <v>-21.5579826019701</v>
      </c>
      <c r="S144" s="1">
        <f>economy!BO184</f>
        <v>3130.5361644937857</v>
      </c>
      <c r="T144" s="1">
        <f>economy!BP184</f>
        <v>28.139447287834891</v>
      </c>
      <c r="U144" s="1">
        <f>economy!BQ184</f>
        <v>0</v>
      </c>
      <c r="V144" s="2">
        <v>0.05</v>
      </c>
      <c r="W144" s="2">
        <v>0.05</v>
      </c>
      <c r="X144" s="2">
        <v>0.05</v>
      </c>
      <c r="Y144" s="2">
        <v>5.000000000000001E-2</v>
      </c>
      <c r="Z144" s="2">
        <v>2.5717406083049848E-3</v>
      </c>
      <c r="AA144" s="2">
        <v>1.9702888736939164E-2</v>
      </c>
      <c r="AB144" s="2">
        <v>8.0917946531775503E-2</v>
      </c>
      <c r="AC144" s="2">
        <v>564.94742235955516</v>
      </c>
      <c r="AD144" s="2">
        <v>1084.2034814004219</v>
      </c>
      <c r="AE144" s="2">
        <v>-1649.1509037599781</v>
      </c>
      <c r="AF144" s="2">
        <v>11.088566893964881</v>
      </c>
      <c r="AG144" s="2">
        <v>2.5056021107409361E-5</v>
      </c>
      <c r="AH144" s="1">
        <v>1.5820850491137124E-4</v>
      </c>
      <c r="AI144" s="1">
        <v>1.5440805822582713E-4</v>
      </c>
      <c r="AJ144" s="1">
        <v>6.4342986342048638</v>
      </c>
      <c r="AK144" s="1">
        <v>15.931435966397997</v>
      </c>
      <c r="AL144" s="12">
        <v>5.6431330364444419</v>
      </c>
      <c r="AM144" s="2">
        <v>215.58486221659183</v>
      </c>
      <c r="AN144" s="2">
        <v>28.139444530222438</v>
      </c>
      <c r="AO144" s="2">
        <v>6.8517352263817868</v>
      </c>
      <c r="AP144" s="2">
        <v>0.1</v>
      </c>
      <c r="AQ144" s="2">
        <v>0.1</v>
      </c>
      <c r="AR144" s="2">
        <v>0.1</v>
      </c>
      <c r="AS144" s="2">
        <v>0.10000000000000002</v>
      </c>
      <c r="AT144" s="2">
        <v>5.1436574274420143E-3</v>
      </c>
      <c r="AU144" s="2">
        <v>3.9406940815353661E-2</v>
      </c>
      <c r="AV144" s="2">
        <v>0.16184240823546386</v>
      </c>
      <c r="AW144" s="2">
        <v>1070.3160352809371</v>
      </c>
      <c r="AX144" s="2">
        <v>2052.9661247077502</v>
      </c>
      <c r="AY144" s="2">
        <v>-3123.282159988687</v>
      </c>
      <c r="AZ144" s="2">
        <v>23.410037656285724</v>
      </c>
      <c r="BA144" s="2">
        <v>1.0022742737575238E-4</v>
      </c>
      <c r="BB144" s="2">
        <v>6.3284811786459469E-4</v>
      </c>
      <c r="BC144" s="2">
        <v>6.1755165436382315E-4</v>
      </c>
      <c r="BD144" s="2">
        <v>25.735482792834315</v>
      </c>
      <c r="BE144" s="2">
        <v>63.68802650486171</v>
      </c>
      <c r="BF144" s="2">
        <v>22.556821413305705</v>
      </c>
      <c r="BG144" s="2">
        <v>455.12435434347623</v>
      </c>
      <c r="BH144" s="2">
        <v>59.405874122471211</v>
      </c>
      <c r="BI144" s="2">
        <v>14.464711636165568</v>
      </c>
      <c r="BJ144" s="2">
        <v>0.99</v>
      </c>
      <c r="BK144" s="2">
        <v>2.5000000000000001E-2</v>
      </c>
      <c r="BL144" s="2">
        <v>0</v>
      </c>
      <c r="BM144" s="2">
        <v>4651.112626643021</v>
      </c>
      <c r="BN144" s="2">
        <v>5.1063866012890491E-6</v>
      </c>
      <c r="BO144" s="2">
        <v>3.814363692919061E-3</v>
      </c>
      <c r="BP144" s="2">
        <v>1.6066961523669994E-2</v>
      </c>
      <c r="BQ144" s="2">
        <v>124.1327548880644</v>
      </c>
      <c r="BR144" s="2">
        <v>778.23354870611831</v>
      </c>
      <c r="BS144" s="2">
        <v>-902.36630359418257</v>
      </c>
      <c r="BT144" s="2">
        <v>2.091635503008078</v>
      </c>
      <c r="BU144" s="2">
        <v>1.0110619395368195E-6</v>
      </c>
      <c r="BV144" s="2">
        <v>1.7616881426409402E-5</v>
      </c>
      <c r="BW144" s="2">
        <v>-2.5814725260309207E-5</v>
      </c>
      <c r="BX144" s="2">
        <v>0.25964114682193995</v>
      </c>
      <c r="BY144" s="2">
        <v>1.7743176667882052</v>
      </c>
      <c r="BZ144" s="2">
        <v>-0.94371069865787904</v>
      </c>
      <c r="CA144" s="2">
        <v>405515.54546521563</v>
      </c>
      <c r="CB144" s="2">
        <v>13.708941198311564</v>
      </c>
      <c r="CC144" s="2">
        <v>0</v>
      </c>
      <c r="CD144" s="2">
        <v>0.99</v>
      </c>
      <c r="CE144" s="2">
        <v>0.05</v>
      </c>
      <c r="CF144" s="2">
        <v>0</v>
      </c>
      <c r="CG144" s="2">
        <v>9207.9533499322952</v>
      </c>
      <c r="CH144" s="2">
        <v>9.4376830972633953E-6</v>
      </c>
      <c r="CI144" s="2">
        <v>6.8689724747337012E-3</v>
      </c>
      <c r="CJ144" s="2">
        <v>2.9694984317939214E-2</v>
      </c>
      <c r="CK144" s="2">
        <v>124.13427987964182</v>
      </c>
      <c r="CL144" s="2">
        <v>1543.6592527597459</v>
      </c>
      <c r="CM144" s="2">
        <v>-1667.7935326393881</v>
      </c>
      <c r="CN144" s="2">
        <v>3.8657792427207376</v>
      </c>
      <c r="CO144" s="2">
        <v>1.868652346271928E-6</v>
      </c>
      <c r="CP144" s="2">
        <v>6.3971446461472096E-5</v>
      </c>
      <c r="CQ144" s="2">
        <v>-8.8179209364265586E-5</v>
      </c>
      <c r="CR144" s="2">
        <v>0.47987800982141665</v>
      </c>
      <c r="CS144" s="2">
        <v>6.4426284277331174</v>
      </c>
      <c r="CT144" s="2">
        <v>-3.2236608098106188</v>
      </c>
      <c r="CU144" s="2">
        <v>405514.93527084676</v>
      </c>
      <c r="CV144" s="2">
        <v>28.139428836993616</v>
      </c>
      <c r="CW144" s="2">
        <v>0</v>
      </c>
    </row>
    <row r="145" spans="1:101" x14ac:dyDescent="0.3">
      <c r="A145" s="2">
        <f t="shared" si="2"/>
        <v>2139</v>
      </c>
      <c r="B145" s="17">
        <f>economy!AX185</f>
        <v>0.45637969388667393</v>
      </c>
      <c r="C145" s="17">
        <f>economy!AY185</f>
        <v>0.05</v>
      </c>
      <c r="D145" s="17">
        <f>economy!AZ185</f>
        <v>0</v>
      </c>
      <c r="E145" s="17">
        <f>economy!BA185</f>
        <v>4966.3857347394187</v>
      </c>
      <c r="F145" s="17">
        <f>economy!BB185</f>
        <v>1.3417979791408487E-3</v>
      </c>
      <c r="G145" s="17">
        <f>economy!BC185</f>
        <v>1.7478770610643332E-2</v>
      </c>
      <c r="H145" s="17">
        <f>economy!BD185</f>
        <v>7.6467120790121551E-2</v>
      </c>
      <c r="I145" s="1">
        <f>economy!BE185</f>
        <v>3172.6784361883247</v>
      </c>
      <c r="J145" s="1">
        <f>economy!BF185</f>
        <v>1160.5863023665784</v>
      </c>
      <c r="K145" s="1">
        <f>economy!BG185</f>
        <v>-4333.2647385549026</v>
      </c>
      <c r="L145" s="1">
        <f>economy!BH185</f>
        <v>9.9542810746230366</v>
      </c>
      <c r="M145" s="1">
        <f>economy!BI185</f>
        <v>1.2229382801392898E-4</v>
      </c>
      <c r="N145" s="1">
        <f>economy!BJ185</f>
        <v>1.4423696390048439E-4</v>
      </c>
      <c r="O145" s="1">
        <f>economy!BK185</f>
        <v>-5.8472205619310418E-4</v>
      </c>
      <c r="P145" s="1">
        <f>economy!BL185</f>
        <v>31.628296403619832</v>
      </c>
      <c r="Q145" s="1">
        <f>economy!BM185</f>
        <v>14.657370949841582</v>
      </c>
      <c r="R145" s="1">
        <f>economy!BN185</f>
        <v>-21.56726758916421</v>
      </c>
      <c r="S145" s="1">
        <f>economy!BO185</f>
        <v>3385.7047188334614</v>
      </c>
      <c r="T145" s="1">
        <f>economy!BP185</f>
        <v>28.475346740238098</v>
      </c>
      <c r="U145" s="1">
        <f>economy!BQ185</f>
        <v>0</v>
      </c>
      <c r="V145" s="2">
        <v>0.05</v>
      </c>
      <c r="W145" s="2">
        <v>0.05</v>
      </c>
      <c r="X145" s="2">
        <v>0.05</v>
      </c>
      <c r="Y145" s="2">
        <v>0.05</v>
      </c>
      <c r="Z145" s="2">
        <v>2.5278037207727721E-3</v>
      </c>
      <c r="AA145" s="2">
        <v>1.9422754487690159E-2</v>
      </c>
      <c r="AB145" s="2">
        <v>8.072286491720583E-2</v>
      </c>
      <c r="AC145" s="2">
        <v>561.21304377715626</v>
      </c>
      <c r="AD145" s="2">
        <v>1091.1950398564995</v>
      </c>
      <c r="AE145" s="2">
        <v>-1652.4080836336559</v>
      </c>
      <c r="AF145" s="2">
        <v>11.061392191946858</v>
      </c>
      <c r="AG145" s="2">
        <v>2.4639058042652457E-5</v>
      </c>
      <c r="AH145" s="1">
        <v>1.5650320568799282E-4</v>
      </c>
      <c r="AI145" s="1">
        <v>1.5561055712791242E-4</v>
      </c>
      <c r="AJ145" s="1">
        <v>6.3730742587175193</v>
      </c>
      <c r="AK145" s="1">
        <v>15.90362897661571</v>
      </c>
      <c r="AL145" s="12">
        <v>5.7342666655136751</v>
      </c>
      <c r="AM145" s="2">
        <v>218.79452310809344</v>
      </c>
      <c r="AN145" s="2">
        <v>28.475343697922447</v>
      </c>
      <c r="AO145" s="2">
        <v>6.851461604647012</v>
      </c>
      <c r="AP145" s="2">
        <v>0.1</v>
      </c>
      <c r="AQ145" s="2">
        <v>0.1</v>
      </c>
      <c r="AR145" s="2">
        <v>0.1</v>
      </c>
      <c r="AS145" s="2">
        <v>0.1</v>
      </c>
      <c r="AT145" s="2">
        <v>5.0557929187619831E-3</v>
      </c>
      <c r="AU145" s="2">
        <v>3.8846749657464555E-2</v>
      </c>
      <c r="AV145" s="2">
        <v>0.16145262175114128</v>
      </c>
      <c r="AW145" s="2">
        <v>1063.2427670403208</v>
      </c>
      <c r="AX145" s="2">
        <v>2066.2157848623838</v>
      </c>
      <c r="AY145" s="2">
        <v>-3129.4585519027064</v>
      </c>
      <c r="AZ145" s="2">
        <v>23.352722943591758</v>
      </c>
      <c r="BA145" s="2">
        <v>9.8559754171499302E-5</v>
      </c>
      <c r="BB145" s="2">
        <v>6.2602799725431897E-4</v>
      </c>
      <c r="BC145" s="2">
        <v>6.2235752799111614E-4</v>
      </c>
      <c r="BD145" s="2">
        <v>25.490704043305595</v>
      </c>
      <c r="BE145" s="2">
        <v>63.577395176704158</v>
      </c>
      <c r="BF145" s="2">
        <v>22.920873517807909</v>
      </c>
      <c r="BG145" s="2">
        <v>461.90030562624713</v>
      </c>
      <c r="BH145" s="2">
        <v>60.114998422022275</v>
      </c>
      <c r="BI145" s="2">
        <v>14.464133620318053</v>
      </c>
      <c r="BJ145" s="2">
        <v>0.99</v>
      </c>
      <c r="BK145" s="2">
        <v>2.5000000000000001E-2</v>
      </c>
      <c r="BL145" s="2">
        <v>0</v>
      </c>
      <c r="BM145" s="2">
        <v>4669.3713591052101</v>
      </c>
      <c r="BN145" s="2">
        <v>4.9882694177398203E-6</v>
      </c>
      <c r="BO145" s="2">
        <v>3.7369991299737461E-3</v>
      </c>
      <c r="BP145" s="2">
        <v>1.5929613146437562E-2</v>
      </c>
      <c r="BQ145" s="2">
        <v>123.19823382107485</v>
      </c>
      <c r="BR145" s="2">
        <v>778.90921147671895</v>
      </c>
      <c r="BS145" s="2">
        <v>-902.10744529779367</v>
      </c>
      <c r="BT145" s="2">
        <v>2.0736733357446244</v>
      </c>
      <c r="BU145" s="2">
        <v>9.8767485642930609E-7</v>
      </c>
      <c r="BV145" s="2">
        <v>1.7288479400126277E-5</v>
      </c>
      <c r="BW145" s="2">
        <v>-2.5375257499515647E-5</v>
      </c>
      <c r="BX145" s="2">
        <v>0.25547353610884593</v>
      </c>
      <c r="BY145" s="2">
        <v>1.7571402646594378</v>
      </c>
      <c r="BZ145" s="2">
        <v>-0.9353380776453688</v>
      </c>
      <c r="CA145" s="2">
        <v>411552.87144000374</v>
      </c>
      <c r="CB145" s="2">
        <v>13.872583747157531</v>
      </c>
      <c r="CC145" s="2">
        <v>0</v>
      </c>
      <c r="CD145" s="2">
        <v>0.99</v>
      </c>
      <c r="CE145" s="2">
        <v>0.05</v>
      </c>
      <c r="CF145" s="2">
        <v>0</v>
      </c>
      <c r="CG145" s="2">
        <v>9244.7587883180113</v>
      </c>
      <c r="CH145" s="2">
        <v>9.2204828482922582E-6</v>
      </c>
      <c r="CI145" s="2">
        <v>6.7304606354208667E-3</v>
      </c>
      <c r="CJ145" s="2">
        <v>2.9444683546829838E-2</v>
      </c>
      <c r="CK145" s="2">
        <v>123.19957427912306</v>
      </c>
      <c r="CL145" s="2">
        <v>1544.322904450845</v>
      </c>
      <c r="CM145" s="2">
        <v>-1667.5224787299683</v>
      </c>
      <c r="CN145" s="2">
        <v>3.8330413962108487</v>
      </c>
      <c r="CO145" s="2">
        <v>1.8256471022314716E-6</v>
      </c>
      <c r="CP145" s="2">
        <v>6.2774696317713686E-5</v>
      </c>
      <c r="CQ145" s="2">
        <v>-8.6698938917295152E-5</v>
      </c>
      <c r="CR145" s="2">
        <v>0.47223126730873377</v>
      </c>
      <c r="CS145" s="2">
        <v>6.3798311781241654</v>
      </c>
      <c r="CT145" s="2">
        <v>-3.1958413450420458</v>
      </c>
      <c r="CU145" s="2">
        <v>411552.30639050168</v>
      </c>
      <c r="CV145" s="2">
        <v>28.475327350095725</v>
      </c>
      <c r="CW145" s="2">
        <v>0</v>
      </c>
    </row>
    <row r="146" spans="1:101" x14ac:dyDescent="0.3">
      <c r="A146" s="2">
        <f t="shared" si="2"/>
        <v>2140</v>
      </c>
      <c r="B146" s="17">
        <f>economy!AX186</f>
        <v>0.47558399330191697</v>
      </c>
      <c r="C146" s="17">
        <f>economy!AY186</f>
        <v>0.05</v>
      </c>
      <c r="D146" s="17">
        <f>economy!AZ186</f>
        <v>0</v>
      </c>
      <c r="E146" s="17">
        <f>economy!BA186</f>
        <v>4971.6625997909987</v>
      </c>
      <c r="F146" s="17">
        <f>economy!BB186</f>
        <v>1.2772807082309201E-3</v>
      </c>
      <c r="G146" s="17">
        <f>economy!BC186</f>
        <v>1.720071874442014E-2</v>
      </c>
      <c r="H146" s="17">
        <f>economy!BD186</f>
        <v>7.6152006470702763E-2</v>
      </c>
      <c r="I146" s="1">
        <f>economy!BE186</f>
        <v>3183.8463071044757</v>
      </c>
      <c r="J146" s="1">
        <f>economy!BF186</f>
        <v>1167.157423312558</v>
      </c>
      <c r="K146" s="1">
        <f>economy!BG186</f>
        <v>-4351.0037304170355</v>
      </c>
      <c r="L146" s="1">
        <f>economy!BH186</f>
        <v>9.9128715131483176</v>
      </c>
      <c r="M146" s="1">
        <f>economy!BI186</f>
        <v>1.2132770735683046E-4</v>
      </c>
      <c r="N146" s="1">
        <f>economy!BJ186</f>
        <v>1.4242071491173678E-4</v>
      </c>
      <c r="O146" s="1">
        <f>economy!BK186</f>
        <v>-5.7991280895139548E-4</v>
      </c>
      <c r="P146" s="1">
        <f>economy!BL186</f>
        <v>31.60355541911429</v>
      </c>
      <c r="Q146" s="1">
        <f>economy!BM186</f>
        <v>14.603641326538797</v>
      </c>
      <c r="R146" s="1">
        <f>economy!BN186</f>
        <v>-21.565470466426547</v>
      </c>
      <c r="S146" s="1">
        <f>economy!BO186</f>
        <v>3690.9686249325027</v>
      </c>
      <c r="T146" s="1">
        <f>economy!BP186</f>
        <v>28.815282839166315</v>
      </c>
      <c r="U146" s="1">
        <f>economy!BQ186</f>
        <v>0</v>
      </c>
      <c r="V146" s="2">
        <v>0.05</v>
      </c>
      <c r="W146" s="2">
        <v>0.05</v>
      </c>
      <c r="X146" s="2">
        <v>0.05</v>
      </c>
      <c r="Y146" s="2">
        <v>0.05</v>
      </c>
      <c r="Z146" s="2">
        <v>2.4845490287033313E-3</v>
      </c>
      <c r="AA146" s="2">
        <v>1.9146071931323252E-2</v>
      </c>
      <c r="AB146" s="2">
        <v>8.0526022834774932E-2</v>
      </c>
      <c r="AC146" s="2">
        <v>557.45425091802349</v>
      </c>
      <c r="AD146" s="2">
        <v>1097.9158705925577</v>
      </c>
      <c r="AE146" s="2">
        <v>-1655.37012151058</v>
      </c>
      <c r="AF146" s="2">
        <v>11.033988244640669</v>
      </c>
      <c r="AG146" s="2">
        <v>2.4228191899430241E-5</v>
      </c>
      <c r="AH146" s="1">
        <v>1.5480351227329213E-4</v>
      </c>
      <c r="AI146" s="1">
        <v>1.5681619298908006E-4</v>
      </c>
      <c r="AJ146" s="1">
        <v>6.3117578789550217</v>
      </c>
      <c r="AK146" s="1">
        <v>15.873118018310834</v>
      </c>
      <c r="AL146" s="12">
        <v>5.8261554107353524</v>
      </c>
      <c r="AM146" s="2">
        <v>222.05213334830492</v>
      </c>
      <c r="AN146" s="2">
        <v>28.815279406186988</v>
      </c>
      <c r="AO146" s="2">
        <v>6.8511940961497944</v>
      </c>
      <c r="AP146" s="2">
        <v>0.1</v>
      </c>
      <c r="AQ146" s="2">
        <v>0.1</v>
      </c>
      <c r="AR146" s="2">
        <v>0.1</v>
      </c>
      <c r="AS146" s="2">
        <v>0.1</v>
      </c>
      <c r="AT146" s="2">
        <v>4.9692925064216149E-3</v>
      </c>
      <c r="AU146" s="2">
        <v>3.8293460104888329E-2</v>
      </c>
      <c r="AV146" s="2">
        <v>0.16105931434582146</v>
      </c>
      <c r="AW146" s="2">
        <v>1056.1232015060261</v>
      </c>
      <c r="AX146" s="2">
        <v>2078.9530223868214</v>
      </c>
      <c r="AY146" s="2">
        <v>-3135.0762238928478</v>
      </c>
      <c r="AZ146" s="2">
        <v>23.294924345941965</v>
      </c>
      <c r="BA146" s="2">
        <v>9.6916463326994506E-5</v>
      </c>
      <c r="BB146" s="2">
        <v>6.1923029341729927E-4</v>
      </c>
      <c r="BC146" s="2">
        <v>6.2717601316181681E-4</v>
      </c>
      <c r="BD146" s="2">
        <v>25.245555185533032</v>
      </c>
      <c r="BE146" s="2">
        <v>63.4559534939239</v>
      </c>
      <c r="BF146" s="2">
        <v>23.287940567632212</v>
      </c>
      <c r="BG146" s="2">
        <v>468.77748323003493</v>
      </c>
      <c r="BH146" s="2">
        <v>60.832644222109025</v>
      </c>
      <c r="BI146" s="2">
        <v>14.463568555820279</v>
      </c>
      <c r="BJ146" s="2">
        <v>0.99</v>
      </c>
      <c r="BK146" s="2">
        <v>2.5000000000000001E-2</v>
      </c>
      <c r="BL146" s="2">
        <v>0</v>
      </c>
      <c r="BM146" s="2">
        <v>4687.432425195977</v>
      </c>
      <c r="BN146" s="2">
        <v>4.8725785370382953E-6</v>
      </c>
      <c r="BO146" s="2">
        <v>3.6609731791890942E-3</v>
      </c>
      <c r="BP146" s="2">
        <v>1.5792445851410441E-2</v>
      </c>
      <c r="BQ146" s="2">
        <v>122.26182407199646</v>
      </c>
      <c r="BR146" s="2">
        <v>779.45465709527275</v>
      </c>
      <c r="BS146" s="2">
        <v>-901.71648116726919</v>
      </c>
      <c r="BT146" s="2">
        <v>2.0557378999249956</v>
      </c>
      <c r="BU146" s="2">
        <v>9.6476817613142291E-7</v>
      </c>
      <c r="BV146" s="2">
        <v>1.6964593434071278E-5</v>
      </c>
      <c r="BW146" s="2">
        <v>-2.4940134596973078E-5</v>
      </c>
      <c r="BX146" s="2">
        <v>0.25133888397970744</v>
      </c>
      <c r="BY146" s="2">
        <v>1.7398063145607217</v>
      </c>
      <c r="BZ146" s="2">
        <v>-0.92684637266127923</v>
      </c>
      <c r="CA146" s="2">
        <v>417680.39354431652</v>
      </c>
      <c r="CB146" s="2">
        <v>14.03819284726597</v>
      </c>
      <c r="CC146" s="2">
        <v>0</v>
      </c>
      <c r="CD146" s="2">
        <v>0.99</v>
      </c>
      <c r="CE146" s="2">
        <v>0.05</v>
      </c>
      <c r="CF146" s="2">
        <v>0</v>
      </c>
      <c r="CG146" s="2">
        <v>9281.1746297478494</v>
      </c>
      <c r="CH146" s="2">
        <v>9.0077217449651935E-6</v>
      </c>
      <c r="CI146" s="2">
        <v>6.59433093418226E-3</v>
      </c>
      <c r="CJ146" s="2">
        <v>2.9194674605251852E-2</v>
      </c>
      <c r="CK146" s="2">
        <v>122.26299846601673</v>
      </c>
      <c r="CL146" s="2">
        <v>1544.7443798435004</v>
      </c>
      <c r="CM146" s="2">
        <v>-1667.0073783095172</v>
      </c>
      <c r="CN146" s="2">
        <v>3.8003475254987515</v>
      </c>
      <c r="CO146" s="2">
        <v>1.7835207915980047E-6</v>
      </c>
      <c r="CP146" s="2">
        <v>6.159478929487129E-5</v>
      </c>
      <c r="CQ146" s="2">
        <v>-8.5232902530653755E-5</v>
      </c>
      <c r="CR146" s="2">
        <v>0.46464399752022317</v>
      </c>
      <c r="CS146" s="2">
        <v>6.3165032171210509</v>
      </c>
      <c r="CT146" s="2">
        <v>-3.1676036825733673</v>
      </c>
      <c r="CU146" s="2">
        <v>417679.87031201331</v>
      </c>
      <c r="CV146" s="2">
        <v>28.815262408194716</v>
      </c>
      <c r="CW146" s="2">
        <v>0</v>
      </c>
    </row>
    <row r="147" spans="1:101" x14ac:dyDescent="0.3">
      <c r="A147" s="2">
        <f t="shared" si="2"/>
        <v>2141</v>
      </c>
      <c r="B147" s="17">
        <f>economy!AX187</f>
        <v>0.4982099812826688</v>
      </c>
      <c r="C147" s="17">
        <f>economy!AY187</f>
        <v>0.05</v>
      </c>
      <c r="D147" s="17">
        <f>economy!AZ187</f>
        <v>0</v>
      </c>
      <c r="E147" s="17">
        <f>economy!BA187</f>
        <v>4975.3896252086415</v>
      </c>
      <c r="F147" s="17">
        <f>economy!BB187</f>
        <v>1.2086920026921882E-3</v>
      </c>
      <c r="G147" s="17">
        <f>economy!BC187</f>
        <v>1.6922331567538775E-2</v>
      </c>
      <c r="H147" s="17">
        <f>economy!BD187</f>
        <v>7.5816878506139287E-2</v>
      </c>
      <c r="I147" s="1">
        <f>economy!BE187</f>
        <v>3193.6364270194181</v>
      </c>
      <c r="J147" s="1">
        <f>economy!BF187</f>
        <v>1173.5866600959021</v>
      </c>
      <c r="K147" s="1">
        <f>economy!BG187</f>
        <v>-4367.2230871153197</v>
      </c>
      <c r="L147" s="1">
        <f>economy!BH187</f>
        <v>9.8688682626469131</v>
      </c>
      <c r="M147" s="1">
        <f>economy!BI187</f>
        <v>1.202903903718201E-4</v>
      </c>
      <c r="N147" s="1">
        <f>economy!BJ187</f>
        <v>1.4058678510721584E-4</v>
      </c>
      <c r="O147" s="1">
        <f>economy!BK187</f>
        <v>-5.7481990664146857E-4</v>
      </c>
      <c r="P147" s="1">
        <f>economy!BL187</f>
        <v>31.555902071064224</v>
      </c>
      <c r="Q147" s="1">
        <f>economy!BM187</f>
        <v>14.544604972363546</v>
      </c>
      <c r="R147" s="1">
        <f>economy!BN187</f>
        <v>-21.549774660165625</v>
      </c>
      <c r="S147" s="1">
        <f>economy!BO187</f>
        <v>4067.8424788639668</v>
      </c>
      <c r="T147" s="1">
        <f>economy!BP187</f>
        <v>29.159304151615402</v>
      </c>
      <c r="U147" s="1">
        <f>economy!BQ187</f>
        <v>0</v>
      </c>
      <c r="V147" s="2">
        <v>0.05</v>
      </c>
      <c r="W147" s="2">
        <v>0.05</v>
      </c>
      <c r="X147" s="2">
        <v>0.05</v>
      </c>
      <c r="Y147" s="2">
        <v>0.05</v>
      </c>
      <c r="Z147" s="2">
        <v>2.4419696325197597E-3</v>
      </c>
      <c r="AA147" s="2">
        <v>1.8872825824972291E-2</v>
      </c>
      <c r="AB147" s="2">
        <v>8.0327515075354253E-2</v>
      </c>
      <c r="AC147" s="2">
        <v>553.67237751830612</v>
      </c>
      <c r="AD147" s="2">
        <v>1104.3669710888591</v>
      </c>
      <c r="AE147" s="2">
        <v>-1658.0393486071659</v>
      </c>
      <c r="AF147" s="2">
        <v>11.00636786783703</v>
      </c>
      <c r="AG147" s="2">
        <v>2.3823374756582726E-5</v>
      </c>
      <c r="AH147" s="1">
        <v>1.5310990278774881E-4</v>
      </c>
      <c r="AI147" s="1">
        <v>1.580241829354161E-4</v>
      </c>
      <c r="AJ147" s="1">
        <v>6.2503746453651718</v>
      </c>
      <c r="AK147" s="1">
        <v>15.839960384491851</v>
      </c>
      <c r="AL147" s="12">
        <v>5.9187671598639096</v>
      </c>
      <c r="AM147" s="2">
        <v>225.35840989308397</v>
      </c>
      <c r="AN147" s="2">
        <v>29.159300175582455</v>
      </c>
      <c r="AO147" s="2">
        <v>6.8509326209780621</v>
      </c>
      <c r="AP147" s="2">
        <v>0.1</v>
      </c>
      <c r="AQ147" s="2">
        <v>0.1</v>
      </c>
      <c r="AR147" s="2">
        <v>0.1</v>
      </c>
      <c r="AS147" s="2">
        <v>0.1</v>
      </c>
      <c r="AT147" s="2">
        <v>4.8841423822856269E-3</v>
      </c>
      <c r="AU147" s="2">
        <v>3.7747041578697259E-2</v>
      </c>
      <c r="AV147" s="2">
        <v>0.16066267511144097</v>
      </c>
      <c r="AW147" s="2">
        <v>1048.9598659632427</v>
      </c>
      <c r="AX147" s="2">
        <v>2091.1797147941461</v>
      </c>
      <c r="AY147" s="2">
        <v>-3140.1395807573908</v>
      </c>
      <c r="AZ147" s="2">
        <v>23.236668845895355</v>
      </c>
      <c r="BA147" s="2">
        <v>9.5297362964668689E-5</v>
      </c>
      <c r="BB147" s="2">
        <v>6.124569167795552E-4</v>
      </c>
      <c r="BC147" s="2">
        <v>6.3200398483237658E-4</v>
      </c>
      <c r="BD147" s="2">
        <v>25.000136747375841</v>
      </c>
      <c r="BE147" s="2">
        <v>63.323929931817446</v>
      </c>
      <c r="BF147" s="2">
        <v>23.65789450500392</v>
      </c>
      <c r="BG147" s="2">
        <v>475.7574007296102</v>
      </c>
      <c r="BH147" s="2">
        <v>61.558913954753734</v>
      </c>
      <c r="BI147" s="2">
        <v>14.463016272931865</v>
      </c>
      <c r="BJ147" s="2">
        <v>0.99</v>
      </c>
      <c r="BK147" s="2">
        <v>2.5000000000000001E-2</v>
      </c>
      <c r="BL147" s="2">
        <v>0</v>
      </c>
      <c r="BM147" s="2">
        <v>4705.2971022735628</v>
      </c>
      <c r="BN147" s="2">
        <v>4.7592766762051065E-6</v>
      </c>
      <c r="BO147" s="2">
        <v>3.5862715815354069E-3</v>
      </c>
      <c r="BP147" s="2">
        <v>1.5655490476918003E-2</v>
      </c>
      <c r="BQ147" s="2">
        <v>121.32376687558899</v>
      </c>
      <c r="BR147" s="2">
        <v>779.87145755475547</v>
      </c>
      <c r="BS147" s="2">
        <v>-901.19522443034418</v>
      </c>
      <c r="BT147" s="2">
        <v>2.0378331450547105</v>
      </c>
      <c r="BU147" s="2">
        <v>9.4233451681716309E-7</v>
      </c>
      <c r="BV147" s="2">
        <v>1.6645223522024194E-5</v>
      </c>
      <c r="BW147" s="2">
        <v>-2.4509438207287028E-5</v>
      </c>
      <c r="BX147" s="2">
        <v>0.24723818770366729</v>
      </c>
      <c r="BY147" s="2">
        <v>1.7223278266835429</v>
      </c>
      <c r="BZ147" s="2">
        <v>-0.91824274925458693</v>
      </c>
      <c r="CA147" s="2">
        <v>423899.4601198131</v>
      </c>
      <c r="CB147" s="2">
        <v>14.205792134837733</v>
      </c>
      <c r="CC147" s="2">
        <v>0</v>
      </c>
      <c r="CD147" s="2">
        <v>0.99</v>
      </c>
      <c r="CE147" s="2">
        <v>0.05</v>
      </c>
      <c r="CF147" s="2">
        <v>0</v>
      </c>
      <c r="CG147" s="2">
        <v>9317.2034290117263</v>
      </c>
      <c r="CH147" s="2">
        <v>8.7993317460215277E-6</v>
      </c>
      <c r="CI147" s="2">
        <v>6.4605580689138364E-3</v>
      </c>
      <c r="CJ147" s="2">
        <v>2.8945013310497328E-2</v>
      </c>
      <c r="CK147" s="2">
        <v>121.3247919273538</v>
      </c>
      <c r="CL147" s="2">
        <v>1544.9267191381116</v>
      </c>
      <c r="CM147" s="2">
        <v>-1666.2515110654656</v>
      </c>
      <c r="CN147" s="2">
        <v>3.7677047609321135</v>
      </c>
      <c r="CO147" s="2">
        <v>1.7422599428883448E-6</v>
      </c>
      <c r="CP147" s="2">
        <v>6.0431699632957598E-5</v>
      </c>
      <c r="CQ147" s="2">
        <v>-8.3781379554486747E-5</v>
      </c>
      <c r="CR147" s="2">
        <v>0.45711802765421733</v>
      </c>
      <c r="CS147" s="2">
        <v>6.2526867092180227</v>
      </c>
      <c r="CT147" s="2">
        <v>-3.1389718755758413</v>
      </c>
      <c r="CU147" s="2">
        <v>423898.97562496859</v>
      </c>
      <c r="CV147" s="2">
        <v>29.159282532116833</v>
      </c>
      <c r="CW147" s="2">
        <v>0</v>
      </c>
    </row>
    <row r="148" spans="1:101" x14ac:dyDescent="0.3">
      <c r="A148" s="2">
        <f t="shared" si="2"/>
        <v>2142</v>
      </c>
      <c r="B148" s="17">
        <f>economy!AX188</f>
        <v>0.52589050885850375</v>
      </c>
      <c r="C148" s="17">
        <f>economy!AY188</f>
        <v>0.05</v>
      </c>
      <c r="D148" s="17">
        <f>economy!AZ188</f>
        <v>0</v>
      </c>
      <c r="E148" s="17">
        <f>economy!BA188</f>
        <v>4977.021921143637</v>
      </c>
      <c r="F148" s="17">
        <f>economy!BB188</f>
        <v>1.1340777826546436E-3</v>
      </c>
      <c r="G148" s="17">
        <f>economy!BC188</f>
        <v>1.6642011360924837E-2</v>
      </c>
      <c r="H148" s="17">
        <f>economy!BD188</f>
        <v>7.5454042541144017E-2</v>
      </c>
      <c r="I148" s="1">
        <f>economy!BE188</f>
        <v>3201.5161222172974</v>
      </c>
      <c r="J148" s="1">
        <f>economy!BF188</f>
        <v>1179.9299941762736</v>
      </c>
      <c r="K148" s="1">
        <f>economy!BG188</f>
        <v>-4381.4461163935712</v>
      </c>
      <c r="L148" s="1">
        <f>economy!BH188</f>
        <v>9.8212696443726948</v>
      </c>
      <c r="M148" s="1">
        <f>economy!BI188</f>
        <v>1.1915153519936376E-4</v>
      </c>
      <c r="N148" s="1">
        <f>economy!BJ188</f>
        <v>1.3872445939553326E-4</v>
      </c>
      <c r="O148" s="1">
        <f>economy!BK188</f>
        <v>-5.6933125358007693E-4</v>
      </c>
      <c r="P148" s="1">
        <f>economy!BL188</f>
        <v>31.476929588788238</v>
      </c>
      <c r="Q148" s="1">
        <f>economy!BM188</f>
        <v>14.479089438659907</v>
      </c>
      <c r="R148" s="1">
        <f>economy!BN188</f>
        <v>-21.515681870695399</v>
      </c>
      <c r="S148" s="1">
        <f>economy!BO188</f>
        <v>4554.2841680803685</v>
      </c>
      <c r="T148" s="1">
        <f>economy!BP188</f>
        <v>29.507459859788561</v>
      </c>
      <c r="U148" s="1">
        <f>economy!BQ188</f>
        <v>0</v>
      </c>
      <c r="V148" s="2">
        <v>0.05</v>
      </c>
      <c r="W148" s="2">
        <v>0.05</v>
      </c>
      <c r="X148" s="2">
        <v>0.05</v>
      </c>
      <c r="Y148" s="2">
        <v>5.000000000000001E-2</v>
      </c>
      <c r="Z148" s="2">
        <v>2.4000585489502447E-3</v>
      </c>
      <c r="AA148" s="2">
        <v>1.8602999883274927E-2</v>
      </c>
      <c r="AB148" s="2">
        <v>8.0127434982685167E-2</v>
      </c>
      <c r="AC148" s="2">
        <v>549.86873985222724</v>
      </c>
      <c r="AD148" s="2">
        <v>1110.5494950748516</v>
      </c>
      <c r="AE148" s="2">
        <v>-1660.4182349270793</v>
      </c>
      <c r="AF148" s="2">
        <v>10.978543679890013</v>
      </c>
      <c r="AG148" s="2">
        <v>2.3424557385663539E-5</v>
      </c>
      <c r="AH148" s="1">
        <v>1.5142283836703662E-4</v>
      </c>
      <c r="AI148" s="1">
        <v>1.5923376613640784E-4</v>
      </c>
      <c r="AJ148" s="1">
        <v>6.1889490544711814</v>
      </c>
      <c r="AK148" s="1">
        <v>15.804214015836665</v>
      </c>
      <c r="AL148" s="12">
        <v>6.0120696233785758</v>
      </c>
      <c r="AM148" s="2">
        <v>228.71408042716061</v>
      </c>
      <c r="AN148" s="2">
        <v>29.507455111474528</v>
      </c>
      <c r="AO148" s="2">
        <v>6.8506771009594774</v>
      </c>
      <c r="AP148" s="2">
        <v>0.1</v>
      </c>
      <c r="AQ148" s="2">
        <v>0.1</v>
      </c>
      <c r="AR148" s="2">
        <v>0.1</v>
      </c>
      <c r="AS148" s="2">
        <v>0.1</v>
      </c>
      <c r="AT148" s="2">
        <v>4.8003285720403461E-3</v>
      </c>
      <c r="AU148" s="2">
        <v>3.7207461423651736E-2</v>
      </c>
      <c r="AV148" s="2">
        <v>0.16026289026007104</v>
      </c>
      <c r="AW148" s="2">
        <v>1041.7552546217069</v>
      </c>
      <c r="AX148" s="2">
        <v>2102.8980352147159</v>
      </c>
      <c r="AY148" s="2">
        <v>-3144.6532898364217</v>
      </c>
      <c r="AZ148" s="2">
        <v>23.17798301125956</v>
      </c>
      <c r="BA148" s="2">
        <v>9.3702256000852222E-5</v>
      </c>
      <c r="BB148" s="2">
        <v>6.0570970991378158E-4</v>
      </c>
      <c r="BC148" s="2">
        <v>6.3683840575026328E-4</v>
      </c>
      <c r="BD148" s="2">
        <v>24.754546646677316</v>
      </c>
      <c r="BE148" s="2">
        <v>63.181555567652701</v>
      </c>
      <c r="BF148" s="2">
        <v>24.03060656160455</v>
      </c>
      <c r="BG148" s="2">
        <v>482.8415943496118</v>
      </c>
      <c r="BH148" s="2">
        <v>62.293911286637723</v>
      </c>
      <c r="BI148" s="2">
        <v>14.462476605561555</v>
      </c>
      <c r="BJ148" s="2">
        <v>0.99</v>
      </c>
      <c r="BK148" s="2">
        <v>2.5000000000000001E-2</v>
      </c>
      <c r="BL148" s="2">
        <v>0</v>
      </c>
      <c r="BM148" s="2">
        <v>4722.9666979055037</v>
      </c>
      <c r="BN148" s="2">
        <v>4.6483266082464154E-6</v>
      </c>
      <c r="BO148" s="2">
        <v>3.5128798751229966E-3</v>
      </c>
      <c r="BP148" s="2">
        <v>1.5518777023012589E-2</v>
      </c>
      <c r="BQ148" s="2">
        <v>120.38429880720784</v>
      </c>
      <c r="BR148" s="2">
        <v>780.16122772163123</v>
      </c>
      <c r="BS148" s="2">
        <v>-900.54552652883922</v>
      </c>
      <c r="BT148" s="2">
        <v>2.0199629114823785</v>
      </c>
      <c r="BU148" s="2">
        <v>9.2036650773876462E-7</v>
      </c>
      <c r="BV148" s="2">
        <v>1.6330366873910569E-5</v>
      </c>
      <c r="BW148" s="2">
        <v>-2.4083244028998343E-5</v>
      </c>
      <c r="BX148" s="2">
        <v>0.24317238959786844</v>
      </c>
      <c r="BY148" s="2">
        <v>1.7047166130747387</v>
      </c>
      <c r="BZ148" s="2">
        <v>-0.90953428184481266</v>
      </c>
      <c r="CA148" s="2">
        <v>430211.43970818492</v>
      </c>
      <c r="CB148" s="2">
        <v>14.375405531135998</v>
      </c>
      <c r="CC148" s="2">
        <v>0</v>
      </c>
      <c r="CD148" s="2">
        <v>0.99</v>
      </c>
      <c r="CE148" s="2">
        <v>0.05</v>
      </c>
      <c r="CF148" s="2">
        <v>0</v>
      </c>
      <c r="CG148" s="2">
        <v>9352.8477892834144</v>
      </c>
      <c r="CH148" s="2">
        <v>8.5952449462287291E-6</v>
      </c>
      <c r="CI148" s="2">
        <v>6.3291164010294328E-3</v>
      </c>
      <c r="CJ148" s="2">
        <v>2.8695754044082183E-2</v>
      </c>
      <c r="CK148" s="2">
        <v>120.38518965309702</v>
      </c>
      <c r="CL148" s="2">
        <v>1544.8730363221389</v>
      </c>
      <c r="CM148" s="2">
        <v>-1665.2582259752362</v>
      </c>
      <c r="CN148" s="2">
        <v>3.735120047542011</v>
      </c>
      <c r="CO148" s="2">
        <v>1.7018511115297198E-6</v>
      </c>
      <c r="CP148" s="2">
        <v>5.9285392568516362E-5</v>
      </c>
      <c r="CQ148" s="2">
        <v>-8.2344630015845926E-5</v>
      </c>
      <c r="CR148" s="2">
        <v>0.44965508727638637</v>
      </c>
      <c r="CS148" s="2">
        <v>6.1884231209344076</v>
      </c>
      <c r="CT148" s="2">
        <v>-3.1099696920871751</v>
      </c>
      <c r="CU148" s="2">
        <v>430210.99110026332</v>
      </c>
      <c r="CV148" s="2">
        <v>29.507436827473207</v>
      </c>
      <c r="CW148" s="2">
        <v>0</v>
      </c>
    </row>
    <row r="149" spans="1:101" x14ac:dyDescent="0.3">
      <c r="A149" s="2">
        <f t="shared" si="2"/>
        <v>2143</v>
      </c>
      <c r="B149" s="17">
        <f>economy!AX189</f>
        <v>0.56170201445125956</v>
      </c>
      <c r="C149" s="17">
        <f>economy!AY189</f>
        <v>0.05</v>
      </c>
      <c r="D149" s="17">
        <f>economy!AZ189</f>
        <v>0</v>
      </c>
      <c r="E149" s="17">
        <f>economy!BA189</f>
        <v>4975.6254306369128</v>
      </c>
      <c r="F149" s="17">
        <f>economy!BB189</f>
        <v>1.0501068219093512E-3</v>
      </c>
      <c r="G149" s="17">
        <f>economy!BC189</f>
        <v>1.635702229065833E-2</v>
      </c>
      <c r="H149" s="17">
        <f>economy!BD189</f>
        <v>7.5050228489572893E-2</v>
      </c>
      <c r="I149" s="1">
        <f>economy!BE189</f>
        <v>3206.57267449859</v>
      </c>
      <c r="J149" s="1">
        <f>economy!BF189</f>
        <v>1186.2828921702574</v>
      </c>
      <c r="K149" s="1">
        <f>economy!BG189</f>
        <v>-4392.855566668848</v>
      </c>
      <c r="L149" s="1">
        <f>economy!BH189</f>
        <v>9.7683482173439362</v>
      </c>
      <c r="M149" s="1">
        <f>economy!BI189</f>
        <v>1.1785915101735651E-4</v>
      </c>
      <c r="N149" s="1">
        <f>economy!BJ189</f>
        <v>1.3681500508487397E-4</v>
      </c>
      <c r="O149" s="1">
        <f>economy!BK189</f>
        <v>-5.6325367963370987E-4</v>
      </c>
      <c r="P149" s="1">
        <f>economy!BL189</f>
        <v>31.352252543857219</v>
      </c>
      <c r="Q149" s="1">
        <f>economy!BM189</f>
        <v>14.405039780768913</v>
      </c>
      <c r="R149" s="1">
        <f>economy!BN189</f>
        <v>-21.455471421859517</v>
      </c>
      <c r="S149" s="1">
        <f>economy!BO189</f>
        <v>5225.088302509007</v>
      </c>
      <c r="T149" s="1">
        <f>economy!BP189</f>
        <v>29.8597997965765</v>
      </c>
      <c r="U149" s="1">
        <f>economy!BQ189</f>
        <v>0</v>
      </c>
      <c r="V149" s="2">
        <v>0.05</v>
      </c>
      <c r="W149" s="2">
        <v>0.05</v>
      </c>
      <c r="X149" s="2">
        <v>0.05</v>
      </c>
      <c r="Y149" s="2">
        <v>5.000000000000001E-2</v>
      </c>
      <c r="Z149" s="2">
        <v>2.3588087178938915E-3</v>
      </c>
      <c r="AA149" s="2">
        <v>1.8336576819175516E-2</v>
      </c>
      <c r="AB149" s="2">
        <v>7.9925874419280132E-2</v>
      </c>
      <c r="AC149" s="2">
        <v>546.04463637918832</v>
      </c>
      <c r="AD149" s="2">
        <v>1116.4647470777843</v>
      </c>
      <c r="AE149" s="2">
        <v>-1662.5093834569723</v>
      </c>
      <c r="AF149" s="2">
        <v>10.950528097083781</v>
      </c>
      <c r="AG149" s="2">
        <v>2.3031689322177691E-5</v>
      </c>
      <c r="AH149" s="1">
        <v>1.4974276324720271E-4</v>
      </c>
      <c r="AI149" s="1">
        <v>1.6044420402414755E-4</v>
      </c>
      <c r="AJ149" s="1">
        <v>6.1275049467843798</v>
      </c>
      <c r="AK149" s="1">
        <v>15.765937414920021</v>
      </c>
      <c r="AL149" s="12">
        <v>6.1060303827475115</v>
      </c>
      <c r="AM149" s="2">
        <v>232.11988352453557</v>
      </c>
      <c r="AN149" s="2">
        <v>29.859793911021178</v>
      </c>
      <c r="AO149" s="2">
        <v>6.8504274595976398</v>
      </c>
      <c r="AP149" s="2">
        <v>0.1</v>
      </c>
      <c r="AQ149" s="2">
        <v>0.1</v>
      </c>
      <c r="AR149" s="2">
        <v>0.1</v>
      </c>
      <c r="AS149" s="2">
        <v>9.9999999999999992E-2</v>
      </c>
      <c r="AT149" s="2">
        <v>4.717836948879936E-3</v>
      </c>
      <c r="AU149" s="2">
        <v>3.6674684989583636E-2</v>
      </c>
      <c r="AV149" s="2">
        <v>0.15986014305625965</v>
      </c>
      <c r="AW149" s="2">
        <v>1034.5118279468054</v>
      </c>
      <c r="AX149" s="2">
        <v>2114.1104421068785</v>
      </c>
      <c r="AY149" s="2">
        <v>-3148.6222700536855</v>
      </c>
      <c r="AZ149" s="2">
        <v>23.118892985392868</v>
      </c>
      <c r="BA149" s="2">
        <v>9.2130940429977043E-5</v>
      </c>
      <c r="BB149" s="2">
        <v>5.9899044788315351E-4</v>
      </c>
      <c r="BC149" s="2">
        <v>6.416763273284136E-4</v>
      </c>
      <c r="BD149" s="2">
        <v>24.508880182890934</v>
      </c>
      <c r="BE149" s="2">
        <v>63.029063738732482</v>
      </c>
      <c r="BF149" s="2">
        <v>24.405947450740591</v>
      </c>
      <c r="BG149" s="2">
        <v>490.0316233031653</v>
      </c>
      <c r="BH149" s="2">
        <v>63.037741133861445</v>
      </c>
      <c r="BI149" s="2">
        <v>14.461949391135368</v>
      </c>
      <c r="BJ149" s="2">
        <v>0.99</v>
      </c>
      <c r="BK149" s="2">
        <v>2.5000000000000001E-2</v>
      </c>
      <c r="BL149" s="2">
        <v>0</v>
      </c>
      <c r="BM149" s="2">
        <v>4740.4425481754533</v>
      </c>
      <c r="BN149" s="2">
        <v>4.5396911872325345E-6</v>
      </c>
      <c r="BO149" s="2">
        <v>3.4407834128905817E-3</v>
      </c>
      <c r="BP149" s="2">
        <v>1.5382334656251426E-2</v>
      </c>
      <c r="BQ149" s="2">
        <v>119.44365180175438</v>
      </c>
      <c r="BR149" s="2">
        <v>780.32562272822031</v>
      </c>
      <c r="BS149" s="2">
        <v>-899.76927452997472</v>
      </c>
      <c r="BT149" s="2">
        <v>2.002130931119714</v>
      </c>
      <c r="BU149" s="2">
        <v>8.988567941924343E-7</v>
      </c>
      <c r="BV149" s="2">
        <v>1.6020018015010618E-5</v>
      </c>
      <c r="BW149" s="2">
        <v>-2.3661621947691363E-5</v>
      </c>
      <c r="BX149" s="2">
        <v>0.23914237809870836</v>
      </c>
      <c r="BY149" s="2">
        <v>1.6869842803399679</v>
      </c>
      <c r="BZ149" s="2">
        <v>-0.90072794770380371</v>
      </c>
      <c r="CA149" s="2">
        <v>436617.72135140351</v>
      </c>
      <c r="CB149" s="2">
        <v>14.547057245879767</v>
      </c>
      <c r="CC149" s="2">
        <v>0</v>
      </c>
      <c r="CD149" s="2">
        <v>0.99</v>
      </c>
      <c r="CE149" s="2">
        <v>0.05</v>
      </c>
      <c r="CF149" s="2">
        <v>0</v>
      </c>
      <c r="CG149" s="2">
        <v>9388.1103597459769</v>
      </c>
      <c r="CH149" s="2">
        <v>8.3953936166145629E-6</v>
      </c>
      <c r="CI149" s="2">
        <v>6.1999799832929275E-3</v>
      </c>
      <c r="CJ149" s="2">
        <v>2.8446949751876817E-2</v>
      </c>
      <c r="CK149" s="2">
        <v>119.44442214010742</v>
      </c>
      <c r="CL149" s="2">
        <v>1544.5865146224239</v>
      </c>
      <c r="CM149" s="2">
        <v>-1664.0309367625312</v>
      </c>
      <c r="CN149" s="2">
        <v>3.7026001450776458</v>
      </c>
      <c r="CO149" s="2">
        <v>1.6622808878262859E-6</v>
      </c>
      <c r="CP149" s="2">
        <v>5.815582465360599E-5</v>
      </c>
      <c r="CQ149" s="2">
        <v>-8.0922895018580485E-5</v>
      </c>
      <c r="CR149" s="2">
        <v>0.44225680996474931</v>
      </c>
      <c r="CS149" s="2">
        <v>6.1237531947915533</v>
      </c>
      <c r="CT149" s="2">
        <v>-3.0806205939353202</v>
      </c>
      <c r="CU149" s="2">
        <v>436617.3059917838</v>
      </c>
      <c r="CV149" s="2">
        <v>29.859774991653477</v>
      </c>
      <c r="CW149" s="2">
        <v>0</v>
      </c>
    </row>
    <row r="150" spans="1:101" x14ac:dyDescent="0.3">
      <c r="A150" s="2">
        <f t="shared" si="2"/>
        <v>2144</v>
      </c>
      <c r="B150" s="17">
        <f>economy!AX190</f>
        <v>0.6123259555531404</v>
      </c>
      <c r="C150" s="17">
        <f>economy!AY190</f>
        <v>0.05</v>
      </c>
      <c r="D150" s="17">
        <f>economy!AZ190</f>
        <v>0</v>
      </c>
      <c r="E150" s="17">
        <f>economy!BA190</f>
        <v>4969.433181423442</v>
      </c>
      <c r="F150" s="17">
        <f>economy!BB190</f>
        <v>9.505177834671088E-4</v>
      </c>
      <c r="G150" s="17">
        <f>economy!BC190</f>
        <v>1.6062182089881048E-2</v>
      </c>
      <c r="H150" s="17">
        <f>economy!BD190</f>
        <v>7.4580194093518529E-2</v>
      </c>
      <c r="I150" s="1">
        <f>economy!BE190</f>
        <v>3207.0777503749473</v>
      </c>
      <c r="J150" s="1">
        <f>economy!BF190</f>
        <v>1192.8256012033733</v>
      </c>
      <c r="K150" s="1">
        <f>economy!BG190</f>
        <v>-4399.9033515783203</v>
      </c>
      <c r="L150" s="1">
        <f>economy!BH190</f>
        <v>9.7068181922992824</v>
      </c>
      <c r="M150" s="1">
        <f>economy!BI190</f>
        <v>1.1631499360068136E-4</v>
      </c>
      <c r="N150" s="1">
        <f>economy!BJ190</f>
        <v>1.3482245154996096E-4</v>
      </c>
      <c r="O150" s="1">
        <f>economy!BK190</f>
        <v>-5.5622053510268976E-4</v>
      </c>
      <c r="P150" s="1">
        <f>economy!BL190</f>
        <v>31.154720277137677</v>
      </c>
      <c r="Q150" s="1">
        <f>economy!BM190</f>
        <v>14.318502877020222</v>
      </c>
      <c r="R150" s="1">
        <f>economy!BN190</f>
        <v>-21.354530948729519</v>
      </c>
      <c r="S150" s="1">
        <f>economy!BO190</f>
        <v>6253.1567829271853</v>
      </c>
      <c r="T150" s="1">
        <f>economy!BP190</f>
        <v>30.216374518672794</v>
      </c>
      <c r="U150" s="1">
        <f>economy!BQ190</f>
        <v>0</v>
      </c>
      <c r="V150" s="2">
        <v>0.05</v>
      </c>
      <c r="W150" s="2">
        <v>0.05</v>
      </c>
      <c r="X150" s="2">
        <v>0.05</v>
      </c>
      <c r="Y150" s="2">
        <v>0.05</v>
      </c>
      <c r="Z150" s="2">
        <v>2.3182130091572465E-3</v>
      </c>
      <c r="AA150" s="2">
        <v>1.8073538384543838E-2</v>
      </c>
      <c r="AB150" s="2">
        <v>7.9722923735377066E-2</v>
      </c>
      <c r="AC150" s="2">
        <v>542.2013474149071</v>
      </c>
      <c r="AD150" s="2">
        <v>1122.1141769621106</v>
      </c>
      <c r="AE150" s="2">
        <v>-1664.3155243770173</v>
      </c>
      <c r="AF150" s="2">
        <v>10.922333329418754</v>
      </c>
      <c r="AG150" s="2">
        <v>2.2644718935989882E-5</v>
      </c>
      <c r="AH150" s="1">
        <v>1.4807010487168044E-4</v>
      </c>
      <c r="AI150" s="1">
        <v>1.6165478046209584E-4</v>
      </c>
      <c r="AJ150" s="1">
        <v>6.0660655056966677</v>
      </c>
      <c r="AK150" s="1">
        <v>15.725189562668934</v>
      </c>
      <c r="AL150" s="12">
        <v>6.2006169372652451</v>
      </c>
      <c r="AM150" s="2">
        <v>235.57656881128048</v>
      </c>
      <c r="AN150" s="2">
        <v>30.216366870250866</v>
      </c>
      <c r="AO150" s="2">
        <v>6.8501836220113219</v>
      </c>
      <c r="AP150" s="2">
        <v>0.1</v>
      </c>
      <c r="AQ150" s="2">
        <v>0.1</v>
      </c>
      <c r="AR150" s="2">
        <v>0.1</v>
      </c>
      <c r="AS150" s="2">
        <v>0.10000000000000002</v>
      </c>
      <c r="AT150" s="2">
        <v>4.636653246932845E-3</v>
      </c>
      <c r="AU150" s="2">
        <v>3.6148675712395939E-2</v>
      </c>
      <c r="AV150" s="2">
        <v>0.15945461375541348</v>
      </c>
      <c r="AW150" s="2">
        <v>1027.2320120362278</v>
      </c>
      <c r="AX150" s="2">
        <v>2124.8196689498423</v>
      </c>
      <c r="AY150" s="2">
        <v>-3152.0516809860687</v>
      </c>
      <c r="AZ150" s="2">
        <v>23.059424478381903</v>
      </c>
      <c r="BA150" s="2">
        <v>9.0583209605427616E-5</v>
      </c>
      <c r="BB150" s="2">
        <v>5.9230083867192252E-4</v>
      </c>
      <c r="BC150" s="2">
        <v>6.4651489031945981E-4</v>
      </c>
      <c r="BD150" s="2">
        <v>24.26323003260789</v>
      </c>
      <c r="BE150" s="2">
        <v>62.866689709288877</v>
      </c>
      <c r="BF150" s="2">
        <v>24.783787553850562</v>
      </c>
      <c r="BG150" s="2">
        <v>497.32907013557161</v>
      </c>
      <c r="BH150" s="2">
        <v>63.790509676885542</v>
      </c>
      <c r="BI150" s="2">
        <v>14.461434470471096</v>
      </c>
      <c r="BJ150" s="2">
        <v>0.99</v>
      </c>
      <c r="BK150" s="2">
        <v>2.5000000000000001E-2</v>
      </c>
      <c r="BL150" s="2">
        <v>0</v>
      </c>
      <c r="BM150" s="2">
        <v>4757.7260160461119</v>
      </c>
      <c r="BN150" s="2">
        <v>4.433333372201044E-6</v>
      </c>
      <c r="BO150" s="2">
        <v>3.3699673797297379E-3</v>
      </c>
      <c r="BP150" s="2">
        <v>1.524619171494508E-2</v>
      </c>
      <c r="BQ150" s="2">
        <v>118.50205317372772</v>
      </c>
      <c r="BR150" s="2">
        <v>780.36633541036929</v>
      </c>
      <c r="BS150" s="2">
        <v>-898.86838858409715</v>
      </c>
      <c r="BT150" s="2">
        <v>1.9843408282134798</v>
      </c>
      <c r="BU150" s="2">
        <v>8.7779804225132778E-7</v>
      </c>
      <c r="BV150" s="2">
        <v>1.5714168884604441E-5</v>
      </c>
      <c r="BW150" s="2">
        <v>-2.3244636180886003E-5</v>
      </c>
      <c r="BX150" s="2">
        <v>0.23514898885298194</v>
      </c>
      <c r="BY150" s="2">
        <v>1.6691422229172213</v>
      </c>
      <c r="BZ150" s="2">
        <v>-0.89183062132894164</v>
      </c>
      <c r="CA150" s="2">
        <v>443119.7148966082</v>
      </c>
      <c r="CB150" s="2">
        <v>14.72077178067981</v>
      </c>
      <c r="CC150" s="2">
        <v>0</v>
      </c>
      <c r="CD150" s="2">
        <v>0.99</v>
      </c>
      <c r="CE150" s="2">
        <v>0.05</v>
      </c>
      <c r="CF150" s="2">
        <v>0</v>
      </c>
      <c r="CG150" s="2">
        <v>9422.99383325487</v>
      </c>
      <c r="CH150" s="2">
        <v>8.1997102432074854E-6</v>
      </c>
      <c r="CI150" s="2">
        <v>6.0731225870526116E-3</v>
      </c>
      <c r="CJ150" s="2">
        <v>2.8198651945893535E-2</v>
      </c>
      <c r="CK150" s="2">
        <v>118.50271539859196</v>
      </c>
      <c r="CL150" s="2">
        <v>1544.0704020255312</v>
      </c>
      <c r="CM150" s="2">
        <v>-1662.5731174241232</v>
      </c>
      <c r="CN150" s="2">
        <v>3.6701516282561828</v>
      </c>
      <c r="CO150" s="2">
        <v>1.6235359046302751E-6</v>
      </c>
      <c r="CP150" s="2">
        <v>5.7042944074789258E-5</v>
      </c>
      <c r="CQ150" s="2">
        <v>-7.9516397156564515E-5</v>
      </c>
      <c r="CR150" s="2">
        <v>0.43492473502018075</v>
      </c>
      <c r="CS150" s="2">
        <v>6.0587169253914013</v>
      </c>
      <c r="CT150" s="2">
        <v>-3.0509477170045507</v>
      </c>
      <c r="CU150" s="2">
        <v>443119.3303426198</v>
      </c>
      <c r="CV150" s="2">
        <v>30.216347320904067</v>
      </c>
      <c r="CW150" s="2">
        <v>0</v>
      </c>
    </row>
    <row r="151" spans="1:101" x14ac:dyDescent="0.3">
      <c r="A151" s="2">
        <f t="shared" si="2"/>
        <v>2145</v>
      </c>
      <c r="B151" s="17">
        <f>economy!AX191</f>
        <v>0.69587395617210079</v>
      </c>
      <c r="C151" s="17">
        <f>economy!AY191</f>
        <v>0.05</v>
      </c>
      <c r="D151" s="17">
        <f>economy!AZ191</f>
        <v>0</v>
      </c>
      <c r="E151" s="17">
        <f>economy!BA191</f>
        <v>4954.5963897629435</v>
      </c>
      <c r="F151" s="17">
        <f>economy!BB191</f>
        <v>8.2179471314260415E-4</v>
      </c>
      <c r="G151" s="17">
        <f>economy!BC191</f>
        <v>1.5746161280451393E-2</v>
      </c>
      <c r="H151" s="17">
        <f>economy!BD191</f>
        <v>7.3988641212473241E-2</v>
      </c>
      <c r="I151" s="1">
        <f>economy!BE191</f>
        <v>3199.2563394160393</v>
      </c>
      <c r="J151" s="1">
        <f>economy!BF191</f>
        <v>1199.9513010010335</v>
      </c>
      <c r="K151" s="1">
        <f>economy!BG191</f>
        <v>-4399.2076404170721</v>
      </c>
      <c r="L151" s="1">
        <f>economy!BH191</f>
        <v>9.629481629985051</v>
      </c>
      <c r="M151" s="1">
        <f>economy!BI191</f>
        <v>1.1430557298411722E-4</v>
      </c>
      <c r="N151" s="1">
        <f>economy!BJ191</f>
        <v>1.326674532975153E-4</v>
      </c>
      <c r="O151" s="1">
        <f>economy!BK191</f>
        <v>-5.4743190284680917E-4</v>
      </c>
      <c r="P151" s="1">
        <f>economy!BL191</f>
        <v>30.82539258009211</v>
      </c>
      <c r="Q151" s="1">
        <f>economy!BM191</f>
        <v>14.210749459457197</v>
      </c>
      <c r="R151" s="1">
        <f>economy!BN191</f>
        <v>-21.18104457994303</v>
      </c>
      <c r="S151" s="1">
        <f>economy!BO191</f>
        <v>8153.9895190120005</v>
      </c>
      <c r="T151" s="1">
        <f>economy!BP191</f>
        <v>30.57723548767375</v>
      </c>
      <c r="U151" s="1">
        <f>economy!BQ191</f>
        <v>0</v>
      </c>
      <c r="V151" s="2">
        <v>0.05</v>
      </c>
      <c r="W151" s="2">
        <v>0.05</v>
      </c>
      <c r="X151" s="2">
        <v>0.05</v>
      </c>
      <c r="Y151" s="2">
        <v>0.05</v>
      </c>
      <c r="Z151" s="2">
        <v>2.2782642290548102E-3</v>
      </c>
      <c r="AA151" s="2">
        <v>1.7813865410545311E-2</v>
      </c>
      <c r="AB151" s="2">
        <v>7.9518671740869143E-2</v>
      </c>
      <c r="AC151" s="2">
        <v>538.34013482624187</v>
      </c>
      <c r="AD151" s="2">
        <v>1127.4993744695305</v>
      </c>
      <c r="AE151" s="2">
        <v>-1665.8395092957728</v>
      </c>
      <c r="AF151" s="2">
        <v>10.893971376805982</v>
      </c>
      <c r="AG151" s="2">
        <v>2.2263593500809032E-5</v>
      </c>
      <c r="AH151" s="1">
        <v>1.4640527401895085E-4</v>
      </c>
      <c r="AI151" s="1">
        <v>1.6286480186548154E-4</v>
      </c>
      <c r="AJ151" s="1">
        <v>6.0046532573114781</v>
      </c>
      <c r="AK151" s="1">
        <v>15.682029837130807</v>
      </c>
      <c r="AL151" s="12">
        <v>6.2957967494080016</v>
      </c>
      <c r="AM151" s="2">
        <v>239.08489713077742</v>
      </c>
      <c r="AN151" s="2">
        <v>30.577224891227306</v>
      </c>
      <c r="AO151" s="2">
        <v>6.8499455148764481</v>
      </c>
      <c r="AP151" s="2">
        <v>0.1</v>
      </c>
      <c r="AQ151" s="2">
        <v>0.1</v>
      </c>
      <c r="AR151" s="2">
        <v>0.1</v>
      </c>
      <c r="AS151" s="2">
        <v>0.10000000000000002</v>
      </c>
      <c r="AT151" s="2">
        <v>4.5567630744154791E-3</v>
      </c>
      <c r="AU151" s="2">
        <v>3.5629395194553888E-2</v>
      </c>
      <c r="AV151" s="2">
        <v>0.15904647954806719</v>
      </c>
      <c r="AW151" s="2">
        <v>1019.9181980415134</v>
      </c>
      <c r="AX151" s="2">
        <v>2135.0287139371885</v>
      </c>
      <c r="AY151" s="2">
        <v>-3154.9469119787022</v>
      </c>
      <c r="AZ151" s="2">
        <v>22.999602759072044</v>
      </c>
      <c r="BA151" s="2">
        <v>8.9058852516673954E-5</v>
      </c>
      <c r="BB151" s="2">
        <v>5.8564252369810792E-4</v>
      </c>
      <c r="BC151" s="2">
        <v>6.5135132529796878E-4</v>
      </c>
      <c r="BD151" s="2">
        <v>24.017686248823203</v>
      </c>
      <c r="BE151" s="2">
        <v>62.694670346548129</v>
      </c>
      <c r="BF151" s="2">
        <v>25.163997101130956</v>
      </c>
      <c r="BG151" s="2">
        <v>504.73554107314055</v>
      </c>
      <c r="BH151" s="2">
        <v>64.552324375653839</v>
      </c>
      <c r="BI151" s="2">
        <v>14.46093168765869</v>
      </c>
      <c r="BJ151" s="2">
        <v>0.99</v>
      </c>
      <c r="BK151" s="2">
        <v>2.5000000000000001E-2</v>
      </c>
      <c r="BL151" s="2">
        <v>0</v>
      </c>
      <c r="BM151" s="2">
        <v>4774.8184897758301</v>
      </c>
      <c r="BN151" s="2">
        <v>4.3292162499211525E-6</v>
      </c>
      <c r="BO151" s="2">
        <v>3.3004168090576625E-3</v>
      </c>
      <c r="BP151" s="2">
        <v>1.5110375714872374E-2</v>
      </c>
      <c r="BQ151" s="2">
        <v>117.55972563842916</v>
      </c>
      <c r="BR151" s="2">
        <v>780.28509379216473</v>
      </c>
      <c r="BS151" s="2">
        <v>-897.84481943059393</v>
      </c>
      <c r="BT151" s="2">
        <v>1.9665961201701092</v>
      </c>
      <c r="BU151" s="2">
        <v>8.5718294327305461E-7</v>
      </c>
      <c r="BV151" s="2">
        <v>1.5412808933937279E-5</v>
      </c>
      <c r="BW151" s="2">
        <v>-2.2832345424460486E-5</v>
      </c>
      <c r="BX151" s="2">
        <v>0.23119300582713376</v>
      </c>
      <c r="BY151" s="2">
        <v>1.6512016169120916</v>
      </c>
      <c r="BZ151" s="2">
        <v>-0.88284906920351935</v>
      </c>
      <c r="CA151" s="2">
        <v>449718.85130567622</v>
      </c>
      <c r="CB151" s="2">
        <v>14.896573932518038</v>
      </c>
      <c r="CC151" s="2">
        <v>0</v>
      </c>
      <c r="CD151" s="2">
        <v>0.99</v>
      </c>
      <c r="CE151" s="2">
        <v>0.05</v>
      </c>
      <c r="CF151" s="2">
        <v>0</v>
      </c>
      <c r="CG151" s="2">
        <v>9457.5009440394497</v>
      </c>
      <c r="CH151" s="2">
        <v>8.0081275642806111E-6</v>
      </c>
      <c r="CI151" s="2">
        <v>5.948517728856479E-3</v>
      </c>
      <c r="CJ151" s="2">
        <v>2.7950910707655565E-2</v>
      </c>
      <c r="CK151" s="2">
        <v>117.56029096095651</v>
      </c>
      <c r="CL151" s="2">
        <v>1543.3280068705692</v>
      </c>
      <c r="CM151" s="2">
        <v>-1660.8882978315255</v>
      </c>
      <c r="CN151" s="2">
        <v>3.6377808872177013</v>
      </c>
      <c r="CO151" s="2">
        <v>1.5856028447168521E-6</v>
      </c>
      <c r="CP151" s="2">
        <v>5.5946690971512818E-5</v>
      </c>
      <c r="CQ151" s="2">
        <v>-7.8125340938733464E-5</v>
      </c>
      <c r="CR151" s="2">
        <v>0.42766030923642961</v>
      </c>
      <c r="CS151" s="2">
        <v>5.9933535375551656</v>
      </c>
      <c r="CT151" s="2">
        <v>-3.0209738528275323</v>
      </c>
      <c r="CU151" s="2">
        <v>449718.49529585353</v>
      </c>
      <c r="CV151" s="2">
        <v>30.577204717493672</v>
      </c>
      <c r="CW151" s="2">
        <v>0</v>
      </c>
    </row>
    <row r="152" spans="1:101" x14ac:dyDescent="0.3">
      <c r="A152" s="2">
        <f t="shared" si="2"/>
        <v>2146</v>
      </c>
      <c r="B152" s="17">
        <f>economy!AX192</f>
        <v>0.88639744163122269</v>
      </c>
      <c r="C152" s="17">
        <f>economy!AY192</f>
        <v>0.05</v>
      </c>
      <c r="D152" s="17">
        <f>economy!AZ192</f>
        <v>0</v>
      </c>
      <c r="E152" s="17">
        <f>economy!BA192</f>
        <v>4920.6618253445631</v>
      </c>
      <c r="F152" s="17">
        <f>economy!BB192</f>
        <v>6.2778463901474633E-4</v>
      </c>
      <c r="G152" s="17">
        <f>economy!BC192</f>
        <v>1.537798503011634E-2</v>
      </c>
      <c r="H152" s="17">
        <f>economy!BD192</f>
        <v>7.3124278425366326E-2</v>
      </c>
      <c r="I152" s="1">
        <f>economy!BE192</f>
        <v>3172.7989793216184</v>
      </c>
      <c r="J152" s="1">
        <f>economy!BF192</f>
        <v>1208.7335785948876</v>
      </c>
      <c r="K152" s="1">
        <f>economy!BG192</f>
        <v>-4381.5325579165064</v>
      </c>
      <c r="L152" s="1">
        <f>economy!BH192</f>
        <v>9.5166462364461637</v>
      </c>
      <c r="M152" s="1">
        <f>economy!BI192</f>
        <v>1.1125392822831213E-4</v>
      </c>
      <c r="N152" s="1">
        <f>economy!BJ192</f>
        <v>1.301316079425152E-4</v>
      </c>
      <c r="O152" s="1">
        <f>economy!BK192</f>
        <v>-5.3471600952304953E-4</v>
      </c>
      <c r="P152" s="1">
        <f>economy!BL192</f>
        <v>30.205105529503346</v>
      </c>
      <c r="Q152" s="1">
        <f>economy!BM192</f>
        <v>14.057741054572704</v>
      </c>
      <c r="R152" s="1">
        <f>economy!BN192</f>
        <v>-20.848747663581225</v>
      </c>
      <c r="S152" s="1">
        <f>economy!BO192</f>
        <v>13436.981972247866</v>
      </c>
      <c r="T152" s="1">
        <f>economy!BP192</f>
        <v>30.942435624071379</v>
      </c>
      <c r="U152" s="1">
        <f>economy!BQ192</f>
        <v>0</v>
      </c>
      <c r="V152" s="2">
        <v>0.05</v>
      </c>
      <c r="W152" s="2">
        <v>0.05</v>
      </c>
      <c r="X152" s="2">
        <v>0.05</v>
      </c>
      <c r="Y152" s="2">
        <v>5.000000000000001E-2</v>
      </c>
      <c r="Z152" s="2">
        <v>2.2389551268675468E-3</v>
      </c>
      <c r="AA152" s="2">
        <v>1.7557537847702899E-2</v>
      </c>
      <c r="AB152" s="2">
        <v>7.9313205680129201E-2</v>
      </c>
      <c r="AC152" s="2">
        <v>534.46224174933502</v>
      </c>
      <c r="AD152" s="2">
        <v>1132.6220637690353</v>
      </c>
      <c r="AE152" s="2">
        <v>-1667.0843055183705</v>
      </c>
      <c r="AF152" s="2">
        <v>10.865454025658581</v>
      </c>
      <c r="AG152" s="2">
        <v>2.1888259262662826E-5</v>
      </c>
      <c r="AH152" s="1">
        <v>1.4474866494967707E-4</v>
      </c>
      <c r="AI152" s="1">
        <v>1.640735972754442E-4</v>
      </c>
      <c r="AJ152" s="1">
        <v>5.9432900711721288</v>
      </c>
      <c r="AK152" s="1">
        <v>15.636517934629007</v>
      </c>
      <c r="AL152" s="12">
        <v>6.3915372886589186</v>
      </c>
      <c r="AM152" s="2">
        <v>242.64564071143545</v>
      </c>
      <c r="AN152" s="2">
        <v>30.942419489302537</v>
      </c>
      <c r="AO152" s="2">
        <v>6.8497130663707164</v>
      </c>
      <c r="AP152" s="2">
        <v>0.1</v>
      </c>
      <c r="AQ152" s="2">
        <v>0.1</v>
      </c>
      <c r="AR152" s="2">
        <v>0.1</v>
      </c>
      <c r="AS152" s="2">
        <v>0.1</v>
      </c>
      <c r="AT152" s="2">
        <v>4.4781519265009555E-3</v>
      </c>
      <c r="AU152" s="2">
        <v>3.5116803284946645E-2</v>
      </c>
      <c r="AV152" s="2">
        <v>0.15863591450987796</v>
      </c>
      <c r="AW152" s="2">
        <v>1012.5727416337797</v>
      </c>
      <c r="AX152" s="2">
        <v>2144.7408296887706</v>
      </c>
      <c r="AY152" s="2">
        <v>-3157.3135713225506</v>
      </c>
      <c r="AZ152" s="2">
        <v>22.93945264792583</v>
      </c>
      <c r="BA152" s="2">
        <v>8.7557654062336696E-5</v>
      </c>
      <c r="BB152" s="2">
        <v>5.7901707840356893E-4</v>
      </c>
      <c r="BC152" s="2">
        <v>6.5618295295902847E-4</v>
      </c>
      <c r="BD152" s="2">
        <v>23.772336263774708</v>
      </c>
      <c r="BE152" s="2">
        <v>62.513243806262125</v>
      </c>
      <c r="BF152" s="2">
        <v>25.546446346089077</v>
      </c>
      <c r="BG152" s="2">
        <v>512.25266637726122</v>
      </c>
      <c r="BH152" s="2">
        <v>65.323293984903174</v>
      </c>
      <c r="BI152" s="2">
        <v>14.460440889945787</v>
      </c>
      <c r="BJ152" s="2">
        <v>0.99</v>
      </c>
      <c r="BK152" s="2">
        <v>2.5000000000000001E-2</v>
      </c>
      <c r="BL152" s="2">
        <v>0</v>
      </c>
      <c r="BM152" s="2">
        <v>4791.7213813866765</v>
      </c>
      <c r="BN152" s="2">
        <v>4.2273030565535515E-6</v>
      </c>
      <c r="BO152" s="2">
        <v>3.2321165988496471E-3</v>
      </c>
      <c r="BP152" s="2">
        <v>1.4974913355458874E-2</v>
      </c>
      <c r="BQ152" s="2">
        <v>116.61688733435345</v>
      </c>
      <c r="BR152" s="2">
        <v>780.0836586193127</v>
      </c>
      <c r="BS152" s="2">
        <v>-896.70054595366639</v>
      </c>
      <c r="BT152" s="2">
        <v>1.9489002184332733</v>
      </c>
      <c r="BU152" s="2">
        <v>8.3700421818848997E-7</v>
      </c>
      <c r="BV152" s="2">
        <v>1.5115925223392296E-5</v>
      </c>
      <c r="BW152" s="2">
        <v>-2.2424803000350056E-5</v>
      </c>
      <c r="BX152" s="2">
        <v>0.22727516243278845</v>
      </c>
      <c r="BY152" s="2">
        <v>1.6331734144853531</v>
      </c>
      <c r="BZ152" s="2">
        <v>-0.87378994493916795</v>
      </c>
      <c r="CA152" s="2">
        <v>456416.58296955808</v>
      </c>
      <c r="CB152" s="2">
        <v>15.07448879727075</v>
      </c>
      <c r="CC152" s="2">
        <v>0</v>
      </c>
      <c r="CD152" s="2">
        <v>0.99</v>
      </c>
      <c r="CE152" s="2">
        <v>0.05</v>
      </c>
      <c r="CF152" s="2">
        <v>0</v>
      </c>
      <c r="CG152" s="2">
        <v>9491.6344654435616</v>
      </c>
      <c r="CH152" s="2">
        <v>7.82057860609827E-6</v>
      </c>
      <c r="CI152" s="2">
        <v>5.8261386964308052E-3</v>
      </c>
      <c r="CJ152" s="2">
        <v>2.7703774693074758E-2</v>
      </c>
      <c r="CK152" s="2">
        <v>116.61736589298374</v>
      </c>
      <c r="CL152" s="2">
        <v>1542.3626935186301</v>
      </c>
      <c r="CM152" s="2">
        <v>-1658.9800594116136</v>
      </c>
      <c r="CN152" s="2">
        <v>3.6054941281757107</v>
      </c>
      <c r="CO152" s="2">
        <v>1.5484684478624842E-6</v>
      </c>
      <c r="CP152" s="2">
        <v>5.4866997753303202E-5</v>
      </c>
      <c r="CQ152" s="2">
        <v>-7.6749913224464941E-5</v>
      </c>
      <c r="CR152" s="2">
        <v>0.42046488872385585</v>
      </c>
      <c r="CS152" s="2">
        <v>5.9277014664781591</v>
      </c>
      <c r="CT152" s="2">
        <v>-2.9907214314845825</v>
      </c>
      <c r="CU152" s="2">
        <v>456416.25341002317</v>
      </c>
      <c r="CV152" s="2">
        <v>30.942398696966325</v>
      </c>
      <c r="CW152" s="2">
        <v>0</v>
      </c>
    </row>
    <row r="153" spans="1:101" x14ac:dyDescent="0.3">
      <c r="A153" s="2">
        <f t="shared" si="2"/>
        <v>2147</v>
      </c>
      <c r="B153" s="17">
        <f>economy!AX193</f>
        <v>0.99</v>
      </c>
      <c r="C153" s="17">
        <f>economy!AY193</f>
        <v>0.05</v>
      </c>
      <c r="D153" s="17">
        <f>economy!AZ193</f>
        <v>0</v>
      </c>
      <c r="E153" s="17">
        <f>economy!BA193</f>
        <v>4824.8436136268128</v>
      </c>
      <c r="F153" s="17">
        <f>economy!BB193</f>
        <v>1.4269472732226111E-4</v>
      </c>
      <c r="G153" s="17">
        <f>economy!BC193</f>
        <v>9.3848327691875722E-3</v>
      </c>
      <c r="H153" s="17">
        <f>economy!BD193</f>
        <v>4.5160794811817069E-2</v>
      </c>
      <c r="I153" s="1">
        <f>economy!BE193</f>
        <v>1313.7200120121422</v>
      </c>
      <c r="J153" s="1">
        <f>economy!BF193</f>
        <v>1413.0363090027095</v>
      </c>
      <c r="K153" s="1">
        <f>economy!BG193</f>
        <v>-2726.7563210148519</v>
      </c>
      <c r="L153" s="1">
        <f>economy!BH193</f>
        <v>5.8771635968838636</v>
      </c>
      <c r="M153" s="1">
        <f>economy!BI193</f>
        <v>2.8251519831287141E-5</v>
      </c>
      <c r="N153" s="1">
        <f>economy!BJ193</f>
        <v>8.5040819081314044E-5</v>
      </c>
      <c r="O153" s="1">
        <f>economy!BK193</f>
        <v>-2.0394973880350433E-4</v>
      </c>
      <c r="P153" s="1">
        <f>economy!BL193</f>
        <v>7.7215039448892897</v>
      </c>
      <c r="Q153" s="1">
        <f>economy!BM193</f>
        <v>9.2641111337097257</v>
      </c>
      <c r="R153" s="1">
        <f>economy!BN193</f>
        <v>-8.0127964937207263</v>
      </c>
      <c r="S153" s="1">
        <f>economy!BO193</f>
        <v>40775.101295612672</v>
      </c>
      <c r="T153" s="1">
        <f>economy!BP193</f>
        <v>31.312031558941889</v>
      </c>
      <c r="U153" s="1">
        <f>economy!BQ193</f>
        <v>0</v>
      </c>
      <c r="V153" s="2">
        <v>0.05</v>
      </c>
      <c r="W153" s="2">
        <v>0.05</v>
      </c>
      <c r="X153" s="2">
        <v>0.05</v>
      </c>
      <c r="Y153" s="2">
        <v>0.05</v>
      </c>
      <c r="Z153" s="2">
        <v>2.2002784011540687E-3</v>
      </c>
      <c r="AA153" s="2">
        <v>1.7304534805595559E-2</v>
      </c>
      <c r="AB153" s="2">
        <v>7.9106611209645808E-2</v>
      </c>
      <c r="AC153" s="2">
        <v>530.56889233068182</v>
      </c>
      <c r="AD153" s="2">
        <v>1137.4840980258693</v>
      </c>
      <c r="AE153" s="2">
        <v>-1668.0529903565507</v>
      </c>
      <c r="AF153" s="2">
        <v>10.836792845868574</v>
      </c>
      <c r="AG153" s="2">
        <v>2.1518661507282179E-5</v>
      </c>
      <c r="AH153" s="1">
        <v>1.4310065557214879E-4</v>
      </c>
      <c r="AI153" s="1">
        <v>1.6528051838905213E-4</v>
      </c>
      <c r="AJ153" s="1">
        <v>5.8819971618462468</v>
      </c>
      <c r="AK153" s="1">
        <v>15.588713793370307</v>
      </c>
      <c r="AL153" s="12">
        <v>6.4878060737625507</v>
      </c>
      <c r="AM153" s="2">
        <v>246.25958333692157</v>
      </c>
      <c r="AN153" s="2">
        <v>31.312002800457872</v>
      </c>
      <c r="AO153" s="2">
        <v>6.8494862061207842</v>
      </c>
      <c r="AP153" s="2">
        <v>0.1</v>
      </c>
      <c r="AQ153" s="2">
        <v>0.1</v>
      </c>
      <c r="AR153" s="2">
        <v>0.1</v>
      </c>
      <c r="AS153" s="2">
        <v>0.1</v>
      </c>
      <c r="AT153" s="2">
        <v>4.4008051978930299E-3</v>
      </c>
      <c r="AU153" s="2">
        <v>3.4610858158014422E-2</v>
      </c>
      <c r="AV153" s="2">
        <v>0.1582230895571835</v>
      </c>
      <c r="AW153" s="2">
        <v>1005.1979625128979</v>
      </c>
      <c r="AX153" s="2">
        <v>2153.9595129976478</v>
      </c>
      <c r="AY153" s="2">
        <v>-3159.1574755105476</v>
      </c>
      <c r="AZ153" s="2">
        <v>22.878998510687008</v>
      </c>
      <c r="BA153" s="2">
        <v>8.6079395318880374E-5</v>
      </c>
      <c r="BB153" s="2">
        <v>5.7242601291686908E-4</v>
      </c>
      <c r="BC153" s="2">
        <v>6.6100718424161949E-4</v>
      </c>
      <c r="BD153" s="2">
        <v>23.527264895193355</v>
      </c>
      <c r="BE153" s="2">
        <v>62.322649227968171</v>
      </c>
      <c r="BF153" s="2">
        <v>25.931005733861625</v>
      </c>
      <c r="BG153" s="2">
        <v>519.88210070377045</v>
      </c>
      <c r="BH153" s="2">
        <v>66.103528569658394</v>
      </c>
      <c r="BI153" s="2">
        <v>14.459961927628962</v>
      </c>
      <c r="BJ153" s="2">
        <v>0.99</v>
      </c>
      <c r="BK153" s="2">
        <v>2.5000000000000001E-2</v>
      </c>
      <c r="BL153" s="2">
        <v>0</v>
      </c>
      <c r="BM153" s="2">
        <v>4808.4361251818691</v>
      </c>
      <c r="BN153" s="2">
        <v>4.1275571982389938E-6</v>
      </c>
      <c r="BO153" s="2">
        <v>3.1650515271421462E-3</v>
      </c>
      <c r="BP153" s="2">
        <v>1.4839830526413213E-2</v>
      </c>
      <c r="BQ153" s="2">
        <v>115.6737518467983</v>
      </c>
      <c r="BR153" s="2">
        <v>779.76382094268376</v>
      </c>
      <c r="BS153" s="2">
        <v>-895.43757278948192</v>
      </c>
      <c r="BT153" s="2">
        <v>1.9312564294143739</v>
      </c>
      <c r="BU153" s="2">
        <v>8.172546215784781E-7</v>
      </c>
      <c r="BV153" s="2">
        <v>1.482350251876425E-5</v>
      </c>
      <c r="BW153" s="2">
        <v>-2.2022057005266549E-5</v>
      </c>
      <c r="BX153" s="2">
        <v>0.22339614266673263</v>
      </c>
      <c r="BY153" s="2">
        <v>1.6150683387824114</v>
      </c>
      <c r="BZ153" s="2">
        <v>-0.86465978479444427</v>
      </c>
      <c r="CA153" s="2">
        <v>463214.38402742281</v>
      </c>
      <c r="CB153" s="2">
        <v>15.254541773275522</v>
      </c>
      <c r="CC153" s="2">
        <v>0</v>
      </c>
      <c r="CD153" s="2">
        <v>0.99</v>
      </c>
      <c r="CE153" s="2">
        <v>0.05</v>
      </c>
      <c r="CF153" s="2">
        <v>0</v>
      </c>
      <c r="CG153" s="2">
        <v>9525.3972077057697</v>
      </c>
      <c r="CH153" s="2">
        <v>7.6369967171685517E-6</v>
      </c>
      <c r="CI153" s="2">
        <v>5.7059585740064419E-3</v>
      </c>
      <c r="CJ153" s="2">
        <v>2.7457291138764692E-2</v>
      </c>
      <c r="CK153" s="2">
        <v>115.67415280726213</v>
      </c>
      <c r="CL153" s="2">
        <v>1541.1778781026212</v>
      </c>
      <c r="CM153" s="2">
        <v>-1656.8520309098833</v>
      </c>
      <c r="CN153" s="2">
        <v>3.5732973742537366</v>
      </c>
      <c r="CO153" s="2">
        <v>1.5121195176274874E-6</v>
      </c>
      <c r="CP153" s="2">
        <v>5.3803789415236657E-5</v>
      </c>
      <c r="CQ153" s="2">
        <v>-7.5390283667888639E-5</v>
      </c>
      <c r="CR153" s="2">
        <v>0.41333974078128544</v>
      </c>
      <c r="CS153" s="2">
        <v>5.861798339853598</v>
      </c>
      <c r="CT153" s="2">
        <v>-2.960212505788629</v>
      </c>
      <c r="CU153" s="2">
        <v>463214.07897930406</v>
      </c>
      <c r="CV153" s="2">
        <v>31.31198139548308</v>
      </c>
      <c r="CW153" s="2">
        <v>0</v>
      </c>
    </row>
    <row r="154" spans="1:101" x14ac:dyDescent="0.3">
      <c r="A154" s="2">
        <f t="shared" si="2"/>
        <v>2148</v>
      </c>
      <c r="B154" s="17">
        <f>economy!AX194</f>
        <v>0.99</v>
      </c>
      <c r="C154" s="17">
        <f>economy!AY194</f>
        <v>0.05</v>
      </c>
      <c r="D154" s="17">
        <f>economy!AZ194</f>
        <v>0</v>
      </c>
      <c r="E154" s="17">
        <f>economy!BA194</f>
        <v>4781.0034721571674</v>
      </c>
      <c r="F154" s="17">
        <f>economy!BB194</f>
        <v>7.4499707849690147E-6</v>
      </c>
      <c r="G154" s="17">
        <f>economy!BC194</f>
        <v>5.5826646165699116E-3</v>
      </c>
      <c r="H154" s="17">
        <f>economy!BD194</f>
        <v>2.7195948164674744E-2</v>
      </c>
      <c r="I154" s="1">
        <f>economy!BE194</f>
        <v>114.71475698137918</v>
      </c>
      <c r="J154" s="1">
        <f>economy!BF194</f>
        <v>1539.8124667748207</v>
      </c>
      <c r="K154" s="1">
        <f>economy!BG194</f>
        <v>-1654.5272237561996</v>
      </c>
      <c r="L154" s="1">
        <f>economy!BH194</f>
        <v>3.5380032084998732</v>
      </c>
      <c r="M154" s="1">
        <f>economy!BI194</f>
        <v>1.4750886652173952E-6</v>
      </c>
      <c r="N154" s="1">
        <f>economy!BJ194</f>
        <v>5.2710031743588954E-5</v>
      </c>
      <c r="O154" s="1">
        <f>economy!BK194</f>
        <v>-7.396195965756761E-5</v>
      </c>
      <c r="P154" s="1">
        <f>economy!BL194</f>
        <v>0.40586270537183433</v>
      </c>
      <c r="Q154" s="1">
        <f>economy!BM194</f>
        <v>5.7902230853345324</v>
      </c>
      <c r="R154" s="1">
        <f>economy!BN194</f>
        <v>-2.9268613130999124</v>
      </c>
      <c r="S154" s="1">
        <f>economy!BO194</f>
        <v>470152.60562923696</v>
      </c>
      <c r="T154" s="1">
        <f>economy!BP194</f>
        <v>31.687406028285523</v>
      </c>
      <c r="U154" s="1">
        <f>economy!BQ194</f>
        <v>0</v>
      </c>
      <c r="V154" s="2">
        <v>0.05</v>
      </c>
      <c r="W154" s="2">
        <v>0.05</v>
      </c>
      <c r="X154" s="2">
        <v>0.05</v>
      </c>
      <c r="Y154" s="2">
        <v>0.05</v>
      </c>
      <c r="Z154" s="2">
        <v>2.1622267059097267E-3</v>
      </c>
      <c r="AA154" s="2">
        <v>1.7054834592139845E-2</v>
      </c>
      <c r="AB154" s="2">
        <v>7.889897237838546E-2</v>
      </c>
      <c r="AC154" s="2">
        <v>526.66129149071241</v>
      </c>
      <c r="AD154" s="2">
        <v>1142.0874539978561</v>
      </c>
      <c r="AE154" s="2">
        <v>-1668.7487454885686</v>
      </c>
      <c r="AF154" s="2">
        <v>10.807999188157025</v>
      </c>
      <c r="AG154" s="2">
        <v>2.1154744626322341E-5</v>
      </c>
      <c r="AH154" s="1">
        <v>1.4146160762487349E-4</v>
      </c>
      <c r="AI154" s="1">
        <v>1.6648493954733154E-4</v>
      </c>
      <c r="AJ154" s="1">
        <v>5.8207950913249134</v>
      </c>
      <c r="AK154" s="1">
        <v>15.538677519558012</v>
      </c>
      <c r="AL154" s="12">
        <v>6.5845707133744451</v>
      </c>
      <c r="AM154" s="2">
        <v>249.9275205189391</v>
      </c>
      <c r="AN154" s="2">
        <v>31.686027588734781</v>
      </c>
      <c r="AO154" s="2">
        <v>6.8492648651517163</v>
      </c>
      <c r="AP154" s="2">
        <v>0.1</v>
      </c>
      <c r="AQ154" s="2">
        <v>0.1</v>
      </c>
      <c r="AR154" s="2">
        <v>0.1</v>
      </c>
      <c r="AS154" s="2">
        <v>9.9999999999999992E-2</v>
      </c>
      <c r="AT154" s="2">
        <v>4.3247081950953739E-3</v>
      </c>
      <c r="AU154" s="2">
        <v>3.4111516392032658E-2</v>
      </c>
      <c r="AV154" s="2">
        <v>0.15780817240795322</v>
      </c>
      <c r="AW154" s="2">
        <v>997.79614395931731</v>
      </c>
      <c r="AX154" s="2">
        <v>2162.6884946280766</v>
      </c>
      <c r="AY154" s="2">
        <v>-3160.4846385873902</v>
      </c>
      <c r="AZ154" s="2">
        <v>22.81826425282301</v>
      </c>
      <c r="BA154" s="2">
        <v>8.462385380463499E-5</v>
      </c>
      <c r="BB154" s="2">
        <v>5.6587077278426193E-4</v>
      </c>
      <c r="BC154" s="2">
        <v>6.6582152028523507E-4</v>
      </c>
      <c r="BD154" s="2">
        <v>23.282554355798101</v>
      </c>
      <c r="BE154" s="2">
        <v>62.123126440188727</v>
      </c>
      <c r="BF154" s="2">
        <v>26.317546063162162</v>
      </c>
      <c r="BG154" s="2">
        <v>527.62552346771213</v>
      </c>
      <c r="BH154" s="2">
        <v>66.893139520917401</v>
      </c>
      <c r="BI154" s="2">
        <v>14.459494653949246</v>
      </c>
      <c r="BJ154" s="2">
        <v>0.99</v>
      </c>
      <c r="BK154" s="2">
        <v>2.5000000000000001E-2</v>
      </c>
      <c r="BL154" s="2">
        <v>0</v>
      </c>
      <c r="BM154" s="2">
        <v>4824.9641763106847</v>
      </c>
      <c r="BN154" s="2">
        <v>4.0299422706462543E-6</v>
      </c>
      <c r="BO154" s="2">
        <v>3.0992062670157829E-3</v>
      </c>
      <c r="BP154" s="2">
        <v>1.4705152314812035E-2</v>
      </c>
      <c r="BQ154" s="2">
        <v>114.73052823270805</v>
      </c>
      <c r="BR154" s="2">
        <v>779.32739975337938</v>
      </c>
      <c r="BS154" s="2">
        <v>-894.05792798608775</v>
      </c>
      <c r="BT154" s="2">
        <v>1.913667955475209</v>
      </c>
      <c r="BU154" s="2">
        <v>7.9792694554448795E-7</v>
      </c>
      <c r="BV154" s="2">
        <v>1.4535523386527925E-5</v>
      </c>
      <c r="BW154" s="2">
        <v>-2.1624150460182164E-5</v>
      </c>
      <c r="BX154" s="2">
        <v>0.21955658226345115</v>
      </c>
      <c r="BY154" s="2">
        <v>1.596896879392852</v>
      </c>
      <c r="BZ154" s="2">
        <v>-0.85546500356276867</v>
      </c>
      <c r="CA154" s="2">
        <v>470113.75069068762</v>
      </c>
      <c r="CB154" s="2">
        <v>15.43675856494278</v>
      </c>
      <c r="CC154" s="2">
        <v>0</v>
      </c>
      <c r="CD154" s="2">
        <v>0.99</v>
      </c>
      <c r="CE154" s="2">
        <v>0.05</v>
      </c>
      <c r="CF154" s="2">
        <v>0</v>
      </c>
      <c r="CG154" s="2">
        <v>9558.7920157799508</v>
      </c>
      <c r="CH154" s="2">
        <v>7.4573156010067448E-6</v>
      </c>
      <c r="CI154" s="2">
        <v>5.5879502669790183E-3</v>
      </c>
      <c r="CJ154" s="2">
        <v>2.7211505869716272E-2</v>
      </c>
      <c r="CK154" s="2">
        <v>114.73085987878716</v>
      </c>
      <c r="CL154" s="2">
        <v>1539.7770243609239</v>
      </c>
      <c r="CM154" s="2">
        <v>-1654.5078842397113</v>
      </c>
      <c r="CN154" s="2">
        <v>3.5411964664981923</v>
      </c>
      <c r="CO154" s="2">
        <v>1.4765429278437386E-6</v>
      </c>
      <c r="CP154" s="2">
        <v>5.2756983851167108E-5</v>
      </c>
      <c r="CQ154" s="2">
        <v>-7.4046605169760308E-5</v>
      </c>
      <c r="CR154" s="2">
        <v>0.40628604581049421</v>
      </c>
      <c r="CS154" s="2">
        <v>5.7956809619148633</v>
      </c>
      <c r="CT154" s="2">
        <v>-2.9294687367315326</v>
      </c>
      <c r="CU154" s="2">
        <v>470113.4683584969</v>
      </c>
      <c r="CV154" s="2">
        <v>31.686005577253013</v>
      </c>
      <c r="CW154" s="2">
        <v>0</v>
      </c>
    </row>
    <row r="155" spans="1:101" x14ac:dyDescent="0.3">
      <c r="A155" s="2">
        <f t="shared" si="2"/>
        <v>2149</v>
      </c>
      <c r="B155" s="17">
        <f>economy!AX195</f>
        <v>0.99</v>
      </c>
      <c r="C155" s="17">
        <f>economy!AY195</f>
        <v>0.05</v>
      </c>
      <c r="D155" s="17">
        <f>economy!AZ195</f>
        <v>0</v>
      </c>
      <c r="E155" s="17">
        <f>economy!BA195</f>
        <v>4796.5971400762155</v>
      </c>
      <c r="F155" s="17">
        <f>economy!BB195</f>
        <v>7.278396298162928E-6</v>
      </c>
      <c r="G155" s="17">
        <f>economy!BC195</f>
        <v>5.4697572553502397E-3</v>
      </c>
      <c r="H155" s="17">
        <f>economy!BD195</f>
        <v>2.6959539689804746E-2</v>
      </c>
      <c r="I155" s="1">
        <f>economy!BE195</f>
        <v>113.78119142577661</v>
      </c>
      <c r="J155" s="1">
        <f>economy!BF195</f>
        <v>1538.1644341754047</v>
      </c>
      <c r="K155" s="1">
        <f>economy!BG195</f>
        <v>-1651.9456256011811</v>
      </c>
      <c r="L155" s="1">
        <f>economy!BH195</f>
        <v>3.5078169365081582</v>
      </c>
      <c r="M155" s="1">
        <f>economy!BI195</f>
        <v>1.4411171695309922E-6</v>
      </c>
      <c r="N155" s="1">
        <f>economy!BJ195</f>
        <v>5.1705748110256754E-5</v>
      </c>
      <c r="O155" s="1">
        <f>economy!BK195</f>
        <v>-7.268167802861576E-5</v>
      </c>
      <c r="P155" s="1">
        <f>economy!BL195</f>
        <v>0.39912505751164823</v>
      </c>
      <c r="Q155" s="1">
        <f>economy!BM195</f>
        <v>5.7269764965730783</v>
      </c>
      <c r="R155" s="1">
        <f>economy!BN195</f>
        <v>-2.8973614218371946</v>
      </c>
      <c r="S155" s="1">
        <f>economy!BO195</f>
        <v>477129.66220588982</v>
      </c>
      <c r="T155" s="1">
        <f>economy!BP195</f>
        <v>32.065563175376646</v>
      </c>
      <c r="U155" s="1">
        <f>economy!BQ195</f>
        <v>0</v>
      </c>
      <c r="V155" s="2">
        <v>0.05</v>
      </c>
      <c r="W155" s="2">
        <v>0.05</v>
      </c>
      <c r="X155" s="2">
        <v>0.05</v>
      </c>
      <c r="Y155" s="2">
        <v>0.05</v>
      </c>
      <c r="Z155" s="2">
        <v>2.12479265656953E-3</v>
      </c>
      <c r="AA155" s="2">
        <v>1.680841475240677E-2</v>
      </c>
      <c r="AB155" s="2">
        <v>7.869037161079416E-2</v>
      </c>
      <c r="AC155" s="2">
        <v>522.74062470943636</v>
      </c>
      <c r="AD155" s="2">
        <v>1146.434226667043</v>
      </c>
      <c r="AE155" s="2">
        <v>-1669.1748513764792</v>
      </c>
      <c r="AF155" s="2">
        <v>10.779084181785805</v>
      </c>
      <c r="AG155" s="2">
        <v>2.0796452182354124E-5</v>
      </c>
      <c r="AH155" s="1">
        <v>1.3983186687517514E-4</v>
      </c>
      <c r="AI155" s="1">
        <v>1.6768625768345374E-4</v>
      </c>
      <c r="AJ155" s="1">
        <v>5.7597037721956008</v>
      </c>
      <c r="AK155" s="1">
        <v>15.486469316055924</v>
      </c>
      <c r="AL155" s="12">
        <v>6.6817989450788229</v>
      </c>
      <c r="AM155" s="2">
        <v>253.6502596725978</v>
      </c>
      <c r="AN155" s="2">
        <v>32.064547253756842</v>
      </c>
      <c r="AO155" s="2">
        <v>6.8490489758388771</v>
      </c>
      <c r="AP155" s="2">
        <v>0.1</v>
      </c>
      <c r="AQ155" s="2">
        <v>0.1</v>
      </c>
      <c r="AR155" s="2">
        <v>0.1</v>
      </c>
      <c r="AS155" s="2">
        <v>0.1</v>
      </c>
      <c r="AT155" s="2">
        <v>4.2498461483687086E-3</v>
      </c>
      <c r="AU155" s="2">
        <v>3.3618733046461659E-2</v>
      </c>
      <c r="AV155" s="2">
        <v>0.15739132754796339</v>
      </c>
      <c r="AW155" s="2">
        <v>990.36953242770289</v>
      </c>
      <c r="AX155" s="2">
        <v>2170.9317291794696</v>
      </c>
      <c r="AY155" s="2">
        <v>-3161.3012616071733</v>
      </c>
      <c r="AZ155" s="2">
        <v>22.757273314723321</v>
      </c>
      <c r="BA155" s="2">
        <v>8.3190803738893753E-5</v>
      </c>
      <c r="BB155" s="2">
        <v>5.5935273976430802E-4</v>
      </c>
      <c r="BC155" s="2">
        <v>6.7062355222823771E-4</v>
      </c>
      <c r="BD155" s="2">
        <v>23.038284265874864</v>
      </c>
      <c r="BE155" s="2">
        <v>61.91491567575698</v>
      </c>
      <c r="BF155" s="2">
        <v>26.705938641749743</v>
      </c>
      <c r="BG155" s="2">
        <v>535.4846392135546</v>
      </c>
      <c r="BH155" s="2">
        <v>67.692239571528148</v>
      </c>
      <c r="BI155" s="2">
        <v>14.459038924993042</v>
      </c>
      <c r="BJ155" s="2">
        <v>0.99</v>
      </c>
      <c r="BK155" s="2">
        <v>2.5000000000000001E-2</v>
      </c>
      <c r="BL155" s="2">
        <v>0</v>
      </c>
      <c r="BM155" s="2">
        <v>4841.3070093789911</v>
      </c>
      <c r="BN155" s="2">
        <v>3.9344220775097981E-6</v>
      </c>
      <c r="BO155" s="2">
        <v>3.0345654010677584E-3</v>
      </c>
      <c r="BP155" s="2">
        <v>1.4570903012622847E-2</v>
      </c>
      <c r="BQ155" s="2">
        <v>113.7874210467638</v>
      </c>
      <c r="BR155" s="2">
        <v>778.77623967055649</v>
      </c>
      <c r="BS155" s="2">
        <v>-892.56366071732054</v>
      </c>
      <c r="BT155" s="2">
        <v>1.8961378959620485</v>
      </c>
      <c r="BU155" s="2">
        <v>7.7901402337923171E-7</v>
      </c>
      <c r="BV155" s="2">
        <v>1.4251968288003041E-5</v>
      </c>
      <c r="BW155" s="2">
        <v>-2.1231121460326152E-5</v>
      </c>
      <c r="BX155" s="2">
        <v>0.21575706985836943</v>
      </c>
      <c r="BY155" s="2">
        <v>1.5786692883277069</v>
      </c>
      <c r="BZ155" s="2">
        <v>-0.84621189082236181</v>
      </c>
      <c r="CA155" s="2">
        <v>477116.20157198375</v>
      </c>
      <c r="CB155" s="2">
        <v>15.621165186412389</v>
      </c>
      <c r="CC155" s="2">
        <v>0</v>
      </c>
      <c r="CD155" s="2">
        <v>0.99</v>
      </c>
      <c r="CE155" s="2">
        <v>0.05</v>
      </c>
      <c r="CF155" s="2">
        <v>0</v>
      </c>
      <c r="CG155" s="2">
        <v>9591.8217671964212</v>
      </c>
      <c r="CH155" s="2">
        <v>7.2814693474196645E-6</v>
      </c>
      <c r="CI155" s="2">
        <v>5.4720865258920193E-3</v>
      </c>
      <c r="CJ155" s="2">
        <v>2.6966463308264455E-2</v>
      </c>
      <c r="CK155" s="2">
        <v>113.78769086266023</v>
      </c>
      <c r="CL155" s="2">
        <v>1538.1636395579412</v>
      </c>
      <c r="CM155" s="2">
        <v>-1651.9513304206012</v>
      </c>
      <c r="CN155" s="2">
        <v>3.5091970650584918</v>
      </c>
      <c r="CO155" s="2">
        <v>1.4417256288095082E-6</v>
      </c>
      <c r="CP155" s="2">
        <v>5.1726492164235302E-5</v>
      </c>
      <c r="CQ155" s="2">
        <v>-7.2719014335597345E-5</v>
      </c>
      <c r="CR155" s="2">
        <v>0.39930489926809937</v>
      </c>
      <c r="CS155" s="2">
        <v>5.7293852993441803</v>
      </c>
      <c r="CT155" s="2">
        <v>-2.8985113801657225</v>
      </c>
      <c r="CU155" s="2">
        <v>477115.94029287872</v>
      </c>
      <c r="CV155" s="2">
        <v>32.064524642055517</v>
      </c>
      <c r="CW155" s="2">
        <v>0</v>
      </c>
    </row>
    <row r="156" spans="1:101" x14ac:dyDescent="0.3">
      <c r="A156" s="2">
        <f t="shared" si="2"/>
        <v>2150</v>
      </c>
      <c r="B156" s="17">
        <f>economy!AX196</f>
        <v>0.99</v>
      </c>
      <c r="C156" s="17">
        <f>economy!AY196</f>
        <v>0.05</v>
      </c>
      <c r="D156" s="17">
        <f>economy!AZ196</f>
        <v>0</v>
      </c>
      <c r="E156" s="17">
        <f>economy!BA196</f>
        <v>4812.5714054829059</v>
      </c>
      <c r="F156" s="17">
        <f>economy!BB196</f>
        <v>7.1084382081208522E-6</v>
      </c>
      <c r="G156" s="17">
        <f>economy!BC196</f>
        <v>5.3576248093444023E-3</v>
      </c>
      <c r="H156" s="17">
        <f>economy!BD196</f>
        <v>2.6718950903950722E-2</v>
      </c>
      <c r="I156" s="1">
        <f>economy!BE196</f>
        <v>112.8416445360287</v>
      </c>
      <c r="J156" s="1">
        <f>economy!BF196</f>
        <v>1536.3360712951142</v>
      </c>
      <c r="K156" s="1">
        <f>economy!BG196</f>
        <v>-1649.1777158311431</v>
      </c>
      <c r="L156" s="1">
        <f>economy!BH196</f>
        <v>3.4768463031821701</v>
      </c>
      <c r="M156" s="1">
        <f>economy!BI196</f>
        <v>1.4074657122185529E-6</v>
      </c>
      <c r="N156" s="1">
        <f>economy!BJ196</f>
        <v>5.0705833733673764E-5</v>
      </c>
      <c r="O156" s="1">
        <f>economy!BK196</f>
        <v>-7.1390233740772918E-5</v>
      </c>
      <c r="P156" s="1">
        <f>economy!BL196</f>
        <v>0.39233446318306814</v>
      </c>
      <c r="Q156" s="1">
        <f>economy!BM196</f>
        <v>5.662132946920595</v>
      </c>
      <c r="R156" s="1">
        <f>economy!BN196</f>
        <v>-2.8669687222889633</v>
      </c>
      <c r="S156" s="1">
        <f>economy!BO196</f>
        <v>484224.20500441792</v>
      </c>
      <c r="T156" s="1">
        <f>economy!BP196</f>
        <v>32.447646362975</v>
      </c>
      <c r="U156" s="1">
        <f>economy!BQ196</f>
        <v>0</v>
      </c>
      <c r="V156" s="2">
        <v>0.05</v>
      </c>
      <c r="W156" s="2">
        <v>0.05</v>
      </c>
      <c r="X156" s="2">
        <v>0.05</v>
      </c>
      <c r="Y156" s="2">
        <v>0.05</v>
      </c>
      <c r="Z156" s="2">
        <v>2.087968835851261E-3</v>
      </c>
      <c r="AA156" s="2">
        <v>1.65652521069285E-2</v>
      </c>
      <c r="AB156" s="2">
        <v>7.8480889692350259E-2</v>
      </c>
      <c r="AC156" s="2">
        <v>518.80805783369976</v>
      </c>
      <c r="AD156" s="2">
        <v>1150.5266239142188</v>
      </c>
      <c r="AE156" s="2">
        <v>-1669.334681747918</v>
      </c>
      <c r="AF156" s="2">
        <v>10.750058732618328</v>
      </c>
      <c r="AG156" s="2">
        <v>2.0443726972564006E-5</v>
      </c>
      <c r="AH156" s="1">
        <v>1.3821176333267513E-4</v>
      </c>
      <c r="AI156" s="1">
        <v>1.688838922332178E-4</v>
      </c>
      <c r="AJ156" s="1">
        <v>5.6987424715479227</v>
      </c>
      <c r="AK156" s="1">
        <v>15.432149413638486</v>
      </c>
      <c r="AL156" s="12">
        <v>6.7794586727532602</v>
      </c>
      <c r="AM156" s="2">
        <v>257.42862029441045</v>
      </c>
      <c r="AN156" s="2">
        <v>32.447615838342898</v>
      </c>
      <c r="AO156" s="2">
        <v>6.8488384718618738</v>
      </c>
      <c r="AP156" s="2">
        <v>0.1</v>
      </c>
      <c r="AQ156" s="2">
        <v>0.1</v>
      </c>
      <c r="AR156" s="2">
        <v>0.1</v>
      </c>
      <c r="AS156" s="2">
        <v>0.10000000000000002</v>
      </c>
      <c r="AT156" s="2">
        <v>4.1762042233683457E-3</v>
      </c>
      <c r="AU156" s="2">
        <v>3.3132461738270294E-2</v>
      </c>
      <c r="AV156" s="2">
        <v>0.15697271620201869</v>
      </c>
      <c r="AW156" s="2">
        <v>982.92033718151379</v>
      </c>
      <c r="AX156" s="2">
        <v>2178.6933850305904</v>
      </c>
      <c r="AY156" s="2">
        <v>-3161.6137222121033</v>
      </c>
      <c r="AZ156" s="2">
        <v>22.696048667625945</v>
      </c>
      <c r="BA156" s="2">
        <v>8.1780016295838966E-5</v>
      </c>
      <c r="BB156" s="2">
        <v>5.5287323268161145E-4</v>
      </c>
      <c r="BC156" s="2">
        <v>6.7541096085642393E-4</v>
      </c>
      <c r="BD156" s="2">
        <v>22.794531668775029</v>
      </c>
      <c r="BE156" s="2">
        <v>61.698257297407153</v>
      </c>
      <c r="BF156" s="2">
        <v>27.096055435334438</v>
      </c>
      <c r="BG156" s="2">
        <v>543.46117799096271</v>
      </c>
      <c r="BH156" s="2">
        <v>68.500942812258444</v>
      </c>
      <c r="BI156" s="2">
        <v>14.458594599597093</v>
      </c>
      <c r="BJ156" s="2">
        <v>0.99</v>
      </c>
      <c r="BK156" s="2">
        <v>2.5000000000000001E-2</v>
      </c>
      <c r="BL156" s="2">
        <v>0</v>
      </c>
      <c r="BM156" s="2">
        <v>4857.4661171038197</v>
      </c>
      <c r="BN156" s="2">
        <v>3.8409606481854737E-6</v>
      </c>
      <c r="BO156" s="2">
        <v>2.9711134353823249E-3</v>
      </c>
      <c r="BP156" s="2">
        <v>1.4437106124651669E-2</v>
      </c>
      <c r="BQ156" s="2">
        <v>112.84463036871963</v>
      </c>
      <c r="BR156" s="2">
        <v>778.11220868312</v>
      </c>
      <c r="BS156" s="2">
        <v>-890.95683905183978</v>
      </c>
      <c r="BT156" s="2">
        <v>1.8786692482898077</v>
      </c>
      <c r="BU156" s="2">
        <v>7.6050873304285392E-7</v>
      </c>
      <c r="BV156" s="2">
        <v>1.3972815672320688E-5</v>
      </c>
      <c r="BW156" s="2">
        <v>-2.0843003325445473E-5</v>
      </c>
      <c r="BX156" s="2">
        <v>0.2119981481599216</v>
      </c>
      <c r="BY156" s="2">
        <v>1.560395576501052</v>
      </c>
      <c r="BZ156" s="2">
        <v>-0.83690660754009161</v>
      </c>
      <c r="CA156" s="2">
        <v>484223.27801914478</v>
      </c>
      <c r="CB156" s="2">
        <v>15.807787965255352</v>
      </c>
      <c r="CC156" s="2">
        <v>0</v>
      </c>
      <c r="CD156" s="2">
        <v>0.99</v>
      </c>
      <c r="CE156" s="2">
        <v>0.05</v>
      </c>
      <c r="CF156" s="2">
        <v>0</v>
      </c>
      <c r="CG156" s="2">
        <v>9624.4893699644072</v>
      </c>
      <c r="CH156" s="2">
        <v>7.1093924623217108E-6</v>
      </c>
      <c r="CI156" s="2">
        <v>5.3583399697332886E-3</v>
      </c>
      <c r="CJ156" s="2">
        <v>2.6722206484275247E-2</v>
      </c>
      <c r="CK156" s="2">
        <v>112.84484511380761</v>
      </c>
      <c r="CL156" s="2">
        <v>1536.3412704943557</v>
      </c>
      <c r="CM156" s="2">
        <v>-1649.1861156081632</v>
      </c>
      <c r="CN156" s="2">
        <v>3.4773046505248915</v>
      </c>
      <c r="CO156" s="2">
        <v>1.4076546531935801E-6</v>
      </c>
      <c r="CP156" s="2">
        <v>5.0712218974208759E-5</v>
      </c>
      <c r="CQ156" s="2">
        <v>-7.1407631938824202E-5</v>
      </c>
      <c r="CR156" s="2">
        <v>0.39239731364974195</v>
      </c>
      <c r="CS156" s="2">
        <v>5.6629464689928533</v>
      </c>
      <c r="CT156" s="2">
        <v>-2.8673612746926733</v>
      </c>
      <c r="CU156" s="2">
        <v>484223.03625300457</v>
      </c>
      <c r="CV156" s="2">
        <v>32.447592632853933</v>
      </c>
      <c r="CW156" s="2">
        <v>0</v>
      </c>
    </row>
    <row r="157" spans="1:101" x14ac:dyDescent="0.3">
      <c r="A157" s="2">
        <f t="shared" si="2"/>
        <v>2151</v>
      </c>
      <c r="B157" s="17">
        <f>economy!AX197</f>
        <v>0.99</v>
      </c>
      <c r="C157" s="17">
        <f>economy!AY197</f>
        <v>0.05</v>
      </c>
      <c r="D157" s="17">
        <f>economy!AZ197</f>
        <v>0</v>
      </c>
      <c r="E157" s="17">
        <f>economy!BA197</f>
        <v>4828.7002062076417</v>
      </c>
      <c r="F157" s="17">
        <f>economy!BB197</f>
        <v>6.9401658706831729E-6</v>
      </c>
      <c r="G157" s="17">
        <f>economy!BC197</f>
        <v>5.2460411565519874E-3</v>
      </c>
      <c r="H157" s="17">
        <f>economy!BD197</f>
        <v>2.6475819549841906E-2</v>
      </c>
      <c r="I157" s="1">
        <f>economy!BE197</f>
        <v>111.89961383378397</v>
      </c>
      <c r="J157" s="1">
        <f>economy!BF197</f>
        <v>1534.308276799718</v>
      </c>
      <c r="K157" s="1">
        <f>economy!BG197</f>
        <v>-1646.2078906335021</v>
      </c>
      <c r="L157" s="1">
        <f>economy!BH197</f>
        <v>3.4451081910350534</v>
      </c>
      <c r="M157" s="1">
        <f>economy!BI197</f>
        <v>1.3741480258050372E-6</v>
      </c>
      <c r="N157" s="1">
        <f>economy!BJ197</f>
        <v>4.9708316783896138E-5</v>
      </c>
      <c r="O157" s="1">
        <f>economy!BK197</f>
        <v>-7.009690208357906E-5</v>
      </c>
      <c r="P157" s="1">
        <f>economy!BL197</f>
        <v>0.38550762745316441</v>
      </c>
      <c r="Q157" s="1">
        <f>economy!BM197</f>
        <v>5.595661093033895</v>
      </c>
      <c r="R157" s="1">
        <f>economy!BN197</f>
        <v>-2.8356821440840068</v>
      </c>
      <c r="S157" s="1">
        <f>economy!BO197</f>
        <v>491437.40548508905</v>
      </c>
      <c r="T157" s="1">
        <f>economy!BP197</f>
        <v>32.83531417526455</v>
      </c>
      <c r="U157" s="1">
        <f>economy!BQ197</f>
        <v>0</v>
      </c>
      <c r="V157" s="2">
        <v>0.05</v>
      </c>
      <c r="W157" s="2">
        <v>0.05</v>
      </c>
      <c r="X157" s="2">
        <v>0.05</v>
      </c>
      <c r="Y157" s="2">
        <v>5.000000000000001E-2</v>
      </c>
      <c r="Z157" s="2">
        <v>2.0517477994358283E-3</v>
      </c>
      <c r="AA157" s="2">
        <v>1.6325322789453218E-2</v>
      </c>
      <c r="AB157" s="2">
        <v>7.8270605757578826E-2</v>
      </c>
      <c r="AC157" s="2">
        <v>514.86473690557568</v>
      </c>
      <c r="AD157" s="2">
        <v>1154.3669612433293</v>
      </c>
      <c r="AE157" s="2">
        <v>-1669.2316981489059</v>
      </c>
      <c r="AF157" s="2">
        <v>10.720933521517027</v>
      </c>
      <c r="AG157" s="2">
        <v>2.0096511091109313E-5</v>
      </c>
      <c r="AH157" s="1">
        <v>1.3660161147654816E-4</v>
      </c>
      <c r="AI157" s="1">
        <v>1.7007728500995523E-4</v>
      </c>
      <c r="AJ157" s="1">
        <v>5.6379298155718862</v>
      </c>
      <c r="AK157" s="1">
        <v>15.375778004853672</v>
      </c>
      <c r="AL157" s="12">
        <v>6.877518002265548</v>
      </c>
      <c r="AM157" s="2">
        <v>261.26343414295303</v>
      </c>
      <c r="AN157" s="2">
        <v>32.835288036213164</v>
      </c>
      <c r="AO157" s="2">
        <v>6.8486332881606309</v>
      </c>
      <c r="AP157" s="2">
        <v>0.1</v>
      </c>
      <c r="AQ157" s="2">
        <v>0.1</v>
      </c>
      <c r="AR157" s="2">
        <v>0.1</v>
      </c>
      <c r="AS157" s="2">
        <v>0.1</v>
      </c>
      <c r="AT157" s="2">
        <v>4.1037675324566304E-3</v>
      </c>
      <c r="AU157" s="2">
        <v>3.2652654717152896E-2</v>
      </c>
      <c r="AV157" s="2">
        <v>0.15655249631004811</v>
      </c>
      <c r="AW157" s="2">
        <v>975.45072996762133</v>
      </c>
      <c r="AX157" s="2">
        <v>2185.9778343772327</v>
      </c>
      <c r="AY157" s="2">
        <v>-3161.4285643448516</v>
      </c>
      <c r="AZ157" s="2">
        <v>22.634612810247422</v>
      </c>
      <c r="BA157" s="2">
        <v>8.0391259853088086E-5</v>
      </c>
      <c r="BB157" s="2">
        <v>5.4643350833529739E-4</v>
      </c>
      <c r="BC157" s="2">
        <v>6.8018151611020012E-4</v>
      </c>
      <c r="BD157" s="2">
        <v>22.551371049174296</v>
      </c>
      <c r="BE157" s="2">
        <v>61.473391533740134</v>
      </c>
      <c r="BF157" s="2">
        <v>27.487769209859291</v>
      </c>
      <c r="BG157" s="2">
        <v>551.55689573618986</v>
      </c>
      <c r="BH157" s="2">
        <v>69.319364708061983</v>
      </c>
      <c r="BI157" s="2">
        <v>14.458161539257841</v>
      </c>
      <c r="BJ157" s="2">
        <v>0.99</v>
      </c>
      <c r="BK157" s="2">
        <v>2.5000000000000001E-2</v>
      </c>
      <c r="BL157" s="2">
        <v>0</v>
      </c>
      <c r="BM157" s="2">
        <v>4873.4430090103806</v>
      </c>
      <c r="BN157" s="2">
        <v>3.74952225425224E-6</v>
      </c>
      <c r="BO157" s="2">
        <v>2.9088348130075904E-3</v>
      </c>
      <c r="BP157" s="2">
        <v>1.4303784376900532E-2</v>
      </c>
      <c r="BQ157" s="2">
        <v>111.90235183198443</v>
      </c>
      <c r="BR157" s="2">
        <v>777.33719594625518</v>
      </c>
      <c r="BS157" s="2">
        <v>-889.23954777823963</v>
      </c>
      <c r="BT157" s="2">
        <v>1.861264909074827</v>
      </c>
      <c r="BU157" s="2">
        <v>7.4240400045023007E-7</v>
      </c>
      <c r="BV157" s="2">
        <v>1.3698042068101462E-5</v>
      </c>
      <c r="BW157" s="2">
        <v>-2.045982475008638E-5</v>
      </c>
      <c r="BX157" s="2">
        <v>0.20828031512860348</v>
      </c>
      <c r="BY157" s="2">
        <v>1.5420855107018523</v>
      </c>
      <c r="BZ157" s="2">
        <v>-0.82755518302060282</v>
      </c>
      <c r="CA157" s="2">
        <v>491436.54445426282</v>
      </c>
      <c r="CB157" s="2">
        <v>15.996653546221589</v>
      </c>
      <c r="CC157" s="2">
        <v>0</v>
      </c>
      <c r="CD157" s="2">
        <v>0.99</v>
      </c>
      <c r="CE157" s="2">
        <v>0.05</v>
      </c>
      <c r="CF157" s="2">
        <v>0</v>
      </c>
      <c r="CG157" s="2">
        <v>9656.7977605159977</v>
      </c>
      <c r="CH157" s="2">
        <v>6.9410198960975412E-6</v>
      </c>
      <c r="CI157" s="2">
        <v>5.246683108537673E-3</v>
      </c>
      <c r="CJ157" s="2">
        <v>2.6478777046483049E-2</v>
      </c>
      <c r="CK157" s="2">
        <v>111.90251760864659</v>
      </c>
      <c r="CL157" s="2">
        <v>1534.3134996095228</v>
      </c>
      <c r="CM157" s="2">
        <v>-1646.2160172181689</v>
      </c>
      <c r="CN157" s="2">
        <v>3.4455245254150619</v>
      </c>
      <c r="CO157" s="2">
        <v>1.3743171216515933E-6</v>
      </c>
      <c r="CP157" s="2">
        <v>4.9714062721235288E-5</v>
      </c>
      <c r="CQ157" s="2">
        <v>-7.0112563387735778E-5</v>
      </c>
      <c r="CR157" s="2">
        <v>0.38556422050169037</v>
      </c>
      <c r="CS157" s="2">
        <v>5.5963987273566609</v>
      </c>
      <c r="CT157" s="2">
        <v>-2.8360388307281528</v>
      </c>
      <c r="CU157" s="2">
        <v>491436.32077451923</v>
      </c>
      <c r="CV157" s="2">
        <v>32.835264243502024</v>
      </c>
      <c r="CW157" s="2">
        <v>0</v>
      </c>
    </row>
    <row r="158" spans="1:101" x14ac:dyDescent="0.3">
      <c r="A158" s="2">
        <f t="shared" si="2"/>
        <v>2152</v>
      </c>
      <c r="B158" s="17">
        <f>economy!AX198</f>
        <v>0.99</v>
      </c>
      <c r="C158" s="17">
        <f>economy!AY198</f>
        <v>0.05</v>
      </c>
      <c r="D158" s="17">
        <f>economy!AZ198</f>
        <v>0</v>
      </c>
      <c r="E158" s="17">
        <f>economy!BA198</f>
        <v>4844.6528017778064</v>
      </c>
      <c r="F158" s="17">
        <f>economy!BB198</f>
        <v>6.7755229591248117E-6</v>
      </c>
      <c r="G158" s="17">
        <f>economy!BC198</f>
        <v>5.136512269113983E-3</v>
      </c>
      <c r="H158" s="17">
        <f>economy!BD198</f>
        <v>2.6233529284352044E-2</v>
      </c>
      <c r="I158" s="1">
        <f>economy!BE198</f>
        <v>110.95826452720553</v>
      </c>
      <c r="J158" s="1">
        <f>economy!BF198</f>
        <v>1532.0787531040319</v>
      </c>
      <c r="K158" s="1">
        <f>economy!BG198</f>
        <v>-1643.0370176312367</v>
      </c>
      <c r="L158" s="1">
        <f>economy!BH198</f>
        <v>3.4134837505368472</v>
      </c>
      <c r="M158" s="1">
        <f>economy!BI198</f>
        <v>1.3415489551355759E-6</v>
      </c>
      <c r="N158" s="1">
        <f>economy!BJ198</f>
        <v>4.8726746862063989E-5</v>
      </c>
      <c r="O158" s="1">
        <f>economy!BK198</f>
        <v>-6.8819805871295632E-5</v>
      </c>
      <c r="P158" s="1">
        <f>economy!BL198</f>
        <v>0.37875552905015519</v>
      </c>
      <c r="Q158" s="1">
        <f>economy!BM198</f>
        <v>5.5291069255206855</v>
      </c>
      <c r="R158" s="1">
        <f>economy!BN198</f>
        <v>-2.8042400806073746</v>
      </c>
      <c r="S158" s="1">
        <f>economy!BO198</f>
        <v>498758.38860237383</v>
      </c>
      <c r="T158" s="1">
        <f>economy!BP198</f>
        <v>33.227641361456854</v>
      </c>
      <c r="U158" s="1">
        <f>economy!BQ198</f>
        <v>0</v>
      </c>
      <c r="V158" s="2">
        <v>0.05</v>
      </c>
      <c r="W158" s="2">
        <v>0.05</v>
      </c>
      <c r="X158" s="2">
        <v>0.05</v>
      </c>
      <c r="Y158" s="2">
        <v>0.05</v>
      </c>
      <c r="Z158" s="2">
        <v>2.0161220814822948E-3</v>
      </c>
      <c r="AA158" s="2">
        <v>1.6088602284109379E-2</v>
      </c>
      <c r="AB158" s="2">
        <v>7.8059597280437709E-2</v>
      </c>
      <c r="AC158" s="2">
        <v>510.91178801139029</v>
      </c>
      <c r="AD158" s="2">
        <v>1157.9576565624291</v>
      </c>
      <c r="AE158" s="2">
        <v>-1668.8694445738188</v>
      </c>
      <c r="AF158" s="2">
        <v>10.691719003065037</v>
      </c>
      <c r="AG158" s="2">
        <v>1.9754745990078905E-5</v>
      </c>
      <c r="AH158" s="1">
        <v>1.3500171049546882E-4</v>
      </c>
      <c r="AI158" s="1">
        <v>1.7126590004596531E-4</v>
      </c>
      <c r="AJ158" s="1">
        <v>5.5772837948085625</v>
      </c>
      <c r="AK158" s="1">
        <v>15.31741518051701</v>
      </c>
      <c r="AL158" s="12">
        <v>6.9759452754936104</v>
      </c>
      <c r="AM158" s="2">
        <v>265.15554542223612</v>
      </c>
      <c r="AN158" s="2">
        <v>33.227619199789622</v>
      </c>
      <c r="AO158" s="2">
        <v>6.8484333608933818</v>
      </c>
      <c r="AP158" s="2">
        <v>0.1</v>
      </c>
      <c r="AQ158" s="2">
        <v>0.1</v>
      </c>
      <c r="AR158" s="2">
        <v>0.1</v>
      </c>
      <c r="AS158" s="2">
        <v>0.10000000000000002</v>
      </c>
      <c r="AT158" s="2">
        <v>4.0325211456852059E-3</v>
      </c>
      <c r="AU158" s="2">
        <v>3.2179262939563032E-2</v>
      </c>
      <c r="AV158" s="2">
        <v>0.15613082250789417</v>
      </c>
      <c r="AW158" s="2">
        <v>967.96284473002311</v>
      </c>
      <c r="AX158" s="2">
        <v>2192.7896433758619</v>
      </c>
      <c r="AY158" s="2">
        <v>-3160.7524881058848</v>
      </c>
      <c r="AZ158" s="2">
        <v>22.572987766089888</v>
      </c>
      <c r="BA158" s="2">
        <v>7.9024300234664286E-5</v>
      </c>
      <c r="BB158" s="2">
        <v>5.4003476245790725E-4</v>
      </c>
      <c r="BC158" s="2">
        <v>6.8493307645872865E-4</v>
      </c>
      <c r="BD158" s="2">
        <v>22.308874353932278</v>
      </c>
      <c r="BE158" s="2">
        <v>61.240558225638317</v>
      </c>
      <c r="BF158" s="2">
        <v>27.880953667122334</v>
      </c>
      <c r="BG158" s="2">
        <v>559.77357465919226</v>
      </c>
      <c r="BH158" s="2">
        <v>70.147622114543097</v>
      </c>
      <c r="BI158" s="2">
        <v>14.457739608044767</v>
      </c>
      <c r="BJ158" s="2">
        <v>0.99</v>
      </c>
      <c r="BK158" s="2">
        <v>2.5000000000000001E-2</v>
      </c>
      <c r="BL158" s="2">
        <v>0</v>
      </c>
      <c r="BM158" s="2">
        <v>4889.2392101701116</v>
      </c>
      <c r="BN158" s="2">
        <v>3.6600714251866538E-6</v>
      </c>
      <c r="BO158" s="2">
        <v>2.8477139269468517E-3</v>
      </c>
      <c r="BP158" s="2">
        <v>1.41709597253187E-2</v>
      </c>
      <c r="BQ158" s="2">
        <v>110.96077665343634</v>
      </c>
      <c r="BR158" s="2">
        <v>776.45310963364977</v>
      </c>
      <c r="BS158" s="2">
        <v>-887.41388628708626</v>
      </c>
      <c r="BT158" s="2">
        <v>1.8439276753145337</v>
      </c>
      <c r="BU158" s="2">
        <v>7.2469280257467402E-7</v>
      </c>
      <c r="BV158" s="2">
        <v>1.3427622173761554E-5</v>
      </c>
      <c r="BW158" s="2">
        <v>-2.0081609953660459E-5</v>
      </c>
      <c r="BX158" s="2">
        <v>0.20460402516118642</v>
      </c>
      <c r="BY158" s="2">
        <v>1.5237486110413696</v>
      </c>
      <c r="BZ158" s="2">
        <v>-0.81816351219159122</v>
      </c>
      <c r="CA158" s="2">
        <v>498757.58871790132</v>
      </c>
      <c r="CB158" s="2">
        <v>16.187788895033801</v>
      </c>
      <c r="CC158" s="2">
        <v>0</v>
      </c>
      <c r="CD158" s="2">
        <v>0.99</v>
      </c>
      <c r="CE158" s="2">
        <v>0.05</v>
      </c>
      <c r="CF158" s="2">
        <v>0</v>
      </c>
      <c r="CG158" s="2">
        <v>9688.7499016920101</v>
      </c>
      <c r="CH158" s="2">
        <v>6.7762870705278241E-6</v>
      </c>
      <c r="CI158" s="2">
        <v>5.1370883652902691E-3</v>
      </c>
      <c r="CJ158" s="2">
        <v>2.6236215274910074E-2</v>
      </c>
      <c r="CK158" s="2">
        <v>110.96089896862213</v>
      </c>
      <c r="CL158" s="2">
        <v>1532.0839411781569</v>
      </c>
      <c r="CM158" s="2">
        <v>-1643.0448401467788</v>
      </c>
      <c r="CN158" s="2">
        <v>3.4138618158004093</v>
      </c>
      <c r="CO158" s="2">
        <v>1.3417002481578629E-6</v>
      </c>
      <c r="CP158" s="2">
        <v>4.873191596562263E-5</v>
      </c>
      <c r="CQ158" s="2">
        <v>-6.8833899195142522E-5</v>
      </c>
      <c r="CR158" s="2">
        <v>0.3788064724551522</v>
      </c>
      <c r="CS158" s="2">
        <v>5.529775461748395</v>
      </c>
      <c r="CT158" s="2">
        <v>-2.8045640207124896</v>
      </c>
      <c r="CU158" s="2">
        <v>498757.38180306304</v>
      </c>
      <c r="CV158" s="2">
        <v>33.227594826544426</v>
      </c>
      <c r="CW158" s="2">
        <v>0</v>
      </c>
    </row>
    <row r="159" spans="1:101" x14ac:dyDescent="0.3">
      <c r="A159" s="2">
        <f t="shared" si="2"/>
        <v>2153</v>
      </c>
      <c r="B159" s="17">
        <f>economy!AX199</f>
        <v>0.99</v>
      </c>
      <c r="C159" s="17">
        <f>economy!AY199</f>
        <v>0.05</v>
      </c>
      <c r="D159" s="17">
        <f>economy!AZ199</f>
        <v>0</v>
      </c>
      <c r="E159" s="17">
        <f>economy!BA199</f>
        <v>4860.4305611937416</v>
      </c>
      <c r="F159" s="17">
        <f>economy!BB199</f>
        <v>6.6144464966745354E-6</v>
      </c>
      <c r="G159" s="17">
        <f>economy!BC199</f>
        <v>5.0290113502108377E-3</v>
      </c>
      <c r="H159" s="17">
        <f>economy!BD199</f>
        <v>2.5992121304905736E-2</v>
      </c>
      <c r="I159" s="1">
        <f>economy!BE199</f>
        <v>110.01778545302227</v>
      </c>
      <c r="J159" s="1">
        <f>economy!BF199</f>
        <v>1529.6511343139834</v>
      </c>
      <c r="K159" s="1">
        <f>economy!BG199</f>
        <v>-1639.6689197670057</v>
      </c>
      <c r="L159" s="1">
        <f>economy!BH199</f>
        <v>3.3819782889899255</v>
      </c>
      <c r="M159" s="1">
        <f>economy!BI199</f>
        <v>1.3096560312513123E-6</v>
      </c>
      <c r="N159" s="1">
        <f>economy!BJ199</f>
        <v>4.7761017986053435E-5</v>
      </c>
      <c r="O159" s="1">
        <f>economy!BK199</f>
        <v>-6.7559036992893498E-5</v>
      </c>
      <c r="P159" s="1">
        <f>economy!BL199</f>
        <v>0.37207900478714134</v>
      </c>
      <c r="Q159" s="1">
        <f>economy!BM199</f>
        <v>5.4625036033312062</v>
      </c>
      <c r="R159" s="1">
        <f>economy!BN199</f>
        <v>-2.7726623438917897</v>
      </c>
      <c r="S159" s="1">
        <f>economy!BO199</f>
        <v>506188.76542176871</v>
      </c>
      <c r="T159" s="1">
        <f>economy!BP199</f>
        <v>33.624683396748928</v>
      </c>
      <c r="U159" s="1">
        <f>economy!BQ199</f>
        <v>0</v>
      </c>
      <c r="V159" s="2">
        <v>0.05</v>
      </c>
      <c r="W159" s="2">
        <v>0.05</v>
      </c>
      <c r="X159" s="2">
        <v>0.05</v>
      </c>
      <c r="Y159" s="2">
        <v>0.05</v>
      </c>
      <c r="Z159" s="2">
        <v>1.9810841999756421E-3</v>
      </c>
      <c r="AA159" s="2">
        <v>1.5855065461945258E-2</v>
      </c>
      <c r="AB159" s="2">
        <v>7.7847940066985144E-2</v>
      </c>
      <c r="AC159" s="2">
        <v>506.95031715088203</v>
      </c>
      <c r="AD159" s="2">
        <v>1161.3012250273175</v>
      </c>
      <c r="AE159" s="2">
        <v>-1668.2515421782</v>
      </c>
      <c r="AF159" s="2">
        <v>10.662425404599539</v>
      </c>
      <c r="AG159" s="2">
        <v>1.9418372539017107E-5</v>
      </c>
      <c r="AH159" s="1">
        <v>1.3341234453919567E-4</v>
      </c>
      <c r="AI159" s="1">
        <v>1.7244922340256037E-4</v>
      </c>
      <c r="AJ159" s="1">
        <v>5.5168217700139088</v>
      </c>
      <c r="AK159" s="1">
        <v>15.257120868847325</v>
      </c>
      <c r="AL159" s="12">
        <v>7.0747091026646531</v>
      </c>
      <c r="AM159" s="2">
        <v>269.10581096781846</v>
      </c>
      <c r="AN159" s="2">
        <v>33.624665348090488</v>
      </c>
      <c r="AO159" s="2">
        <v>6.8482386273965208</v>
      </c>
      <c r="AP159" s="2">
        <v>0.1</v>
      </c>
      <c r="AQ159" s="2">
        <v>0.1</v>
      </c>
      <c r="AR159" s="2">
        <v>0.1</v>
      </c>
      <c r="AS159" s="2">
        <v>0.1</v>
      </c>
      <c r="AT159" s="2">
        <v>3.9624501014434528E-3</v>
      </c>
      <c r="AU159" s="2">
        <v>3.1712236141496833E-2</v>
      </c>
      <c r="AV159" s="2">
        <v>0.1557078461126187</v>
      </c>
      <c r="AW159" s="2">
        <v>960.45877736170144</v>
      </c>
      <c r="AX159" s="2">
        <v>2199.1335624048538</v>
      </c>
      <c r="AY159" s="2">
        <v>-3159.5923397665547</v>
      </c>
      <c r="AZ159" s="2">
        <v>22.511195081399283</v>
      </c>
      <c r="BA159" s="2">
        <v>7.7678900948226136E-5</v>
      </c>
      <c r="BB159" s="2">
        <v>5.3367813072053097E-4</v>
      </c>
      <c r="BC159" s="2">
        <v>6.8966358814927936E-4</v>
      </c>
      <c r="BD159" s="2">
        <v>22.067111015396904</v>
      </c>
      <c r="BE159" s="2">
        <v>60.999996583174756</v>
      </c>
      <c r="BF159" s="2">
        <v>28.275483573722706</v>
      </c>
      <c r="BG159" s="2">
        <v>568.11302363653351</v>
      </c>
      <c r="BH159" s="2">
        <v>70.985833294620335</v>
      </c>
      <c r="BI159" s="2">
        <v>14.457328672517649</v>
      </c>
      <c r="BJ159" s="2">
        <v>0.99</v>
      </c>
      <c r="BK159" s="2">
        <v>2.5000000000000001E-2</v>
      </c>
      <c r="BL159" s="2">
        <v>0</v>
      </c>
      <c r="BM159" s="2">
        <v>4904.8562599783982</v>
      </c>
      <c r="BN159" s="2">
        <v>3.5725729631363877E-6</v>
      </c>
      <c r="BO159" s="2">
        <v>2.7877351326722807E-3</v>
      </c>
      <c r="BP159" s="2">
        <v>1.4038653364929994E-2</v>
      </c>
      <c r="BQ159" s="2">
        <v>110.02009166445659</v>
      </c>
      <c r="BR159" s="2">
        <v>775.46187484612597</v>
      </c>
      <c r="BS159" s="2">
        <v>-885.48196651058254</v>
      </c>
      <c r="BT159" s="2">
        <v>1.8266602456120393</v>
      </c>
      <c r="BU159" s="2">
        <v>7.0736817037324713E-7</v>
      </c>
      <c r="BV159" s="2">
        <v>1.3161528946367871E-5</v>
      </c>
      <c r="BW159" s="2">
        <v>-1.9708378830066033E-5</v>
      </c>
      <c r="BX159" s="2">
        <v>0.20096969027830655</v>
      </c>
      <c r="BY159" s="2">
        <v>1.5053941488608626</v>
      </c>
      <c r="BZ159" s="2">
        <v>-0.80873735321562645</v>
      </c>
      <c r="CA159" s="2">
        <v>506188.02241853077</v>
      </c>
      <c r="CB159" s="2">
        <v>16.381221302228152</v>
      </c>
      <c r="CC159" s="2">
        <v>0</v>
      </c>
      <c r="CD159" s="2">
        <v>0.99</v>
      </c>
      <c r="CE159" s="2">
        <v>0.05</v>
      </c>
      <c r="CF159" s="2">
        <v>0</v>
      </c>
      <c r="CG159" s="2">
        <v>9720.3487807700385</v>
      </c>
      <c r="CH159" s="2">
        <v>6.615129904297093E-6</v>
      </c>
      <c r="CI159" s="2">
        <v>5.0295280971265743E-3</v>
      </c>
      <c r="CJ159" s="2">
        <v>2.5994560094300491E-2</v>
      </c>
      <c r="CK159" s="2">
        <v>110.02017548554174</v>
      </c>
      <c r="CL159" s="2">
        <v>1529.6562376031825</v>
      </c>
      <c r="CM159" s="2">
        <v>-1639.6764130887241</v>
      </c>
      <c r="CN159" s="2">
        <v>3.3823214730633788</v>
      </c>
      <c r="CO159" s="2">
        <v>1.3097913450564594E-6</v>
      </c>
      <c r="CP159" s="2">
        <v>4.7765665683287181E-5</v>
      </c>
      <c r="CQ159" s="2">
        <v>-6.7571715449619979E-5</v>
      </c>
      <c r="CR159" s="2">
        <v>0.37212484527879569</v>
      </c>
      <c r="CS159" s="2">
        <v>5.4631091831082754</v>
      </c>
      <c r="CT159" s="2">
        <v>-2.7729563704327655</v>
      </c>
      <c r="CU159" s="2">
        <v>506187.83104434708</v>
      </c>
      <c r="CV159" s="2">
        <v>33.624640401111769</v>
      </c>
      <c r="CW159" s="2">
        <v>0</v>
      </c>
    </row>
    <row r="160" spans="1:101" x14ac:dyDescent="0.3">
      <c r="A160" s="2">
        <f t="shared" si="2"/>
        <v>2154</v>
      </c>
      <c r="B160" s="17">
        <f>economy!AX200</f>
        <v>0.99</v>
      </c>
      <c r="C160" s="17">
        <f>economy!AY200</f>
        <v>0.05</v>
      </c>
      <c r="D160" s="17">
        <f>economy!AZ200</f>
        <v>0</v>
      </c>
      <c r="E160" s="17">
        <f>economy!BA200</f>
        <v>4876.0348798698424</v>
      </c>
      <c r="F160" s="17">
        <f>economy!BB200</f>
        <v>6.4568736292104732E-6</v>
      </c>
      <c r="G160" s="17">
        <f>economy!BC200</f>
        <v>4.9235111190374598E-3</v>
      </c>
      <c r="H160" s="17">
        <f>economy!BD200</f>
        <v>2.5751634833229325E-2</v>
      </c>
      <c r="I160" s="1">
        <f>economy!BE200</f>
        <v>109.07836086916468</v>
      </c>
      <c r="J160" s="1">
        <f>economy!BF200</f>
        <v>1527.0290688576679</v>
      </c>
      <c r="K160" s="1">
        <f>economy!BG200</f>
        <v>-1636.1074297268324</v>
      </c>
      <c r="L160" s="1">
        <f>economy!BH200</f>
        <v>3.3505967647771033</v>
      </c>
      <c r="M160" s="1">
        <f>economy!BI200</f>
        <v>1.2784568094619672E-6</v>
      </c>
      <c r="N160" s="1">
        <f>economy!BJ200</f>
        <v>4.6811015016446057E-5</v>
      </c>
      <c r="O160" s="1">
        <f>economy!BK200</f>
        <v>-6.6314669658399021E-5</v>
      </c>
      <c r="P160" s="1">
        <f>economy!BL200</f>
        <v>0.36547879488293189</v>
      </c>
      <c r="Q160" s="1">
        <f>economy!BM200</f>
        <v>5.3958830508758941</v>
      </c>
      <c r="R160" s="1">
        <f>economy!BN200</f>
        <v>-2.7409681304352542</v>
      </c>
      <c r="S160" s="1">
        <f>economy!BO200</f>
        <v>513730.17153735692</v>
      </c>
      <c r="T160" s="1">
        <f>economy!BP200</f>
        <v>34.026497389449801</v>
      </c>
      <c r="U160" s="1">
        <f>economy!BQ200</f>
        <v>0</v>
      </c>
      <c r="V160" s="2">
        <v>0.05</v>
      </c>
      <c r="W160" s="2">
        <v>0.05</v>
      </c>
      <c r="X160" s="2">
        <v>0.05</v>
      </c>
      <c r="Y160" s="2">
        <v>5.000000000000001E-2</v>
      </c>
      <c r="Z160" s="2">
        <v>1.946626661905722E-3</v>
      </c>
      <c r="AA160" s="2">
        <v>1.5624686616810957E-2</v>
      </c>
      <c r="AB160" s="2">
        <v>7.7635708250237176E-2</v>
      </c>
      <c r="AC160" s="2">
        <v>502.98141012597216</v>
      </c>
      <c r="AD160" s="2">
        <v>1164.4002739535836</v>
      </c>
      <c r="AE160" s="2">
        <v>-1667.3816840795566</v>
      </c>
      <c r="AF160" s="2">
        <v>10.633062725544336</v>
      </c>
      <c r="AG160" s="2">
        <v>1.9087331082972997E-5</v>
      </c>
      <c r="AH160" s="1">
        <v>1.3183378298075446E-4</v>
      </c>
      <c r="AI160" s="1">
        <v>1.7362676295077745E-4</v>
      </c>
      <c r="AJ160" s="1">
        <v>5.4565604785969777</v>
      </c>
      <c r="AK160" s="1">
        <v>15.194954777246732</v>
      </c>
      <c r="AL160" s="12">
        <v>7.1737783930152741</v>
      </c>
      <c r="AM160" s="2">
        <v>273.11510043571241</v>
      </c>
      <c r="AN160" s="2">
        <v>34.026483174721662</v>
      </c>
      <c r="AO160" s="2">
        <v>6.8480490261463256</v>
      </c>
      <c r="AP160" s="2">
        <v>0.1</v>
      </c>
      <c r="AQ160" s="2">
        <v>0.1</v>
      </c>
      <c r="AR160" s="2">
        <v>0.1</v>
      </c>
      <c r="AS160" s="2">
        <v>0.1</v>
      </c>
      <c r="AT160" s="2">
        <v>3.8935394167700409E-3</v>
      </c>
      <c r="AU160" s="2">
        <v>3.1251522909961457E-2</v>
      </c>
      <c r="AV160" s="2">
        <v>0.15528371511214606</v>
      </c>
      <c r="AW160" s="2">
        <v>952.94058549362774</v>
      </c>
      <c r="AX160" s="2">
        <v>2205.0145164541109</v>
      </c>
      <c r="AY160" s="2">
        <v>-3157.9551019477358</v>
      </c>
      <c r="AZ160" s="2">
        <v>22.449255823748665</v>
      </c>
      <c r="BA160" s="2">
        <v>7.6354823416406627E-5</v>
      </c>
      <c r="BB160" s="2">
        <v>5.2736468978004472E-4</v>
      </c>
      <c r="BC160" s="2">
        <v>6.9437108433990729E-4</v>
      </c>
      <c r="BD160" s="2">
        <v>21.826147976999376</v>
      </c>
      <c r="BE160" s="2">
        <v>60.751944953028705</v>
      </c>
      <c r="BF160" s="2">
        <v>28.671234883335849</v>
      </c>
      <c r="BG160" s="2">
        <v>576.57707861018321</v>
      </c>
      <c r="BH160" s="2">
        <v>71.834117935394886</v>
      </c>
      <c r="BI160" s="2">
        <v>14.456928601647499</v>
      </c>
      <c r="BJ160" s="2">
        <v>0.99</v>
      </c>
      <c r="BK160" s="2">
        <v>2.5000000000000001E-2</v>
      </c>
      <c r="BL160" s="2">
        <v>0</v>
      </c>
      <c r="BM160" s="2">
        <v>4920.2957109706877</v>
      </c>
      <c r="BN160" s="2">
        <v>3.4869919568185589E-6</v>
      </c>
      <c r="BO160" s="2">
        <v>2.7288827601688209E-3</v>
      </c>
      <c r="BP160" s="2">
        <v>1.3906885739317861E-2</v>
      </c>
      <c r="BQ160" s="2">
        <v>109.0804793431637</v>
      </c>
      <c r="BR160" s="2">
        <v>774.36543157727556</v>
      </c>
      <c r="BS160" s="2">
        <v>-883.44591092043913</v>
      </c>
      <c r="BT160" s="2">
        <v>1.8094652214436373</v>
      </c>
      <c r="BU160" s="2">
        <v>6.9042319153878394E-7</v>
      </c>
      <c r="BV160" s="2">
        <v>1.2899733688969448E-5</v>
      </c>
      <c r="BW160" s="2">
        <v>-1.934014709664425E-5</v>
      </c>
      <c r="BX160" s="2">
        <v>0.19737768131369385</v>
      </c>
      <c r="BY160" s="2">
        <v>1.4870311450838984</v>
      </c>
      <c r="BZ160" s="2">
        <v>-0.79928232541856414</v>
      </c>
      <c r="CA160" s="2">
        <v>513729.48128724715</v>
      </c>
      <c r="CB160" s="2">
        <v>16.576978387042317</v>
      </c>
      <c r="CC160" s="2">
        <v>0</v>
      </c>
      <c r="CD160" s="2">
        <v>0.99</v>
      </c>
      <c r="CE160" s="2">
        <v>0.05</v>
      </c>
      <c r="CF160" s="2">
        <v>0</v>
      </c>
      <c r="CG160" s="2">
        <v>9751.5974075348622</v>
      </c>
      <c r="CH160" s="2">
        <v>6.4574848371049046E-6</v>
      </c>
      <c r="CI160" s="2">
        <v>4.9239746158274388E-3</v>
      </c>
      <c r="CJ160" s="2">
        <v>2.5753849088503568E-2</v>
      </c>
      <c r="CK160" s="2">
        <v>109.08052914863545</v>
      </c>
      <c r="CL160" s="2">
        <v>1527.0340558063156</v>
      </c>
      <c r="CM160" s="2">
        <v>-1636.1145849549509</v>
      </c>
      <c r="CN160" s="2">
        <v>3.3509082757771975</v>
      </c>
      <c r="CO160" s="2">
        <v>1.2785778278357291E-6</v>
      </c>
      <c r="CP160" s="2">
        <v>4.6815193556543099E-5</v>
      </c>
      <c r="CQ160" s="2">
        <v>-6.6326074287341634E-5</v>
      </c>
      <c r="CR160" s="2">
        <v>0.36552003994517368</v>
      </c>
      <c r="CS160" s="2">
        <v>5.3964315203919551</v>
      </c>
      <c r="CT160" s="2">
        <v>-2.7412349514226606</v>
      </c>
      <c r="CU160" s="2">
        <v>513729.30431946943</v>
      </c>
      <c r="CV160" s="2">
        <v>34.026457660912428</v>
      </c>
      <c r="CW160" s="2">
        <v>0</v>
      </c>
    </row>
    <row r="161" spans="1:101" x14ac:dyDescent="0.3">
      <c r="A161" s="2">
        <f t="shared" si="2"/>
        <v>2155</v>
      </c>
      <c r="B161" s="17">
        <f>economy!AX201</f>
        <v>0.99</v>
      </c>
      <c r="C161" s="17">
        <f>economy!AY201</f>
        <v>0.05</v>
      </c>
      <c r="D161" s="17">
        <f>economy!AZ201</f>
        <v>0</v>
      </c>
      <c r="E161" s="17">
        <f>economy!BA201</f>
        <v>4891.4671425604856</v>
      </c>
      <c r="F161" s="17">
        <f>economy!BB201</f>
        <v>6.302742233580149E-6</v>
      </c>
      <c r="G161" s="17">
        <f>economy!BC201</f>
        <v>4.8199844865606072E-3</v>
      </c>
      <c r="H161" s="17">
        <f>economy!BD201</f>
        <v>2.5512108195788939E-2</v>
      </c>
      <c r="I161" s="1">
        <f>economy!BE201</f>
        <v>108.14017058920159</v>
      </c>
      <c r="J161" s="1">
        <f>economy!BF201</f>
        <v>1524.2162378797923</v>
      </c>
      <c r="K161" s="1">
        <f>economy!BG201</f>
        <v>-1632.356408468994</v>
      </c>
      <c r="L161" s="1">
        <f>economy!BH201</f>
        <v>3.3193440794549969</v>
      </c>
      <c r="M161" s="1">
        <f>economy!BI201</f>
        <v>1.2479389897929035E-6</v>
      </c>
      <c r="N161" s="1">
        <f>economy!BJ201</f>
        <v>4.587661982053758E-5</v>
      </c>
      <c r="O161" s="1">
        <f>economy!BK201</f>
        <v>-6.5086766459364123E-5</v>
      </c>
      <c r="P161" s="1">
        <f>economy!BL201</f>
        <v>0.35895557762868174</v>
      </c>
      <c r="Q161" s="1">
        <f>economy!BM201</f>
        <v>5.3292765447147001</v>
      </c>
      <c r="R161" s="1">
        <f>economy!BN201</f>
        <v>-2.7091762900059888</v>
      </c>
      <c r="S161" s="1">
        <f>economy!BO201</f>
        <v>521384.26685963542</v>
      </c>
      <c r="T161" s="1">
        <f>economy!BP201</f>
        <v>34.433140694852931</v>
      </c>
      <c r="U161" s="1">
        <f>economy!BQ201</f>
        <v>0</v>
      </c>
      <c r="V161" s="2">
        <v>0.05</v>
      </c>
      <c r="W161" s="2">
        <v>0.05</v>
      </c>
      <c r="X161" s="2">
        <v>0.05</v>
      </c>
      <c r="Y161" s="2">
        <v>0.05</v>
      </c>
      <c r="Z161" s="2">
        <v>1.9127419682763434E-3</v>
      </c>
      <c r="AA161" s="2">
        <v>1.5397439500554472E-2</v>
      </c>
      <c r="AB161" s="2">
        <v>7.7422974287125454E-2</v>
      </c>
      <c r="AC161" s="2">
        <v>499.00613244861967</v>
      </c>
      <c r="AD161" s="2">
        <v>1167.2574978023854</v>
      </c>
      <c r="AE161" s="2">
        <v>-1666.2636302510045</v>
      </c>
      <c r="AF161" s="2">
        <v>10.603640737028861</v>
      </c>
      <c r="AG161" s="2">
        <v>1.8761561499042871E-5</v>
      </c>
      <c r="AH161" s="1">
        <v>1.3026628068822123E-4</v>
      </c>
      <c r="AI161" s="1">
        <v>1.7479804812476555E-4</v>
      </c>
      <c r="AJ161" s="1">
        <v>5.3965160415944444</v>
      </c>
      <c r="AK161" s="1">
        <v>15.130976336720805</v>
      </c>
      <c r="AL161" s="12">
        <v>7.2731223837783956</v>
      </c>
      <c r="AM161" s="2">
        <v>277.18429649411291</v>
      </c>
      <c r="AN161" s="2">
        <v>34.433130055964895</v>
      </c>
      <c r="AO161" s="2">
        <v>6.8478644967222113</v>
      </c>
      <c r="AP161" s="2">
        <v>0.1</v>
      </c>
      <c r="AQ161" s="2">
        <v>0.1</v>
      </c>
      <c r="AR161" s="2">
        <v>0.1</v>
      </c>
      <c r="AS161" s="2">
        <v>0.1</v>
      </c>
      <c r="AT161" s="2">
        <v>3.8257740973256611E-3</v>
      </c>
      <c r="AU161" s="2">
        <v>3.0797070753073096E-2</v>
      </c>
      <c r="AV161" s="2">
        <v>0.15485857415906507</v>
      </c>
      <c r="AW161" s="2">
        <v>945.41028831992378</v>
      </c>
      <c r="AX161" s="2">
        <v>2210.4375956531139</v>
      </c>
      <c r="AY161" s="2">
        <v>-3155.8478839730356</v>
      </c>
      <c r="AZ161" s="2">
        <v>22.387190581220057</v>
      </c>
      <c r="BA161" s="2">
        <v>7.505182720213643E-5</v>
      </c>
      <c r="BB161" s="2">
        <v>5.2109545836448283E-4</v>
      </c>
      <c r="BC161" s="2">
        <v>6.9905368412343568E-4</v>
      </c>
      <c r="BD161" s="2">
        <v>21.586049720988477</v>
      </c>
      <c r="BE161" s="2">
        <v>60.496640596393917</v>
      </c>
      <c r="BF161" s="2">
        <v>29.068084852341094</v>
      </c>
      <c r="BG161" s="2">
        <v>585.16760299227872</v>
      </c>
      <c r="BH161" s="2">
        <v>72.692597165222764</v>
      </c>
      <c r="BI161" s="2">
        <v>14.456539266740732</v>
      </c>
      <c r="BJ161" s="2">
        <v>0.99</v>
      </c>
      <c r="BK161" s="2">
        <v>2.5000000000000001E-2</v>
      </c>
      <c r="BL161" s="2">
        <v>0</v>
      </c>
      <c r="BM161" s="2">
        <v>4935.5591276758832</v>
      </c>
      <c r="BN161" s="2">
        <v>3.4032937945675987E-6</v>
      </c>
      <c r="BO161" s="2">
        <v>2.6711411255159081E-3</v>
      </c>
      <c r="BP161" s="2">
        <v>1.377567655044858E-2</v>
      </c>
      <c r="BQ161" s="2">
        <v>108.14211784782164</v>
      </c>
      <c r="BR161" s="2">
        <v>773.1657327365848</v>
      </c>
      <c r="BS161" s="2">
        <v>-881.30785058440654</v>
      </c>
      <c r="BT161" s="2">
        <v>1.7923451084668651</v>
      </c>
      <c r="BU161" s="2">
        <v>6.7385101308351934E-7</v>
      </c>
      <c r="BV161" s="2">
        <v>1.2642206136337304E-5</v>
      </c>
      <c r="BW161" s="2">
        <v>-1.897692644225789E-5</v>
      </c>
      <c r="BX161" s="2">
        <v>0.19382832910332748</v>
      </c>
      <c r="BY161" s="2">
        <v>1.4686683689971132</v>
      </c>
      <c r="BZ161" s="2">
        <v>-0.78980390752420393</v>
      </c>
      <c r="CA161" s="2">
        <v>521383.62553787202</v>
      </c>
      <c r="CB161" s="2">
        <v>16.775088101351155</v>
      </c>
      <c r="CC161" s="2">
        <v>0</v>
      </c>
      <c r="CD161" s="2">
        <v>0.99</v>
      </c>
      <c r="CE161" s="2">
        <v>0.05</v>
      </c>
      <c r="CF161" s="2">
        <v>0</v>
      </c>
      <c r="CG161" s="2">
        <v>9782.4988123915227</v>
      </c>
      <c r="CH161" s="2">
        <v>6.3032888524028888E-6</v>
      </c>
      <c r="CI161" s="2">
        <v>4.8204002076083609E-3</v>
      </c>
      <c r="CJ161" s="2">
        <v>2.5514118515741476E-2</v>
      </c>
      <c r="CK161" s="2">
        <v>108.14213767326842</v>
      </c>
      <c r="CL161" s="2">
        <v>1524.2210837177101</v>
      </c>
      <c r="CM161" s="2">
        <v>-1632.3632213909784</v>
      </c>
      <c r="CN161" s="2">
        <v>3.3196268316995705</v>
      </c>
      <c r="CO161" s="2">
        <v>1.2480472196307361E-6</v>
      </c>
      <c r="CP161" s="2">
        <v>4.5880376259932534E-5</v>
      </c>
      <c r="CQ161" s="2">
        <v>-6.5097024363530226E-5</v>
      </c>
      <c r="CR161" s="2">
        <v>0.35899268470692036</v>
      </c>
      <c r="CS161" s="2">
        <v>5.3297732164749858</v>
      </c>
      <c r="CT161" s="2">
        <v>-2.7094183744045197</v>
      </c>
      <c r="CU161" s="2">
        <v>521383.46192555467</v>
      </c>
      <c r="CV161" s="2">
        <v>34.433103982320617</v>
      </c>
      <c r="CW161" s="2">
        <v>0</v>
      </c>
    </row>
    <row r="162" spans="1:101" x14ac:dyDescent="0.3">
      <c r="A162" s="2">
        <f t="shared" si="2"/>
        <v>2156</v>
      </c>
      <c r="B162" s="17">
        <f>economy!AX202</f>
        <v>0.99</v>
      </c>
      <c r="C162" s="17">
        <f>economy!AY202</f>
        <v>0.05</v>
      </c>
      <c r="D162" s="17">
        <f>economy!AZ202</f>
        <v>0</v>
      </c>
      <c r="E162" s="17">
        <f>economy!BA202</f>
        <v>4906.7287534472825</v>
      </c>
      <c r="F162" s="17">
        <f>economy!BB202</f>
        <v>6.1519906583306998E-6</v>
      </c>
      <c r="G162" s="17">
        <f>economy!BC202</f>
        <v>4.7184042936022916E-3</v>
      </c>
      <c r="H162" s="17">
        <f>economy!BD202</f>
        <v>2.5273578222107889E-2</v>
      </c>
      <c r="I162" s="1">
        <f>economy!BE202</f>
        <v>107.20338998900739</v>
      </c>
      <c r="J162" s="1">
        <f>economy!BF202</f>
        <v>1521.2163411245535</v>
      </c>
      <c r="K162" s="1">
        <f>economy!BG202</f>
        <v>-1628.4197311135611</v>
      </c>
      <c r="L162" s="1">
        <f>economy!BH202</f>
        <v>3.2882249391385754</v>
      </c>
      <c r="M162" s="1">
        <f>economy!BI202</f>
        <v>1.2180903656505727E-6</v>
      </c>
      <c r="N162" s="1">
        <f>economy!BJ202</f>
        <v>4.4957709028234471E-5</v>
      </c>
      <c r="O162" s="1">
        <f>economy!BK202</f>
        <v>-6.3875375614900627E-5</v>
      </c>
      <c r="P162" s="1">
        <f>economy!BL202</f>
        <v>0.35250995579715033</v>
      </c>
      <c r="Q162" s="1">
        <f>economy!BM202</f>
        <v>5.2627144250415379</v>
      </c>
      <c r="R162" s="1">
        <f>economy!BN202</f>
        <v>-2.6773051856164725</v>
      </c>
      <c r="S162" s="1">
        <f>economy!BO202</f>
        <v>529152.73616987327</v>
      </c>
      <c r="T162" s="1">
        <f>economy!BP202</f>
        <v>34.84467136058155</v>
      </c>
      <c r="U162" s="1">
        <f>economy!BQ202</f>
        <v>0</v>
      </c>
      <c r="V162" s="2">
        <v>0.05</v>
      </c>
      <c r="W162" s="2">
        <v>0.05</v>
      </c>
      <c r="X162" s="2">
        <v>0.05</v>
      </c>
      <c r="Y162" s="2">
        <v>4.9999999999999996E-2</v>
      </c>
      <c r="Z162" s="2">
        <v>1.8794226189438523E-3</v>
      </c>
      <c r="AA162" s="2">
        <v>1.5173297357506376E-2</v>
      </c>
      <c r="AB162" s="2">
        <v>7.7209808957464432E-2</v>
      </c>
      <c r="AC162" s="2">
        <v>495.02552926721114</v>
      </c>
      <c r="AD162" s="2">
        <v>1169.875673244818</v>
      </c>
      <c r="AE162" s="2">
        <v>-1664.9012025120296</v>
      </c>
      <c r="AF162" s="2">
        <v>10.574168981781565</v>
      </c>
      <c r="AG162" s="2">
        <v>1.8441003251378748E-5</v>
      </c>
      <c r="AH162" s="1">
        <v>1.2871007830513278E-4</v>
      </c>
      <c r="AI162" s="1">
        <v>1.7596262964982891E-4</v>
      </c>
      <c r="AJ162" s="1">
        <v>5.3367039711443169</v>
      </c>
      <c r="AK162" s="1">
        <v>15.065244648928353</v>
      </c>
      <c r="AL162" s="12">
        <v>7.3727106675082412</v>
      </c>
      <c r="AM162" s="2">
        <v>281.31429501800284</v>
      </c>
      <c r="AN162" s="2">
        <v>34.844664058964163</v>
      </c>
      <c r="AO162" s="2">
        <v>6.8476849797717865</v>
      </c>
      <c r="AP162" s="2">
        <v>0.1</v>
      </c>
      <c r="AQ162" s="2">
        <v>0.1</v>
      </c>
      <c r="AR162" s="2">
        <v>0.1</v>
      </c>
      <c r="AS162" s="2">
        <v>0.1</v>
      </c>
      <c r="AT162" s="2">
        <v>3.7591391470257838E-3</v>
      </c>
      <c r="AU162" s="2">
        <v>3.0348826168734237E-2</v>
      </c>
      <c r="AV162" s="2">
        <v>0.15443256456841167</v>
      </c>
      <c r="AW162" s="2">
        <v>937.86986645813977</v>
      </c>
      <c r="AX162" s="2">
        <v>2215.4080459465858</v>
      </c>
      <c r="AY162" s="2">
        <v>-3153.277912404727</v>
      </c>
      <c r="AZ162" s="2">
        <v>22.325019462159784</v>
      </c>
      <c r="BA162" s="2">
        <v>7.3769670227845518E-5</v>
      </c>
      <c r="BB162" s="2">
        <v>5.1487139839267982E-4</v>
      </c>
      <c r="BC162" s="2">
        <v>7.0370959145056979E-4</v>
      </c>
      <c r="BD162" s="2">
        <v>21.346878298156799</v>
      </c>
      <c r="BE162" s="2">
        <v>60.234319477339902</v>
      </c>
      <c r="BF162" s="2">
        <v>29.465912148844478</v>
      </c>
      <c r="BG162" s="2">
        <v>593.88648807595371</v>
      </c>
      <c r="BH162" s="2">
        <v>73.56139357099525</v>
      </c>
      <c r="BI162" s="2">
        <v>14.456160541366964</v>
      </c>
      <c r="BJ162" s="2">
        <v>0.99</v>
      </c>
      <c r="BK162" s="2">
        <v>2.5000000000000001E-2</v>
      </c>
      <c r="BL162" s="2">
        <v>0</v>
      </c>
      <c r="BM162" s="2">
        <v>4950.6480855058244</v>
      </c>
      <c r="BN162" s="2">
        <v>3.3214441765577846E-6</v>
      </c>
      <c r="BO162" s="2">
        <v>2.6144945420148386E-3</v>
      </c>
      <c r="BP162" s="2">
        <v>1.3645044768813E-2</v>
      </c>
      <c r="BQ162" s="2">
        <v>107.20518105139814</v>
      </c>
      <c r="BR162" s="2">
        <v>771.86474223039886</v>
      </c>
      <c r="BS162" s="2">
        <v>-879.06992328179695</v>
      </c>
      <c r="BT162" s="2">
        <v>1.775302317866936</v>
      </c>
      <c r="BU162" s="2">
        <v>6.5764484375929949E-7</v>
      </c>
      <c r="BV162" s="2">
        <v>1.2388914539051658E-5</v>
      </c>
      <c r="BW162" s="2">
        <v>-1.8618724674291102E-5</v>
      </c>
      <c r="BX162" s="2">
        <v>0.19032192567289777</v>
      </c>
      <c r="BY162" s="2">
        <v>1.4503143374431129</v>
      </c>
      <c r="BZ162" s="2">
        <v>-0.78030743618464193</v>
      </c>
      <c r="CA162" s="2">
        <v>529152.14023248234</v>
      </c>
      <c r="CB162" s="2">
        <v>16.975578733650885</v>
      </c>
      <c r="CC162" s="2">
        <v>0</v>
      </c>
      <c r="CD162" s="2">
        <v>0.99</v>
      </c>
      <c r="CE162" s="2">
        <v>0.05</v>
      </c>
      <c r="CF162" s="2">
        <v>0</v>
      </c>
      <c r="CG162" s="2">
        <v>9813.0560445210158</v>
      </c>
      <c r="CH162" s="2">
        <v>6.152479498782644E-6</v>
      </c>
      <c r="CI162" s="2">
        <v>4.7187771522040727E-3</v>
      </c>
      <c r="CJ162" s="2">
        <v>2.5275403324699061E-2</v>
      </c>
      <c r="CK162" s="2">
        <v>107.20517453123536</v>
      </c>
      <c r="CL162" s="2">
        <v>1521.2210268656888</v>
      </c>
      <c r="CM162" s="2">
        <v>-1628.4262013969244</v>
      </c>
      <c r="CN162" s="2">
        <v>3.2884815798723244</v>
      </c>
      <c r="CO162" s="2">
        <v>1.2181871554585654E-6</v>
      </c>
      <c r="CP162" s="2">
        <v>4.4961085740824405E-5</v>
      </c>
      <c r="CQ162" s="2">
        <v>-6.3884601322620807E-5</v>
      </c>
      <c r="CR162" s="2">
        <v>0.3525433371788208</v>
      </c>
      <c r="CS162" s="2">
        <v>5.2631641255122172</v>
      </c>
      <c r="CT162" s="2">
        <v>-2.6775247837376219</v>
      </c>
      <c r="CU162" s="2">
        <v>529151.9890017946</v>
      </c>
      <c r="CV162" s="2">
        <v>34.844637432563673</v>
      </c>
      <c r="CW162" s="2">
        <v>0</v>
      </c>
    </row>
    <row r="163" spans="1:101" x14ac:dyDescent="0.3">
      <c r="A163" s="2">
        <f t="shared" si="2"/>
        <v>2157</v>
      </c>
      <c r="B163" s="17">
        <f>economy!AX203</f>
        <v>0.99</v>
      </c>
      <c r="C163" s="17">
        <f>economy!AY203</f>
        <v>0.05</v>
      </c>
      <c r="D163" s="17">
        <f>economy!AZ203</f>
        <v>0</v>
      </c>
      <c r="E163" s="17">
        <f>economy!BA203</f>
        <v>4921.8211344784722</v>
      </c>
      <c r="F163" s="17">
        <f>economy!BB203</f>
        <v>6.0045577534014297E-6</v>
      </c>
      <c r="G163" s="17">
        <f>economy!BC203</f>
        <v>4.6187433355662326E-3</v>
      </c>
      <c r="H163" s="17">
        <f>economy!BD203</f>
        <v>2.5036080278262537E-2</v>
      </c>
      <c r="I163" s="1">
        <f>economy!BE203</f>
        <v>106.26819005649897</v>
      </c>
      <c r="J163" s="1">
        <f>economy!BF203</f>
        <v>1518.0330934947217</v>
      </c>
      <c r="K163" s="1">
        <f>economy!BG203</f>
        <v>-1624.3012835512206</v>
      </c>
      <c r="L163" s="1">
        <f>economy!BH203</f>
        <v>3.257243859060805</v>
      </c>
      <c r="M163" s="1">
        <f>economy!BI203</f>
        <v>1.1888988297021019E-6</v>
      </c>
      <c r="N163" s="1">
        <f>economy!BJ203</f>
        <v>4.4054154355678577E-5</v>
      </c>
      <c r="O163" s="1">
        <f>economy!BK203</f>
        <v>-6.2680531569960659E-5</v>
      </c>
      <c r="P163" s="1">
        <f>economy!BL203</f>
        <v>0.34614245919154796</v>
      </c>
      <c r="Q163" s="1">
        <f>economy!BM203</f>
        <v>5.1962260984751953</v>
      </c>
      <c r="R163" s="1">
        <f>economy!BN203</f>
        <v>-2.6453726905558987</v>
      </c>
      <c r="S163" s="1">
        <f>economy!BO203</f>
        <v>537037.28948955517</v>
      </c>
      <c r="T163" s="1">
        <f>economy!BP203</f>
        <v>35.26114813502064</v>
      </c>
      <c r="U163" s="1">
        <f>economy!BQ203</f>
        <v>0</v>
      </c>
      <c r="V163" s="2">
        <v>0.05</v>
      </c>
      <c r="W163" s="2">
        <v>0.05</v>
      </c>
      <c r="X163" s="2">
        <v>0.05</v>
      </c>
      <c r="Y163" s="2">
        <v>5.000000000000001E-2</v>
      </c>
      <c r="Z163" s="2">
        <v>1.8466611172849169E-3</v>
      </c>
      <c r="AA163" s="2">
        <v>1.4952232958229469E-2</v>
      </c>
      <c r="AB163" s="2">
        <v>7.6996281364837743E-2</v>
      </c>
      <c r="AC163" s="2">
        <v>491.04062531094945</v>
      </c>
      <c r="AD163" s="2">
        <v>1172.2576543093671</v>
      </c>
      <c r="AE163" s="2">
        <v>-1663.2982796203173</v>
      </c>
      <c r="AF163" s="2">
        <v>10.544656774284812</v>
      </c>
      <c r="AG163" s="2">
        <v>1.8125595444639972E-5</v>
      </c>
      <c r="AH163" s="1">
        <v>1.2716540253857834E-4</v>
      </c>
      <c r="AI163" s="1">
        <v>1.7712007924705153E-4</v>
      </c>
      <c r="AJ163" s="1">
        <v>5.2771391784223427</v>
      </c>
      <c r="AK163" s="1">
        <v>14.997818435843074</v>
      </c>
      <c r="AL163" s="12">
        <v>7.4725132177579798</v>
      </c>
      <c r="AM163" s="2">
        <v>285.5060052866728</v>
      </c>
      <c r="AN163" s="2">
        <v>35.261143950011835</v>
      </c>
      <c r="AO163" s="2">
        <v>6.8475104169772889</v>
      </c>
      <c r="AP163" s="2">
        <v>0.1</v>
      </c>
      <c r="AQ163" s="2">
        <v>0.1</v>
      </c>
      <c r="AR163" s="2">
        <v>0.1</v>
      </c>
      <c r="AS163" s="2">
        <v>0.1</v>
      </c>
      <c r="AT163" s="2">
        <v>3.6936195773329423E-3</v>
      </c>
      <c r="AU163" s="2">
        <v>2.9906734711844719E-2</v>
      </c>
      <c r="AV163" s="2">
        <v>0.15400582431925489</v>
      </c>
      <c r="AW163" s="2">
        <v>930.32126184361925</v>
      </c>
      <c r="AX163" s="2">
        <v>2219.9312599262398</v>
      </c>
      <c r="AY163" s="2">
        <v>-3150.2525217698585</v>
      </c>
      <c r="AZ163" s="2">
        <v>22.262762095480696</v>
      </c>
      <c r="BA163" s="2">
        <v>7.2508108988453155E-5</v>
      </c>
      <c r="BB163" s="2">
        <v>5.086934161244287E-4</v>
      </c>
      <c r="BC163" s="2">
        <v>7.0833709395977775E-4</v>
      </c>
      <c r="BD163" s="2">
        <v>21.108693359413621</v>
      </c>
      <c r="BE163" s="2">
        <v>59.965216061558664</v>
      </c>
      <c r="BF163" s="2">
        <v>29.8645969551546</v>
      </c>
      <c r="BG163" s="2">
        <v>602.73565345232464</v>
      </c>
      <c r="BH163" s="2">
        <v>74.440631215628557</v>
      </c>
      <c r="BI163" s="2">
        <v>14.455792301289771</v>
      </c>
      <c r="BJ163" s="2">
        <v>0.99</v>
      </c>
      <c r="BK163" s="2">
        <v>2.5000000000000001E-2</v>
      </c>
      <c r="BL163" s="2">
        <v>0</v>
      </c>
      <c r="BM163" s="2">
        <v>4965.5641696799157</v>
      </c>
      <c r="BN163" s="2">
        <v>3.2414091262242446E-6</v>
      </c>
      <c r="BO163" s="2">
        <v>2.5589273308694602E-3</v>
      </c>
      <c r="BP163" s="2">
        <v>1.3515008643866138E-2</v>
      </c>
      <c r="BQ163" s="2">
        <v>106.26983857723974</v>
      </c>
      <c r="BR163" s="2">
        <v>770.46443310098266</v>
      </c>
      <c r="BS163" s="2">
        <v>-876.73427167822229</v>
      </c>
      <c r="BT163" s="2">
        <v>1.7583391677390041</v>
      </c>
      <c r="BU163" s="2">
        <v>6.4179795631908804E-7</v>
      </c>
      <c r="BV163" s="2">
        <v>1.2139825745880229E-5</v>
      </c>
      <c r="BW163" s="2">
        <v>-1.8265545864377651E-5</v>
      </c>
      <c r="BX163" s="2">
        <v>0.1868587254219698</v>
      </c>
      <c r="BY163" s="2">
        <v>1.4319773144088137</v>
      </c>
      <c r="BZ163" s="2">
        <v>-0.77079810479547384</v>
      </c>
      <c r="CA163" s="2">
        <v>537036.73565247632</v>
      </c>
      <c r="CB163" s="2">
        <v>17.178478913091723</v>
      </c>
      <c r="CC163" s="2">
        <v>0</v>
      </c>
      <c r="CD163" s="2">
        <v>0.99</v>
      </c>
      <c r="CE163" s="2">
        <v>0.05</v>
      </c>
      <c r="CF163" s="2">
        <v>0</v>
      </c>
      <c r="CG163" s="2">
        <v>9843.2721700789043</v>
      </c>
      <c r="CH163" s="2">
        <v>6.0049949100401448E-6</v>
      </c>
      <c r="CI163" s="2">
        <v>4.6190777412507909E-3</v>
      </c>
      <c r="CJ163" s="2">
        <v>2.5037737171374374E-2</v>
      </c>
      <c r="CK163" s="2">
        <v>106.26980898256613</v>
      </c>
      <c r="CL163" s="2">
        <v>1518.0376050674076</v>
      </c>
      <c r="CM163" s="2">
        <v>-1624.3074140499732</v>
      </c>
      <c r="CN163" s="2">
        <v>3.2574767928188364</v>
      </c>
      <c r="CO163" s="2">
        <v>1.1889853861915619E-6</v>
      </c>
      <c r="CP163" s="2">
        <v>4.4057189494536065E-5</v>
      </c>
      <c r="CQ163" s="2">
        <v>-6.2688828266282254E-5</v>
      </c>
      <c r="CR163" s="2">
        <v>0.34617248642200171</v>
      </c>
      <c r="CS163" s="2">
        <v>5.1966332116900444</v>
      </c>
      <c r="CT163" s="2">
        <v>-2.6455718528356842</v>
      </c>
      <c r="CU163" s="2">
        <v>537036.59590097622</v>
      </c>
      <c r="CV163" s="2">
        <v>35.261116778008059</v>
      </c>
      <c r="CW163" s="2">
        <v>0</v>
      </c>
    </row>
    <row r="164" spans="1:101" x14ac:dyDescent="0.3">
      <c r="A164" s="2">
        <f t="shared" si="2"/>
        <v>2158</v>
      </c>
      <c r="B164" s="17">
        <f>economy!AX204</f>
        <v>0.99</v>
      </c>
      <c r="C164" s="17">
        <f>economy!AY204</f>
        <v>0.05</v>
      </c>
      <c r="D164" s="17">
        <f>economy!AZ204</f>
        <v>0</v>
      </c>
      <c r="E164" s="17">
        <f>economy!BA204</f>
        <v>4936.7457237742046</v>
      </c>
      <c r="F164" s="17">
        <f>economy!BB204</f>
        <v>5.8603828976743042E-6</v>
      </c>
      <c r="G164" s="17">
        <f>economy!BC204</f>
        <v>4.5209743859894059E-3</v>
      </c>
      <c r="H164" s="17">
        <f>economy!BD204</f>
        <v>2.4799648299909369E-2</v>
      </c>
      <c r="I164" s="1">
        <f>economy!BE204</f>
        <v>105.33473744117667</v>
      </c>
      <c r="J164" s="1">
        <f>economy!BF204</f>
        <v>1514.6702217337099</v>
      </c>
      <c r="K164" s="1">
        <f>economy!BG204</f>
        <v>-1620.0049591748866</v>
      </c>
      <c r="L164" s="1">
        <f>economy!BH204</f>
        <v>3.2264051680888839</v>
      </c>
      <c r="M164" s="1">
        <f>economy!BI204</f>
        <v>1.1603523793307417E-6</v>
      </c>
      <c r="N164" s="1">
        <f>economy!BJ204</f>
        <v>4.3165822920016843E-5</v>
      </c>
      <c r="O164" s="1">
        <f>economy!BK204</f>
        <v>-6.1502255579919772E-5</v>
      </c>
      <c r="P164" s="1">
        <f>economy!BL204</f>
        <v>0.33985354715738214</v>
      </c>
      <c r="Q164" s="1">
        <f>economy!BM204</f>
        <v>5.1298400419999322</v>
      </c>
      <c r="R164" s="1">
        <f>economy!BN204</f>
        <v>-2.6133961863057378</v>
      </c>
      <c r="S164" s="1">
        <f>economy!BO204</f>
        <v>545039.66245543293</v>
      </c>
      <c r="T164" s="1">
        <f>economy!BP204</f>
        <v>35.682630475496403</v>
      </c>
      <c r="U164" s="1">
        <f>economy!BQ204</f>
        <v>0</v>
      </c>
      <c r="V164" s="2">
        <v>0.05</v>
      </c>
      <c r="W164" s="2">
        <v>0.05</v>
      </c>
      <c r="X164" s="2">
        <v>0.05</v>
      </c>
      <c r="Y164" s="2">
        <v>0.05</v>
      </c>
      <c r="Z164" s="2">
        <v>1.8144499746937748E-3</v>
      </c>
      <c r="AA164" s="2">
        <v>1.4734218632513781E-2</v>
      </c>
      <c r="AB164" s="2">
        <v>7.6782458939315887E-2</v>
      </c>
      <c r="AC164" s="2">
        <v>487.05242485168634</v>
      </c>
      <c r="AD164" s="2">
        <v>1174.4063676165197</v>
      </c>
      <c r="AE164" s="2">
        <v>-1661.4587924682064</v>
      </c>
      <c r="AF164" s="2">
        <v>10.515113201179329</v>
      </c>
      <c r="AG164" s="2">
        <v>1.7815276875871129E-5</v>
      </c>
      <c r="AH164" s="1">
        <v>1.2563246645406619E-4</v>
      </c>
      <c r="AI164" s="1">
        <v>1.7826998931638592E-4</v>
      </c>
      <c r="AJ164" s="1">
        <v>5.2178359820057683</v>
      </c>
      <c r="AK164" s="1">
        <v>14.928755992004689</v>
      </c>
      <c r="AL164" s="12">
        <v>7.5725004131290126</v>
      </c>
      <c r="AM164" s="2">
        <v>289.76035018419202</v>
      </c>
      <c r="AN164" s="2">
        <v>35.682629202935082</v>
      </c>
      <c r="AO164" s="2">
        <v>6.847340751023502</v>
      </c>
      <c r="AP164" s="2">
        <v>0.1</v>
      </c>
      <c r="AQ164" s="2">
        <v>0.1</v>
      </c>
      <c r="AR164" s="2">
        <v>0.1</v>
      </c>
      <c r="AS164" s="2">
        <v>0.1</v>
      </c>
      <c r="AT164" s="2">
        <v>3.6292004162090945E-3</v>
      </c>
      <c r="AU164" s="2">
        <v>2.9470741060006789E-2</v>
      </c>
      <c r="AV164" s="2">
        <v>0.15357848805991159</v>
      </c>
      <c r="AW164" s="2">
        <v>922.76637765691544</v>
      </c>
      <c r="AX164" s="2">
        <v>2224.0127678263334</v>
      </c>
      <c r="AY164" s="2">
        <v>-3146.7791454832468</v>
      </c>
      <c r="AZ164" s="2">
        <v>22.200437631486047</v>
      </c>
      <c r="BA164" s="2">
        <v>7.1266898758080686E-5</v>
      </c>
      <c r="BB164" s="2">
        <v>5.02562363337539E-4</v>
      </c>
      <c r="BC164" s="2">
        <v>7.1293456172139111E-4</v>
      </c>
      <c r="BD164" s="2">
        <v>20.871552189063983</v>
      </c>
      <c r="BE164" s="2">
        <v>59.689563125409009</v>
      </c>
      <c r="BF164" s="2">
        <v>30.264021063785478</v>
      </c>
      <c r="BG164" s="2">
        <v>611.71704743370617</v>
      </c>
      <c r="BH164" s="2">
        <v>75.330435655766763</v>
      </c>
      <c r="BI164" s="2">
        <v>14.455434424400353</v>
      </c>
      <c r="BJ164" s="2">
        <v>0.99</v>
      </c>
      <c r="BK164" s="2">
        <v>2.5000000000000001E-2</v>
      </c>
      <c r="BL164" s="2">
        <v>0</v>
      </c>
      <c r="BM164" s="2">
        <v>4980.3089741838157</v>
      </c>
      <c r="BN164" s="2">
        <v>3.1631550009066944E-6</v>
      </c>
      <c r="BO164" s="2">
        <v>2.5044238314278796E-3</v>
      </c>
      <c r="BP164" s="2">
        <v>1.3385585714743978E-2</v>
      </c>
      <c r="BQ164" s="2">
        <v>105.33625583583353</v>
      </c>
      <c r="BR164" s="2">
        <v>768.96678572379881</v>
      </c>
      <c r="BS164" s="2">
        <v>-874.30304155963211</v>
      </c>
      <c r="BT164" s="2">
        <v>1.7414578845038426</v>
      </c>
      <c r="BU164" s="2">
        <v>6.2630368962456957E-7</v>
      </c>
      <c r="BV164" s="2">
        <v>1.189490528439701E-5</v>
      </c>
      <c r="BW164" s="2">
        <v>-1.7917390492675811E-5</v>
      </c>
      <c r="BX164" s="2">
        <v>0.18343894630333901</v>
      </c>
      <c r="BY164" s="2">
        <v>1.4136653109924449</v>
      </c>
      <c r="BZ164" s="2">
        <v>-0.76128096258485622</v>
      </c>
      <c r="CA164" s="2">
        <v>545039.14767522307</v>
      </c>
      <c r="CB164" s="2">
        <v>17.383817613560272</v>
      </c>
      <c r="CC164" s="2">
        <v>0</v>
      </c>
      <c r="CD164" s="2">
        <v>0.99</v>
      </c>
      <c r="CE164" s="2">
        <v>0.05</v>
      </c>
      <c r="CF164" s="2">
        <v>0</v>
      </c>
      <c r="CG164" s="2">
        <v>9873.1502704366721</v>
      </c>
      <c r="CH164" s="2">
        <v>5.8607738239447029E-6</v>
      </c>
      <c r="CI164" s="2">
        <v>4.5212742959698836E-3</v>
      </c>
      <c r="CJ164" s="2">
        <v>2.4801152436630884E-2</v>
      </c>
      <c r="CK164" s="2">
        <v>105.33620610877456</v>
      </c>
      <c r="CL164" s="2">
        <v>1514.6745492209845</v>
      </c>
      <c r="CM164" s="2">
        <v>-1620.0107553297591</v>
      </c>
      <c r="CN164" s="2">
        <v>3.2266165788317354</v>
      </c>
      <c r="CO164" s="2">
        <v>1.1604297822740698E-6</v>
      </c>
      <c r="CP164" s="2">
        <v>4.3168550833759042E-5</v>
      </c>
      <c r="CQ164" s="2">
        <v>-6.1509716218500208E-5</v>
      </c>
      <c r="CR164" s="2">
        <v>0.33988055502673625</v>
      </c>
      <c r="CS164" s="2">
        <v>5.130208549309609</v>
      </c>
      <c r="CT164" s="2">
        <v>-2.6135767805163614</v>
      </c>
      <c r="CU164" s="2">
        <v>545039.01856656221</v>
      </c>
      <c r="CV164" s="2">
        <v>35.682601492546425</v>
      </c>
      <c r="CW164" s="2">
        <v>0</v>
      </c>
    </row>
    <row r="165" spans="1:101" x14ac:dyDescent="0.3">
      <c r="A165" s="2">
        <f t="shared" si="2"/>
        <v>2159</v>
      </c>
      <c r="B165" s="17">
        <f>economy!AX205</f>
        <v>0.99</v>
      </c>
      <c r="C165" s="17">
        <f>economy!AY205</f>
        <v>0.05</v>
      </c>
      <c r="D165" s="17">
        <f>economy!AZ205</f>
        <v>0</v>
      </c>
      <c r="E165" s="17">
        <f>economy!BA205</f>
        <v>4951.5039741130786</v>
      </c>
      <c r="F165" s="17">
        <f>economy!BB205</f>
        <v>5.7194060243007091E-6</v>
      </c>
      <c r="G165" s="17">
        <f>economy!BC205</f>
        <v>4.4250702187610359E-3</v>
      </c>
      <c r="H165" s="17">
        <f>economy!BD205</f>
        <v>2.456431482447018E-2</v>
      </c>
      <c r="I165" s="1">
        <f>economy!BE205</f>
        <v>104.40319450352847</v>
      </c>
      <c r="J165" s="1">
        <f>economy!BF205</f>
        <v>1511.1314612206022</v>
      </c>
      <c r="K165" s="1">
        <f>economy!BG205</f>
        <v>-1615.5346557241303</v>
      </c>
      <c r="L165" s="1">
        <f>economy!BH205</f>
        <v>3.1957130130992901</v>
      </c>
      <c r="M165" s="1">
        <f>economy!BI205</f>
        <v>1.1324391216510133E-6</v>
      </c>
      <c r="N165" s="1">
        <f>economy!BJ205</f>
        <v>4.2292577543513781E-5</v>
      </c>
      <c r="O165" s="1">
        <f>economy!BK205</f>
        <v>-6.0340556279568553E-5</v>
      </c>
      <c r="P165" s="1">
        <f>economy!BL205</f>
        <v>0.33364361104607793</v>
      </c>
      <c r="Q165" s="1">
        <f>economy!BM205</f>
        <v>5.0635838077999917</v>
      </c>
      <c r="R165" s="1">
        <f>economy!BN205</f>
        <v>-2.581392561205242</v>
      </c>
      <c r="S165" s="1">
        <f>economy!BO205</f>
        <v>553161.61670041911</v>
      </c>
      <c r="T165" s="1">
        <f>economy!BP205</f>
        <v>36.109178556651806</v>
      </c>
      <c r="U165" s="1">
        <f>economy!BQ205</f>
        <v>0</v>
      </c>
      <c r="V165" s="2">
        <v>0.05</v>
      </c>
      <c r="W165" s="2">
        <v>0.05</v>
      </c>
      <c r="X165" s="2">
        <v>0.05</v>
      </c>
      <c r="Y165" s="2">
        <v>0.05</v>
      </c>
      <c r="Z165" s="2">
        <v>1.782781714909308E-3</v>
      </c>
      <c r="AA165" s="2">
        <v>1.4519226301599363E-2</v>
      </c>
      <c r="AB165" s="2">
        <v>7.6568407441915898E-2</v>
      </c>
      <c r="AC165" s="2">
        <v>483.0619116826299</v>
      </c>
      <c r="AD165" s="2">
        <v>1176.3248077042213</v>
      </c>
      <c r="AE165" s="2">
        <v>-1659.3867193868516</v>
      </c>
      <c r="AF165" s="2">
        <v>10.485547121906123</v>
      </c>
      <c r="AG165" s="2">
        <v>1.7509986084791584E-5</v>
      </c>
      <c r="AH165" s="1">
        <v>1.2411146977628815E-4</v>
      </c>
      <c r="AI165" s="1">
        <v>1.7941197260003483E-4</v>
      </c>
      <c r="AJ165" s="1">
        <v>5.1588081166298405</v>
      </c>
      <c r="AK165" s="1">
        <v>14.858115139331327</v>
      </c>
      <c r="AL165" s="12">
        <v>7.6726430597144848</v>
      </c>
      <c r="AM165" s="2">
        <v>294.07826640289318</v>
      </c>
      <c r="AN165" s="2">
        <v>36.109180007584456</v>
      </c>
      <c r="AO165" s="2">
        <v>6.8471759255671909</v>
      </c>
      <c r="AP165" s="2">
        <v>0.1</v>
      </c>
      <c r="AQ165" s="2">
        <v>0.1</v>
      </c>
      <c r="AR165" s="2">
        <v>0.1</v>
      </c>
      <c r="AS165" s="2">
        <v>0.1</v>
      </c>
      <c r="AT165" s="2">
        <v>3.5658667167289366E-3</v>
      </c>
      <c r="AU165" s="2">
        <v>2.9040789077690768E-2</v>
      </c>
      <c r="AV165" s="2">
        <v>0.15315068711661511</v>
      </c>
      <c r="AW165" s="2">
        <v>915.20707828317472</v>
      </c>
      <c r="AX165" s="2">
        <v>2227.6582286900161</v>
      </c>
      <c r="AY165" s="2">
        <v>-3142.8653069731922</v>
      </c>
      <c r="AZ165" s="2">
        <v>22.13806474319</v>
      </c>
      <c r="BA165" s="2">
        <v>7.0045793790431238E-5</v>
      </c>
      <c r="BB165" s="2">
        <v>4.9647903852832298E-4</v>
      </c>
      <c r="BC165" s="2">
        <v>7.1750044590316838E-4</v>
      </c>
      <c r="BD165" s="2">
        <v>20.635509739656275</v>
      </c>
      <c r="BE165" s="2">
        <v>59.407591575149361</v>
      </c>
      <c r="BF165" s="2">
        <v>30.664067967074843</v>
      </c>
      <c r="BG165" s="2">
        <v>620.83264748318561</v>
      </c>
      <c r="BH165" s="2">
        <v>76.230933959699271</v>
      </c>
      <c r="BI165" s="2">
        <v>14.455086790654219</v>
      </c>
      <c r="BJ165" s="2">
        <v>0.99</v>
      </c>
      <c r="BK165" s="2">
        <v>2.5000000000000001E-2</v>
      </c>
      <c r="BL165" s="2">
        <v>0</v>
      </c>
      <c r="BM165" s="2">
        <v>4994.8841007613264</v>
      </c>
      <c r="BN165" s="2">
        <v>3.0866485017393254E-6</v>
      </c>
      <c r="BO165" s="2">
        <v>2.4509684109932182E-3</v>
      </c>
      <c r="BP165" s="2">
        <v>1.3256792821236691E-2</v>
      </c>
      <c r="BQ165" s="2">
        <v>104.40459406261762</v>
      </c>
      <c r="BR165" s="2">
        <v>767.3737860630481</v>
      </c>
      <c r="BS165" s="2">
        <v>-871.77838012566576</v>
      </c>
      <c r="BT165" s="2">
        <v>1.724660604354439</v>
      </c>
      <c r="BU165" s="2">
        <v>6.1115545060448913E-7</v>
      </c>
      <c r="BV165" s="2">
        <v>1.1654117439797428E-5</v>
      </c>
      <c r="BW165" s="2">
        <v>-1.7574255590519267E-5</v>
      </c>
      <c r="BX165" s="2">
        <v>0.18006277099611537</v>
      </c>
      <c r="BY165" s="2">
        <v>1.395386085732373</v>
      </c>
      <c r="BZ165" s="2">
        <v>-0.75176091396533229</v>
      </c>
      <c r="CA165" s="2">
        <v>553161.13815640716</v>
      </c>
      <c r="CB165" s="2">
        <v>17.591624157811427</v>
      </c>
      <c r="CC165" s="2">
        <v>0</v>
      </c>
      <c r="CD165" s="2">
        <v>0.99</v>
      </c>
      <c r="CE165" s="2">
        <v>0.05</v>
      </c>
      <c r="CF165" s="2">
        <v>0</v>
      </c>
      <c r="CG165" s="2">
        <v>9902.6934404660278</v>
      </c>
      <c r="CH165" s="2">
        <v>5.7197555997405256E-6</v>
      </c>
      <c r="CI165" s="2">
        <v>4.4253391841577241E-3</v>
      </c>
      <c r="CJ165" s="2">
        <v>2.4565680244393182E-2</v>
      </c>
      <c r="CK165" s="2">
        <v>104.40452684747989</v>
      </c>
      <c r="CL165" s="2">
        <v>1511.1355981994775</v>
      </c>
      <c r="CM165" s="2">
        <v>-1615.540125046957</v>
      </c>
      <c r="CN165" s="2">
        <v>3.1959048843431876</v>
      </c>
      <c r="CO165" s="2">
        <v>1.1325083371882122E-6</v>
      </c>
      <c r="CP165" s="2">
        <v>4.229502915209308E-5</v>
      </c>
      <c r="CQ165" s="2">
        <v>-6.0347264586976958E-5</v>
      </c>
      <c r="CR165" s="2">
        <v>0.33366790119049111</v>
      </c>
      <c r="CS165" s="2">
        <v>5.0639173241388109</v>
      </c>
      <c r="CT165" s="2">
        <v>-2.581556288244987</v>
      </c>
      <c r="CU165" s="2">
        <v>553161.01891543868</v>
      </c>
      <c r="CV165" s="2">
        <v>36.109151766086214</v>
      </c>
      <c r="CW165" s="2">
        <v>0</v>
      </c>
    </row>
    <row r="166" spans="1:101" x14ac:dyDescent="0.3">
      <c r="A166" s="2">
        <f t="shared" si="2"/>
        <v>2160</v>
      </c>
      <c r="B166" s="17">
        <f>economy!AX206</f>
        <v>0.99</v>
      </c>
      <c r="C166" s="17">
        <f>economy!AY206</f>
        <v>0.05</v>
      </c>
      <c r="D166" s="17">
        <f>economy!AZ206</f>
        <v>0</v>
      </c>
      <c r="E166" s="17">
        <f>economy!BA206</f>
        <v>4966.0973514898142</v>
      </c>
      <c r="F166" s="17">
        <f>economy!BB206</f>
        <v>5.5815676439796924E-6</v>
      </c>
      <c r="G166" s="17">
        <f>economy!BC206</f>
        <v>4.3310036291256994E-3</v>
      </c>
      <c r="H166" s="17">
        <f>economy!BD206</f>
        <v>2.4330111022657874E-2</v>
      </c>
      <c r="I166" s="1">
        <f>economy!BE206</f>
        <v>103.47371936437771</v>
      </c>
      <c r="J166" s="1">
        <f>economy!BF206</f>
        <v>1507.4205528788927</v>
      </c>
      <c r="K166" s="1">
        <f>economy!BG206</f>
        <v>-1610.8942722432707</v>
      </c>
      <c r="L166" s="1">
        <f>economy!BH206</f>
        <v>3.1651713632483109</v>
      </c>
      <c r="M166" s="1">
        <f>economy!BI206</f>
        <v>1.1051472781182428E-6</v>
      </c>
      <c r="N166" s="1">
        <f>economy!BJ206</f>
        <v>4.1434277047706991E-5</v>
      </c>
      <c r="O166" s="1">
        <f>economy!BK206</f>
        <v>-5.91954302374858E-5</v>
      </c>
      <c r="P166" s="1">
        <f>economy!BL206</f>
        <v>0.32751297663394413</v>
      </c>
      <c r="Q166" s="1">
        <f>economy!BM206</f>
        <v>4.9974840290058227</v>
      </c>
      <c r="R166" s="1">
        <f>economy!BN206</f>
        <v>-2.5493782098625637</v>
      </c>
      <c r="S166" s="1">
        <f>economy!BO206</f>
        <v>561404.94024033891</v>
      </c>
      <c r="T166" s="1">
        <f>economy!BP206</f>
        <v>36.540853278934634</v>
      </c>
      <c r="U166" s="1">
        <f>economy!BQ206</f>
        <v>0</v>
      </c>
      <c r="V166" s="2">
        <v>0.05</v>
      </c>
      <c r="W166" s="2">
        <v>0.05</v>
      </c>
      <c r="X166" s="2">
        <v>0.05</v>
      </c>
      <c r="Y166" s="2">
        <v>0.05</v>
      </c>
      <c r="Z166" s="2">
        <v>1.7516488781729215E-3</v>
      </c>
      <c r="AA166" s="2">
        <v>1.4307227509611718E-2</v>
      </c>
      <c r="AB166" s="2">
        <v>7.635419097071651E-2</v>
      </c>
      <c r="AC166" s="2">
        <v>479.07004911338896</v>
      </c>
      <c r="AD166" s="2">
        <v>1178.0160324475187</v>
      </c>
      <c r="AE166" s="2">
        <v>-1657.0860815609076</v>
      </c>
      <c r="AF166" s="2">
        <v>10.455967169573558</v>
      </c>
      <c r="AG166" s="2">
        <v>1.7209661402488768E-5</v>
      </c>
      <c r="AH166" s="1">
        <v>1.2260259919493816E-4</v>
      </c>
      <c r="AI166" s="1">
        <v>1.8054566182790048E-4</v>
      </c>
      <c r="AJ166" s="1">
        <v>5.1000687423035878</v>
      </c>
      <c r="AK166" s="1">
        <v>14.785953184459592</v>
      </c>
      <c r="AL166" s="12">
        <v>7.7729124119626105</v>
      </c>
      <c r="AM166" s="2">
        <v>298.46070464988918</v>
      </c>
      <c r="AN166" s="2">
        <v>36.540857278425023</v>
      </c>
      <c r="AO166" s="2">
        <v>6.8470158852076954</v>
      </c>
      <c r="AP166" s="2">
        <v>0.1</v>
      </c>
      <c r="AQ166" s="2">
        <v>0.1</v>
      </c>
      <c r="AR166" s="2">
        <v>0.1</v>
      </c>
      <c r="AS166" s="2">
        <v>0.1</v>
      </c>
      <c r="AT166" s="2">
        <v>3.5036035653561166E-3</v>
      </c>
      <c r="AU166" s="2">
        <v>2.8616821878831536E-2</v>
      </c>
      <c r="AV166" s="2">
        <v>0.15272254950546657</v>
      </c>
      <c r="AW166" s="2">
        <v>907.64518930245936</v>
      </c>
      <c r="AX166" s="2">
        <v>2230.8734217127562</v>
      </c>
      <c r="AY166" s="2">
        <v>-3138.5186110152158</v>
      </c>
      <c r="AZ166" s="2">
        <v>22.075661628109533</v>
      </c>
      <c r="BA166" s="2">
        <v>6.8844547512804727E-5</v>
      </c>
      <c r="BB166" s="2">
        <v>4.9044418813215366E-4</v>
      </c>
      <c r="BC166" s="2">
        <v>7.2203327736436299E-4</v>
      </c>
      <c r="BD166" s="2">
        <v>20.40061866826543</v>
      </c>
      <c r="BE166" s="2">
        <v>59.119530276227991</v>
      </c>
      <c r="BF166" s="2">
        <v>31.064622940519421</v>
      </c>
      <c r="BG166" s="2">
        <v>630.0844606506073</v>
      </c>
      <c r="BH166" s="2">
        <v>77.142254725495434</v>
      </c>
      <c r="BI166" s="2">
        <v>14.454749282010486</v>
      </c>
      <c r="BJ166" s="2">
        <v>0.99</v>
      </c>
      <c r="BK166" s="2">
        <v>2.5000000000000001E-2</v>
      </c>
      <c r="BL166" s="2">
        <v>0</v>
      </c>
      <c r="BM166" s="2">
        <v>5009.2911579385991</v>
      </c>
      <c r="BN166" s="2">
        <v>3.0118566828102172E-6</v>
      </c>
      <c r="BO166" s="2">
        <v>2.3985454742111341E-3</v>
      </c>
      <c r="BP166" s="2">
        <v>1.3128646114997077E-2</v>
      </c>
      <c r="BQ166" s="2">
        <v>103.47501035680556</v>
      </c>
      <c r="BR166" s="2">
        <v>765.68742398539314</v>
      </c>
      <c r="BS166" s="2">
        <v>-869.16243434219859</v>
      </c>
      <c r="BT166" s="2">
        <v>1.7079493747309002</v>
      </c>
      <c r="BU166" s="2">
        <v>5.963467160683551E-7</v>
      </c>
      <c r="BV166" s="2">
        <v>1.1417425331869799E-5</v>
      </c>
      <c r="BW166" s="2">
        <v>-1.7236134881282791E-5</v>
      </c>
      <c r="BX166" s="2">
        <v>0.17673034807114391</v>
      </c>
      <c r="BY166" s="2">
        <v>1.3771471452807629</v>
      </c>
      <c r="BZ166" s="2">
        <v>-0.7422427181371728</v>
      </c>
      <c r="CA166" s="2">
        <v>561404.49531812489</v>
      </c>
      <c r="CB166" s="2">
        <v>17.801928221651018</v>
      </c>
      <c r="CC166" s="2">
        <v>0</v>
      </c>
      <c r="CD166" s="2">
        <v>0.99</v>
      </c>
      <c r="CE166" s="2">
        <v>0.05</v>
      </c>
      <c r="CF166" s="2">
        <v>0</v>
      </c>
      <c r="CG166" s="2">
        <v>9931.9047868659181</v>
      </c>
      <c r="CH166" s="2">
        <v>5.5818802344113861E-6</v>
      </c>
      <c r="CI166" s="2">
        <v>4.331244836487896E-3</v>
      </c>
      <c r="CJ166" s="2">
        <v>2.4331350480430936E-2</v>
      </c>
      <c r="CK166" s="2">
        <v>103.47492802833793</v>
      </c>
      <c r="CL166" s="2">
        <v>1507.4244958468214</v>
      </c>
      <c r="CM166" s="2">
        <v>-1610.89942387516</v>
      </c>
      <c r="CN166" s="2">
        <v>3.1653454963706595</v>
      </c>
      <c r="CO166" s="2">
        <v>1.1052091706747596E-6</v>
      </c>
      <c r="CP166" s="2">
        <v>4.1436480181518646E-5</v>
      </c>
      <c r="CQ166" s="2">
        <v>-5.9201461620156676E-5</v>
      </c>
      <c r="CR166" s="2">
        <v>0.32753482078808888</v>
      </c>
      <c r="CS166" s="2">
        <v>4.9977858359715084</v>
      </c>
      <c r="CT166" s="2">
        <v>-2.5495266182346641</v>
      </c>
      <c r="CU166" s="2">
        <v>561404.38522637042</v>
      </c>
      <c r="CV166" s="2">
        <v>36.540828513141321</v>
      </c>
      <c r="CW166" s="2">
        <v>0</v>
      </c>
    </row>
    <row r="167" spans="1:101" x14ac:dyDescent="0.3">
      <c r="A167" s="2">
        <f t="shared" si="2"/>
        <v>2161</v>
      </c>
      <c r="B167" s="17">
        <f>economy!AX207</f>
        <v>0.99</v>
      </c>
      <c r="C167" s="17">
        <f>economy!AY207</f>
        <v>0.05</v>
      </c>
      <c r="D167" s="17">
        <f>economy!AZ207</f>
        <v>0</v>
      </c>
      <c r="E167" s="17">
        <f>economy!BA207</f>
        <v>4980.5273337403469</v>
      </c>
      <c r="F167" s="17">
        <f>economy!BB207</f>
        <v>5.446808866301453E-6</v>
      </c>
      <c r="G167" s="17">
        <f>economy!BC207</f>
        <v>4.2387474535304573E-3</v>
      </c>
      <c r="H167" s="17">
        <f>economy!BD207</f>
        <v>2.4097066729398424E-2</v>
      </c>
      <c r="I167" s="1">
        <f>economy!BE207</f>
        <v>102.54646595423161</v>
      </c>
      <c r="J167" s="1">
        <f>economy!BF207</f>
        <v>1503.5412401975871</v>
      </c>
      <c r="K167" s="1">
        <f>economy!BG207</f>
        <v>-1606.0877061518188</v>
      </c>
      <c r="L167" s="1">
        <f>economy!BH207</f>
        <v>3.1347840141468932</v>
      </c>
      <c r="M167" s="1">
        <f>economy!BI207</f>
        <v>1.0784651887550054E-6</v>
      </c>
      <c r="N167" s="1">
        <f>economy!BJ207</f>
        <v>4.059077653782348E-5</v>
      </c>
      <c r="O167" s="1">
        <f>economy!BK207</f>
        <v>-5.8066862496108011E-5</v>
      </c>
      <c r="P167" s="1">
        <f>economy!BL207</f>
        <v>0.32146190649693707</v>
      </c>
      <c r="Q167" s="1">
        <f>economy!BM207</f>
        <v>4.9315664263145544</v>
      </c>
      <c r="R167" s="1">
        <f>economy!BN207</f>
        <v>-2.5173690332812861</v>
      </c>
      <c r="S167" s="1">
        <f>economy!BO207</f>
        <v>569771.44786663866</v>
      </c>
      <c r="T167" s="1">
        <f>economy!BP207</f>
        <v>36.977716277197977</v>
      </c>
      <c r="U167" s="1">
        <f>economy!BQ207</f>
        <v>0</v>
      </c>
      <c r="V167" s="2">
        <v>0.05</v>
      </c>
      <c r="W167" s="2">
        <v>0.05</v>
      </c>
      <c r="X167" s="2">
        <v>0.05</v>
      </c>
      <c r="Y167" s="2">
        <v>5.000000000000001E-2</v>
      </c>
      <c r="Z167" s="2">
        <v>1.7210440252182018E-3</v>
      </c>
      <c r="AA167" s="2">
        <v>1.409819345419717E-2</v>
      </c>
      <c r="AB167" s="2">
        <v>7.613987196854298E-2</v>
      </c>
      <c r="AC167" s="2">
        <v>475.07777998076341</v>
      </c>
      <c r="AD167" s="2">
        <v>1179.4831585753477</v>
      </c>
      <c r="AE167" s="2">
        <v>-1654.560938556112</v>
      </c>
      <c r="AF167" s="2">
        <v>10.42638175203796</v>
      </c>
      <c r="AG167" s="2">
        <v>1.6914240998508094E-5</v>
      </c>
      <c r="AH167" s="1">
        <v>1.2110602867477493E-4</v>
      </c>
      <c r="AI167" s="1">
        <v>1.8167070934681803E-4</v>
      </c>
      <c r="AJ167" s="1">
        <v>5.0416304537521581</v>
      </c>
      <c r="AK167" s="1">
        <v>14.712326878574629</v>
      </c>
      <c r="AL167" s="12">
        <v>7.8732801919885258</v>
      </c>
      <c r="AM167" s="2">
        <v>302.90862985669577</v>
      </c>
      <c r="AN167" s="2">
        <v>36.977722663232171</v>
      </c>
      <c r="AO167" s="2">
        <v>6.8468605754588072</v>
      </c>
      <c r="AP167" s="2">
        <v>0.1</v>
      </c>
      <c r="AQ167" s="2">
        <v>0.1</v>
      </c>
      <c r="AR167" s="2">
        <v>0.1</v>
      </c>
      <c r="AS167" s="2">
        <v>0.10000000000000002</v>
      </c>
      <c r="AT167" s="2">
        <v>3.4423960898844509E-3</v>
      </c>
      <c r="AU167" s="2">
        <v>2.8198781887831124E-2</v>
      </c>
      <c r="AV167" s="2">
        <v>0.15229419994750037</v>
      </c>
      <c r="AW167" s="2">
        <v>900.08249750991126</v>
      </c>
      <c r="AX167" s="2">
        <v>2233.6642377684825</v>
      </c>
      <c r="AY167" s="2">
        <v>-3133.7467352783938</v>
      </c>
      <c r="AZ167" s="2">
        <v>22.013246010503106</v>
      </c>
      <c r="BA167" s="2">
        <v>6.7662912713723844E-5</v>
      </c>
      <c r="BB167" s="2">
        <v>4.8445850776087534E-4</v>
      </c>
      <c r="BC167" s="2">
        <v>7.2653166518508528E-4</v>
      </c>
      <c r="BD167" s="2">
        <v>20.166929374081658</v>
      </c>
      <c r="BE167" s="2">
        <v>58.825605892482557</v>
      </c>
      <c r="BF167" s="2">
        <v>31.465573119939442</v>
      </c>
      <c r="BG167" s="2">
        <v>639.47452401510293</v>
      </c>
      <c r="BH167" s="2">
        <v>78.064528099359805</v>
      </c>
      <c r="BI167" s="2">
        <v>14.454421782373609</v>
      </c>
      <c r="BJ167" s="2">
        <v>0.99</v>
      </c>
      <c r="BK167" s="2">
        <v>2.5000000000000001E-2</v>
      </c>
      <c r="BL167" s="2">
        <v>0</v>
      </c>
      <c r="BM167" s="2">
        <v>5023.5317600798198</v>
      </c>
      <c r="BN167" s="2">
        <v>2.938746959613213E-6</v>
      </c>
      <c r="BO167" s="2">
        <v>2.3471394720422098E-3</v>
      </c>
      <c r="BP167" s="2">
        <v>1.3001161070963557E-2</v>
      </c>
      <c r="BQ167" s="2">
        <v>102.54765772118427</v>
      </c>
      <c r="BR167" s="2">
        <v>763.90969163170428</v>
      </c>
      <c r="BS167" s="2">
        <v>-866.45734935288863</v>
      </c>
      <c r="BT167" s="2">
        <v>1.6913261558211241</v>
      </c>
      <c r="BU167" s="2">
        <v>5.818710343800469E-7</v>
      </c>
      <c r="BV167" s="2">
        <v>1.118479099008919E-5</v>
      </c>
      <c r="BW167" s="2">
        <v>-1.6903018919313826E-5</v>
      </c>
      <c r="BX167" s="2">
        <v>0.17344179314743444</v>
      </c>
      <c r="BY167" s="2">
        <v>1.3589557454051759</v>
      </c>
      <c r="BZ167" s="2">
        <v>-0.73273098893199096</v>
      </c>
      <c r="CA167" s="2">
        <v>569771.03414282831</v>
      </c>
      <c r="CB167" s="2">
        <v>18.014759838169393</v>
      </c>
      <c r="CC167" s="2">
        <v>0</v>
      </c>
      <c r="CD167" s="2">
        <v>0.99</v>
      </c>
      <c r="CE167" s="2">
        <v>0.05</v>
      </c>
      <c r="CF167" s="2">
        <v>0</v>
      </c>
      <c r="CG167" s="2">
        <v>9960.7874265323444</v>
      </c>
      <c r="CH167" s="2">
        <v>5.4470883777383243E-6</v>
      </c>
      <c r="CI167" s="2">
        <v>4.2389637621326253E-3</v>
      </c>
      <c r="CJ167" s="2">
        <v>2.4098191811676436E-2</v>
      </c>
      <c r="CK167" s="2">
        <v>102.54756241021123</v>
      </c>
      <c r="CL167" s="2">
        <v>1503.5449880756923</v>
      </c>
      <c r="CM167" s="2">
        <v>-1606.0925504859033</v>
      </c>
      <c r="CN167" s="2">
        <v>3.1349420450309724</v>
      </c>
      <c r="CO167" s="2">
        <v>1.0785205317150089E-6</v>
      </c>
      <c r="CP167" s="2">
        <v>4.0592756243658895E-5</v>
      </c>
      <c r="CQ167" s="2">
        <v>-5.8072284859234917E-5</v>
      </c>
      <c r="CR167" s="2">
        <v>0.32148154943098112</v>
      </c>
      <c r="CS167" s="2">
        <v>4.931839502332477</v>
      </c>
      <c r="CT167" s="2">
        <v>-2.5175035323646435</v>
      </c>
      <c r="CU167" s="2">
        <v>569770.93253429083</v>
      </c>
      <c r="CV167" s="2">
        <v>36.977693381528013</v>
      </c>
      <c r="CW167" s="2">
        <v>0</v>
      </c>
    </row>
    <row r="168" spans="1:101" x14ac:dyDescent="0.3">
      <c r="A168" s="2">
        <f t="shared" si="2"/>
        <v>2162</v>
      </c>
      <c r="B168" s="17">
        <f>economy!AX208</f>
        <v>0.99</v>
      </c>
      <c r="C168" s="17">
        <f>economy!AY208</f>
        <v>0.05</v>
      </c>
      <c r="D168" s="17">
        <f>economy!AZ208</f>
        <v>0</v>
      </c>
      <c r="E168" s="17">
        <f>economy!BA208</f>
        <v>4994.7954092306791</v>
      </c>
      <c r="F168" s="17">
        <f>economy!BB208</f>
        <v>5.3150714192633933E-6</v>
      </c>
      <c r="G168" s="17">
        <f>economy!BC208</f>
        <v>4.1482745883722741E-3</v>
      </c>
      <c r="H168" s="17">
        <f>economy!BD208</f>
        <v>2.3865210474197845E-2</v>
      </c>
      <c r="I168" s="1">
        <f>economy!BE208</f>
        <v>101.6215840626822</v>
      </c>
      <c r="J168" s="1">
        <f>economy!BF208</f>
        <v>1499.497266363222</v>
      </c>
      <c r="K168" s="1">
        <f>economy!BG208</f>
        <v>-1601.1188504259044</v>
      </c>
      <c r="L168" s="1">
        <f>economy!BH208</f>
        <v>3.1045545919479753</v>
      </c>
      <c r="M168" s="1">
        <f>economy!BI208</f>
        <v>1.0523813160157326E-6</v>
      </c>
      <c r="N168" s="1">
        <f>economy!BJ208</f>
        <v>3.9761927677669235E-5</v>
      </c>
      <c r="O168" s="1">
        <f>economy!BK208</f>
        <v>-5.6954827097776238E-5</v>
      </c>
      <c r="P168" s="1">
        <f>economy!BL208</f>
        <v>0.31549060234160742</v>
      </c>
      <c r="Q168" s="1">
        <f>economy!BM208</f>
        <v>4.8658558154467695</v>
      </c>
      <c r="R168" s="1">
        <f>economy!BN208</f>
        <v>-2.485380439672102</v>
      </c>
      <c r="S168" s="1">
        <f>economy!BO208</f>
        <v>578262.98154511873</v>
      </c>
      <c r="T168" s="1">
        <f>economy!BP208</f>
        <v>37.419829929413616</v>
      </c>
      <c r="U168" s="1">
        <f>economy!BQ208</f>
        <v>0</v>
      </c>
      <c r="V168" s="2">
        <v>0.05</v>
      </c>
      <c r="W168" s="2">
        <v>0.05</v>
      </c>
      <c r="X168" s="2">
        <v>0.05</v>
      </c>
      <c r="Y168" s="2">
        <v>0.05</v>
      </c>
      <c r="Z168" s="2">
        <v>1.6909597410939895E-3</v>
      </c>
      <c r="AA168" s="2">
        <v>1.3892095016348974E-2</v>
      </c>
      <c r="AB168" s="2">
        <v>7.5925511232137047E-2</v>
      </c>
      <c r="AC168" s="2">
        <v>471.08602667474258</v>
      </c>
      <c r="AD168" s="2">
        <v>1180.7293572870631</v>
      </c>
      <c r="AE168" s="2">
        <v>-1651.8153839618058</v>
      </c>
      <c r="AF168" s="2">
        <v>10.396799053186509</v>
      </c>
      <c r="AG168" s="2">
        <v>1.6623662926339826E-5</v>
      </c>
      <c r="AH168" s="1">
        <v>1.1962191976916299E-4</v>
      </c>
      <c r="AI168" s="1">
        <v>1.827867867352337E-4</v>
      </c>
      <c r="AJ168" s="1">
        <v>4.9835052901546595</v>
      </c>
      <c r="AK168" s="1">
        <v>14.637292379688883</v>
      </c>
      <c r="AL168" s="12">
        <v>7.9737186073664423</v>
      </c>
      <c r="AM168" s="2">
        <v>307.42302139198659</v>
      </c>
      <c r="AN168" s="2">
        <v>37.419838551892248</v>
      </c>
      <c r="AO168" s="2">
        <v>6.8467099427220255</v>
      </c>
      <c r="AP168" s="2">
        <v>0.1</v>
      </c>
      <c r="AQ168" s="2">
        <v>0.1</v>
      </c>
      <c r="AR168" s="2">
        <v>0.1</v>
      </c>
      <c r="AS168" s="2">
        <v>0.1</v>
      </c>
      <c r="AT168" s="2">
        <v>3.3822294670473162E-3</v>
      </c>
      <c r="AU168" s="2">
        <v>2.7786610898948565E-2</v>
      </c>
      <c r="AV168" s="2">
        <v>0.15186575988669657</v>
      </c>
      <c r="AW168" s="2">
        <v>892.52075096471674</v>
      </c>
      <c r="AX168" s="2">
        <v>2236.0366711233796</v>
      </c>
      <c r="AY168" s="2">
        <v>-3128.5574220880985</v>
      </c>
      <c r="AZ168" s="2">
        <v>21.950835144032705</v>
      </c>
      <c r="BA168" s="2">
        <v>6.6500641724170009E-5</v>
      </c>
      <c r="BB168" s="2">
        <v>4.7852264345401446E-4</v>
      </c>
      <c r="BC168" s="2">
        <v>7.3099429513755459E-4</v>
      </c>
      <c r="BD168" s="2">
        <v>19.934490037180673</v>
      </c>
      <c r="BE168" s="2">
        <v>58.526042735086435</v>
      </c>
      <c r="BF168" s="2">
        <v>31.866807572598198</v>
      </c>
      <c r="BG168" s="2">
        <v>649.00490513423892</v>
      </c>
      <c r="BH168" s="2">
        <v>78.997885794209338</v>
      </c>
      <c r="BI168" s="2">
        <v>14.454104177537918</v>
      </c>
      <c r="BJ168" s="2">
        <v>0.99</v>
      </c>
      <c r="BK168" s="2">
        <v>2.5000000000000001E-2</v>
      </c>
      <c r="BL168" s="2">
        <v>0</v>
      </c>
      <c r="BM168" s="2">
        <v>5037.6075264735218</v>
      </c>
      <c r="BN168" s="2">
        <v>2.8672871168153216E-6</v>
      </c>
      <c r="BO168" s="2">
        <v>2.2967349103275429E-3</v>
      </c>
      <c r="BP168" s="2">
        <v>1.2874352498977041E-2</v>
      </c>
      <c r="BQ168" s="2">
        <v>101.62268510284616</v>
      </c>
      <c r="BR168" s="2">
        <v>762.04258184656464</v>
      </c>
      <c r="BS168" s="2">
        <v>-863.66526694941081</v>
      </c>
      <c r="BT168" s="2">
        <v>1.6747928220848307</v>
      </c>
      <c r="BU168" s="2">
        <v>5.6772202699589268E-7</v>
      </c>
      <c r="BV168" s="2">
        <v>1.0956175426805989E-5</v>
      </c>
      <c r="BW168" s="2">
        <v>-1.6574895226791638E-5</v>
      </c>
      <c r="BX168" s="2">
        <v>0.17019719003836362</v>
      </c>
      <c r="BY168" s="2">
        <v>1.3408188923013997</v>
      </c>
      <c r="BZ168" s="2">
        <v>-0.72323019488542628</v>
      </c>
      <c r="CA168" s="2">
        <v>578262.59677320439</v>
      </c>
      <c r="CB168" s="2">
        <v>18.230149402026381</v>
      </c>
      <c r="CC168" s="2">
        <v>0</v>
      </c>
      <c r="CD168" s="2">
        <v>0.99</v>
      </c>
      <c r="CE168" s="2">
        <v>0.05</v>
      </c>
      <c r="CF168" s="2">
        <v>0</v>
      </c>
      <c r="CG168" s="2">
        <v>9989.3444849706793</v>
      </c>
      <c r="CH168" s="2">
        <v>5.3153213461826363E-6</v>
      </c>
      <c r="CI168" s="2">
        <v>4.1484685637118426E-3</v>
      </c>
      <c r="CJ168" s="2">
        <v>2.3866231706024317E-2</v>
      </c>
      <c r="CK168" s="2">
        <v>101.62257871951709</v>
      </c>
      <c r="CL168" s="2">
        <v>1499.5008200670202</v>
      </c>
      <c r="CM168" s="2">
        <v>-1601.1233987865373</v>
      </c>
      <c r="CN168" s="2">
        <v>3.1046980061161351</v>
      </c>
      <c r="CO168" s="2">
        <v>1.0524308012800605E-6</v>
      </c>
      <c r="CP168" s="2">
        <v>3.9763706494707895E-5</v>
      </c>
      <c r="CQ168" s="2">
        <v>-5.6959701584564039E-5</v>
      </c>
      <c r="CR168" s="2">
        <v>0.31550826451288244</v>
      </c>
      <c r="CS168" s="2">
        <v>4.8661028632676686</v>
      </c>
      <c r="CT168" s="2">
        <v>-2.4855023118792259</v>
      </c>
      <c r="CU168" s="2">
        <v>578262.50303049164</v>
      </c>
      <c r="CV168" s="2">
        <v>37.419808761166152</v>
      </c>
      <c r="CW168" s="2">
        <v>0</v>
      </c>
    </row>
    <row r="169" spans="1:101" x14ac:dyDescent="0.3">
      <c r="A169" s="2">
        <f t="shared" si="2"/>
        <v>2163</v>
      </c>
      <c r="B169" s="17">
        <f>economy!AX209</f>
        <v>0.99</v>
      </c>
      <c r="C169" s="17">
        <f>economy!AY209</f>
        <v>0.05</v>
      </c>
      <c r="D169" s="17">
        <f>economy!AZ209</f>
        <v>0</v>
      </c>
      <c r="E169" s="17">
        <f>economy!BA209</f>
        <v>5008.9030756064449</v>
      </c>
      <c r="F169" s="17">
        <f>economy!BB209</f>
        <v>5.1862976670571069E-6</v>
      </c>
      <c r="G169" s="17">
        <f>economy!BC209</f>
        <v>4.0595580076965886E-3</v>
      </c>
      <c r="H169" s="17">
        <f>economy!BD209</f>
        <v>2.3634569510993703E-2</v>
      </c>
      <c r="I169" s="1">
        <f>economy!BE209</f>
        <v>100.69921938789956</v>
      </c>
      <c r="J169" s="1">
        <f>economy!BF209</f>
        <v>1495.2923715013553</v>
      </c>
      <c r="K169" s="1">
        <f>economy!BG209</f>
        <v>-1595.9915908892551</v>
      </c>
      <c r="L169" s="1">
        <f>economy!BH209</f>
        <v>3.0744865573524298</v>
      </c>
      <c r="M169" s="1">
        <f>economy!BI209</f>
        <v>1.0268842483089581E-6</v>
      </c>
      <c r="N169" s="1">
        <f>economy!BJ209</f>
        <v>3.8947578955180534E-5</v>
      </c>
      <c r="O169" s="1">
        <f>economy!BK209</f>
        <v>-5.5859287596999318E-5</v>
      </c>
      <c r="P169" s="1">
        <f>economy!BL209</f>
        <v>0.30959920729239071</v>
      </c>
      <c r="Q169" s="1">
        <f>economy!BM209</f>
        <v>4.800376115399021</v>
      </c>
      <c r="R169" s="1">
        <f>economy!BN209</f>
        <v>-2.4534273459182665</v>
      </c>
      <c r="S169" s="1">
        <f>economy!BO209</f>
        <v>586881.41082076274</v>
      </c>
      <c r="T169" s="1">
        <f>economy!BP209</f>
        <v>37.867257365499604</v>
      </c>
      <c r="U169" s="1">
        <f>economy!BQ209</f>
        <v>0</v>
      </c>
      <c r="V169" s="2">
        <v>0.05</v>
      </c>
      <c r="W169" s="2">
        <v>0.05</v>
      </c>
      <c r="X169" s="2">
        <v>0.05</v>
      </c>
      <c r="Y169" s="2">
        <v>0.05</v>
      </c>
      <c r="Z169" s="2">
        <v>1.6613886388224014E-3</v>
      </c>
      <c r="AA169" s="2">
        <v>1.3688902789414422E-2</v>
      </c>
      <c r="AB169" s="2">
        <v>7.5711167922729278E-2</v>
      </c>
      <c r="AC169" s="2">
        <v>467.09569117913878</v>
      </c>
      <c r="AD169" s="2">
        <v>1181.7578499710376</v>
      </c>
      <c r="AE169" s="2">
        <v>-1648.8535411501762</v>
      </c>
      <c r="AF169" s="2">
        <v>10.367227034410236</v>
      </c>
      <c r="AG169" s="2">
        <v>1.6337865167303199E-5</v>
      </c>
      <c r="AH169" s="1">
        <v>1.1815042193634044E-4</v>
      </c>
      <c r="AI169" s="1">
        <v>1.8389358440492172E-4</v>
      </c>
      <c r="AJ169" s="1">
        <v>4.9257047451466507</v>
      </c>
      <c r="AK169" s="1">
        <v>14.560905217322681</v>
      </c>
      <c r="AL169" s="12">
        <v>8.0742003674355232</v>
      </c>
      <c r="AM169" s="2">
        <v>312.00487327753024</v>
      </c>
      <c r="AN169" s="2">
        <v>37.867268085310592</v>
      </c>
      <c r="AO169" s="2">
        <v>6.8465639342606739</v>
      </c>
      <c r="AP169" s="2">
        <v>0.1</v>
      </c>
      <c r="AQ169" s="2">
        <v>0.1</v>
      </c>
      <c r="AR169" s="2">
        <v>0.1</v>
      </c>
      <c r="AS169" s="2">
        <v>0.10000000000000002</v>
      </c>
      <c r="AT169" s="2">
        <v>3.3230889297983946E-3</v>
      </c>
      <c r="AU169" s="2">
        <v>2.7380250134059699E-2</v>
      </c>
      <c r="AV169" s="2">
        <v>0.15143734751077678</v>
      </c>
      <c r="AW169" s="2">
        <v>884.96165906679244</v>
      </c>
      <c r="AX169" s="2">
        <v>2237.9968113417331</v>
      </c>
      <c r="AY169" s="2">
        <v>-3122.9584704085255</v>
      </c>
      <c r="AZ169" s="2">
        <v>21.888445814824209</v>
      </c>
      <c r="BA169" s="2">
        <v>6.5357486592433018E-5</v>
      </c>
      <c r="BB169" s="2">
        <v>4.7263719294082638E-4</v>
      </c>
      <c r="BC169" s="2">
        <v>7.354199281055583E-4</v>
      </c>
      <c r="BD169" s="2">
        <v>19.703346658353073</v>
      </c>
      <c r="BE169" s="2">
        <v>58.22106262105887</v>
      </c>
      <c r="BF169" s="2">
        <v>32.2682173624085</v>
      </c>
      <c r="BG169" s="2">
        <v>658.67770249988905</v>
      </c>
      <c r="BH169" s="2">
        <v>79.942461108476323</v>
      </c>
      <c r="BI169" s="2">
        <v>14.453796355133965</v>
      </c>
      <c r="BJ169" s="2">
        <v>0.99</v>
      </c>
      <c r="BK169" s="2">
        <v>2.5000000000000001E-2</v>
      </c>
      <c r="BL169" s="2">
        <v>0</v>
      </c>
      <c r="BM169" s="2">
        <v>5051.5200804489177</v>
      </c>
      <c r="BN169" s="2">
        <v>2.7974453153617003E-6</v>
      </c>
      <c r="BO169" s="2">
        <v>2.2473163579553312E-3</v>
      </c>
      <c r="BP169" s="2">
        <v>1.2748234555570679E-2</v>
      </c>
      <c r="BQ169" s="2">
        <v>100.70023743481468</v>
      </c>
      <c r="BR169" s="2">
        <v>760.08808666519462</v>
      </c>
      <c r="BS169" s="2">
        <v>-860.78832410000916</v>
      </c>
      <c r="BT169" s="2">
        <v>1.6583511637981549</v>
      </c>
      <c r="BU169" s="2">
        <v>5.5389338987158754E-7</v>
      </c>
      <c r="BV169" s="2">
        <v>1.0731538708503295E-5</v>
      </c>
      <c r="BW169" s="2">
        <v>-1.625174842838464E-5</v>
      </c>
      <c r="BX169" s="2">
        <v>0.16699659188643895</v>
      </c>
      <c r="BY169" s="2">
        <v>1.3227433442005685</v>
      </c>
      <c r="BZ169" s="2">
        <v>-0.71374465952755706</v>
      </c>
      <c r="CA169" s="2">
        <v>586881.05291806138</v>
      </c>
      <c r="CB169" s="2">
        <v>18.448127673788747</v>
      </c>
      <c r="CC169" s="2">
        <v>0</v>
      </c>
      <c r="CD169" s="2">
        <v>0.99</v>
      </c>
      <c r="CE169" s="2">
        <v>0.05</v>
      </c>
      <c r="CF169" s="2">
        <v>0</v>
      </c>
      <c r="CG169" s="2">
        <v>10017.579094750572</v>
      </c>
      <c r="CH169" s="2">
        <v>5.1865211356255427E-6</v>
      </c>
      <c r="CI169" s="2">
        <v>4.0597319515782368E-3</v>
      </c>
      <c r="CJ169" s="2">
        <v>2.3635496452561893E-2</v>
      </c>
      <c r="CK169" s="2">
        <v>100.70012168968888</v>
      </c>
      <c r="CL169" s="2">
        <v>1495.2957335707563</v>
      </c>
      <c r="CM169" s="2">
        <v>-1595.9958552604455</v>
      </c>
      <c r="CN169" s="2">
        <v>3.0746167037240166</v>
      </c>
      <c r="CO169" s="2">
        <v>1.0269284948537083E-6</v>
      </c>
      <c r="CP169" s="2">
        <v>3.8949177163915844E-5</v>
      </c>
      <c r="CQ169" s="2">
        <v>-5.586366925590657E-5</v>
      </c>
      <c r="CR169" s="2">
        <v>0.30961508723910819</v>
      </c>
      <c r="CS169" s="2">
        <v>4.8005995871592484</v>
      </c>
      <c r="CT169" s="2">
        <v>-2.4535377578290314</v>
      </c>
      <c r="CU169" s="2">
        <v>586880.96646879998</v>
      </c>
      <c r="CV169" s="2">
        <v>37.86723779298714</v>
      </c>
      <c r="CW169" s="2">
        <v>0</v>
      </c>
    </row>
    <row r="170" spans="1:101" x14ac:dyDescent="0.3">
      <c r="A170" s="2">
        <f t="shared" si="2"/>
        <v>2164</v>
      </c>
      <c r="B170" s="17">
        <f>economy!AX210</f>
        <v>0.99</v>
      </c>
      <c r="C170" s="17">
        <f>economy!AY210</f>
        <v>0.05</v>
      </c>
      <c r="D170" s="17">
        <f>economy!AZ210</f>
        <v>0</v>
      </c>
      <c r="E170" s="17">
        <f>economy!BA210</f>
        <v>5022.8518385998905</v>
      </c>
      <c r="F170" s="17">
        <f>economy!BB210</f>
        <v>5.060430626220579E-6</v>
      </c>
      <c r="G170" s="17">
        <f>economy!BC210</f>
        <v>3.9725707798965015E-3</v>
      </c>
      <c r="H170" s="17">
        <f>economy!BD210</f>
        <v>2.3405169847528263E-2</v>
      </c>
      <c r="I170" s="1">
        <f>economy!BE210</f>
        <v>99.779513586248541</v>
      </c>
      <c r="J170" s="1">
        <f>economy!BF210</f>
        <v>1490.9302900259931</v>
      </c>
      <c r="K170" s="1">
        <f>economy!BG210</f>
        <v>-1590.7098036122416</v>
      </c>
      <c r="L170" s="1">
        <f>economy!BH210</f>
        <v>3.0445832095401046</v>
      </c>
      <c r="M170" s="1">
        <f>economy!BI210</f>
        <v>1.0019627031958624E-6</v>
      </c>
      <c r="N170" s="1">
        <f>economy!BJ210</f>
        <v>3.8147575938836267E-5</v>
      </c>
      <c r="O170" s="1">
        <f>economy!BK210</f>
        <v>-5.4780197559164612E-5</v>
      </c>
      <c r="P170" s="1">
        <f>economy!BL210</f>
        <v>0.30378780813544637</v>
      </c>
      <c r="Q170" s="1">
        <f>economy!BM210</f>
        <v>4.7351503574528797</v>
      </c>
      <c r="R170" s="1">
        <f>economy!BN210</f>
        <v>-2.4215241796643334</v>
      </c>
      <c r="S170" s="1">
        <f>economy!BO210</f>
        <v>595628.63322875637</v>
      </c>
      <c r="T170" s="1">
        <f>economy!BP210</f>
        <v>38.320062476261619</v>
      </c>
      <c r="U170" s="1">
        <f>economy!BQ210</f>
        <v>0</v>
      </c>
      <c r="V170" s="2">
        <v>0.05</v>
      </c>
      <c r="W170" s="2">
        <v>0.05</v>
      </c>
      <c r="X170" s="2">
        <v>0.05</v>
      </c>
      <c r="Y170" s="2">
        <v>5.000000000000001E-2</v>
      </c>
      <c r="Z170" s="2">
        <v>1.6323233628938493E-3</v>
      </c>
      <c r="AA170" s="2">
        <v>1.3488587107278873E-2</v>
      </c>
      <c r="AB170" s="2">
        <v>7.5496899577932541E-2</v>
      </c>
      <c r="AC170" s="2">
        <v>463.10765512628882</v>
      </c>
      <c r="AD170" s="2">
        <v>1182.5719040272581</v>
      </c>
      <c r="AE170" s="2">
        <v>-1645.6795591535486</v>
      </c>
      <c r="AF170" s="2">
        <v>10.337673436256797</v>
      </c>
      <c r="AG170" s="2">
        <v>1.6056785672833585E-5</v>
      </c>
      <c r="AH170" s="1">
        <v>1.1669167285772375E-4</v>
      </c>
      <c r="AI170" s="1">
        <v>1.849908111912825E-4</v>
      </c>
      <c r="AJ170" s="1">
        <v>4.8682397770582604</v>
      </c>
      <c r="AK170" s="1">
        <v>14.483220259538749</v>
      </c>
      <c r="AL170" s="12">
        <v>8.1746986981560799</v>
      </c>
      <c r="AM170" s="2">
        <v>316.65519440736756</v>
      </c>
      <c r="AN170" s="2">
        <v>38.320075164426456</v>
      </c>
      <c r="AO170" s="2">
        <v>6.8464224981753175</v>
      </c>
      <c r="AP170" s="2">
        <v>0.1</v>
      </c>
      <c r="AQ170" s="2">
        <v>0.1</v>
      </c>
      <c r="AR170" s="2">
        <v>0.1</v>
      </c>
      <c r="AS170" s="2">
        <v>0.1</v>
      </c>
      <c r="AT170" s="2">
        <v>3.2649597742679471E-3</v>
      </c>
      <c r="AU170" s="2">
        <v>2.6979640298777682E-2</v>
      </c>
      <c r="AV170" s="2">
        <v>0.15100907777462477</v>
      </c>
      <c r="AW170" s="2">
        <v>877.40689266013339</v>
      </c>
      <c r="AX170" s="2">
        <v>2239.5508353874902</v>
      </c>
      <c r="AY170" s="2">
        <v>-3116.9577280476233</v>
      </c>
      <c r="AZ170" s="2">
        <v>21.826094344904451</v>
      </c>
      <c r="BA170" s="2">
        <v>6.4233199252600184E-5</v>
      </c>
      <c r="BB170" s="2">
        <v>4.6680270691041084E-4</v>
      </c>
      <c r="BC170" s="2">
        <v>7.3980739845822831E-4</v>
      </c>
      <c r="BD170" s="2">
        <v>19.473543099877659</v>
      </c>
      <c r="BE170" s="2">
        <v>57.910884741148962</v>
      </c>
      <c r="BF170" s="2">
        <v>32.669695609370173</v>
      </c>
      <c r="BG170" s="2">
        <v>668.49504600093246</v>
      </c>
      <c r="BH170" s="2">
        <v>80.89838894513835</v>
      </c>
      <c r="BI170" s="2">
        <v>14.453498204577514</v>
      </c>
      <c r="BJ170" s="2">
        <v>0.99</v>
      </c>
      <c r="BK170" s="2">
        <v>2.5000000000000001E-2</v>
      </c>
      <c r="BL170" s="2">
        <v>0</v>
      </c>
      <c r="BM170" s="2">
        <v>5065.2710485213411</v>
      </c>
      <c r="BN170" s="2">
        <v>2.7291900989409629E-6</v>
      </c>
      <c r="BO170" s="2">
        <v>2.1988684546372594E-3</v>
      </c>
      <c r="BP170" s="2">
        <v>1.262282075591304E-2</v>
      </c>
      <c r="BQ170" s="2">
        <v>99.780455678520156</v>
      </c>
      <c r="BR170" s="2">
        <v>758.04819585736402</v>
      </c>
      <c r="BS170" s="2">
        <v>-857.82865153588432</v>
      </c>
      <c r="BT170" s="2">
        <v>1.6420028886165887</v>
      </c>
      <c r="BU170" s="2">
        <v>5.4037889474245099E-7</v>
      </c>
      <c r="BV170" s="2">
        <v>1.0510840025106416E-5</v>
      </c>
      <c r="BW170" s="2">
        <v>-1.5933560383590901E-5</v>
      </c>
      <c r="BX170" s="2">
        <v>0.16384002228554037</v>
      </c>
      <c r="BY170" s="2">
        <v>1.3047356132542742</v>
      </c>
      <c r="BZ170" s="2">
        <v>-0.70427856187999738</v>
      </c>
      <c r="CA170" s="2">
        <v>595628.3002643222</v>
      </c>
      <c r="CB170" s="2">
        <v>18.66872578432011</v>
      </c>
      <c r="CC170" s="2">
        <v>0</v>
      </c>
      <c r="CD170" s="2">
        <v>0.99</v>
      </c>
      <c r="CE170" s="2">
        <v>0.05</v>
      </c>
      <c r="CF170" s="2">
        <v>0</v>
      </c>
      <c r="CG170" s="2">
        <v>10045.494394002944</v>
      </c>
      <c r="CH170" s="2">
        <v>5.0606304329979121E-6</v>
      </c>
      <c r="CI170" s="2">
        <v>3.972726757448657E-3</v>
      </c>
      <c r="CJ170" s="2">
        <v>2.3406011182183044E-2</v>
      </c>
      <c r="CK170" s="2">
        <v>99.780332101687776</v>
      </c>
      <c r="CL170" s="2">
        <v>1490.9334643072809</v>
      </c>
      <c r="CM170" s="2">
        <v>-1590.7137964089684</v>
      </c>
      <c r="CN170" s="2">
        <v>3.0447013129379905</v>
      </c>
      <c r="CO170" s="2">
        <v>1.0020022647355486E-6</v>
      </c>
      <c r="CP170" s="2">
        <v>3.8149011785551725E-5</v>
      </c>
      <c r="CQ170" s="2">
        <v>-5.4784135946047777E-5</v>
      </c>
      <c r="CR170" s="2">
        <v>0.30380208463721803</v>
      </c>
      <c r="CS170" s="2">
        <v>4.7353524775068285</v>
      </c>
      <c r="CT170" s="2">
        <v>-2.421624192217481</v>
      </c>
      <c r="CU170" s="2">
        <v>595628.22057784011</v>
      </c>
      <c r="CV170" s="2">
        <v>38.320044377949394</v>
      </c>
      <c r="CW170" s="2">
        <v>0</v>
      </c>
    </row>
    <row r="171" spans="1:101" x14ac:dyDescent="0.3">
      <c r="A171" s="2">
        <f t="shared" si="2"/>
        <v>2165</v>
      </c>
      <c r="B171" s="17">
        <f>economy!AX211</f>
        <v>0.99</v>
      </c>
      <c r="C171" s="17">
        <f>economy!AY211</f>
        <v>0.05</v>
      </c>
      <c r="D171" s="17">
        <f>economy!AZ211</f>
        <v>0</v>
      </c>
      <c r="E171" s="17">
        <f>economy!BA211</f>
        <v>5036.6432108915751</v>
      </c>
      <c r="F171" s="17">
        <f>economy!BB211</f>
        <v>4.9374139802421352E-6</v>
      </c>
      <c r="G171" s="17">
        <f>economy!BC211</f>
        <v>3.8872860834570527E-3</v>
      </c>
      <c r="H171" s="17">
        <f>economy!BD211</f>
        <v>2.3177036274271302E-2</v>
      </c>
      <c r="I171" s="1">
        <f>economy!BE211</f>
        <v>98.862604322054253</v>
      </c>
      <c r="J171" s="1">
        <f>economy!BF211</f>
        <v>1486.4147480953654</v>
      </c>
      <c r="K171" s="1">
        <f>economy!BG211</f>
        <v>-1585.2773524174197</v>
      </c>
      <c r="L171" s="1">
        <f>economy!BH211</f>
        <v>3.0148476900305008</v>
      </c>
      <c r="M171" s="1">
        <f>economy!BI211</f>
        <v>9.7760553028226178E-7</v>
      </c>
      <c r="N171" s="1">
        <f>economy!BJ211</f>
        <v>3.7361761525106643E-5</v>
      </c>
      <c r="O171" s="1">
        <f>economy!BK211</f>
        <v>-5.3717501045888767E-5</v>
      </c>
      <c r="P171" s="1">
        <f>economy!BL211</f>
        <v>0.29805643751907362</v>
      </c>
      <c r="Q171" s="1">
        <f>economy!BM211</f>
        <v>4.6702006948988899</v>
      </c>
      <c r="R171" s="1">
        <f>economy!BN211</f>
        <v>-2.3896848819966627</v>
      </c>
      <c r="S171" s="1">
        <f>economy!BO211</f>
        <v>604506.5747117732</v>
      </c>
      <c r="T171" s="1">
        <f>economy!BP211</f>
        <v>38.778309922450163</v>
      </c>
      <c r="U171" s="1">
        <f>economy!BQ211</f>
        <v>0</v>
      </c>
      <c r="V171" s="2">
        <v>0.05</v>
      </c>
      <c r="W171" s="2">
        <v>0.05</v>
      </c>
      <c r="X171" s="2">
        <v>0.05</v>
      </c>
      <c r="Y171" s="2">
        <v>0.05</v>
      </c>
      <c r="Z171" s="2">
        <v>1.6037565926011932E-3</v>
      </c>
      <c r="AA171" s="2">
        <v>1.3291118071721229E-2</v>
      </c>
      <c r="AB171" s="2">
        <v>7.528276212487689E-2</v>
      </c>
      <c r="AC171" s="2">
        <v>459.12277986527852</v>
      </c>
      <c r="AD171" s="2">
        <v>1183.1748287955961</v>
      </c>
      <c r="AE171" s="2">
        <v>-1642.2976086608735</v>
      </c>
      <c r="AF171" s="2">
        <v>10.308145780251632</v>
      </c>
      <c r="AG171" s="2">
        <v>1.5780362405180756E-5</v>
      </c>
      <c r="AH171" s="1">
        <v>1.1524579875756882E-4</v>
      </c>
      <c r="AI171" s="1">
        <v>1.860781939336891E-4</v>
      </c>
      <c r="AJ171" s="1">
        <v>4.8111208193596706</v>
      </c>
      <c r="AK171" s="1">
        <v>14.404291682277657</v>
      </c>
      <c r="AL171" s="12">
        <v>8.2751873555537401</v>
      </c>
      <c r="AM171" s="2">
        <v>321.37500877026679</v>
      </c>
      <c r="AN171" s="2">
        <v>38.778324459338386</v>
      </c>
      <c r="AO171" s="2">
        <v>6.8462855833801459</v>
      </c>
      <c r="AP171" s="2">
        <v>0.1</v>
      </c>
      <c r="AQ171" s="2">
        <v>0.1</v>
      </c>
      <c r="AR171" s="2">
        <v>0.1</v>
      </c>
      <c r="AS171" s="2">
        <v>0.10000000000000002</v>
      </c>
      <c r="AT171" s="2">
        <v>3.2078273663987862E-3</v>
      </c>
      <c r="AU171" s="2">
        <v>2.6584721636924567E-2</v>
      </c>
      <c r="AV171" s="2">
        <v>0.15058106242617286</v>
      </c>
      <c r="AW171" s="2">
        <v>869.85808416176735</v>
      </c>
      <c r="AX171" s="2">
        <v>2240.7049999247652</v>
      </c>
      <c r="AY171" s="2">
        <v>-3110.5630840865342</v>
      </c>
      <c r="AZ171" s="2">
        <v>21.763796595991256</v>
      </c>
      <c r="BA171" s="2">
        <v>6.3127531686714045E-5</v>
      </c>
      <c r="BB171" s="2">
        <v>4.6101969028721477E-4</v>
      </c>
      <c r="BC171" s="2">
        <v>7.4415561238396041E-4</v>
      </c>
      <c r="BD171" s="2">
        <v>19.245121127125454</v>
      </c>
      <c r="BE171" s="2">
        <v>57.595725536886057</v>
      </c>
      <c r="BF171" s="2">
        <v>33.071137543387728</v>
      </c>
      <c r="BG171" s="2">
        <v>678.459097392888</v>
      </c>
      <c r="BH171" s="2">
        <v>81.865805830980236</v>
      </c>
      <c r="BI171" s="2">
        <v>14.4532096170205</v>
      </c>
      <c r="BJ171" s="2">
        <v>0.99</v>
      </c>
      <c r="BK171" s="2">
        <v>2.5000000000000001E-2</v>
      </c>
      <c r="BL171" s="2">
        <v>0</v>
      </c>
      <c r="BM171" s="2">
        <v>5078.8620595662333</v>
      </c>
      <c r="BN171" s="2">
        <v>2.6624903998325041E-6</v>
      </c>
      <c r="BO171" s="2">
        <v>2.1513759183028405E-3</v>
      </c>
      <c r="BP171" s="2">
        <v>1.2498123985884279E-2</v>
      </c>
      <c r="BQ171" s="2">
        <v>98.863476867083889</v>
      </c>
      <c r="BR171" s="2">
        <v>755.92489552778909</v>
      </c>
      <c r="BS171" s="2">
        <v>-854.78837239487325</v>
      </c>
      <c r="BT171" s="2">
        <v>1.6257496231536515</v>
      </c>
      <c r="BU171" s="2">
        <v>5.2717239028132295E-7</v>
      </c>
      <c r="BV171" s="2">
        <v>1.0294037757328866E-5</v>
      </c>
      <c r="BW171" s="2">
        <v>-1.5620310316653595E-5</v>
      </c>
      <c r="BX171" s="2">
        <v>0.16072747638958318</v>
      </c>
      <c r="BY171" s="2">
        <v>1.2868019676811941</v>
      </c>
      <c r="BZ171" s="2">
        <v>-0.69483593714854419</v>
      </c>
      <c r="CA171" s="2">
        <v>604506.26489521516</v>
      </c>
      <c r="CB171" s="2">
        <v>18.891975239224568</v>
      </c>
      <c r="CC171" s="2">
        <v>0</v>
      </c>
      <c r="CD171" s="2">
        <v>0.99</v>
      </c>
      <c r="CE171" s="2">
        <v>0.05</v>
      </c>
      <c r="CF171" s="2">
        <v>0</v>
      </c>
      <c r="CG171" s="2">
        <v>10073.09352495906</v>
      </c>
      <c r="CH171" s="2">
        <v>4.9375926268327004E-6</v>
      </c>
      <c r="CI171" s="2">
        <v>3.8874259473918459E-3</v>
      </c>
      <c r="CJ171" s="2">
        <v>2.3177799888537919E-2</v>
      </c>
      <c r="CK171" s="2">
        <v>98.863346825504138</v>
      </c>
      <c r="CL171" s="2">
        <v>1486.4177394687051</v>
      </c>
      <c r="CM171" s="2">
        <v>-1585.2810862942094</v>
      </c>
      <c r="CN171" s="2">
        <v>3.0149548625492444</v>
      </c>
      <c r="CO171" s="2">
        <v>9.7764090213078009E-7</v>
      </c>
      <c r="CP171" s="2">
        <v>3.7363051424272922E-5</v>
      </c>
      <c r="CQ171" s="2">
        <v>-5.3721040767310829E-5</v>
      </c>
      <c r="CR171" s="2">
        <v>0.29806927154667223</v>
      </c>
      <c r="CS171" s="2">
        <v>4.6703834806162714</v>
      </c>
      <c r="CT171" s="2">
        <v>-2.3897754598150374</v>
      </c>
      <c r="CU171" s="2">
        <v>604506.19147947081</v>
      </c>
      <c r="CV171" s="2">
        <v>38.778293186163971</v>
      </c>
      <c r="CW171" s="2">
        <v>0</v>
      </c>
    </row>
    <row r="172" spans="1:101" x14ac:dyDescent="0.3">
      <c r="A172" s="2">
        <f t="shared" si="2"/>
        <v>2166</v>
      </c>
      <c r="B172" s="17">
        <f>economy!AX212</f>
        <v>0.99</v>
      </c>
      <c r="C172" s="17">
        <f>economy!AY212</f>
        <v>0.05</v>
      </c>
      <c r="D172" s="17">
        <f>economy!AZ212</f>
        <v>0</v>
      </c>
      <c r="E172" s="17">
        <f>economy!BA212</f>
        <v>5050.2787110240797</v>
      </c>
      <c r="F172" s="17">
        <f>economy!BB212</f>
        <v>4.8171920926987826E-6</v>
      </c>
      <c r="G172" s="17">
        <f>economy!BC212</f>
        <v>3.8036772217875338E-3</v>
      </c>
      <c r="H172" s="17">
        <f>economy!BD212</f>
        <v>2.2950192392918643E-2</v>
      </c>
      <c r="I172" s="1">
        <f>economy!BE212</f>
        <v>97.948625317534265</v>
      </c>
      <c r="J172" s="1">
        <f>economy!BF212</f>
        <v>1481.7494611724478</v>
      </c>
      <c r="K172" s="1">
        <f>economy!BG212</f>
        <v>-1579.698086489982</v>
      </c>
      <c r="L172" s="1">
        <f>economy!BH212</f>
        <v>2.9852829864776029</v>
      </c>
      <c r="M172" s="1">
        <f>economy!BI212</f>
        <v>9.5380171382039318E-7</v>
      </c>
      <c r="N172" s="1">
        <f>economy!BJ212</f>
        <v>3.6589976177120811E-5</v>
      </c>
      <c r="O172" s="1">
        <f>economy!BK212</f>
        <v>-5.2671133087198093E-5</v>
      </c>
      <c r="P172" s="1">
        <f>economy!BL212</f>
        <v>0.29240507611074251</v>
      </c>
      <c r="Q172" s="1">
        <f>economy!BM212</f>
        <v>4.6055484134347964</v>
      </c>
      <c r="R172" s="1">
        <f>economy!BN212</f>
        <v>-2.3579229106848842</v>
      </c>
      <c r="S172" s="1">
        <f>economy!BO212</f>
        <v>613517.19004360423</v>
      </c>
      <c r="T172" s="1">
        <f>economy!BP212</f>
        <v>39.242065143932919</v>
      </c>
      <c r="U172" s="1">
        <f>economy!BQ212</f>
        <v>0</v>
      </c>
      <c r="V172" s="2">
        <v>0.05</v>
      </c>
      <c r="W172" s="2">
        <v>0.05</v>
      </c>
      <c r="X172" s="2">
        <v>0.05</v>
      </c>
      <c r="Y172" s="2">
        <v>5.000000000000001E-2</v>
      </c>
      <c r="Z172" s="2">
        <v>1.5756810452154497E-3</v>
      </c>
      <c r="AA172" s="2">
        <v>1.3096465578939948E-2</v>
      </c>
      <c r="AB172" s="2">
        <v>7.5068809894509161E-2</v>
      </c>
      <c r="AC172" s="2">
        <v>455.14190654312927</v>
      </c>
      <c r="AD172" s="2">
        <v>1183.5699715911255</v>
      </c>
      <c r="AE172" s="2">
        <v>-1638.7118781342563</v>
      </c>
      <c r="AF172" s="2">
        <v>10.278651370877023</v>
      </c>
      <c r="AG172" s="2">
        <v>1.550853337652937E-5</v>
      </c>
      <c r="AH172" s="1">
        <v>1.1381291472336361E-4</v>
      </c>
      <c r="AI172" s="1">
        <v>1.8715547704729608E-4</v>
      </c>
      <c r="AJ172" s="1">
        <v>4.754357791286842</v>
      </c>
      <c r="AK172" s="1">
        <v>14.324172940939931</v>
      </c>
      <c r="AL172" s="12">
        <v>8.3756406377913599</v>
      </c>
      <c r="AM172" s="2">
        <v>326.16535567550665</v>
      </c>
      <c r="AN172" s="2">
        <v>39.242081418538717</v>
      </c>
      <c r="AO172" s="2">
        <v>6.8461531395803092</v>
      </c>
      <c r="AP172" s="2">
        <v>0.1</v>
      </c>
      <c r="AQ172" s="2">
        <v>0.1</v>
      </c>
      <c r="AR172" s="2">
        <v>0.1</v>
      </c>
      <c r="AS172" s="2">
        <v>0.10000000000000002</v>
      </c>
      <c r="AT172" s="2">
        <v>3.15167714826688E-3</v>
      </c>
      <c r="AU172" s="2">
        <v>2.6195433983351571E-2</v>
      </c>
      <c r="AV172" s="2">
        <v>0.15015341003460289</v>
      </c>
      <c r="AW172" s="2">
        <v>862.31682771527505</v>
      </c>
      <c r="AX172" s="2">
        <v>2241.4656338198934</v>
      </c>
      <c r="AY172" s="2">
        <v>-3103.7824615351692</v>
      </c>
      <c r="AZ172" s="2">
        <v>21.701567973614402</v>
      </c>
      <c r="BA172" s="2">
        <v>6.2040236080646848E-5</v>
      </c>
      <c r="BB172" s="2">
        <v>4.5528860350941842E-4</v>
      </c>
      <c r="BC172" s="2">
        <v>7.4846354619009965E-4</v>
      </c>
      <c r="BD172" s="2">
        <v>19.018120450887093</v>
      </c>
      <c r="BE172" s="2">
        <v>57.275798586580933</v>
      </c>
      <c r="BF172" s="2">
        <v>33.472440552625713</v>
      </c>
      <c r="BG172" s="2">
        <v>688.57205077455944</v>
      </c>
      <c r="BH172" s="2">
        <v>82.844849936087229</v>
      </c>
      <c r="BI172" s="2">
        <v>14.452930485303845</v>
      </c>
      <c r="BJ172" s="2">
        <v>0.99</v>
      </c>
      <c r="BK172" s="2">
        <v>2.5000000000000001E-2</v>
      </c>
      <c r="BL172" s="2">
        <v>0</v>
      </c>
      <c r="BM172" s="2">
        <v>5092.2947440210064</v>
      </c>
      <c r="BN172" s="2">
        <v>2.5973155441576834E-6</v>
      </c>
      <c r="BO172" s="2">
        <v>2.1048235521203356E-3</v>
      </c>
      <c r="BP172" s="2">
        <v>1.2374156514266287E-2</v>
      </c>
      <c r="BQ172" s="2">
        <v>97.949434149368145</v>
      </c>
      <c r="BR172" s="2">
        <v>753.72016677244801</v>
      </c>
      <c r="BS172" s="2">
        <v>-851.66960092181614</v>
      </c>
      <c r="BT172" s="2">
        <v>1.6095929145728882</v>
      </c>
      <c r="BU172" s="2">
        <v>5.1426780313841766E-7</v>
      </c>
      <c r="BV172" s="2">
        <v>1.0081089542045633E-5</v>
      </c>
      <c r="BW172" s="2">
        <v>-1.5311974943955872E-5</v>
      </c>
      <c r="BX172" s="2">
        <v>0.15765892200663351</v>
      </c>
      <c r="BY172" s="2">
        <v>1.2689484341591744</v>
      </c>
      <c r="BZ172" s="2">
        <v>-0.68542067760043712</v>
      </c>
      <c r="CA172" s="2">
        <v>613516.90171474137</v>
      </c>
      <c r="CB172" s="2">
        <v>19.117907923343893</v>
      </c>
      <c r="CC172" s="2">
        <v>0</v>
      </c>
      <c r="CD172" s="2">
        <v>0.99</v>
      </c>
      <c r="CE172" s="2">
        <v>0.05</v>
      </c>
      <c r="CF172" s="2">
        <v>0</v>
      </c>
      <c r="CG172" s="2">
        <v>10100.379632531416</v>
      </c>
      <c r="CH172" s="2">
        <v>4.8173518167737396E-6</v>
      </c>
      <c r="CI172" s="2">
        <v>3.8038026341839773E-3</v>
      </c>
      <c r="CJ172" s="2">
        <v>2.2950885449274285E-2</v>
      </c>
      <c r="CK172" s="2">
        <v>97.949298862589529</v>
      </c>
      <c r="CL172" s="2">
        <v>1481.7522753192113</v>
      </c>
      <c r="CM172" s="2">
        <v>-1579.7015741818011</v>
      </c>
      <c r="CN172" s="2">
        <v>2.985380237816019</v>
      </c>
      <c r="CO172" s="2">
        <v>9.538333390333479E-7</v>
      </c>
      <c r="CP172" s="2">
        <v>3.6591134893857283E-5</v>
      </c>
      <c r="CQ172" s="2">
        <v>-5.2674314290571003E-5</v>
      </c>
      <c r="CR172" s="2">
        <v>0.29241661258540441</v>
      </c>
      <c r="CS172" s="2">
        <v>4.605713694139161</v>
      </c>
      <c r="CT172" s="2">
        <v>-2.358004930604602</v>
      </c>
      <c r="CU172" s="2">
        <v>613516.83411348262</v>
      </c>
      <c r="CV172" s="2">
        <v>39.242049666129262</v>
      </c>
      <c r="CW172" s="2">
        <v>0</v>
      </c>
    </row>
    <row r="173" spans="1:101" x14ac:dyDescent="0.3">
      <c r="A173" s="2">
        <f t="shared" si="2"/>
        <v>2167</v>
      </c>
      <c r="B173" s="17">
        <f>economy!AX213</f>
        <v>0.99</v>
      </c>
      <c r="C173" s="17">
        <f>economy!AY213</f>
        <v>0.05</v>
      </c>
      <c r="D173" s="17">
        <f>economy!AZ213</f>
        <v>0</v>
      </c>
      <c r="E173" s="17">
        <f>economy!BA213</f>
        <v>5063.7598623651766</v>
      </c>
      <c r="F173" s="17">
        <f>economy!BB213</f>
        <v>4.6997100190060225E-6</v>
      </c>
      <c r="G173" s="17">
        <f>economy!BC213</f>
        <v>3.7217176371815539E-3</v>
      </c>
      <c r="H173" s="17">
        <f>economy!BD213</f>
        <v>2.2724660644486576E-2</v>
      </c>
      <c r="I173" s="1">
        <f>economy!BE213</f>
        <v>97.037706402908199</v>
      </c>
      <c r="J173" s="1">
        <f>economy!BF213</f>
        <v>1476.9381316885019</v>
      </c>
      <c r="K173" s="1">
        <f>economy!BG213</f>
        <v>-1573.97583809141</v>
      </c>
      <c r="L173" s="1">
        <f>economy!BH213</f>
        <v>2.9558919364024532</v>
      </c>
      <c r="M173" s="1">
        <f>economy!BI213</f>
        <v>9.3054037503576623E-7</v>
      </c>
      <c r="N173" s="1">
        <f>economy!BJ213</f>
        <v>3.5832058154724721E-5</v>
      </c>
      <c r="O173" s="1">
        <f>economy!BK213</f>
        <v>-5.1641020140707708E-5</v>
      </c>
      <c r="P173" s="1">
        <f>economy!BL213</f>
        <v>0.28683365471071909</v>
      </c>
      <c r="Q173" s="1">
        <f>economy!BM213</f>
        <v>4.5412139421966433</v>
      </c>
      <c r="R173" s="1">
        <f>economy!BN213</f>
        <v>-2.326251243953346</v>
      </c>
      <c r="S173" s="1">
        <f>economy!BO213</f>
        <v>622662.46325924189</v>
      </c>
      <c r="T173" s="1">
        <f>economy!BP213</f>
        <v>39.711394368984728</v>
      </c>
      <c r="U173" s="1">
        <f>economy!BQ213</f>
        <v>0</v>
      </c>
      <c r="V173" s="2">
        <v>0.05</v>
      </c>
      <c r="W173" s="2">
        <v>0.05</v>
      </c>
      <c r="X173" s="2">
        <v>0.05</v>
      </c>
      <c r="Y173" s="2">
        <v>0.05</v>
      </c>
      <c r="Z173" s="2">
        <v>1.548089479005586E-3</v>
      </c>
      <c r="AA173" s="2">
        <v>1.290459934524839E-2</v>
      </c>
      <c r="AB173" s="2">
        <v>7.4855095636979924E-2</v>
      </c>
      <c r="AC173" s="2">
        <v>451.16585619839555</v>
      </c>
      <c r="AD173" s="2">
        <v>1183.760713847563</v>
      </c>
      <c r="AE173" s="2">
        <v>-1634.9265700459598</v>
      </c>
      <c r="AF173" s="2">
        <v>10.249197297698672</v>
      </c>
      <c r="AG173" s="2">
        <v>1.524123668655508E-5</v>
      </c>
      <c r="AH173" s="1">
        <v>1.1239312502634539E-4</v>
      </c>
      <c r="AI173" s="1">
        <v>1.8822242208765827E-4</v>
      </c>
      <c r="AJ173" s="1">
        <v>4.6979601086215181</v>
      </c>
      <c r="AK173" s="1">
        <v>14.242916744157212</v>
      </c>
      <c r="AL173" s="12">
        <v>8.4760333959099388</v>
      </c>
      <c r="AM173" s="2">
        <v>331.02728998204412</v>
      </c>
      <c r="AN173" s="2">
        <v>39.711412278260831</v>
      </c>
      <c r="AO173" s="2">
        <v>6.8460251172502433</v>
      </c>
      <c r="AP173" s="2">
        <v>0.1</v>
      </c>
      <c r="AQ173" s="2">
        <v>0.1</v>
      </c>
      <c r="AR173" s="2">
        <v>0.1</v>
      </c>
      <c r="AS173" s="2">
        <v>0.1</v>
      </c>
      <c r="AT173" s="2">
        <v>3.0964946440916082E-3</v>
      </c>
      <c r="AU173" s="2">
        <v>2.5811716815106602E-2</v>
      </c>
      <c r="AV173" s="2">
        <v>0.14972622602071145</v>
      </c>
      <c r="AW173" s="2">
        <v>854.78467936781374</v>
      </c>
      <c r="AX173" s="2">
        <v>2241.83913084709</v>
      </c>
      <c r="AY173" s="2">
        <v>-3096.6238102149027</v>
      </c>
      <c r="AZ173" s="2">
        <v>21.639423431546383</v>
      </c>
      <c r="BA173" s="2">
        <v>6.0971064973743368E-5</v>
      </c>
      <c r="BB173" s="2">
        <v>4.4960986380780644E-4</v>
      </c>
      <c r="BC173" s="2">
        <v>7.5273024457371226E-4</v>
      </c>
      <c r="BD173" s="2">
        <v>18.792578770319786</v>
      </c>
      <c r="BE173" s="2">
        <v>56.951314500051772</v>
      </c>
      <c r="BF173" s="2">
        <v>33.873504226563867</v>
      </c>
      <c r="BG173" s="2">
        <v>698.83613307183862</v>
      </c>
      <c r="BH173" s="2">
        <v>83.835661093576178</v>
      </c>
      <c r="BI173" s="2">
        <v>14.452660703912372</v>
      </c>
      <c r="BJ173" s="2">
        <v>0.99</v>
      </c>
      <c r="BK173" s="2">
        <v>2.5000000000000001E-2</v>
      </c>
      <c r="BL173" s="2">
        <v>0</v>
      </c>
      <c r="BM173" s="2">
        <v>5105.5707331140547</v>
      </c>
      <c r="BN173" s="2">
        <v>2.5336352565564119E-6</v>
      </c>
      <c r="BO173" s="2">
        <v>2.0591962511529215E-3</v>
      </c>
      <c r="BP173" s="2">
        <v>1.2250930005027886E-2</v>
      </c>
      <c r="BQ173" s="2">
        <v>97.038456834747521</v>
      </c>
      <c r="BR173" s="2">
        <v>751.43598439015318</v>
      </c>
      <c r="BS173" s="2">
        <v>-848.47444122490094</v>
      </c>
      <c r="BT173" s="2">
        <v>1.5935342321909307</v>
      </c>
      <c r="BU173" s="2">
        <v>5.0165913886740822E-7</v>
      </c>
      <c r="BV173" s="2">
        <v>9.8719523356883846E-6</v>
      </c>
      <c r="BW173" s="2">
        <v>-1.5008528598809256E-5</v>
      </c>
      <c r="BX173" s="2">
        <v>0.15463430067758521</v>
      </c>
      <c r="BY173" s="2">
        <v>1.2511808004469969</v>
      </c>
      <c r="BZ173" s="2">
        <v>-0.67603653361547578</v>
      </c>
      <c r="CA173" s="2">
        <v>622662.19487852149</v>
      </c>
      <c r="CB173" s="2">
        <v>19.346556105309638</v>
      </c>
      <c r="CC173" s="2">
        <v>0</v>
      </c>
      <c r="CD173" s="2">
        <v>0.99</v>
      </c>
      <c r="CE173" s="2">
        <v>0.05</v>
      </c>
      <c r="CF173" s="2">
        <v>0</v>
      </c>
      <c r="CG173" s="2">
        <v>10127.355862935987</v>
      </c>
      <c r="CH173" s="2">
        <v>4.6998528220745083E-6</v>
      </c>
      <c r="CI173" s="2">
        <v>3.7218300890435266E-3</v>
      </c>
      <c r="CJ173" s="2">
        <v>2.2725289647527468E-2</v>
      </c>
      <c r="CK173" s="2">
        <v>97.038317389159999</v>
      </c>
      <c r="CL173" s="2">
        <v>1476.9407748933572</v>
      </c>
      <c r="CM173" s="2">
        <v>-1573.9790922825177</v>
      </c>
      <c r="CN173" s="2">
        <v>2.9559801832542547</v>
      </c>
      <c r="CO173" s="2">
        <v>9.3056864990909772E-7</v>
      </c>
      <c r="CP173" s="2">
        <v>3.5833098969264296E-5</v>
      </c>
      <c r="CQ173" s="2">
        <v>-5.1643878956401891E-5</v>
      </c>
      <c r="CR173" s="2">
        <v>0.2868440240913685</v>
      </c>
      <c r="CS173" s="2">
        <v>4.5413633764068759</v>
      </c>
      <c r="CT173" s="2">
        <v>-2.3263255028218204</v>
      </c>
      <c r="CU173" s="2">
        <v>622662.13266865548</v>
      </c>
      <c r="CV173" s="2">
        <v>39.711380054078624</v>
      </c>
      <c r="CW173" s="2">
        <v>0</v>
      </c>
    </row>
    <row r="174" spans="1:101" x14ac:dyDescent="0.3">
      <c r="A174" s="2">
        <f t="shared" si="2"/>
        <v>2168</v>
      </c>
      <c r="B174" s="17">
        <f>economy!AX214</f>
        <v>0.99</v>
      </c>
      <c r="C174" s="17">
        <f>economy!AY214</f>
        <v>0.05</v>
      </c>
      <c r="D174" s="17">
        <f>economy!AZ214</f>
        <v>0</v>
      </c>
      <c r="E174" s="17">
        <f>economy!BA214</f>
        <v>5077.0881921181945</v>
      </c>
      <c r="F174" s="17">
        <f>economy!BB214</f>
        <v>4.5849135168524068E-6</v>
      </c>
      <c r="G174" s="17">
        <f>economy!BC214</f>
        <v>3.6413809239427275E-3</v>
      </c>
      <c r="H174" s="17">
        <f>economy!BD214</f>
        <v>2.2500462337019467E-2</v>
      </c>
      <c r="I174" s="1">
        <f>economy!BE214</f>
        <v>96.129973566693977</v>
      </c>
      <c r="J174" s="1">
        <f>economy!BF214</f>
        <v>1471.9844468079386</v>
      </c>
      <c r="K174" s="1">
        <f>economy!BG214</f>
        <v>-1568.1144203746323</v>
      </c>
      <c r="L174" s="1">
        <f>economy!BH214</f>
        <v>2.9266772308665527</v>
      </c>
      <c r="M174" s="1">
        <f>economy!BI214</f>
        <v>9.0781077419358083E-7</v>
      </c>
      <c r="N174" s="1">
        <f>economy!BJ214</f>
        <v>3.5087843736101878E-5</v>
      </c>
      <c r="O174" s="1">
        <f>economy!BK214</f>
        <v>-5.0627080537963141E-5</v>
      </c>
      <c r="P174" s="1">
        <f>economy!BL214</f>
        <v>0.28134205632224674</v>
      </c>
      <c r="Q174" s="1">
        <f>economy!BM214</f>
        <v>4.477216865381795</v>
      </c>
      <c r="R174" s="1">
        <f>economy!BN214</f>
        <v>-2.2946823847519688</v>
      </c>
      <c r="S174" s="1">
        <f>economy!BO214</f>
        <v>631944.40809147281</v>
      </c>
      <c r="T174" s="1">
        <f>economy!BP214</f>
        <v>40.186364623694402</v>
      </c>
      <c r="U174" s="1">
        <f>economy!BQ214</f>
        <v>0</v>
      </c>
      <c r="V174" s="2">
        <v>0.05</v>
      </c>
      <c r="W174" s="2">
        <v>0.05</v>
      </c>
      <c r="X174" s="2">
        <v>0.05</v>
      </c>
      <c r="Y174" s="2">
        <v>0.05</v>
      </c>
      <c r="Z174" s="2">
        <v>1.5209746961051874E-3</v>
      </c>
      <c r="AA174" s="2">
        <v>1.2715488931941275E-2</v>
      </c>
      <c r="AB174" s="2">
        <v>7.4641670538046198E-2</v>
      </c>
      <c r="AC174" s="2">
        <v>447.19542986663413</v>
      </c>
      <c r="AD174" s="2">
        <v>1183.7504673696735</v>
      </c>
      <c r="AE174" s="2">
        <v>-1630.9458972363068</v>
      </c>
      <c r="AF174" s="2">
        <v>10.219790437629694</v>
      </c>
      <c r="AG174" s="2">
        <v>1.4978410558432648E-5</v>
      </c>
      <c r="AH174" s="1">
        <v>1.1098652344158067E-4</v>
      </c>
      <c r="AI174" s="1">
        <v>1.8927880730943856E-4</v>
      </c>
      <c r="AJ174" s="1">
        <v>4.6419366946006502</v>
      </c>
      <c r="AK174" s="1">
        <v>14.160575029693605</v>
      </c>
      <c r="AL174" s="12">
        <v>8.5763410432805856</v>
      </c>
      <c r="AM174" s="2">
        <v>335.96188233110871</v>
      </c>
      <c r="AN174" s="2">
        <v>40.186384071939258</v>
      </c>
      <c r="AO174" s="2">
        <v>6.8459014676128422</v>
      </c>
      <c r="AP174" s="2">
        <v>0.1</v>
      </c>
      <c r="AQ174" s="2">
        <v>0.1</v>
      </c>
      <c r="AR174" s="2">
        <v>0.1</v>
      </c>
      <c r="AS174" s="2">
        <v>0.10000000000000002</v>
      </c>
      <c r="AT174" s="2">
        <v>3.0422654659412835E-3</v>
      </c>
      <c r="AU174" s="2">
        <v>2.5433509300952655E-2</v>
      </c>
      <c r="AV174" s="2">
        <v>0.14929961268929437</v>
      </c>
      <c r="AW174" s="2">
        <v>847.26315726963992</v>
      </c>
      <c r="AX174" s="2">
        <v>2241.8319425993632</v>
      </c>
      <c r="AY174" s="2">
        <v>-3089.0950998690059</v>
      </c>
      <c r="AZ174" s="2">
        <v>21.577377476521466</v>
      </c>
      <c r="BA174" s="2">
        <v>5.9919771402299778E-5</v>
      </c>
      <c r="BB174" s="2">
        <v>4.4398384648288857E-4</v>
      </c>
      <c r="BC174" s="2">
        <v>7.5695481886855673E-4</v>
      </c>
      <c r="BD174" s="2">
        <v>18.56853181641522</v>
      </c>
      <c r="BE174" s="2">
        <v>56.62248082184167</v>
      </c>
      <c r="BF174" s="2">
        <v>34.274230393919837</v>
      </c>
      <c r="BG174" s="2">
        <v>709.25360452873497</v>
      </c>
      <c r="BH174" s="2">
        <v>84.838380819564122</v>
      </c>
      <c r="BI174" s="2">
        <v>14.452400168931375</v>
      </c>
      <c r="BJ174" s="2">
        <v>0.99</v>
      </c>
      <c r="BK174" s="2">
        <v>2.5000000000000001E-2</v>
      </c>
      <c r="BL174" s="2">
        <v>0</v>
      </c>
      <c r="BM174" s="2">
        <v>5118.6916581203768</v>
      </c>
      <c r="BN174" s="2">
        <v>2.4714196643102376E-6</v>
      </c>
      <c r="BO174" s="2">
        <v>2.01447900865872E-3</v>
      </c>
      <c r="BP174" s="2">
        <v>1.2128455529686652E-2</v>
      </c>
      <c r="BQ174" s="2">
        <v>96.130670438559108</v>
      </c>
      <c r="BR174" s="2">
        <v>749.07431564869353</v>
      </c>
      <c r="BS174" s="2">
        <v>-845.20498608725245</v>
      </c>
      <c r="BT174" s="2">
        <v>1.5775749690892311</v>
      </c>
      <c r="BU174" s="2">
        <v>4.8934048274191141E-7</v>
      </c>
      <c r="BV174" s="2">
        <v>9.6665824756609406E-6</v>
      </c>
      <c r="BW174" s="2">
        <v>-1.4709943353558676E-5</v>
      </c>
      <c r="BX174" s="2">
        <v>0.15165352873855664</v>
      </c>
      <c r="BY174" s="2">
        <v>1.2335046182202849</v>
      </c>
      <c r="BZ174" s="2">
        <v>-0.66668711490033072</v>
      </c>
      <c r="CA174" s="2">
        <v>631944.15823110729</v>
      </c>
      <c r="CB174" s="2">
        <v>19.577952442150437</v>
      </c>
      <c r="CC174" s="2">
        <v>0</v>
      </c>
      <c r="CD174" s="2">
        <v>0.99</v>
      </c>
      <c r="CE174" s="2">
        <v>0.05</v>
      </c>
      <c r="CF174" s="2">
        <v>0</v>
      </c>
      <c r="CG174" s="2">
        <v>10154.025362355653</v>
      </c>
      <c r="CH174" s="2">
        <v>4.585041189120711E-6</v>
      </c>
      <c r="CI174" s="2">
        <v>3.6414817527579036E-3</v>
      </c>
      <c r="CJ174" s="2">
        <v>2.2501033193617893E-2</v>
      </c>
      <c r="CK174" s="2">
        <v>96.130527800313587</v>
      </c>
      <c r="CL174" s="2">
        <v>1471.9869257912376</v>
      </c>
      <c r="CM174" s="2">
        <v>-1568.1174535915509</v>
      </c>
      <c r="CN174" s="2">
        <v>2.9267573054543226</v>
      </c>
      <c r="CO174" s="2">
        <v>9.0783605318563006E-7</v>
      </c>
      <c r="CP174" s="2">
        <v>3.5088778592012159E-5</v>
      </c>
      <c r="CQ174" s="2">
        <v>-5.0629649478029442E-5</v>
      </c>
      <c r="CR174" s="2">
        <v>0.28135137603727034</v>
      </c>
      <c r="CS174" s="2">
        <v>4.4773519565046662</v>
      </c>
      <c r="CT174" s="2">
        <v>-2.2947496065547512</v>
      </c>
      <c r="CU174" s="2">
        <v>631944.10102026595</v>
      </c>
      <c r="CV174" s="2">
        <v>40.186351383440559</v>
      </c>
      <c r="CW174" s="2">
        <v>0</v>
      </c>
    </row>
    <row r="175" spans="1:101" x14ac:dyDescent="0.3">
      <c r="A175" s="2">
        <f t="shared" si="2"/>
        <v>2169</v>
      </c>
      <c r="B175" s="17">
        <f>economy!AX215</f>
        <v>0.99</v>
      </c>
      <c r="C175" s="17">
        <f>economy!AY215</f>
        <v>0.05</v>
      </c>
      <c r="D175" s="17">
        <f>economy!AZ215</f>
        <v>0</v>
      </c>
      <c r="E175" s="17">
        <f>economy!BA215</f>
        <v>5090.2652303773366</v>
      </c>
      <c r="F175" s="17">
        <f>economy!BB215</f>
        <v>4.4727490553876007E-6</v>
      </c>
      <c r="G175" s="17">
        <f>economy!BC215</f>
        <v>3.5626408407113987E-3</v>
      </c>
      <c r="H175" s="17">
        <f>economy!BD215</f>
        <v>2.2277617672924063E-2</v>
      </c>
      <c r="I175" s="1">
        <f>economy!BE215</f>
        <v>95.225549006190036</v>
      </c>
      <c r="J175" s="1">
        <f>economy!BF215</f>
        <v>1466.892076292683</v>
      </c>
      <c r="K175" s="1">
        <f>economy!BG215</f>
        <v>-1562.1176252988732</v>
      </c>
      <c r="L175" s="1">
        <f>economy!BH215</f>
        <v>2.8976414180886541</v>
      </c>
      <c r="M175" s="1">
        <f>economy!BI215</f>
        <v>8.8560231241833376E-7</v>
      </c>
      <c r="N175" s="1">
        <f>economy!BJ215</f>
        <v>3.4357167431123514E-5</v>
      </c>
      <c r="O175" s="1">
        <f>economy!BK215</f>
        <v>-4.9629224918097868E-5</v>
      </c>
      <c r="P175" s="1">
        <f>economy!BL215</f>
        <v>0.27593011817822538</v>
      </c>
      <c r="Q175" s="1">
        <f>economy!BM215</f>
        <v>4.4135759344228669</v>
      </c>
      <c r="R175" s="1">
        <f>economy!BN215</f>
        <v>-2.2632283654961545</v>
      </c>
      <c r="S175" s="1">
        <f>economy!BO215</f>
        <v>641365.06841409951</v>
      </c>
      <c r="T175" s="1">
        <f>economy!BP215</f>
        <v>40.667043741491</v>
      </c>
      <c r="U175" s="1">
        <f>economy!BQ215</f>
        <v>0</v>
      </c>
      <c r="V175" s="2">
        <v>0.05</v>
      </c>
      <c r="W175" s="2">
        <v>0.05</v>
      </c>
      <c r="X175" s="2">
        <v>0.05</v>
      </c>
      <c r="Y175" s="2">
        <v>0.05</v>
      </c>
      <c r="Z175" s="2">
        <v>1.4943295452288783E-3</v>
      </c>
      <c r="AA175" s="2">
        <v>1.2529103769335307E-2</v>
      </c>
      <c r="AB175" s="2">
        <v>7.4428584236416628E-2</v>
      </c>
      <c r="AC175" s="2">
        <v>443.23140869720214</v>
      </c>
      <c r="AD175" s="2">
        <v>1183.5426706951994</v>
      </c>
      <c r="AE175" s="2">
        <v>-1626.7740793924015</v>
      </c>
      <c r="AF175" s="2">
        <v>10.190437457322327</v>
      </c>
      <c r="AG175" s="2">
        <v>1.4719993373314388E-5</v>
      </c>
      <c r="AH175" s="1">
        <v>1.0959319356707587E-4</v>
      </c>
      <c r="AI175" s="1">
        <v>1.9032442722042984E-4</v>
      </c>
      <c r="AJ175" s="1">
        <v>4.5862959909315189</v>
      </c>
      <c r="AK175" s="1">
        <v>14.077198942416178</v>
      </c>
      <c r="AL175" s="12">
        <v>8.6765395638112022</v>
      </c>
      <c r="AM175" s="2">
        <v>340.97021938228204</v>
      </c>
      <c r="AN175" s="2">
        <v>40.667064639783689</v>
      </c>
      <c r="AO175" s="2">
        <v>6.8457821426195586</v>
      </c>
      <c r="AP175" s="2">
        <v>0.1</v>
      </c>
      <c r="AQ175" s="2">
        <v>0.1</v>
      </c>
      <c r="AR175" s="2">
        <v>0.1</v>
      </c>
      <c r="AS175" s="2">
        <v>0.1</v>
      </c>
      <c r="AT175" s="2">
        <v>2.9889753191396622E-3</v>
      </c>
      <c r="AU175" s="2">
        <v>2.5060750349242593E-2</v>
      </c>
      <c r="AV175" s="2">
        <v>0.14887366926340848</v>
      </c>
      <c r="AW175" s="2">
        <v>839.75374189509444</v>
      </c>
      <c r="AX175" s="2">
        <v>2241.4505716057547</v>
      </c>
      <c r="AY175" s="2">
        <v>-3081.2043135008471</v>
      </c>
      <c r="AZ175" s="2">
        <v>21.515444173223102</v>
      </c>
      <c r="BA175" s="2">
        <v>5.8886109036950643E-5</v>
      </c>
      <c r="BB175" s="2">
        <v>4.3841088617814559E-4</v>
      </c>
      <c r="BC175" s="2">
        <v>7.6113644527309632E-4</v>
      </c>
      <c r="BD175" s="2">
        <v>18.346013395893639</v>
      </c>
      <c r="BE175" s="2">
        <v>56.289501942686464</v>
      </c>
      <c r="BF175" s="2">
        <v>34.674523155611311</v>
      </c>
      <c r="BG175" s="2">
        <v>719.82675920576185</v>
      </c>
      <c r="BH175" s="2">
        <v>85.853152333379214</v>
      </c>
      <c r="BI175" s="2">
        <v>14.452148778005139</v>
      </c>
      <c r="BJ175" s="2">
        <v>0.99</v>
      </c>
      <c r="BK175" s="2">
        <v>2.5000000000000001E-2</v>
      </c>
      <c r="BL175" s="2">
        <v>0</v>
      </c>
      <c r="BM175" s="2">
        <v>5131.6591496431902</v>
      </c>
      <c r="BN175" s="2">
        <v>2.4106393009329091E-6</v>
      </c>
      <c r="BO175" s="2">
        <v>1.9706569220435881E-3</v>
      </c>
      <c r="BP175" s="2">
        <v>1.2006743579729801E-2</v>
      </c>
      <c r="BQ175" s="2">
        <v>95.226196728187361</v>
      </c>
      <c r="BR175" s="2">
        <v>746.63711910477468</v>
      </c>
      <c r="BS175" s="2">
        <v>-841.86331583296203</v>
      </c>
      <c r="BT175" s="2">
        <v>1.5617164437323292</v>
      </c>
      <c r="BU175" s="2">
        <v>4.7730600046653211E-7</v>
      </c>
      <c r="BV175" s="2">
        <v>9.4649357397781124E-6</v>
      </c>
      <c r="BW175" s="2">
        <v>-1.4416189138938273E-5</v>
      </c>
      <c r="BX175" s="2">
        <v>0.14871649836625356</v>
      </c>
      <c r="BY175" s="2">
        <v>1.2159252061064374</v>
      </c>
      <c r="BZ175" s="2">
        <v>-0.65737589185567979</v>
      </c>
      <c r="CA175" s="2">
        <v>641364.83574986563</v>
      </c>
      <c r="CB175" s="2">
        <v>19.812129983954996</v>
      </c>
      <c r="CC175" s="2">
        <v>0</v>
      </c>
      <c r="CD175" s="2">
        <v>0.99</v>
      </c>
      <c r="CE175" s="2">
        <v>0.05</v>
      </c>
      <c r="CF175" s="2">
        <v>0</v>
      </c>
      <c r="CG175" s="2">
        <v>10180.391275644455</v>
      </c>
      <c r="CH175" s="2">
        <v>4.472863198010358E-6</v>
      </c>
      <c r="CI175" s="2">
        <v>3.5627312462145444E-3</v>
      </c>
      <c r="CJ175" s="2">
        <v>2.2278135746917112E-2</v>
      </c>
      <c r="CK175" s="2">
        <v>95.226051754906109</v>
      </c>
      <c r="CL175" s="2">
        <v>1466.8943980692306</v>
      </c>
      <c r="CM175" s="2">
        <v>-1562.120449824137</v>
      </c>
      <c r="CN175" s="2">
        <v>2.8977140759187456</v>
      </c>
      <c r="CO175" s="2">
        <v>8.8562491255553195E-7</v>
      </c>
      <c r="CP175" s="2">
        <v>3.4358007068870099E-5</v>
      </c>
      <c r="CQ175" s="2">
        <v>-4.9631533235806625E-5</v>
      </c>
      <c r="CR175" s="2">
        <v>0.2759384939168445</v>
      </c>
      <c r="CS175" s="2">
        <v>4.4136980450323273</v>
      </c>
      <c r="CT175" s="2">
        <v>-2.2632892078679632</v>
      </c>
      <c r="CU175" s="2">
        <v>641364.78317415214</v>
      </c>
      <c r="CV175" s="2">
        <v>40.667031494413322</v>
      </c>
      <c r="CW175" s="2">
        <v>0</v>
      </c>
    </row>
    <row r="176" spans="1:101" x14ac:dyDescent="0.3">
      <c r="A176" s="2">
        <f t="shared" si="2"/>
        <v>2170</v>
      </c>
      <c r="B176" s="17">
        <f>economy!AX216</f>
        <v>0.99</v>
      </c>
      <c r="C176" s="17">
        <f>economy!AY216</f>
        <v>0.05</v>
      </c>
      <c r="D176" s="17">
        <f>economy!AZ216</f>
        <v>0</v>
      </c>
      <c r="E176" s="17">
        <f>economy!BA216</f>
        <v>5103.2925092259584</v>
      </c>
      <c r="F176" s="17">
        <f>economy!BB216</f>
        <v>4.3631638232292933E-6</v>
      </c>
      <c r="G176" s="17">
        <f>economy!BC216</f>
        <v>3.485471322026255E-3</v>
      </c>
      <c r="H176" s="17">
        <f>economy!BD216</f>
        <v>2.2056145775941591E-2</v>
      </c>
      <c r="I176" s="1">
        <f>economy!BE216</f>
        <v>94.324551178143352</v>
      </c>
      <c r="J176" s="1">
        <f>economy!BF216</f>
        <v>1461.6646704642417</v>
      </c>
      <c r="K176" s="1">
        <f>economy!BG216</f>
        <v>-1555.9892216423848</v>
      </c>
      <c r="L176" s="1">
        <f>economy!BH216</f>
        <v>2.8687869070070517</v>
      </c>
      <c r="M176" s="1">
        <f>economy!BI216</f>
        <v>8.6390453327954526E-7</v>
      </c>
      <c r="N176" s="1">
        <f>economy!BJ216</f>
        <v>3.3639862186595807E-5</v>
      </c>
      <c r="O176" s="1">
        <f>economy!BK216</f>
        <v>-4.8647356648958613E-5</v>
      </c>
      <c r="P176" s="1">
        <f>economy!BL216</f>
        <v>0.27059763372432971</v>
      </c>
      <c r="Q176" s="1">
        <f>economy!BM216</f>
        <v>4.350309080672158</v>
      </c>
      <c r="R176" s="1">
        <f>economy!BN216</f>
        <v>-2.2319007532458839</v>
      </c>
      <c r="S176" s="1">
        <f>economy!BO216</f>
        <v>650926.5186918762</v>
      </c>
      <c r="T176" s="1">
        <f>economy!BP216</f>
        <v>41.153500372788926</v>
      </c>
      <c r="U176" s="1">
        <f>economy!BQ216</f>
        <v>0</v>
      </c>
      <c r="V176" s="2">
        <v>0.05</v>
      </c>
      <c r="W176" s="2">
        <v>0.05</v>
      </c>
      <c r="X176" s="2">
        <v>0.05</v>
      </c>
      <c r="Y176" s="2">
        <v>0.05</v>
      </c>
      <c r="Z176" s="2">
        <v>1.4681469242415165E-3</v>
      </c>
      <c r="AA176" s="2">
        <v>1.2345413179987594E-2</v>
      </c>
      <c r="AB176" s="2">
        <v>7.4215884841970128E-2</v>
      </c>
      <c r="AC176" s="2">
        <v>439.27455408085882</v>
      </c>
      <c r="AD176" s="2">
        <v>1183.1407855666637</v>
      </c>
      <c r="AE176" s="2">
        <v>-1622.4153396475233</v>
      </c>
      <c r="AF176" s="2">
        <v>10.161144815677556</v>
      </c>
      <c r="AG176" s="2">
        <v>1.4465923703299184E-5</v>
      </c>
      <c r="AH176" s="1">
        <v>1.0821320914141481E-4</v>
      </c>
      <c r="AI176" s="1">
        <v>1.9135909213204428E-4</v>
      </c>
      <c r="AJ176" s="1">
        <v>4.531045968889825</v>
      </c>
      <c r="AK176" s="1">
        <v>13.992838814271881</v>
      </c>
      <c r="AL176" s="12">
        <v>8.7766055189516923</v>
      </c>
      <c r="AM176" s="2">
        <v>346.05340405310847</v>
      </c>
      <c r="AN176" s="2">
        <v>41.153522638469397</v>
      </c>
      <c r="AO176" s="2">
        <v>6.8456670949311968</v>
      </c>
      <c r="AP176" s="2">
        <v>0.1</v>
      </c>
      <c r="AQ176" s="2">
        <v>0.1</v>
      </c>
      <c r="AR176" s="2">
        <v>0.1</v>
      </c>
      <c r="AS176" s="2">
        <v>0.10000000000000002</v>
      </c>
      <c r="AT176" s="2">
        <v>2.9366100073794392E-3</v>
      </c>
      <c r="AU176" s="2">
        <v>2.469337865415891E-2</v>
      </c>
      <c r="AV176" s="2">
        <v>0.14844849192037446</v>
      </c>
      <c r="AW176" s="2">
        <v>832.25787628405021</v>
      </c>
      <c r="AX176" s="2">
        <v>2240.7015646556188</v>
      </c>
      <c r="AY176" s="2">
        <v>-3072.9594409396677</v>
      </c>
      <c r="AZ176" s="2">
        <v>21.453637149519231</v>
      </c>
      <c r="BA176" s="2">
        <v>5.7869832314044689E-5</v>
      </c>
      <c r="BB176" s="2">
        <v>4.3289127814741116E-4</v>
      </c>
      <c r="BC176" s="2">
        <v>7.6527436306414063E-4</v>
      </c>
      <c r="BD176" s="2">
        <v>18.12505543543352</v>
      </c>
      <c r="BE176" s="2">
        <v>55.952579018985332</v>
      </c>
      <c r="BF176" s="2">
        <v>35.074288912931308</v>
      </c>
      <c r="BG176" s="2">
        <v>730.55792548578643</v>
      </c>
      <c r="BH176" s="2">
        <v>86.880120578015635</v>
      </c>
      <c r="BI176" s="2">
        <v>14.451906430296807</v>
      </c>
      <c r="BJ176" s="2">
        <v>0.99</v>
      </c>
      <c r="BK176" s="2">
        <v>2.5000000000000001E-2</v>
      </c>
      <c r="BL176" s="2">
        <v>0</v>
      </c>
      <c r="BM176" s="2">
        <v>5144.4748369209447</v>
      </c>
      <c r="BN176" s="2">
        <v>2.3512651092489855E-6</v>
      </c>
      <c r="BO176" s="2">
        <v>1.9277151984753603E-3</v>
      </c>
      <c r="BP176" s="2">
        <v>1.1885804079076676E-2</v>
      </c>
      <c r="BQ176" s="2">
        <v>94.32515376974149</v>
      </c>
      <c r="BR176" s="2">
        <v>744.12634347694029</v>
      </c>
      <c r="BS176" s="2">
        <v>-838.45149724668181</v>
      </c>
      <c r="BT176" s="2">
        <v>1.5459599015904257</v>
      </c>
      <c r="BU176" s="2">
        <v>4.6554993878653788E-7</v>
      </c>
      <c r="BV176" s="2">
        <v>9.2669674037335102E-6</v>
      </c>
      <c r="BW176" s="2">
        <v>-1.4127233860619572E-5</v>
      </c>
      <c r="BX176" s="2">
        <v>0.1458230786055956</v>
      </c>
      <c r="BY176" s="2">
        <v>1.198447652903722</v>
      </c>
      <c r="BZ176" s="2">
        <v>-0.64810619708591255</v>
      </c>
      <c r="CA176" s="2">
        <v>650926.30199551431</v>
      </c>
      <c r="CB176" s="2">
        <v>20.049122178591702</v>
      </c>
      <c r="CC176" s="2">
        <v>0</v>
      </c>
      <c r="CD176" s="2">
        <v>0.99</v>
      </c>
      <c r="CE176" s="2">
        <v>0.05</v>
      </c>
      <c r="CF176" s="2">
        <v>0</v>
      </c>
      <c r="CG176" s="2">
        <v>10206.45674507221</v>
      </c>
      <c r="CH176" s="2">
        <v>4.3632658682252376E-6</v>
      </c>
      <c r="CI176" s="2">
        <v>3.4855523803496171E-3</v>
      </c>
      <c r="CJ176" s="2">
        <v>2.2056615937844644E-2</v>
      </c>
      <c r="CK176" s="2">
        <v>94.325007221131102</v>
      </c>
      <c r="CL176" s="2">
        <v>1461.6668422249536</v>
      </c>
      <c r="CM176" s="2">
        <v>-1555.9918494460849</v>
      </c>
      <c r="CN176" s="2">
        <v>2.8688528339160939</v>
      </c>
      <c r="CO176" s="2">
        <v>8.6392473809969329E-7</v>
      </c>
      <c r="CP176" s="2">
        <v>3.3640616263880079E-5</v>
      </c>
      <c r="CQ176" s="2">
        <v>-4.8649430662958252E-5</v>
      </c>
      <c r="CR176" s="2">
        <v>0.27060516060118633</v>
      </c>
      <c r="CS176" s="2">
        <v>4.3504194454994778</v>
      </c>
      <c r="CT176" s="2">
        <v>-2.2319558134168727</v>
      </c>
      <c r="CU176" s="2">
        <v>650926.25371741853</v>
      </c>
      <c r="CV176" s="2">
        <v>41.153489043655334</v>
      </c>
      <c r="CW176" s="2">
        <v>0</v>
      </c>
    </row>
    <row r="177" spans="1:101" x14ac:dyDescent="0.3">
      <c r="A177" s="2">
        <f t="shared" si="2"/>
        <v>2171</v>
      </c>
      <c r="B177" s="17">
        <f>economy!AX217</f>
        <v>0.99</v>
      </c>
      <c r="C177" s="17">
        <f>economy!AY217</f>
        <v>0.05</v>
      </c>
      <c r="D177" s="17">
        <f>economy!AZ217</f>
        <v>0</v>
      </c>
      <c r="E177" s="17">
        <f>economy!BA217</f>
        <v>5116.1715618757917</v>
      </c>
      <c r="F177" s="17">
        <f>economy!BB217</f>
        <v>4.2561057353511408E-6</v>
      </c>
      <c r="G177" s="17">
        <f>economy!BC217</f>
        <v>3.4098464891527845E-3</v>
      </c>
      <c r="H177" s="17">
        <f>economy!BD217</f>
        <v>2.1836064717766078E-2</v>
      </c>
      <c r="I177" s="1">
        <f>economy!BE217</f>
        <v>93.427094849598504</v>
      </c>
      <c r="J177" s="1">
        <f>economy!BF217</f>
        <v>1456.3058582615631</v>
      </c>
      <c r="K177" s="1">
        <f>economy!BG217</f>
        <v>-1549.7329531111614</v>
      </c>
      <c r="L177" s="1">
        <f>economy!BH217</f>
        <v>2.8401159707891948</v>
      </c>
      <c r="M177" s="1">
        <f>economy!BI217</f>
        <v>8.4270712415592299E-7</v>
      </c>
      <c r="N177" s="1">
        <f>economy!BJ217</f>
        <v>3.2935759583569094E-5</v>
      </c>
      <c r="O177" s="1">
        <f>economy!BK217</f>
        <v>-4.7681372235846841E-5</v>
      </c>
      <c r="P177" s="1">
        <f>economy!BL217</f>
        <v>0.26534435455852756</v>
      </c>
      <c r="Q177" s="1">
        <f>economy!BM217</f>
        <v>4.2874334285566613</v>
      </c>
      <c r="R177" s="1">
        <f>economy!BN217</f>
        <v>-2.2007106552946554</v>
      </c>
      <c r="S177" s="1">
        <f>economy!BO217</f>
        <v>660630.8644372361</v>
      </c>
      <c r="T177" s="1">
        <f>economy!BP217</f>
        <v>41.645803994754829</v>
      </c>
      <c r="U177" s="1">
        <f>economy!BQ217</f>
        <v>0</v>
      </c>
      <c r="V177" s="2">
        <v>0.05</v>
      </c>
      <c r="W177" s="2">
        <v>0.05</v>
      </c>
      <c r="X177" s="2">
        <v>0.05</v>
      </c>
      <c r="Y177" s="2">
        <v>5.000000000000001E-2</v>
      </c>
      <c r="Z177" s="2">
        <v>1.4424197825833498E-3</v>
      </c>
      <c r="AA177" s="2">
        <v>1.2164386401098154E-2</v>
      </c>
      <c r="AB177" s="2">
        <v>7.4003618954781095E-2</v>
      </c>
      <c r="AC177" s="2">
        <v>435.32560778764247</v>
      </c>
      <c r="AD177" s="2">
        <v>1182.5482935131486</v>
      </c>
      <c r="AE177" s="2">
        <v>-1617.8739013007912</v>
      </c>
      <c r="AF177" s="2">
        <v>10.131918766463816</v>
      </c>
      <c r="AG177" s="2">
        <v>1.4216140342914718E-5</v>
      </c>
      <c r="AH177" s="1">
        <v>1.068466343594594E-4</v>
      </c>
      <c r="AI177" s="1">
        <v>1.9238262770736742E-4</v>
      </c>
      <c r="AJ177" s="1">
        <v>4.4761941404792935</v>
      </c>
      <c r="AK177" s="1">
        <v>13.907544146207796</v>
      </c>
      <c r="AL177" s="12">
        <v>8.8765160535426677</v>
      </c>
      <c r="AM177" s="2">
        <v>351.21255576229413</v>
      </c>
      <c r="AN177" s="2">
        <v>41.645827550944723</v>
      </c>
      <c r="AO177" s="2">
        <v>6.8455562778995915</v>
      </c>
      <c r="AP177" s="2">
        <v>0.1</v>
      </c>
      <c r="AQ177" s="2">
        <v>0.1</v>
      </c>
      <c r="AR177" s="2">
        <v>0.1</v>
      </c>
      <c r="AS177" s="2">
        <v>0.10000000000000002</v>
      </c>
      <c r="AT177" s="2">
        <v>2.8851554375491644E-3</v>
      </c>
      <c r="AU177" s="2">
        <v>2.4331332740330138E-2</v>
      </c>
      <c r="AV177" s="2">
        <v>0.14802417382938601</v>
      </c>
      <c r="AW177" s="2">
        <v>824.77696630284072</v>
      </c>
      <c r="AX177" s="2">
        <v>2239.591506330155</v>
      </c>
      <c r="AY177" s="2">
        <v>-3064.3684726329966</v>
      </c>
      <c r="AZ177" s="2">
        <v>21.39196960192692</v>
      </c>
      <c r="BA177" s="2">
        <v>5.6870696561101329E-5</v>
      </c>
      <c r="BB177" s="2">
        <v>4.2742527951453662E-4</v>
      </c>
      <c r="BC177" s="2">
        <v>7.6936787280049157E-4</v>
      </c>
      <c r="BD177" s="2">
        <v>17.905688026151644</v>
      </c>
      <c r="BE177" s="2">
        <v>55.611909900023711</v>
      </c>
      <c r="BF177" s="2">
        <v>35.4734363911153</v>
      </c>
      <c r="BG177" s="2">
        <v>741.44946658744436</v>
      </c>
      <c r="BH177" s="2">
        <v>87.919432240836088</v>
      </c>
      <c r="BI177" s="2">
        <v>14.451673026450058</v>
      </c>
      <c r="BJ177" s="2">
        <v>0.99</v>
      </c>
      <c r="BK177" s="2">
        <v>2.5000000000000001E-2</v>
      </c>
      <c r="BL177" s="2">
        <v>0</v>
      </c>
      <c r="BM177" s="2">
        <v>5157.1403471591766</v>
      </c>
      <c r="BN177" s="2">
        <v>2.2932684439808185E-6</v>
      </c>
      <c r="BO177" s="2">
        <v>1.8856391601684965E-3</v>
      </c>
      <c r="BP177" s="2">
        <v>1.1765646396566609E-2</v>
      </c>
      <c r="BQ177" s="2">
        <v>93.427655975281326</v>
      </c>
      <c r="BR177" s="2">
        <v>741.54392657061101</v>
      </c>
      <c r="BS177" s="2">
        <v>-834.97158254589237</v>
      </c>
      <c r="BT177" s="2">
        <v>1.5303065167642429</v>
      </c>
      <c r="BU177" s="2">
        <v>4.5406662600018643E-7</v>
      </c>
      <c r="BV177" s="2">
        <v>9.0726322966063871E-6</v>
      </c>
      <c r="BW177" s="2">
        <v>-1.3843043512904085E-5</v>
      </c>
      <c r="BX177" s="2">
        <v>0.14297311637897869</v>
      </c>
      <c r="BY177" s="2">
        <v>1.1810768209701621</v>
      </c>
      <c r="BZ177" s="2">
        <v>-0.63888122704146599</v>
      </c>
      <c r="CA177" s="2">
        <v>660630.66256942425</v>
      </c>
      <c r="CB177" s="2">
        <v>20.288962876485584</v>
      </c>
      <c r="CC177" s="2">
        <v>0</v>
      </c>
      <c r="CD177" s="2">
        <v>0.99</v>
      </c>
      <c r="CE177" s="2">
        <v>0.05</v>
      </c>
      <c r="CF177" s="2">
        <v>0</v>
      </c>
      <c r="CG177" s="2">
        <v>10232.224909109151</v>
      </c>
      <c r="CH177" s="2">
        <v>4.2561969634273918E-6</v>
      </c>
      <c r="CI177" s="2">
        <v>3.409919165527906E-3</v>
      </c>
      <c r="CJ177" s="2">
        <v>2.183649138996047E-2</v>
      </c>
      <c r="CK177" s="2">
        <v>93.427508522750301</v>
      </c>
      <c r="CL177" s="2">
        <v>1456.3078872749804</v>
      </c>
      <c r="CM177" s="2">
        <v>-1549.7353957977309</v>
      </c>
      <c r="CN177" s="2">
        <v>2.8401757893464565</v>
      </c>
      <c r="CO177" s="2">
        <v>8.4272518723736424E-7</v>
      </c>
      <c r="CP177" s="2">
        <v>3.2936436783735609E-5</v>
      </c>
      <c r="CQ177" s="2">
        <v>-4.7683235622381785E-5</v>
      </c>
      <c r="CR177" s="2">
        <v>0.26535111816378576</v>
      </c>
      <c r="CS177" s="2">
        <v>4.2875331663049998</v>
      </c>
      <c r="CT177" s="2">
        <v>-2.2007604755189822</v>
      </c>
      <c r="CU177" s="2">
        <v>660630.61827588745</v>
      </c>
      <c r="CV177" s="2">
        <v>41.645793514092823</v>
      </c>
      <c r="CW177" s="2">
        <v>0</v>
      </c>
    </row>
    <row r="178" spans="1:101" x14ac:dyDescent="0.3">
      <c r="A178" s="2">
        <f t="shared" si="2"/>
        <v>2172</v>
      </c>
      <c r="B178" s="17">
        <f>economy!AX218</f>
        <v>0.99</v>
      </c>
      <c r="C178" s="17">
        <f>economy!AY218</f>
        <v>0.05</v>
      </c>
      <c r="D178" s="17">
        <f>economy!AZ218</f>
        <v>0</v>
      </c>
      <c r="E178" s="17">
        <f>economy!BA218</f>
        <v>5128.9039218454081</v>
      </c>
      <c r="F178" s="17">
        <f>economy!BB218</f>
        <v>4.151523438910228E-6</v>
      </c>
      <c r="G178" s="17">
        <f>economy!BC218</f>
        <v>3.3357406602091584E-3</v>
      </c>
      <c r="H178" s="17">
        <f>economy!BD218</f>
        <v>2.1617391544315252E-2</v>
      </c>
      <c r="I178" s="1">
        <f>economy!BE218</f>
        <v>92.533291148916703</v>
      </c>
      <c r="J178" s="1">
        <f>economy!BF218</f>
        <v>1450.8192453928123</v>
      </c>
      <c r="K178" s="1">
        <f>economy!BG218</f>
        <v>-1543.3525365417288</v>
      </c>
      <c r="L178" s="1">
        <f>economy!BH218</f>
        <v>2.8116307502899671</v>
      </c>
      <c r="M178" s="1">
        <f>economy!BI218</f>
        <v>8.2199991738953885E-7</v>
      </c>
      <c r="N178" s="1">
        <f>economy!BJ218</f>
        <v>3.2244690026874328E-5</v>
      </c>
      <c r="O178" s="1">
        <f>economy!BK218</f>
        <v>-4.6731161718023261E-5</v>
      </c>
      <c r="P178" s="1">
        <f>economy!BL218</f>
        <v>0.26016999232694271</v>
      </c>
      <c r="Q178" s="1">
        <f>economy!BM218</f>
        <v>4.2249653091643484</v>
      </c>
      <c r="R178" s="1">
        <f>economy!BN218</f>
        <v>-2.1696687251393723</v>
      </c>
      <c r="S178" s="1">
        <f>economy!BO218</f>
        <v>670480.242673937</v>
      </c>
      <c r="T178" s="1">
        <f>economy!BP218</f>
        <v>42.144024921195047</v>
      </c>
      <c r="U178" s="1">
        <f>economy!BQ218</f>
        <v>0</v>
      </c>
      <c r="V178" s="2">
        <v>0.05</v>
      </c>
      <c r="W178" s="2">
        <v>0.05</v>
      </c>
      <c r="X178" s="2">
        <v>0.05</v>
      </c>
      <c r="Y178" s="2">
        <v>0.05</v>
      </c>
      <c r="Z178" s="2">
        <v>1.4171411235543781E-3</v>
      </c>
      <c r="AA178" s="2">
        <v>1.1985992606103363E-2</v>
      </c>
      <c r="AB178" s="2">
        <v>7.3791831684885428E-2</v>
      </c>
      <c r="AC178" s="2">
        <v>431.38529211451231</v>
      </c>
      <c r="AD178" s="2">
        <v>1181.7686925419589</v>
      </c>
      <c r="AE178" s="2">
        <v>-1613.1539846564708</v>
      </c>
      <c r="AF178" s="2">
        <v>10.10276536103563</v>
      </c>
      <c r="AG178" s="2">
        <v>1.3970582339136887E-5</v>
      </c>
      <c r="AH178" s="1">
        <v>1.0549352418567719E-4</v>
      </c>
      <c r="AI178" s="1">
        <v>1.9339487450780829E-4</v>
      </c>
      <c r="AJ178" s="1">
        <v>4.4217475696322897</v>
      </c>
      <c r="AK178" s="1">
        <v>13.821363591970055</v>
      </c>
      <c r="AL178" s="12">
        <v>8.9762489005526636</v>
      </c>
      <c r="AM178" s="2">
        <v>356.44881067654552</v>
      </c>
      <c r="AN178" s="2">
        <v>42.144049696356497</v>
      </c>
      <c r="AO178" s="2">
        <v>6.845449645549964</v>
      </c>
      <c r="AP178" s="2">
        <v>0.1</v>
      </c>
      <c r="AQ178" s="2">
        <v>0.1</v>
      </c>
      <c r="AR178" s="2">
        <v>0.1</v>
      </c>
      <c r="AS178" s="2">
        <v>0.1</v>
      </c>
      <c r="AT178" s="2">
        <v>2.8345976242799358E-3</v>
      </c>
      <c r="AU178" s="2">
        <v>2.3974551005837352E-2</v>
      </c>
      <c r="AV178" s="2">
        <v>0.14760080519059826</v>
      </c>
      <c r="AW178" s="2">
        <v>817.31238092367948</v>
      </c>
      <c r="AX178" s="2">
        <v>2238.1270127410799</v>
      </c>
      <c r="AY178" s="2">
        <v>-3055.4393936647598</v>
      </c>
      <c r="AZ178" s="2">
        <v>21.330454301287315</v>
      </c>
      <c r="BA178" s="2">
        <v>5.5888458116441372E-5</v>
      </c>
      <c r="BB178" s="2">
        <v>4.2201311052359738E-4</v>
      </c>
      <c r="BC178" s="2">
        <v>7.7341633452067144E-4</v>
      </c>
      <c r="BD178" s="2">
        <v>17.687939468251258</v>
      </c>
      <c r="BE178" s="2">
        <v>55.267689062692483</v>
      </c>
      <c r="BF178" s="2">
        <v>35.871876658477298</v>
      </c>
      <c r="BG178" s="2">
        <v>752.5037810862425</v>
      </c>
      <c r="BH178" s="2">
        <v>88.971235774525042</v>
      </c>
      <c r="BI178" s="2">
        <v>14.451448468552123</v>
      </c>
      <c r="BJ178" s="2">
        <v>0.99</v>
      </c>
      <c r="BK178" s="2">
        <v>2.5000000000000001E-2</v>
      </c>
      <c r="BL178" s="2">
        <v>0</v>
      </c>
      <c r="BM178" s="2">
        <v>5169.6573048866558</v>
      </c>
      <c r="BN178" s="2">
        <v>2.2366210738639063E-6</v>
      </c>
      <c r="BO178" s="2">
        <v>1.8444142493480803E-3</v>
      </c>
      <c r="BP178" s="2">
        <v>1.1646279358456193E-2</v>
      </c>
      <c r="BQ178" s="2">
        <v>92.533814150550029</v>
      </c>
      <c r="BR178" s="2">
        <v>738.89179425433758</v>
      </c>
      <c r="BS178" s="2">
        <v>-831.42560840488761</v>
      </c>
      <c r="BT178" s="2">
        <v>1.5147573936101737</v>
      </c>
      <c r="BU178" s="2">
        <v>4.4285047237767059E-7</v>
      </c>
      <c r="BV178" s="2">
        <v>8.8818848544205789E-6</v>
      </c>
      <c r="BW178" s="2">
        <v>-1.3563582289520274E-5</v>
      </c>
      <c r="BX178" s="2">
        <v>0.14016643747660751</v>
      </c>
      <c r="BY178" s="2">
        <v>1.1638173497681934</v>
      </c>
      <c r="BZ178" s="2">
        <v>-0.62970404378407008</v>
      </c>
      <c r="CA178" s="2">
        <v>670480.05457777425</v>
      </c>
      <c r="CB178" s="2">
        <v>20.531686335452768</v>
      </c>
      <c r="CC178" s="2">
        <v>0</v>
      </c>
      <c r="CD178" s="2">
        <v>0.99</v>
      </c>
      <c r="CE178" s="2">
        <v>0.05</v>
      </c>
      <c r="CF178" s="2">
        <v>0</v>
      </c>
      <c r="CG178" s="2">
        <v>10257.698901250164</v>
      </c>
      <c r="CH178" s="2">
        <v>4.1516049954139617E-6</v>
      </c>
      <c r="CI178" s="2">
        <v>3.3358058203676873E-3</v>
      </c>
      <c r="CJ178" s="2">
        <v>2.1617778742118985E-2</v>
      </c>
      <c r="CK178" s="2">
        <v>92.533666385922345</v>
      </c>
      <c r="CL178" s="2">
        <v>1450.821138923769</v>
      </c>
      <c r="CM178" s="2">
        <v>-1543.3548053096915</v>
      </c>
      <c r="CN178" s="2">
        <v>2.8116850256141137</v>
      </c>
      <c r="CO178" s="2">
        <v>8.2201606550956059E-7</v>
      </c>
      <c r="CP178" s="2">
        <v>3.224529815655698E-5</v>
      </c>
      <c r="CQ178" s="2">
        <v>-4.6732835774321156E-5</v>
      </c>
      <c r="CR178" s="2">
        <v>0.2601760696730433</v>
      </c>
      <c r="CS178" s="2">
        <v>4.2250554332516082</v>
      </c>
      <c r="CT178" s="2">
        <v>-2.1697137976494227</v>
      </c>
      <c r="CU178" s="2">
        <v>670480.01397840574</v>
      </c>
      <c r="CV178" s="2">
        <v>42.144015224846001</v>
      </c>
      <c r="CW178" s="2">
        <v>0</v>
      </c>
    </row>
    <row r="179" spans="1:101" x14ac:dyDescent="0.3">
      <c r="A179" s="2">
        <f t="shared" si="2"/>
        <v>2173</v>
      </c>
      <c r="B179" s="17">
        <f>economy!AX219</f>
        <v>0.99</v>
      </c>
      <c r="C179" s="17">
        <f>economy!AY219</f>
        <v>0.05</v>
      </c>
      <c r="D179" s="17">
        <f>economy!AZ219</f>
        <v>0</v>
      </c>
      <c r="E179" s="17">
        <f>economy!BA219</f>
        <v>5141.491122176144</v>
      </c>
      <c r="F179" s="17">
        <f>economy!BB219</f>
        <v>4.0493663180702899E-6</v>
      </c>
      <c r="G179" s="17">
        <f>economy!BC219</f>
        <v>3.2631283596184402E-3</v>
      </c>
      <c r="H179" s="17">
        <f>economy!BD219</f>
        <v>2.1400142301658404E-2</v>
      </c>
      <c r="I179" s="1">
        <f>economy!BE219</f>
        <v>91.643247616956941</v>
      </c>
      <c r="J179" s="1">
        <f>economy!BF219</f>
        <v>1445.2084125790714</v>
      </c>
      <c r="K179" s="1">
        <f>economy!BG219</f>
        <v>-1536.851660196028</v>
      </c>
      <c r="L179" s="1">
        <f>economy!BH219</f>
        <v>2.7833332574598062</v>
      </c>
      <c r="M179" s="1">
        <f>economy!BI219</f>
        <v>8.0177289124115972E-7</v>
      </c>
      <c r="N179" s="1">
        <f>economy!BJ219</f>
        <v>3.1566482927049792E-5</v>
      </c>
      <c r="O179" s="1">
        <f>economy!BK219</f>
        <v>-4.5796609053122938E-5</v>
      </c>
      <c r="P179" s="1">
        <f>economy!BL219</f>
        <v>0.25507422057605683</v>
      </c>
      <c r="Q179" s="1">
        <f>economy!BM219</f>
        <v>4.1629202742231257</v>
      </c>
      <c r="R179" s="1">
        <f>economy!BN219</f>
        <v>-2.1387851688029604</v>
      </c>
      <c r="S179" s="1">
        <f>economy!BO219</f>
        <v>680476.82240769232</v>
      </c>
      <c r="T179" s="1">
        <f>economy!BP219</f>
        <v>42.648234312567212</v>
      </c>
      <c r="U179" s="1">
        <f>economy!BQ219</f>
        <v>0</v>
      </c>
      <c r="V179" s="2">
        <v>0.05</v>
      </c>
      <c r="W179" s="2">
        <v>0.05</v>
      </c>
      <c r="X179" s="2">
        <v>0.05</v>
      </c>
      <c r="Y179" s="2">
        <v>5.000000000000001E-2</v>
      </c>
      <c r="Z179" s="2">
        <v>1.392304006461266E-3</v>
      </c>
      <c r="AA179" s="2">
        <v>1.1810200925467869E-2</v>
      </c>
      <c r="AB179" s="2">
        <v>7.3580566672724376E-2</v>
      </c>
      <c r="AC179" s="2">
        <v>427.45431004224486</v>
      </c>
      <c r="AD179" s="2">
        <v>1180.8054939398662</v>
      </c>
      <c r="AE179" s="2">
        <v>-1608.2598039821112</v>
      </c>
      <c r="AF179" s="2">
        <v>10.073690451143625</v>
      </c>
      <c r="AG179" s="2">
        <v>1.3729189019971852E-5</v>
      </c>
      <c r="AH179" s="1">
        <v>1.0415392466468651E-4</v>
      </c>
      <c r="AI179" s="1">
        <v>1.9439568753932017E-4</v>
      </c>
      <c r="AJ179" s="1">
        <v>4.3677128834320129</v>
      </c>
      <c r="AK179" s="1">
        <v>13.734344943716108</v>
      </c>
      <c r="AL179" s="12">
        <v>9.0757823847493384</v>
      </c>
      <c r="AM179" s="2">
        <v>361.76332196110349</v>
      </c>
      <c r="AN179" s="2">
        <v>42.648260240096413</v>
      </c>
      <c r="AO179" s="2">
        <v>6.8453471525640266</v>
      </c>
      <c r="AP179" s="2">
        <v>0.1</v>
      </c>
      <c r="AQ179" s="2">
        <v>0.1</v>
      </c>
      <c r="AR179" s="2">
        <v>0.1</v>
      </c>
      <c r="AS179" s="2">
        <v>0.1</v>
      </c>
      <c r="AT179" s="2">
        <v>2.7849226942186344E-3</v>
      </c>
      <c r="AU179" s="2">
        <v>2.3622971763627664E-2</v>
      </c>
      <c r="AV179" s="2">
        <v>0.14717847327556982</v>
      </c>
      <c r="AW179" s="2">
        <v>809.86545252162125</v>
      </c>
      <c r="AX179" s="2">
        <v>2236.3147254758842</v>
      </c>
      <c r="AY179" s="2">
        <v>-3046.1801779975053</v>
      </c>
      <c r="AZ179" s="2">
        <v>21.269103598633439</v>
      </c>
      <c r="BA179" s="2">
        <v>5.4922874443095299E-5</v>
      </c>
      <c r="BB179" s="2">
        <v>4.1665495577803834E-4</v>
      </c>
      <c r="BC179" s="2">
        <v>7.7741916593863469E-4</v>
      </c>
      <c r="BD179" s="2">
        <v>17.471836315761571</v>
      </c>
      <c r="BE179" s="2">
        <v>54.920107553446485</v>
      </c>
      <c r="BF179" s="2">
        <v>36.269523141297078</v>
      </c>
      <c r="BG179" s="2">
        <v>763.72330344346994</v>
      </c>
      <c r="BH179" s="2">
        <v>90.035681418294374</v>
      </c>
      <c r="BI179" s="2">
        <v>14.451232660098468</v>
      </c>
      <c r="BJ179" s="2">
        <v>0.99</v>
      </c>
      <c r="BK179" s="2">
        <v>2.5000000000000001E-2</v>
      </c>
      <c r="BL179" s="2">
        <v>0</v>
      </c>
      <c r="BM179" s="2">
        <v>5182.0273313353173</v>
      </c>
      <c r="BN179" s="2">
        <v>2.1812951833101714E-6</v>
      </c>
      <c r="BO179" s="2">
        <v>1.8040260329019678E-3</v>
      </c>
      <c r="BP179" s="2">
        <v>1.152771126091052E-2</v>
      </c>
      <c r="BQ179" s="2">
        <v>91.64373554317055</v>
      </c>
      <c r="BR179" s="2">
        <v>736.17185948630856</v>
      </c>
      <c r="BS179" s="2">
        <v>-827.81559502947903</v>
      </c>
      <c r="BT179" s="2">
        <v>1.4993135683637617</v>
      </c>
      <c r="BU179" s="2">
        <v>4.3189597049054647E-7</v>
      </c>
      <c r="BV179" s="2">
        <v>8.6946791717710404E-6</v>
      </c>
      <c r="BW179" s="2">
        <v>-1.3288812691492324E-5</v>
      </c>
      <c r="BX179" s="2">
        <v>0.13740284752738549</v>
      </c>
      <c r="BY179" s="2">
        <v>1.1466736595514428</v>
      </c>
      <c r="BZ179" s="2">
        <v>-0.6205775768654096</v>
      </c>
      <c r="CA179" s="2">
        <v>680476.64710267668</v>
      </c>
      <c r="CB179" s="2">
        <v>20.777327225593805</v>
      </c>
      <c r="CC179" s="2">
        <v>0</v>
      </c>
      <c r="CD179" s="2">
        <v>0.99</v>
      </c>
      <c r="CE179" s="2">
        <v>0.05</v>
      </c>
      <c r="CF179" s="2">
        <v>0</v>
      </c>
      <c r="CG179" s="2">
        <v>10282.881848878169</v>
      </c>
      <c r="CH179" s="2">
        <v>4.0494392272637057E-6</v>
      </c>
      <c r="CI179" s="2">
        <v>3.263186780024721E-3</v>
      </c>
      <c r="CJ179" s="2">
        <v>2.140049367065254E-2</v>
      </c>
      <c r="CK179" s="2">
        <v>91.643587986580087</v>
      </c>
      <c r="CL179" s="2">
        <v>1445.2101778221761</v>
      </c>
      <c r="CM179" s="2">
        <v>-1536.8537658087562</v>
      </c>
      <c r="CN179" s="2">
        <v>2.7833825025032777</v>
      </c>
      <c r="CO179" s="2">
        <v>8.0178732720240824E-7</v>
      </c>
      <c r="CP179" s="2">
        <v>3.1567029004114409E-5</v>
      </c>
      <c r="CQ179" s="2">
        <v>-4.5798112934763955E-5</v>
      </c>
      <c r="CR179" s="2">
        <v>0.25507968095118311</v>
      </c>
      <c r="CS179" s="2">
        <v>4.1630017025481294</v>
      </c>
      <c r="CT179" s="2">
        <v>-2.1388259403291814</v>
      </c>
      <c r="CU179" s="2">
        <v>680476.60992809362</v>
      </c>
      <c r="CV179" s="2">
        <v>42.648225341275008</v>
      </c>
      <c r="CW179" s="2">
        <v>0</v>
      </c>
    </row>
    <row r="180" spans="1:101" x14ac:dyDescent="0.3">
      <c r="A180" s="2">
        <f t="shared" si="2"/>
        <v>2174</v>
      </c>
      <c r="B180" s="17">
        <f>economy!AX220</f>
        <v>0.99</v>
      </c>
      <c r="C180" s="17">
        <f>economy!AY220</f>
        <v>0.05</v>
      </c>
      <c r="D180" s="17">
        <f>economy!AZ220</f>
        <v>0</v>
      </c>
      <c r="E180" s="17">
        <f>economy!BA220</f>
        <v>5153.9346946839596</v>
      </c>
      <c r="F180" s="17">
        <f>economy!BB220</f>
        <v>3.9495844978736817E-6</v>
      </c>
      <c r="G180" s="17">
        <f>economy!BC220</f>
        <v>3.1919843269149692E-3</v>
      </c>
      <c r="H180" s="17">
        <f>economy!BD220</f>
        <v>2.1184332061604399E-2</v>
      </c>
      <c r="I180" s="1">
        <f>economy!BE220</f>
        <v>90.757068258403081</v>
      </c>
      <c r="J180" s="1">
        <f>economy!BF220</f>
        <v>1439.476913888019</v>
      </c>
      <c r="K180" s="1">
        <f>economy!BG220</f>
        <v>-1530.2339821464225</v>
      </c>
      <c r="L180" s="1">
        <f>economy!BH220</f>
        <v>2.7552253787034724</v>
      </c>
      <c r="M180" s="1">
        <f>economy!BI220</f>
        <v>7.8201617065721836E-7</v>
      </c>
      <c r="N180" s="1">
        <f>economy!BJ220</f>
        <v>3.0900966874822616E-5</v>
      </c>
      <c r="O180" s="1">
        <f>economy!BK220</f>
        <v>-4.4877592489632007E-5</v>
      </c>
      <c r="P180" s="1">
        <f>economy!BL220</f>
        <v>0.25005667656123687</v>
      </c>
      <c r="Q180" s="1">
        <f>economy!BM220</f>
        <v>4.1013131104347593</v>
      </c>
      <c r="R180" s="1">
        <f>economy!BN220</f>
        <v>-2.1080697514821498</v>
      </c>
      <c r="S180" s="1">
        <f>economy!BO220</f>
        <v>690622.80510390946</v>
      </c>
      <c r="T180" s="1">
        <f>economy!BP220</f>
        <v>43.158504186115152</v>
      </c>
      <c r="U180" s="1">
        <f>economy!BQ220</f>
        <v>0</v>
      </c>
      <c r="V180" s="2">
        <v>0.05</v>
      </c>
      <c r="W180" s="2">
        <v>0.05</v>
      </c>
      <c r="X180" s="2">
        <v>0.05</v>
      </c>
      <c r="Y180" s="2">
        <v>0.05</v>
      </c>
      <c r="Z180" s="2">
        <v>1.3679015486302282E-3</v>
      </c>
      <c r="AA180" s="2">
        <v>1.1636980466684701E-2</v>
      </c>
      <c r="AB180" s="2">
        <v>7.3369866110205656E-2</v>
      </c>
      <c r="AC180" s="2">
        <v>423.5333454010925</v>
      </c>
      <c r="AD180" s="2">
        <v>1179.662219183464</v>
      </c>
      <c r="AE180" s="2">
        <v>-1603.1955645845567</v>
      </c>
      <c r="AF180" s="2">
        <v>10.04469969182747</v>
      </c>
      <c r="AG180" s="2">
        <v>1.3491900021627784E-5</v>
      </c>
      <c r="AH180" s="1">
        <v>1.028278732286469E-4</v>
      </c>
      <c r="AI180" s="1">
        <v>1.9538493579910617E-4</v>
      </c>
      <c r="AJ180" s="1">
        <v>4.3140962833378751</v>
      </c>
      <c r="AK180" s="1">
        <v>13.64653511937486</v>
      </c>
      <c r="AL180" s="12">
        <v>9.1750954253500776</v>
      </c>
      <c r="AM180" s="2">
        <v>367.15726003402455</v>
      </c>
      <c r="AN180" s="2">
        <v>43.158531203967634</v>
      </c>
      <c r="AO180" s="2">
        <v>6.8452487542636167</v>
      </c>
      <c r="AP180" s="2">
        <v>0.1</v>
      </c>
      <c r="AQ180" s="2">
        <v>0.1</v>
      </c>
      <c r="AR180" s="2">
        <v>0.1</v>
      </c>
      <c r="AS180" s="2">
        <v>0.1</v>
      </c>
      <c r="AT180" s="2">
        <v>2.7361168900344587E-3</v>
      </c>
      <c r="AU180" s="2">
        <v>2.3276533281351333E-2</v>
      </c>
      <c r="AV180" s="2">
        <v>0.14675726246893844</v>
      </c>
      <c r="AW180" s="2">
        <v>802.43747718813165</v>
      </c>
      <c r="AX180" s="2">
        <v>2234.1613057488416</v>
      </c>
      <c r="AY180" s="2">
        <v>-3036.5987829369737</v>
      </c>
      <c r="AZ180" s="2">
        <v>21.207929431232422</v>
      </c>
      <c r="BA180" s="2">
        <v>5.3973704237095993E-5</v>
      </c>
      <c r="BB180" s="2">
        <v>4.1135096546724109E-4</v>
      </c>
      <c r="BC180" s="2">
        <v>7.8137584064108035E-4</v>
      </c>
      <c r="BD180" s="2">
        <v>17.257403421294601</v>
      </c>
      <c r="BE180" s="2">
        <v>54.569352937239664</v>
      </c>
      <c r="BF180" s="2">
        <v>36.666291634636366</v>
      </c>
      <c r="BG180" s="2">
        <v>775.11050454300323</v>
      </c>
      <c r="BH180" s="2">
        <v>91.112921219345694</v>
      </c>
      <c r="BI180" s="2">
        <v>14.451025505958274</v>
      </c>
      <c r="BJ180" s="2">
        <v>0.99</v>
      </c>
      <c r="BK180" s="2">
        <v>2.5000000000000001E-2</v>
      </c>
      <c r="BL180" s="2">
        <v>0</v>
      </c>
      <c r="BM180" s="2">
        <v>5194.2520438434312</v>
      </c>
      <c r="BN180" s="2">
        <v>2.1272633736385472E-6</v>
      </c>
      <c r="BO180" s="2">
        <v>1.7644602067301229E-3</v>
      </c>
      <c r="BP180" s="2">
        <v>1.1409949882474183E-2</v>
      </c>
      <c r="BQ180" s="2">
        <v>90.757523891265691</v>
      </c>
      <c r="BR180" s="2">
        <v>733.38602139014336</v>
      </c>
      <c r="BS180" s="2">
        <v>-824.14354528140893</v>
      </c>
      <c r="BT180" s="2">
        <v>1.4839760107597055</v>
      </c>
      <c r="BU180" s="2">
        <v>4.2119769545548624E-7</v>
      </c>
      <c r="BV180" s="2">
        <v>8.5109690515372052E-6</v>
      </c>
      <c r="BW180" s="2">
        <v>-1.301869563205727E-5</v>
      </c>
      <c r="BX180" s="2">
        <v>0.1346821329499206</v>
      </c>
      <c r="BY180" s="2">
        <v>1.1296499551804848</v>
      </c>
      <c r="BZ180" s="2">
        <v>-0.61150462531003325</v>
      </c>
      <c r="CA180" s="2">
        <v>690622.64168035076</v>
      </c>
      <c r="CB180" s="2">
        <v>21.025920634245882</v>
      </c>
      <c r="CC180" s="2">
        <v>0</v>
      </c>
      <c r="CD180" s="2">
        <v>0.99</v>
      </c>
      <c r="CE180" s="2">
        <v>0.05</v>
      </c>
      <c r="CF180" s="2">
        <v>0</v>
      </c>
      <c r="CG180" s="2">
        <v>10307.776872166212</v>
      </c>
      <c r="CH180" s="2">
        <v>3.9496496757078512E-6</v>
      </c>
      <c r="CI180" s="2">
        <v>3.1920367039495385E-3</v>
      </c>
      <c r="CJ180" s="2">
        <v>2.118465091155396E-2</v>
      </c>
      <c r="CK180" s="2">
        <v>90.75737699830637</v>
      </c>
      <c r="CL180" s="2">
        <v>1439.4785579138641</v>
      </c>
      <c r="CM180" s="2">
        <v>-1530.23593491217</v>
      </c>
      <c r="CN180" s="2">
        <v>2.7552700590529073</v>
      </c>
      <c r="CO180" s="2">
        <v>7.8202907581689827E-7</v>
      </c>
      <c r="CP180" s="2">
        <v>3.0901457207559282E-5</v>
      </c>
      <c r="CQ180" s="2">
        <v>-4.4878943424440396E-5</v>
      </c>
      <c r="CR180" s="2">
        <v>0.2500615822985891</v>
      </c>
      <c r="CS180" s="2">
        <v>4.1013866742534688</v>
      </c>
      <c r="CT180" s="2">
        <v>-2.1081066273751672</v>
      </c>
      <c r="CU180" s="2">
        <v>690622.60768064705</v>
      </c>
      <c r="CV180" s="2">
        <v>43.158495885147332</v>
      </c>
      <c r="CW180" s="2">
        <v>0</v>
      </c>
    </row>
    <row r="181" spans="1:101" x14ac:dyDescent="0.3">
      <c r="A181" s="2">
        <f t="shared" si="2"/>
        <v>2175</v>
      </c>
      <c r="B181" s="17">
        <f>economy!AX221</f>
        <v>0.99</v>
      </c>
      <c r="C181" s="17">
        <f>economy!AY221</f>
        <v>0.05</v>
      </c>
      <c r="D181" s="17">
        <f>economy!AZ221</f>
        <v>0</v>
      </c>
      <c r="E181" s="17">
        <f>economy!BA221</f>
        <v>5166.2361692456316</v>
      </c>
      <c r="F181" s="17">
        <f>economy!BB221</f>
        <v>3.8521288472131102E-6</v>
      </c>
      <c r="G181" s="17">
        <f>economy!BC221</f>
        <v>3.1222835249315171E-3</v>
      </c>
      <c r="H181" s="17">
        <f>economy!BD221</f>
        <v>2.096997494695144E-2</v>
      </c>
      <c r="I181" s="1">
        <f>economy!BE221</f>
        <v>89.874853593222696</v>
      </c>
      <c r="J181" s="1">
        <f>economy!BF221</f>
        <v>1433.6282751555411</v>
      </c>
      <c r="K181" s="1">
        <f>economy!BG221</f>
        <v>-1523.5031287487643</v>
      </c>
      <c r="L181" s="1">
        <f>economy!BH221</f>
        <v>2.7273088781902675</v>
      </c>
      <c r="M181" s="1">
        <f>economy!BI221</f>
        <v>7.6272002785853008E-7</v>
      </c>
      <c r="N181" s="1">
        <f>economy!BJ221</f>
        <v>3.0247969808309295E-5</v>
      </c>
      <c r="O181" s="1">
        <f>economy!BK221</f>
        <v>-4.3973984927577106E-5</v>
      </c>
      <c r="P181" s="1">
        <f>economy!BL221</f>
        <v>0.24511696301163516</v>
      </c>
      <c r="Q181" s="1">
        <f>economy!BM221</f>
        <v>4.0401578541271048</v>
      </c>
      <c r="R181" s="1">
        <f>economy!BN221</f>
        <v>-2.0775318044935775</v>
      </c>
      <c r="S181" s="1">
        <f>economy!BO221</f>
        <v>700920.42517262977</v>
      </c>
      <c r="T181" s="1">
        <f>economy!BP221</f>
        <v>43.674907426129529</v>
      </c>
      <c r="U181" s="1">
        <f>economy!BQ221</f>
        <v>0</v>
      </c>
      <c r="V181" s="2">
        <v>0.05</v>
      </c>
      <c r="W181" s="2">
        <v>0.05</v>
      </c>
      <c r="X181" s="2">
        <v>0.05</v>
      </c>
      <c r="Y181" s="2">
        <v>5.000000000000001E-2</v>
      </c>
      <c r="Z181" s="2">
        <v>1.3439269272894256E-3</v>
      </c>
      <c r="AA181" s="2">
        <v>1.1466300333493506E-2</v>
      </c>
      <c r="AB181" s="2">
        <v>7.3159770762323342E-2</v>
      </c>
      <c r="AC181" s="2">
        <v>419.62306304471105</v>
      </c>
      <c r="AD181" s="2">
        <v>1178.3423969579474</v>
      </c>
      <c r="AE181" s="2">
        <v>-1597.965460002659</v>
      </c>
      <c r="AF181" s="2">
        <v>10.0157985443843</v>
      </c>
      <c r="AG181" s="2">
        <v>1.3258655314304898E-5</v>
      </c>
      <c r="AH181" s="1">
        <v>1.0151539900114772E-4</v>
      </c>
      <c r="AI181" s="1">
        <v>1.9636250182366335E-4</v>
      </c>
      <c r="AJ181" s="1">
        <v>4.2609035563969648</v>
      </c>
      <c r="AK181" s="1">
        <v>13.557980151689243</v>
      </c>
      <c r="AL181" s="12">
        <v>9.2741675376976129</v>
      </c>
      <c r="AM181" s="2">
        <v>372.63181282427411</v>
      </c>
      <c r="AN181" s="2">
        <v>43.67493547647522</v>
      </c>
      <c r="AO181" s="2">
        <v>6.8451544065952374</v>
      </c>
      <c r="AP181" s="2">
        <v>0.1</v>
      </c>
      <c r="AQ181" s="2">
        <v>0.1</v>
      </c>
      <c r="AR181" s="2">
        <v>0.1</v>
      </c>
      <c r="AS181" s="2">
        <v>0.1</v>
      </c>
      <c r="AT181" s="2">
        <v>2.6881665741657818E-3</v>
      </c>
      <c r="AU181" s="2">
        <v>2.2935173819644831E-2</v>
      </c>
      <c r="AV181" s="2">
        <v>0.14633725431121475</v>
      </c>
      <c r="AW181" s="2">
        <v>795.02971506031668</v>
      </c>
      <c r="AX181" s="2">
        <v>2231.6734287564977</v>
      </c>
      <c r="AY181" s="2">
        <v>-3026.7031438168146</v>
      </c>
      <c r="AZ181" s="2">
        <v>21.146943328787444</v>
      </c>
      <c r="BA181" s="2">
        <v>5.3040707530269426E-5</v>
      </c>
      <c r="BB181" s="2">
        <v>4.0610125657916457E-4</v>
      </c>
      <c r="BC181" s="2">
        <v>7.852858862897813E-4</v>
      </c>
      <c r="BD181" s="2">
        <v>17.044663980751331</v>
      </c>
      <c r="BE181" s="2">
        <v>54.215609253180681</v>
      </c>
      <c r="BF181" s="2">
        <v>37.062100309267073</v>
      </c>
      <c r="BG181" s="2">
        <v>786.66789223617866</v>
      </c>
      <c r="BH181" s="2">
        <v>92.203109054592389</v>
      </c>
      <c r="BI181" s="2">
        <v>14.45082691234205</v>
      </c>
      <c r="BJ181" s="2">
        <v>0.99</v>
      </c>
      <c r="BK181" s="2">
        <v>2.5000000000000001E-2</v>
      </c>
      <c r="BL181" s="2">
        <v>0</v>
      </c>
      <c r="BM181" s="2">
        <v>5206.3330552814514</v>
      </c>
      <c r="BN181" s="2">
        <v>2.0744986638917602E-6</v>
      </c>
      <c r="BO181" s="2">
        <v>1.7257025998000254E-3</v>
      </c>
      <c r="BP181" s="2">
        <v>1.1293002496507925E-2</v>
      </c>
      <c r="BQ181" s="2">
        <v>89.875279472458956</v>
      </c>
      <c r="BR181" s="2">
        <v>730.53616437893606</v>
      </c>
      <c r="BS181" s="2">
        <v>-820.41144385139512</v>
      </c>
      <c r="BT181" s="2">
        <v>1.4687456256466787</v>
      </c>
      <c r="BU181" s="2">
        <v>4.1075030509609794E-7</v>
      </c>
      <c r="BV181" s="2">
        <v>8.3307080527044702E-6</v>
      </c>
      <c r="BW181" s="2">
        <v>-1.2753190538613424E-5</v>
      </c>
      <c r="BX181" s="2">
        <v>0.13200406188325839</v>
      </c>
      <c r="BY181" s="2">
        <v>1.1127502300548455</v>
      </c>
      <c r="BZ181" s="2">
        <v>-0.60248785969360619</v>
      </c>
      <c r="CA181" s="2">
        <v>700920.27278648515</v>
      </c>
      <c r="CB181" s="2">
        <v>21.277502070995276</v>
      </c>
      <c r="CC181" s="2">
        <v>0</v>
      </c>
      <c r="CD181" s="2">
        <v>0.99</v>
      </c>
      <c r="CE181" s="2">
        <v>0.05</v>
      </c>
      <c r="CF181" s="2">
        <v>0</v>
      </c>
      <c r="CG181" s="2">
        <v>10332.387083017598</v>
      </c>
      <c r="CH181" s="2">
        <v>3.8521871127580335E-6</v>
      </c>
      <c r="CI181" s="2">
        <v>3.1223304831327178E-3</v>
      </c>
      <c r="CJ181" s="2">
        <v>2.0970264282629714E-2</v>
      </c>
      <c r="CK181" s="2">
        <v>89.875133640660437</v>
      </c>
      <c r="CL181" s="2">
        <v>1433.6298048678375</v>
      </c>
      <c r="CM181" s="2">
        <v>-1523.5049385084978</v>
      </c>
      <c r="CN181" s="2">
        <v>2.7273494164270833</v>
      </c>
      <c r="CO181" s="2">
        <v>7.6273156439153543E-7</v>
      </c>
      <c r="CP181" s="2">
        <v>3.0248410066737201E-5</v>
      </c>
      <c r="CQ181" s="2">
        <v>-4.3975198408333564E-5</v>
      </c>
      <c r="CR181" s="2">
        <v>0.2451213701827373</v>
      </c>
      <c r="CS181" s="2">
        <v>4.0402243061183034</v>
      </c>
      <c r="CT181" s="2">
        <v>-2.0775651524824661</v>
      </c>
      <c r="CU181" s="2">
        <v>700920.24172980816</v>
      </c>
      <c r="CV181" s="2">
        <v>43.674899744928041</v>
      </c>
      <c r="CW181" s="2">
        <v>0</v>
      </c>
    </row>
    <row r="182" spans="1:101" x14ac:dyDescent="0.3">
      <c r="A182" s="2">
        <f t="shared" si="2"/>
        <v>2176</v>
      </c>
      <c r="B182" s="17">
        <f>economy!AX222</f>
        <v>0.99</v>
      </c>
      <c r="C182" s="17">
        <f>economy!AY222</f>
        <v>0.05</v>
      </c>
      <c r="D182" s="17">
        <f>economy!AZ222</f>
        <v>0</v>
      </c>
      <c r="E182" s="17">
        <f>economy!BA222</f>
        <v>5178.3970731179834</v>
      </c>
      <c r="F182" s="17">
        <f>economy!BB222</f>
        <v>3.7569509809513165E-6</v>
      </c>
      <c r="G182" s="17">
        <f>economy!BC222</f>
        <v>3.0540011473925367E-3</v>
      </c>
      <c r="H182" s="17">
        <f>economy!BD222</f>
        <v>2.0757084156399062E-2</v>
      </c>
      <c r="I182" s="1">
        <f>economy!BE222</f>
        <v>88.996700708240581</v>
      </c>
      <c r="J182" s="1">
        <f>economy!BF222</f>
        <v>1427.6659924932601</v>
      </c>
      <c r="K182" s="1">
        <f>economy!BG222</f>
        <v>-1516.6626932015008</v>
      </c>
      <c r="L182" s="1">
        <f>economy!BH222</f>
        <v>2.6995854011160163</v>
      </c>
      <c r="M182" s="1">
        <f>economy!BI222</f>
        <v>7.4387488276029342E-7</v>
      </c>
      <c r="N182" s="1">
        <f>economy!BJ222</f>
        <v>2.9607319173097873E-5</v>
      </c>
      <c r="O182" s="1">
        <f>economy!BK222</f>
        <v>-4.3085654267583313E-5</v>
      </c>
      <c r="P182" s="1">
        <f>economy!BL222</f>
        <v>0.24025464985150577</v>
      </c>
      <c r="Q182" s="1">
        <f>economy!BM222</f>
        <v>3.979467806188639</v>
      </c>
      <c r="R182" s="1">
        <f>economy!BN222</f>
        <v>-2.0471802324920363</v>
      </c>
      <c r="S182" s="1">
        <f>economy!BO222</f>
        <v>711371.95046077401</v>
      </c>
      <c r="T182" s="1">
        <f>economy!BP222</f>
        <v>44.197517794334892</v>
      </c>
      <c r="U182" s="1">
        <f>economy!BQ222</f>
        <v>0</v>
      </c>
      <c r="V182" s="2">
        <v>0.05</v>
      </c>
      <c r="W182" s="2">
        <v>0.05</v>
      </c>
      <c r="X182" s="2">
        <v>0.05</v>
      </c>
      <c r="Y182" s="2">
        <v>5.000000000000001E-2</v>
      </c>
      <c r="Z182" s="2">
        <v>1.320373381324337E-3</v>
      </c>
      <c r="AA182" s="2">
        <v>1.1298129644327491E-2</v>
      </c>
      <c r="AB182" s="2">
        <v>7.2950319989279588E-2</v>
      </c>
      <c r="AC182" s="2">
        <v>415.72410903188899</v>
      </c>
      <c r="AD182" s="2">
        <v>1176.8495602835421</v>
      </c>
      <c r="AE182" s="2">
        <v>-1592.5736693154311</v>
      </c>
      <c r="AF182" s="2">
        <v>9.9869922794040047</v>
      </c>
      <c r="AG182" s="2">
        <v>1.3029395226632383E-5</v>
      </c>
      <c r="AH182" s="1">
        <v>1.0021652309727176E-4</v>
      </c>
      <c r="AI182" s="1">
        <v>1.9732828123896742E-4</v>
      </c>
      <c r="AJ182" s="1">
        <v>4.2081400864249066</v>
      </c>
      <c r="AK182" s="1">
        <v>13.468725178874582</v>
      </c>
      <c r="AL182" s="12">
        <v>9.3729788340057461</v>
      </c>
      <c r="AM182" s="2">
        <v>378.18818603367458</v>
      </c>
      <c r="AN182" s="2">
        <v>44.19754682324001</v>
      </c>
      <c r="AO182" s="2">
        <v>6.8450640661148876</v>
      </c>
      <c r="AP182" s="2">
        <v>0.1</v>
      </c>
      <c r="AQ182" s="2">
        <v>0.1</v>
      </c>
      <c r="AR182" s="2">
        <v>0.1</v>
      </c>
      <c r="AS182" s="2">
        <v>9.9999999999999992E-2</v>
      </c>
      <c r="AT182" s="2">
        <v>2.6410582323142997E-3</v>
      </c>
      <c r="AU182" s="2">
        <v>2.2598831668879341E-2</v>
      </c>
      <c r="AV182" s="2">
        <v>0.14591852754258192</v>
      </c>
      <c r="AW182" s="2">
        <v>787.64339066494676</v>
      </c>
      <c r="AX182" s="2">
        <v>2228.8577782362172</v>
      </c>
      <c r="AY182" s="2">
        <v>-3016.5011689011626</v>
      </c>
      <c r="AZ182" s="2">
        <v>21.086156419781002</v>
      </c>
      <c r="BA182" s="2">
        <v>5.2123645787638489E-5</v>
      </c>
      <c r="BB182" s="2">
        <v>4.0090591409775242E-4</v>
      </c>
      <c r="BC182" s="2">
        <v>7.891488828321142E-4</v>
      </c>
      <c r="BD182" s="2">
        <v>16.833639577910876</v>
      </c>
      <c r="BE182" s="2">
        <v>53.859056976642506</v>
      </c>
      <c r="BF182" s="2">
        <v>37.456869714889031</v>
      </c>
      <c r="BG182" s="2">
        <v>798.39801189478828</v>
      </c>
      <c r="BH182" s="2">
        <v>93.306400652643347</v>
      </c>
      <c r="BI182" s="2">
        <v>14.450636786769689</v>
      </c>
      <c r="BJ182" s="2">
        <v>0.99</v>
      </c>
      <c r="BK182" s="2">
        <v>2.5000000000000001E-2</v>
      </c>
      <c r="BL182" s="2">
        <v>0</v>
      </c>
      <c r="BM182" s="2">
        <v>5218.2719735001847</v>
      </c>
      <c r="BN182" s="2">
        <v>2.0229744912579023E-6</v>
      </c>
      <c r="BO182" s="2">
        <v>1.6877391779170476E-3</v>
      </c>
      <c r="BP182" s="2">
        <v>1.1176875883577768E-2</v>
      </c>
      <c r="BQ182" s="2">
        <v>88.997099153218358</v>
      </c>
      <c r="BR182" s="2">
        <v>727.62415732652619</v>
      </c>
      <c r="BS182" s="2">
        <v>-816.6212564797446</v>
      </c>
      <c r="BT182" s="2">
        <v>1.4536232545952268</v>
      </c>
      <c r="BU182" s="2">
        <v>4.0054854002648547E-7</v>
      </c>
      <c r="BV182" s="2">
        <v>8.1538495363176288E-6</v>
      </c>
      <c r="BW182" s="2">
        <v>-1.2492255451690239E-5</v>
      </c>
      <c r="BX182" s="2">
        <v>0.12936838509700427</v>
      </c>
      <c r="BY182" s="2">
        <v>1.0959782701489309</v>
      </c>
      <c r="BZ182" s="2">
        <v>-0.59352982430786516</v>
      </c>
      <c r="CA182" s="2">
        <v>711371.80832885252</v>
      </c>
      <c r="CB182" s="2">
        <v>21.532107472750042</v>
      </c>
      <c r="CC182" s="2">
        <v>0</v>
      </c>
      <c r="CD182" s="2">
        <v>0.99</v>
      </c>
      <c r="CE182" s="2">
        <v>0.05</v>
      </c>
      <c r="CF182" s="2">
        <v>0</v>
      </c>
      <c r="CG182" s="2">
        <v>10356.715584043925</v>
      </c>
      <c r="CH182" s="2">
        <v>3.757003066622967E-6</v>
      </c>
      <c r="CI182" s="2">
        <v>3.0540432468523907E-3</v>
      </c>
      <c r="CJ182" s="2">
        <v>2.0757346705595866E-2</v>
      </c>
      <c r="CK182" s="2">
        <v>88.996954727908957</v>
      </c>
      <c r="CL182" s="2">
        <v>1427.66741459531</v>
      </c>
      <c r="CM182" s="2">
        <v>-1516.664369323219</v>
      </c>
      <c r="CN182" s="2">
        <v>2.699622180777157</v>
      </c>
      <c r="CO182" s="2">
        <v>7.4388519568414318E-7</v>
      </c>
      <c r="CP182" s="2">
        <v>2.9607714453159441E-5</v>
      </c>
      <c r="CQ182" s="2">
        <v>-4.3086744225631155E-5</v>
      </c>
      <c r="CR182" s="2">
        <v>0.24025860889096384</v>
      </c>
      <c r="CS182" s="2">
        <v>3.9795278277813919</v>
      </c>
      <c r="CT182" s="2">
        <v>-2.04721038610968</v>
      </c>
      <c r="CU182" s="2">
        <v>711371.78000009223</v>
      </c>
      <c r="CV182" s="2">
        <v>44.197510686194235</v>
      </c>
      <c r="CW182" s="2">
        <v>0</v>
      </c>
    </row>
    <row r="183" spans="1:101" x14ac:dyDescent="0.3">
      <c r="A183" s="2">
        <f t="shared" si="2"/>
        <v>2177</v>
      </c>
      <c r="B183" s="17">
        <f>economy!AX223</f>
        <v>0.99</v>
      </c>
      <c r="C183" s="17">
        <f>economy!AY223</f>
        <v>0.05</v>
      </c>
      <c r="D183" s="17">
        <f>economy!AZ223</f>
        <v>0</v>
      </c>
      <c r="E183" s="17">
        <f>economy!BA223</f>
        <v>5190.4189302887098</v>
      </c>
      <c r="F183" s="17">
        <f>economy!BB223</f>
        <v>3.6640032612351747E-6</v>
      </c>
      <c r="G183" s="17">
        <f>economy!BC223</f>
        <v>2.9871126259380242E-3</v>
      </c>
      <c r="H183" s="17">
        <f>economy!BD223</f>
        <v>2.0545671989122265E-2</v>
      </c>
      <c r="I183" s="1">
        <f>economy!BE223</f>
        <v>88.122703308808482</v>
      </c>
      <c r="J183" s="1">
        <f>economy!BF223</f>
        <v>1421.5935308799083</v>
      </c>
      <c r="K183" s="1">
        <f>economy!BG223</f>
        <v>-1509.7162341887165</v>
      </c>
      <c r="L183" s="1">
        <f>economy!BH223</f>
        <v>2.672056476917279</v>
      </c>
      <c r="M183" s="1">
        <f>economy!BI223</f>
        <v>7.2547130323257488E-7</v>
      </c>
      <c r="N183" s="1">
        <f>economy!BJ223</f>
        <v>2.8978842075376404E-5</v>
      </c>
      <c r="O183" s="1">
        <f>economy!BK223</f>
        <v>-4.2212463748460316E-5</v>
      </c>
      <c r="P183" s="1">
        <f>economy!BL223</f>
        <v>0.23546927587803987</v>
      </c>
      <c r="Q183" s="1">
        <f>economy!BM223</f>
        <v>3.9192555472507209</v>
      </c>
      <c r="R183" s="1">
        <f>economy!BN223</f>
        <v>-2.0170235209355614</v>
      </c>
      <c r="S183" s="1">
        <f>economy!BO223</f>
        <v>721979.68275179283</v>
      </c>
      <c r="T183" s="1">
        <f>economy!BP223</f>
        <v>44.726409940405084</v>
      </c>
      <c r="U183" s="1">
        <f>economy!BQ223</f>
        <v>0</v>
      </c>
      <c r="V183" s="2">
        <v>0.05</v>
      </c>
      <c r="W183" s="2">
        <v>0.05</v>
      </c>
      <c r="X183" s="2">
        <v>0.05</v>
      </c>
      <c r="Y183" s="2">
        <v>0.05</v>
      </c>
      <c r="Z183" s="2">
        <v>1.2972342129097655E-3</v>
      </c>
      <c r="AA183" s="2">
        <v>1.1132437550001558E-2</v>
      </c>
      <c r="AB183" s="2">
        <v>7.274155176905478E-2</v>
      </c>
      <c r="AC183" s="2">
        <v>411.83711081559989</v>
      </c>
      <c r="AD183" s="2">
        <v>1175.1872437485665</v>
      </c>
      <c r="AE183" s="2">
        <v>-1587.0243545641656</v>
      </c>
      <c r="AF183" s="2">
        <v>9.9582859798649928</v>
      </c>
      <c r="AG183" s="2">
        <v>1.2804060468783297E-5</v>
      </c>
      <c r="AH183" s="1">
        <v>9.8931258919547117E-5</v>
      </c>
      <c r="AI183" s="1">
        <v>1.9828218231354012E-4</v>
      </c>
      <c r="AJ183" s="1">
        <v>4.1558108651411798</v>
      </c>
      <c r="AK183" s="1">
        <v>13.378814436827984</v>
      </c>
      <c r="AL183" s="12">
        <v>9.4715100232202492</v>
      </c>
      <c r="AM183" s="2">
        <v>383.82760340278207</v>
      </c>
      <c r="AN183" s="2">
        <v>44.726439897538881</v>
      </c>
      <c r="AO183" s="2">
        <v>6.8449776899737378</v>
      </c>
      <c r="AP183" s="2">
        <v>0.1</v>
      </c>
      <c r="AQ183" s="2">
        <v>0.1</v>
      </c>
      <c r="AR183" s="2">
        <v>0.1</v>
      </c>
      <c r="AS183" s="2">
        <v>0.1</v>
      </c>
      <c r="AT183" s="2">
        <v>2.5947784766936466E-3</v>
      </c>
      <c r="AU183" s="2">
        <v>2.2267445184399926E-2</v>
      </c>
      <c r="AV183" s="2">
        <v>0.14550115814759487</v>
      </c>
      <c r="AW183" s="2">
        <v>780.27969327635753</v>
      </c>
      <c r="AX183" s="2">
        <v>2225.7210412259274</v>
      </c>
      <c r="AY183" s="2">
        <v>-3006.0007345022809</v>
      </c>
      <c r="AZ183" s="2">
        <v>21.025579437945911</v>
      </c>
      <c r="BA183" s="2">
        <v>5.1222281999561674E-5</v>
      </c>
      <c r="BB183" s="2">
        <v>3.9576499218397295E-4</v>
      </c>
      <c r="BC183" s="2">
        <v>7.9296446072275612E-4</v>
      </c>
      <c r="BD183" s="2">
        <v>16.624350228842278</v>
      </c>
      <c r="BE183" s="2">
        <v>53.499872987569653</v>
      </c>
      <c r="BF183" s="2">
        <v>37.850522779816856</v>
      </c>
      <c r="BG183" s="2">
        <v>810.30344697237547</v>
      </c>
      <c r="BH183" s="2">
        <v>94.422953616052766</v>
      </c>
      <c r="BI183" s="2">
        <v>14.450455038040166</v>
      </c>
      <c r="BJ183" s="2">
        <v>0.99</v>
      </c>
      <c r="BK183" s="2">
        <v>2.5000000000000001E-2</v>
      </c>
      <c r="BL183" s="2">
        <v>0</v>
      </c>
      <c r="BM183" s="2">
        <v>5230.0704008006505</v>
      </c>
      <c r="BN183" s="2">
        <v>1.9726647111148604E-6</v>
      </c>
      <c r="BO183" s="2">
        <v>1.6505560472186113E-3</v>
      </c>
      <c r="BP183" s="2">
        <v>1.1061576343784111E-2</v>
      </c>
      <c r="BQ183" s="2">
        <v>88.123076438500888</v>
      </c>
      <c r="BR183" s="2">
        <v>724.65185278491185</v>
      </c>
      <c r="BS183" s="2">
        <v>-812.77492922341287</v>
      </c>
      <c r="BT183" s="2">
        <v>1.4386096774971897</v>
      </c>
      <c r="BU183" s="2">
        <v>3.9058722366013618E-7</v>
      </c>
      <c r="BV183" s="2">
        <v>7.9803467095920629E-6</v>
      </c>
      <c r="BW183" s="2">
        <v>-1.2235847120936428E-5</v>
      </c>
      <c r="BX183" s="2">
        <v>0.12677483688055305</v>
      </c>
      <c r="BY183" s="2">
        <v>1.0793376581400271</v>
      </c>
      <c r="BZ183" s="2">
        <v>-0.58463293940394756</v>
      </c>
      <c r="CA183" s="2">
        <v>721979.55014732911</v>
      </c>
      <c r="CB183" s="2">
        <v>21.789773208874411</v>
      </c>
      <c r="CC183" s="2">
        <v>0</v>
      </c>
      <c r="CD183" s="2">
        <v>0.99</v>
      </c>
      <c r="CE183" s="2">
        <v>0.05</v>
      </c>
      <c r="CF183" s="2">
        <v>0</v>
      </c>
      <c r="CG183" s="2">
        <v>10380.765467580117</v>
      </c>
      <c r="CH183" s="2">
        <v>3.6640498219457519E-6</v>
      </c>
      <c r="CI183" s="2">
        <v>2.9871503689389073E-3</v>
      </c>
      <c r="CJ183" s="2">
        <v>2.0545910228092091E-2</v>
      </c>
      <c r="CK183" s="2">
        <v>88.12293371811603</v>
      </c>
      <c r="CL183" s="2">
        <v>1421.5948518490322</v>
      </c>
      <c r="CM183" s="2">
        <v>-1509.7177855671484</v>
      </c>
      <c r="CN183" s="2">
        <v>2.672089846092641</v>
      </c>
      <c r="CO183" s="2">
        <v>7.2548052221914918E-7</v>
      </c>
      <c r="CP183" s="2">
        <v>2.8979196956723888E-5</v>
      </c>
      <c r="CQ183" s="2">
        <v>-4.2213442710081922E-5</v>
      </c>
      <c r="CR183" s="2">
        <v>0.2354728321464693</v>
      </c>
      <c r="CS183" s="2">
        <v>3.9193097552798521</v>
      </c>
      <c r="CT183" s="2">
        <v>-2.0170507826397222</v>
      </c>
      <c r="CU183" s="2">
        <v>721979.52434689377</v>
      </c>
      <c r="CV183" s="2">
        <v>44.726403362175219</v>
      </c>
      <c r="CW183" s="2">
        <v>0</v>
      </c>
    </row>
    <row r="184" spans="1:101" x14ac:dyDescent="0.3">
      <c r="A184" s="2">
        <f t="shared" si="2"/>
        <v>2178</v>
      </c>
      <c r="B184" s="17">
        <f>economy!AX224</f>
        <v>0.99</v>
      </c>
      <c r="C184" s="17">
        <f>economy!AY224</f>
        <v>0.05</v>
      </c>
      <c r="D184" s="17">
        <f>economy!AZ224</f>
        <v>0</v>
      </c>
      <c r="E184" s="17">
        <f>economy!BA224</f>
        <v>5202.3032608575777</v>
      </c>
      <c r="F184" s="17">
        <f>economy!BB224</f>
        <v>3.57323879804826E-6</v>
      </c>
      <c r="G184" s="17">
        <f>economy!BC224</f>
        <v>2.921593636601522E-3</v>
      </c>
      <c r="H184" s="17">
        <f>economy!BD224</f>
        <v>2.0335749869006815E-2</v>
      </c>
      <c r="I184" s="1">
        <f>economy!BE224</f>
        <v>87.252951770550496</v>
      </c>
      <c r="J184" s="1">
        <f>economy!BF224</f>
        <v>1415.4143228344831</v>
      </c>
      <c r="K184" s="1">
        <f>economy!BG224</f>
        <v>-1502.6672746050335</v>
      </c>
      <c r="L184" s="1">
        <f>economy!BH224</f>
        <v>2.6447235224379573</v>
      </c>
      <c r="M184" s="1">
        <f>economy!BI224</f>
        <v>7.075000052100049E-7</v>
      </c>
      <c r="N184" s="1">
        <f>economy!BJ224</f>
        <v>2.836236542827217E-5</v>
      </c>
      <c r="O184" s="1">
        <f>economy!BK224</f>
        <v>-4.1354272273481068E-5</v>
      </c>
      <c r="P184" s="1">
        <f>economy!BL224</f>
        <v>0.23076035039584333</v>
      </c>
      <c r="Q184" s="1">
        <f>economy!BM224</f>
        <v>3.8595329530839262</v>
      </c>
      <c r="R184" s="1">
        <f>economy!BN224</f>
        <v>-1.9870697437728349</v>
      </c>
      <c r="S184" s="1">
        <f>economy!BO224</f>
        <v>732745.95827284397</v>
      </c>
      <c r="T184" s="1">
        <f>economy!BP224</f>
        <v>45.261659412606967</v>
      </c>
      <c r="U184" s="1">
        <f>economy!BQ224</f>
        <v>0</v>
      </c>
      <c r="V184" s="2">
        <v>0.05</v>
      </c>
      <c r="W184" s="2">
        <v>0.05</v>
      </c>
      <c r="X184" s="2">
        <v>0.05</v>
      </c>
      <c r="Y184" s="2">
        <v>4.9999999999999996E-2</v>
      </c>
      <c r="Z184" s="2">
        <v>1.2745027890220392E-3</v>
      </c>
      <c r="AA184" s="2">
        <v>1.0969193250653469E-2</v>
      </c>
      <c r="AB184" s="2">
        <v>7.2533502720373594E-2</v>
      </c>
      <c r="AC184" s="2">
        <v>407.96267743893395</v>
      </c>
      <c r="AD184" s="2">
        <v>1173.3589808480592</v>
      </c>
      <c r="AE184" s="2">
        <v>-1581.3216582869929</v>
      </c>
      <c r="AF184" s="2">
        <v>9.9296845442825372</v>
      </c>
      <c r="AG184" s="2">
        <v>1.2582592154297895E-5</v>
      </c>
      <c r="AH184" s="1">
        <v>9.7659612449516525E-5</v>
      </c>
      <c r="AI184" s="1">
        <v>1.9922412551509172E-4</v>
      </c>
      <c r="AJ184" s="1">
        <v>4.1039205032442077</v>
      </c>
      <c r="AK184" s="1">
        <v>13.28829125282274</v>
      </c>
      <c r="AL184" s="12">
        <v>9.5697424100394013</v>
      </c>
      <c r="AM184" s="2">
        <v>389.55130698073469</v>
      </c>
      <c r="AN184" s="2">
        <v>45.261690250971725</v>
      </c>
      <c r="AO184" s="2">
        <v>6.8448952359041657</v>
      </c>
      <c r="AP184" s="2">
        <v>0.1</v>
      </c>
      <c r="AQ184" s="2">
        <v>0.1</v>
      </c>
      <c r="AR184" s="2">
        <v>0.1</v>
      </c>
      <c r="AS184" s="2">
        <v>0.1</v>
      </c>
      <c r="AT184" s="2">
        <v>2.5493140490396578E-3</v>
      </c>
      <c r="AU184" s="2">
        <v>2.1940952820279386E-2</v>
      </c>
      <c r="AV184" s="2">
        <v>0.14508521940067545</v>
      </c>
      <c r="AW184" s="2">
        <v>772.93977728738776</v>
      </c>
      <c r="AX184" s="2">
        <v>2222.2699030230328</v>
      </c>
      <c r="AY184" s="2">
        <v>-2995.2096803104191</v>
      </c>
      <c r="AZ184" s="2">
        <v>20.96522272884825</v>
      </c>
      <c r="BA184" s="2">
        <v>5.0336380768730064E-5</v>
      </c>
      <c r="BB184" s="2">
        <v>3.9067851533941512E-4</v>
      </c>
      <c r="BC184" s="2">
        <v>7.9673229915929616E-4</v>
      </c>
      <c r="BD184" s="2">
        <v>16.416814426081224</v>
      </c>
      <c r="BE184" s="2">
        <v>53.138230544721267</v>
      </c>
      <c r="BF184" s="2">
        <v>38.242984807311785</v>
      </c>
      <c r="BG184" s="2">
        <v>822.38681957391555</v>
      </c>
      <c r="BH184" s="2">
        <v>95.552927443837831</v>
      </c>
      <c r="BI184" s="2">
        <v>14.450281576202135</v>
      </c>
      <c r="BJ184" s="2">
        <v>0.99</v>
      </c>
      <c r="BK184" s="2">
        <v>2.5000000000000001E-2</v>
      </c>
      <c r="BL184" s="2">
        <v>0</v>
      </c>
      <c r="BM184" s="2">
        <v>5241.7299334252002</v>
      </c>
      <c r="BN184" s="2">
        <v>1.9235435967156429E-6</v>
      </c>
      <c r="BO184" s="2">
        <v>1.6141394574010967E-3</v>
      </c>
      <c r="BP184" s="2">
        <v>1.0947109709019125E-2</v>
      </c>
      <c r="BQ184" s="2">
        <v>87.253301521662038</v>
      </c>
      <c r="BR184" s="2">
        <v>721.6210862467301</v>
      </c>
      <c r="BS184" s="2">
        <v>-808.87438776839201</v>
      </c>
      <c r="BT184" s="2">
        <v>1.4237056141552205</v>
      </c>
      <c r="BU184" s="2">
        <v>3.8086126214770043E-7</v>
      </c>
      <c r="BV184" s="2">
        <v>7.8101526682115736E-6</v>
      </c>
      <c r="BW184" s="2">
        <v>-1.1983921098130085E-5</v>
      </c>
      <c r="BX184" s="2">
        <v>0.12422313591120575</v>
      </c>
      <c r="BY184" s="2">
        <v>1.0628317776170702</v>
      </c>
      <c r="BZ184" s="2">
        <v>-0.57579950350611342</v>
      </c>
      <c r="CA184" s="2">
        <v>732745.83452138398</v>
      </c>
      <c r="CB184" s="2">
        <v>22.050536086384831</v>
      </c>
      <c r="CC184" s="2">
        <v>0</v>
      </c>
      <c r="CD184" s="2">
        <v>0.99</v>
      </c>
      <c r="CE184" s="2">
        <v>0.05</v>
      </c>
      <c r="CF184" s="2">
        <v>0</v>
      </c>
      <c r="CG184" s="2">
        <v>10404.539814736134</v>
      </c>
      <c r="CH184" s="2">
        <v>3.5732804193926561E-6</v>
      </c>
      <c r="CI184" s="2">
        <v>2.9216274735712243E-3</v>
      </c>
      <c r="CJ184" s="2">
        <v>2.0335966045589283E-2</v>
      </c>
      <c r="CK184" s="2">
        <v>87.253160762547935</v>
      </c>
      <c r="CL184" s="2">
        <v>1415.4155489031884</v>
      </c>
      <c r="CM184" s="2">
        <v>-1502.6687096657367</v>
      </c>
      <c r="CN184" s="2">
        <v>2.6447537970376325</v>
      </c>
      <c r="CO184" s="2">
        <v>7.0750824620645036E-7</v>
      </c>
      <c r="CP184" s="2">
        <v>2.8362684026279626E-5</v>
      </c>
      <c r="CQ184" s="2">
        <v>-4.1355151500736028E-5</v>
      </c>
      <c r="CR184" s="2">
        <v>0.23076354468702293</v>
      </c>
      <c r="CS184" s="2">
        <v>3.8595819058338376</v>
      </c>
      <c r="CT184" s="2">
        <v>-1.9870943877890483</v>
      </c>
      <c r="CU184" s="2">
        <v>732745.81106407673</v>
      </c>
      <c r="CV184" s="2">
        <v>45.261653324419939</v>
      </c>
      <c r="CW184" s="2">
        <v>0</v>
      </c>
    </row>
    <row r="185" spans="1:101" x14ac:dyDescent="0.3">
      <c r="A185" s="2">
        <f t="shared" si="2"/>
        <v>2179</v>
      </c>
      <c r="B185" s="17">
        <f>economy!AX225</f>
        <v>0.99</v>
      </c>
      <c r="C185" s="17">
        <f>economy!AY225</f>
        <v>0.05</v>
      </c>
      <c r="D185" s="17">
        <f>economy!AZ225</f>
        <v>0</v>
      </c>
      <c r="E185" s="17">
        <f>economy!BA225</f>
        <v>5214.0515804467987</v>
      </c>
      <c r="F185" s="17">
        <f>economy!BB225</f>
        <v>3.4846114490442397E-6</v>
      </c>
      <c r="G185" s="17">
        <f>economy!BC225</f>
        <v>2.8574201057647566E-3</v>
      </c>
      <c r="H185" s="17">
        <f>economy!BD225</f>
        <v>2.0127328368543956E-2</v>
      </c>
      <c r="I185" s="1">
        <f>economy!BE225</f>
        <v>86.387533191164408</v>
      </c>
      <c r="J185" s="1">
        <f>economy!BF225</f>
        <v>1409.1317671690738</v>
      </c>
      <c r="K185" s="1">
        <f>economy!BG225</f>
        <v>-1495.5193003602385</v>
      </c>
      <c r="L185" s="1">
        <f>economy!BH225</f>
        <v>2.6175878450484218</v>
      </c>
      <c r="M185" s="1">
        <f>economy!BI225</f>
        <v>6.8995185265906427E-7</v>
      </c>
      <c r="N185" s="1">
        <f>economy!BJ225</f>
        <v>2.7757716091564703E-5</v>
      </c>
      <c r="O185" s="1">
        <f>economy!BK225</f>
        <v>-4.0510934725519442E-5</v>
      </c>
      <c r="P185" s="1">
        <f>economy!BL225</f>
        <v>0.2261273548082203</v>
      </c>
      <c r="Q185" s="1">
        <f>economy!BM225</f>
        <v>3.8003112101759395</v>
      </c>
      <c r="R185" s="1">
        <f>economy!BN225</f>
        <v>-1.9573265713291403</v>
      </c>
      <c r="S185" s="1">
        <f>economy!BO225</f>
        <v>743673.14820959768</v>
      </c>
      <c r="T185" s="1">
        <f>economy!BP225</f>
        <v>45.803342668575745</v>
      </c>
      <c r="U185" s="1">
        <f>economy!BQ225</f>
        <v>0</v>
      </c>
      <c r="V185" s="2">
        <v>0.05</v>
      </c>
      <c r="W185" s="2">
        <v>0.05</v>
      </c>
      <c r="X185" s="2">
        <v>0.05</v>
      </c>
      <c r="Y185" s="2">
        <v>5.000000000000001E-2</v>
      </c>
      <c r="Z185" s="2">
        <v>1.2521725428350568E-3</v>
      </c>
      <c r="AA185" s="2">
        <v>1.0808366011951785E-2</v>
      </c>
      <c r="AB185" s="2">
        <v>7.2326208126017352E-2</v>
      </c>
      <c r="AC185" s="2">
        <v>404.10139973745294</v>
      </c>
      <c r="AD185" s="2">
        <v>1171.3683014267069</v>
      </c>
      <c r="AE185" s="2">
        <v>-1575.4697011641601</v>
      </c>
      <c r="AF185" s="2">
        <v>9.901192689903537</v>
      </c>
      <c r="AG185" s="2">
        <v>1.2364931820647567E-5</v>
      </c>
      <c r="AH185" s="1">
        <v>9.6401582534686424E-5</v>
      </c>
      <c r="AI185" s="1">
        <v>2.0015404307137581E-4</v>
      </c>
      <c r="AJ185" s="1">
        <v>4.0524732414130087</v>
      </c>
      <c r="AK185" s="1">
        <v>13.197198040623439</v>
      </c>
      <c r="AL185" s="12">
        <v>9.6676578931382107</v>
      </c>
      <c r="AM185" s="2">
        <v>395.36055739914826</v>
      </c>
      <c r="AN185" s="2">
        <v>45.803374344257477</v>
      </c>
      <c r="AO185" s="2">
        <v>6.8448166622064743</v>
      </c>
      <c r="AP185" s="2">
        <v>0.1</v>
      </c>
      <c r="AQ185" s="2">
        <v>0.1</v>
      </c>
      <c r="AR185" s="2">
        <v>0.1</v>
      </c>
      <c r="AS185" s="2">
        <v>0.1</v>
      </c>
      <c r="AT185" s="2">
        <v>2.5046518233894756E-3</v>
      </c>
      <c r="AU185" s="2">
        <v>2.1619293161613203E-2</v>
      </c>
      <c r="AV185" s="2">
        <v>0.14467078191230498</v>
      </c>
      <c r="AW185" s="2">
        <v>765.62476259249547</v>
      </c>
      <c r="AX185" s="2">
        <v>2218.5110423401911</v>
      </c>
      <c r="AY185" s="2">
        <v>-2984.1358049326859</v>
      </c>
      <c r="AZ185" s="2">
        <v>20.90509625656868</v>
      </c>
      <c r="BA185" s="2">
        <v>4.9465708392148694E-5</v>
      </c>
      <c r="BB185" s="2">
        <v>3.8564647955148653E-4</v>
      </c>
      <c r="BC185" s="2">
        <v>8.0045212433432875E-4</v>
      </c>
      <c r="BD185" s="2">
        <v>16.211049182518042</v>
      </c>
      <c r="BE185" s="2">
        <v>52.774299265594188</v>
      </c>
      <c r="BF185" s="2">
        <v>38.634183468734683</v>
      </c>
      <c r="BG185" s="2">
        <v>834.65079103403684</v>
      </c>
      <c r="BH185" s="2">
        <v>96.696483554269776</v>
      </c>
      <c r="BI185" s="2">
        <v>14.450116312525852</v>
      </c>
      <c r="BJ185" s="2">
        <v>0.99</v>
      </c>
      <c r="BK185" s="2">
        <v>2.5000000000000001E-2</v>
      </c>
      <c r="BL185" s="2">
        <v>0</v>
      </c>
      <c r="BM185" s="2">
        <v>5253.2521610694503</v>
      </c>
      <c r="BN185" s="2">
        <v>1.8755858385316955E-6</v>
      </c>
      <c r="BO185" s="2">
        <v>1.5784758046880711E-3</v>
      </c>
      <c r="BP185" s="2">
        <v>1.08334813551409E-2</v>
      </c>
      <c r="BQ185" s="2">
        <v>86.387861334589218</v>
      </c>
      <c r="BR185" s="2">
        <v>718.53367545168669</v>
      </c>
      <c r="BS185" s="2">
        <v>-804.92153678627574</v>
      </c>
      <c r="BT185" s="2">
        <v>1.4089117258608794</v>
      </c>
      <c r="BU185" s="2">
        <v>3.7136564424705193E-7</v>
      </c>
      <c r="BV185" s="2">
        <v>7.6432204368417906E-6</v>
      </c>
      <c r="BW185" s="2">
        <v>-1.1736431827218556E-5</v>
      </c>
      <c r="BX185" s="2">
        <v>0.12171298610097742</v>
      </c>
      <c r="BY185" s="2">
        <v>1.0464638173591441</v>
      </c>
      <c r="BZ185" s="2">
        <v>-0.56703169578807167</v>
      </c>
      <c r="CA185" s="2">
        <v>743673.03268519521</v>
      </c>
      <c r="CB185" s="2">
        <v>22.314433355209083</v>
      </c>
      <c r="CC185" s="2">
        <v>0</v>
      </c>
      <c r="CD185" s="2">
        <v>0.99</v>
      </c>
      <c r="CE185" s="2">
        <v>0.05</v>
      </c>
      <c r="CF185" s="2">
        <v>0</v>
      </c>
      <c r="CG185" s="2">
        <v>10428.041694484751</v>
      </c>
      <c r="CH185" s="2">
        <v>3.4846486546239111E-6</v>
      </c>
      <c r="CI185" s="2">
        <v>2.8574504406197422E-3</v>
      </c>
      <c r="CJ185" s="2">
        <v>2.0127524523168343E-2</v>
      </c>
      <c r="CK185" s="2">
        <v>86.387722755350353</v>
      </c>
      <c r="CL185" s="2">
        <v>1409.1329043119244</v>
      </c>
      <c r="CM185" s="2">
        <v>-1495.5206270672745</v>
      </c>
      <c r="CN185" s="2">
        <v>2.6176153117699035</v>
      </c>
      <c r="CO185" s="2">
        <v>6.8995921933790976E-7</v>
      </c>
      <c r="CP185" s="2">
        <v>2.7758002104137635E-5</v>
      </c>
      <c r="CQ185" s="2">
        <v>-4.0511724343074296E-5</v>
      </c>
      <c r="CR185" s="2">
        <v>0.22613022380594794</v>
      </c>
      <c r="CS185" s="2">
        <v>3.8003554128678814</v>
      </c>
      <c r="CT185" s="2">
        <v>-1.9573488462395123</v>
      </c>
      <c r="CU185" s="2">
        <v>743673.0113991627</v>
      </c>
      <c r="CV185" s="2">
        <v>45.803337033593117</v>
      </c>
      <c r="CW185" s="2">
        <v>0</v>
      </c>
    </row>
    <row r="186" spans="1:101" x14ac:dyDescent="0.3">
      <c r="A186" s="2">
        <f t="shared" si="2"/>
        <v>2180</v>
      </c>
      <c r="B186" s="17">
        <f>economy!AX226</f>
        <v>0.99</v>
      </c>
      <c r="C186" s="17">
        <f>economy!AY226</f>
        <v>0.05</v>
      </c>
      <c r="D186" s="17">
        <f>economy!AZ226</f>
        <v>0</v>
      </c>
      <c r="E186" s="17">
        <f>economy!BA226</f>
        <v>5225.6653996394571</v>
      </c>
      <c r="F186" s="17">
        <f>economy!BB226</f>
        <v>3.3980758187015231E-6</v>
      </c>
      <c r="G186" s="17">
        <f>economy!BC226</f>
        <v>2.7945682156107353E-3</v>
      </c>
      <c r="H186" s="17">
        <f>economy!BD226</f>
        <v>1.9920417232382748E-2</v>
      </c>
      <c r="I186" s="1">
        <f>economy!BE226</f>
        <v>85.526531442258303</v>
      </c>
      <c r="J186" s="1">
        <f>economy!BF226</f>
        <v>1402.7492278192842</v>
      </c>
      <c r="K186" s="1">
        <f>economy!BG226</f>
        <v>-1488.2757592615426</v>
      </c>
      <c r="L186" s="1">
        <f>economy!BH226</f>
        <v>2.5906506457171359</v>
      </c>
      <c r="M186" s="1">
        <f>economy!BI226</f>
        <v>6.7281785741097469E-7</v>
      </c>
      <c r="N186" s="1">
        <f>economy!BJ226</f>
        <v>2.7164721004937187E-5</v>
      </c>
      <c r="O186" s="1">
        <f>economy!BK226</f>
        <v>-3.9682302271221146E-5</v>
      </c>
      <c r="P186" s="1">
        <f>economy!BL226</f>
        <v>0.22156974416546066</v>
      </c>
      <c r="Q186" s="1">
        <f>economy!BM226</f>
        <v>3.7416008314596922</v>
      </c>
      <c r="R186" s="1">
        <f>economy!BN226</f>
        <v>-1.9278012783680376</v>
      </c>
      <c r="S186" s="1">
        <f>economy!BO226</f>
        <v>754763.65922877134</v>
      </c>
      <c r="T186" s="1">
        <f>economy!BP226</f>
        <v>46.351537086221491</v>
      </c>
      <c r="U186" s="1">
        <f>economy!BQ226</f>
        <v>0</v>
      </c>
      <c r="V186" s="2">
        <v>0.05</v>
      </c>
      <c r="W186" s="2">
        <v>0.05</v>
      </c>
      <c r="X186" s="2">
        <v>0.05</v>
      </c>
      <c r="Y186" s="2">
        <v>0.05</v>
      </c>
      <c r="Z186" s="2">
        <v>1.2302369750038203E-3</v>
      </c>
      <c r="AA186" s="2">
        <v>1.0649925180583792E-2</v>
      </c>
      <c r="AB186" s="2">
        <v>7.211970195643512E-2</v>
      </c>
      <c r="AC186" s="2">
        <v>400.25385054754736</v>
      </c>
      <c r="AD186" s="2">
        <v>1169.2187292247363</v>
      </c>
      <c r="AE186" s="2">
        <v>-1569.4725797722842</v>
      </c>
      <c r="AF186" s="2">
        <v>9.8728149559406919</v>
      </c>
      <c r="AG186" s="2">
        <v>1.2151021448571551E-5</v>
      </c>
      <c r="AH186" s="1">
        <v>9.5157161170634683E-5</v>
      </c>
      <c r="AI186" s="1">
        <v>2.0107187853584811E-4</v>
      </c>
      <c r="AJ186" s="1">
        <v>4.0014729612227384</v>
      </c>
      <c r="AK186" s="1">
        <v>13.10557629695705</v>
      </c>
      <c r="AL186" s="12">
        <v>9.7652389626396534</v>
      </c>
      <c r="AM186" s="2">
        <v>401.25663415010081</v>
      </c>
      <c r="AN186" s="2">
        <v>46.351569558160492</v>
      </c>
      <c r="AO186" s="2">
        <v>6.8447419277359884</v>
      </c>
      <c r="AP186" s="2">
        <v>0.1</v>
      </c>
      <c r="AQ186" s="2">
        <v>0.1</v>
      </c>
      <c r="AR186" s="2">
        <v>0.1</v>
      </c>
      <c r="AS186" s="2">
        <v>0.10000000000000002</v>
      </c>
      <c r="AT186" s="2">
        <v>2.4607788086367238E-3</v>
      </c>
      <c r="AU186" s="2">
        <v>2.1302404955382808E-2</v>
      </c>
      <c r="AV186" s="2">
        <v>0.14425791367582028</v>
      </c>
      <c r="AW186" s="2">
        <v>758.33573498224962</v>
      </c>
      <c r="AX186" s="2">
        <v>2214.4511266554496</v>
      </c>
      <c r="AY186" s="2">
        <v>-2972.7868616376973</v>
      </c>
      <c r="AZ186" s="2">
        <v>20.845209610467808</v>
      </c>
      <c r="BA186" s="2">
        <v>4.8610032938230923E-5</v>
      </c>
      <c r="BB186" s="2">
        <v>3.8066885341934444E-4</v>
      </c>
      <c r="BC186" s="2">
        <v>8.0412370770636412E-4</v>
      </c>
      <c r="BD186" s="2">
        <v>16.007070074946782</v>
      </c>
      <c r="BE186" s="2">
        <v>52.408245111769467</v>
      </c>
      <c r="BF186" s="2">
        <v>39.024048793690866</v>
      </c>
      <c r="BG186" s="2">
        <v>847.0980625038826</v>
      </c>
      <c r="BH186" s="2">
        <v>97.853785307937869</v>
      </c>
      <c r="BI186" s="2">
        <v>14.449959159475744</v>
      </c>
      <c r="BJ186" s="2">
        <v>0.99</v>
      </c>
      <c r="BK186" s="2">
        <v>2.5000000000000001E-2</v>
      </c>
      <c r="BL186" s="2">
        <v>0</v>
      </c>
      <c r="BM186" s="2">
        <v>5264.6386664145439</v>
      </c>
      <c r="BN186" s="2">
        <v>1.8287665432714279E-6</v>
      </c>
      <c r="BO186" s="2">
        <v>1.5435516345486452E-3</v>
      </c>
      <c r="BP186" s="2">
        <v>1.0720696214054143E-2</v>
      </c>
      <c r="BQ186" s="2">
        <v>85.526839598025148</v>
      </c>
      <c r="BR186" s="2">
        <v>715.3914197358273</v>
      </c>
      <c r="BS186" s="2">
        <v>-800.91825933385246</v>
      </c>
      <c r="BT186" s="2">
        <v>1.3942286169600542</v>
      </c>
      <c r="BU186" s="2">
        <v>3.6209544112903575E-7</v>
      </c>
      <c r="BV186" s="2">
        <v>7.4795030078914468E-6</v>
      </c>
      <c r="BW186" s="2">
        <v>-1.1493332731403483E-5</v>
      </c>
      <c r="BX186" s="2">
        <v>0.11924407742197186</v>
      </c>
      <c r="BY186" s="2">
        <v>1.0302367756733257</v>
      </c>
      <c r="BZ186" s="2">
        <v>-0.55833157850454551</v>
      </c>
      <c r="CA186" s="2">
        <v>754763.55135046318</v>
      </c>
      <c r="CB186" s="2">
        <v>22.581502713508918</v>
      </c>
      <c r="CC186" s="2">
        <v>0</v>
      </c>
      <c r="CD186" s="2">
        <v>0.99</v>
      </c>
      <c r="CE186" s="2">
        <v>0.05</v>
      </c>
      <c r="CF186" s="2">
        <v>0</v>
      </c>
      <c r="CG186" s="2">
        <v>10451.274162784892</v>
      </c>
      <c r="CH186" s="2">
        <v>3.3981090766762978E-6</v>
      </c>
      <c r="CI186" s="2">
        <v>2.7945954105501824E-3</v>
      </c>
      <c r="CJ186" s="2">
        <v>1.992059521714902E-2</v>
      </c>
      <c r="CK186" s="2">
        <v>85.526703383456677</v>
      </c>
      <c r="CL186" s="2">
        <v>1402.7502817445459</v>
      </c>
      <c r="CM186" s="2">
        <v>-1488.2769851280027</v>
      </c>
      <c r="CN186" s="2">
        <v>2.5906755647399002</v>
      </c>
      <c r="CO186" s="2">
        <v>6.7282444246737719E-7</v>
      </c>
      <c r="CP186" s="2">
        <v>2.7164977754635018E-5</v>
      </c>
      <c r="CQ186" s="2">
        <v>-3.9683011380550059E-5</v>
      </c>
      <c r="CR186" s="2">
        <v>0.22157232085504966</v>
      </c>
      <c r="CS186" s="2">
        <v>3.741640741232692</v>
      </c>
      <c r="CT186" s="2">
        <v>-1.9278214094679427</v>
      </c>
      <c r="CU186" s="2">
        <v>754763.53207623062</v>
      </c>
      <c r="CV186" s="2">
        <v>46.351531870401672</v>
      </c>
      <c r="CW186" s="2">
        <v>0</v>
      </c>
    </row>
    <row r="187" spans="1:101" x14ac:dyDescent="0.3">
      <c r="A187" s="2">
        <f t="shared" si="2"/>
        <v>2181</v>
      </c>
      <c r="B187" s="17">
        <f>economy!AX227</f>
        <v>0.99</v>
      </c>
      <c r="C187" s="17">
        <f>economy!AY227</f>
        <v>0.05</v>
      </c>
      <c r="D187" s="17">
        <f>economy!AZ227</f>
        <v>0</v>
      </c>
      <c r="E187" s="17">
        <f>economy!BA227</f>
        <v>5237.1462234448927</v>
      </c>
      <c r="F187" s="17">
        <f>economy!BB227</f>
        <v>3.3135872568378823E-6</v>
      </c>
      <c r="G187" s="17">
        <f>economy!BC227</f>
        <v>2.7330144090962792E-3</v>
      </c>
      <c r="H187" s="17">
        <f>economy!BD227</f>
        <v>1.971502540053776E-2</v>
      </c>
      <c r="I187" s="1">
        <f>economy!BE227</f>
        <v>84.670027221198595</v>
      </c>
      <c r="J187" s="1">
        <f>economy!BF227</f>
        <v>1396.2700327501259</v>
      </c>
      <c r="K187" s="1">
        <f>economy!BG227</f>
        <v>-1480.9400599713244</v>
      </c>
      <c r="L187" s="1">
        <f>economy!BH227</f>
        <v>2.5639130220347992</v>
      </c>
      <c r="M187" s="1">
        <f>economy!BI227</f>
        <v>6.5608917886785003E-7</v>
      </c>
      <c r="N187" s="1">
        <f>economy!BJ227</f>
        <v>2.658320731493001E-5</v>
      </c>
      <c r="O187" s="1">
        <f>economy!BK227</f>
        <v>-3.8868222654384907E-5</v>
      </c>
      <c r="P187" s="1">
        <f>economy!BL227</f>
        <v>0.21708694867036629</v>
      </c>
      <c r="Q187" s="1">
        <f>economy!BM227</f>
        <v>3.6834116721616756</v>
      </c>
      <c r="R187" s="1">
        <f>economy!BN227</f>
        <v>-1.8985007523067376</v>
      </c>
      <c r="S187" s="1">
        <f>economy!BO227</f>
        <v>766019.9340085272</v>
      </c>
      <c r="T187" s="1">
        <f>economy!BP227</f>
        <v>46.906320974769471</v>
      </c>
      <c r="U187" s="1">
        <f>economy!BQ227</f>
        <v>0</v>
      </c>
      <c r="V187" s="2">
        <v>0.05</v>
      </c>
      <c r="W187" s="2">
        <v>0.05</v>
      </c>
      <c r="X187" s="2">
        <v>0.05</v>
      </c>
      <c r="Y187" s="2">
        <v>0.05</v>
      </c>
      <c r="Z187" s="2">
        <v>1.2086896548390679E-3</v>
      </c>
      <c r="AA187" s="2">
        <v>1.0493840199038203E-2</v>
      </c>
      <c r="AB187" s="2">
        <v>7.1914016893607963E-2</v>
      </c>
      <c r="AC187" s="2">
        <v>396.42058492035977</v>
      </c>
      <c r="AD187" s="2">
        <v>1166.9137795253023</v>
      </c>
      <c r="AE187" s="2">
        <v>-1563.3343644456638</v>
      </c>
      <c r="AF187" s="2">
        <v>9.8445557068402838</v>
      </c>
      <c r="AG187" s="2">
        <v>1.1940803480219184E-5</v>
      </c>
      <c r="AH187" s="1">
        <v>9.3926333778087019E-5</v>
      </c>
      <c r="AI187" s="1">
        <v>2.0197758635866648E-4</v>
      </c>
      <c r="AJ187" s="1">
        <v>3.9509231959625253</v>
      </c>
      <c r="AK187" s="1">
        <v>13.013466599277153</v>
      </c>
      <c r="AL187" s="12">
        <v>9.8624686968754975</v>
      </c>
      <c r="AM187" s="2">
        <v>407.24083586828766</v>
      </c>
      <c r="AN187" s="2">
        <v>46.906354204548364</v>
      </c>
      <c r="AO187" s="2">
        <v>6.8446709918906743</v>
      </c>
      <c r="AP187" s="2">
        <v>0.1</v>
      </c>
      <c r="AQ187" s="2">
        <v>0.1</v>
      </c>
      <c r="AR187" s="2">
        <v>0.1</v>
      </c>
      <c r="AS187" s="2">
        <v>9.9999999999999992E-2</v>
      </c>
      <c r="AT187" s="2">
        <v>2.4176821508700304E-3</v>
      </c>
      <c r="AU187" s="2">
        <v>2.0990227139915461E-2</v>
      </c>
      <c r="AV187" s="2">
        <v>0.14384668011472271</v>
      </c>
      <c r="AW187" s="2">
        <v>751.07374654838065</v>
      </c>
      <c r="AX187" s="2">
        <v>2210.0968077539815</v>
      </c>
      <c r="AY187" s="2">
        <v>-2961.1705543023613</v>
      </c>
      <c r="AZ187" s="2">
        <v>20.785572012023472</v>
      </c>
      <c r="BA187" s="2">
        <v>4.7769124319137073E-5</v>
      </c>
      <c r="BB187" s="2">
        <v>3.7574557925978481E-4</v>
      </c>
      <c r="BC187" s="2">
        <v>8.0774686429171852E-4</v>
      </c>
      <c r="BD187" s="2">
        <v>15.804891287229054</v>
      </c>
      <c r="BE187" s="2">
        <v>52.040230379431485</v>
      </c>
      <c r="BF187" s="2">
        <v>39.41251315733674</v>
      </c>
      <c r="BG187" s="2">
        <v>859.73137554676271</v>
      </c>
      <c r="BH187" s="2">
        <v>99.024998031094157</v>
      </c>
      <c r="BI187" s="2">
        <v>14.44981003068424</v>
      </c>
      <c r="BJ187" s="2">
        <v>0.99</v>
      </c>
      <c r="BK187" s="2">
        <v>2.5000000000000001E-2</v>
      </c>
      <c r="BL187" s="2">
        <v>0</v>
      </c>
      <c r="BM187" s="2">
        <v>5275.8910246792702</v>
      </c>
      <c r="BN187" s="2">
        <v>1.7830612325904388E-6</v>
      </c>
      <c r="BO187" s="2">
        <v>1.5093536441745721E-3</v>
      </c>
      <c r="BP187" s="2">
        <v>1.0608758785687492E-2</v>
      </c>
      <c r="BQ187" s="2">
        <v>84.670316872043102</v>
      </c>
      <c r="BR187" s="2">
        <v>712.19609942251577</v>
      </c>
      <c r="BS187" s="2">
        <v>-796.86641629455914</v>
      </c>
      <c r="BT187" s="2">
        <v>1.3796568364044468</v>
      </c>
      <c r="BU187" s="2">
        <v>3.5304580612217104E-7</v>
      </c>
      <c r="BV187" s="2">
        <v>7.318953378554554E-6</v>
      </c>
      <c r="BW187" s="2">
        <v>-1.1254576297290158E-5</v>
      </c>
      <c r="BX187" s="2">
        <v>0.11681608671022845</v>
      </c>
      <c r="BY187" s="2">
        <v>1.0141534647818458</v>
      </c>
      <c r="BZ187" s="2">
        <v>-0.54970109947095036</v>
      </c>
      <c r="CA187" s="2">
        <v>766019.83323706442</v>
      </c>
      <c r="CB187" s="2">
        <v>22.851782313066646</v>
      </c>
      <c r="CC187" s="2">
        <v>0</v>
      </c>
      <c r="CD187" s="2">
        <v>0.99</v>
      </c>
      <c r="CE187" s="2">
        <v>0.05</v>
      </c>
      <c r="CF187" s="2">
        <v>0</v>
      </c>
      <c r="CG187" s="2">
        <v>10474.240261739827</v>
      </c>
      <c r="CH187" s="2">
        <v>3.313616985786961E-6</v>
      </c>
      <c r="CI187" s="2">
        <v>2.7330387889032285E-3</v>
      </c>
      <c r="CJ187" s="2">
        <v>1.9715186896549393E-2</v>
      </c>
      <c r="CK187" s="2">
        <v>84.67018317668763</v>
      </c>
      <c r="CL187" s="2">
        <v>1396.2710088954059</v>
      </c>
      <c r="CM187" s="2">
        <v>-1480.9411920720936</v>
      </c>
      <c r="CN187" s="2">
        <v>2.5639356294672138</v>
      </c>
      <c r="CO187" s="2">
        <v>6.5609506518006549E-7</v>
      </c>
      <c r="CP187" s="2">
        <v>2.6583437786867328E-5</v>
      </c>
      <c r="CQ187" s="2">
        <v>-3.8868859436587301E-5</v>
      </c>
      <c r="CR187" s="2">
        <v>0.2170892627092513</v>
      </c>
      <c r="CS187" s="2">
        <v>3.6834477025930328</v>
      </c>
      <c r="CT187" s="2">
        <v>-1.8985189437496452</v>
      </c>
      <c r="CU187" s="2">
        <v>766019.81582663639</v>
      </c>
      <c r="CV187" s="2">
        <v>46.906316146653083</v>
      </c>
      <c r="CW187" s="2">
        <v>0</v>
      </c>
    </row>
    <row r="188" spans="1:101" x14ac:dyDescent="0.3">
      <c r="A188" s="2">
        <f t="shared" si="2"/>
        <v>2182</v>
      </c>
      <c r="B188" s="17">
        <f>economy!AX228</f>
        <v>0.99</v>
      </c>
      <c r="C188" s="17">
        <f>economy!AY228</f>
        <v>0.05</v>
      </c>
      <c r="D188" s="17">
        <f>economy!AZ228</f>
        <v>0</v>
      </c>
      <c r="E188" s="17">
        <f>economy!BA228</f>
        <v>5248.4955507900031</v>
      </c>
      <c r="F188" s="17">
        <f>economy!BB228</f>
        <v>3.2311018565222583E-6</v>
      </c>
      <c r="G188" s="17">
        <f>economy!BC228</f>
        <v>2.67273539446434E-3</v>
      </c>
      <c r="H188" s="17">
        <f>economy!BD228</f>
        <v>1.9511161031249787E-2</v>
      </c>
      <c r="I188" s="1">
        <f>economy!BE228</f>
        <v>83.818098102949023</v>
      </c>
      <c r="J188" s="1">
        <f>economy!BF228</f>
        <v>1389.6974729352876</v>
      </c>
      <c r="K188" s="1">
        <f>economy!BG228</f>
        <v>-1473.5155710382364</v>
      </c>
      <c r="L188" s="1">
        <f>economy!BH228</f>
        <v>2.5373759711909676</v>
      </c>
      <c r="M188" s="1">
        <f>economy!BI228</f>
        <v>6.3975712358948644E-7</v>
      </c>
      <c r="N188" s="1">
        <f>economy!BJ228</f>
        <v>2.6013002495761156E-5</v>
      </c>
      <c r="O188" s="1">
        <f>economy!BK228</f>
        <v>-3.8068540478736028E-5</v>
      </c>
      <c r="P188" s="1">
        <f>economy!BL228</f>
        <v>0.21267837514129662</v>
      </c>
      <c r="Q188" s="1">
        <f>economy!BM228</f>
        <v>3.6257529457416844</v>
      </c>
      <c r="R188" s="1">
        <f>economy!BN228</f>
        <v>-1.869431501564079</v>
      </c>
      <c r="S188" s="1">
        <f>economy!BO228</f>
        <v>777444.4517768342</v>
      </c>
      <c r="T188" s="1">
        <f>economy!BP228</f>
        <v>47.467773585935163</v>
      </c>
      <c r="U188" s="1">
        <f>economy!BQ228</f>
        <v>0</v>
      </c>
      <c r="V188" s="2">
        <v>0.05</v>
      </c>
      <c r="W188" s="2">
        <v>0.05</v>
      </c>
      <c r="X188" s="2">
        <v>0.05</v>
      </c>
      <c r="Y188" s="2">
        <v>5.000000000000001E-2</v>
      </c>
      <c r="Z188" s="2">
        <v>1.1875242213766853E-3</v>
      </c>
      <c r="AA188" s="2">
        <v>1.0340080619697036E-2</v>
      </c>
      <c r="AB188" s="2">
        <v>7.1709184355122885E-2</v>
      </c>
      <c r="AC188" s="2">
        <v>392.60214034087625</v>
      </c>
      <c r="AD188" s="2">
        <v>1164.456956901812</v>
      </c>
      <c r="AE188" s="2">
        <v>-1557.0590972426867</v>
      </c>
      <c r="AF188" s="2">
        <v>9.8164191355775579</v>
      </c>
      <c r="AG188" s="2">
        <v>1.1734220836131225E-5</v>
      </c>
      <c r="AH188" s="1">
        <v>9.2709079474786964E-5</v>
      </c>
      <c r="AI188" s="1">
        <v>2.0287113146352868E-4</v>
      </c>
      <c r="AJ188" s="1">
        <v>3.9008271413448945</v>
      </c>
      <c r="AK188" s="1">
        <v>12.920908604758488</v>
      </c>
      <c r="AL188" s="12">
        <v>9.9593307584787567</v>
      </c>
      <c r="AM188" s="2">
        <v>413.31448061739229</v>
      </c>
      <c r="AN188" s="2">
        <v>47.467807537583688</v>
      </c>
      <c r="AO188" s="2">
        <v>6.8446038145992913</v>
      </c>
      <c r="AP188" s="2">
        <v>0.1</v>
      </c>
      <c r="AQ188" s="2">
        <v>0.1</v>
      </c>
      <c r="AR188" s="2">
        <v>0.1</v>
      </c>
      <c r="AS188" s="2">
        <v>0.1</v>
      </c>
      <c r="AT188" s="2">
        <v>2.3753491355020867E-3</v>
      </c>
      <c r="AU188" s="2">
        <v>2.0682698872970591E-2</v>
      </c>
      <c r="AV188" s="2">
        <v>0.14343714413041372</v>
      </c>
      <c r="AW188" s="2">
        <v>743.83981609862076</v>
      </c>
      <c r="AX188" s="2">
        <v>2205.4547174585409</v>
      </c>
      <c r="AY188" s="2">
        <v>-2949.2945335571635</v>
      </c>
      <c r="AZ188" s="2">
        <v>20.726192321727346</v>
      </c>
      <c r="BA188" s="2">
        <v>4.6942754358488692E-5</v>
      </c>
      <c r="BB188" s="2">
        <v>3.7087657419241401E-4</v>
      </c>
      <c r="BC188" s="2">
        <v>8.1132145097936631E-4</v>
      </c>
      <c r="BD188" s="2">
        <v>15.604525653029439</v>
      </c>
      <c r="BE188" s="2">
        <v>51.670413694811785</v>
      </c>
      <c r="BF188" s="2">
        <v>39.799511265015362</v>
      </c>
      <c r="BG188" s="2">
        <v>872.55351274272255</v>
      </c>
      <c r="BH188" s="2">
        <v>100.21028903927812</v>
      </c>
      <c r="BI188" s="2">
        <v>14.449668840926588</v>
      </c>
      <c r="BJ188" s="2">
        <v>0.99</v>
      </c>
      <c r="BK188" s="2">
        <v>2.5000000000000001E-2</v>
      </c>
      <c r="BL188" s="2">
        <v>0</v>
      </c>
      <c r="BM188" s="2">
        <v>5287.0108031916043</v>
      </c>
      <c r="BN188" s="2">
        <v>1.7384458415095995E-6</v>
      </c>
      <c r="BO188" s="2">
        <v>1.4758686847245463E-3</v>
      </c>
      <c r="BP188" s="2">
        <v>1.0497673149858121E-2</v>
      </c>
      <c r="BQ188" s="2">
        <v>83.818370606638894</v>
      </c>
      <c r="BR188" s="2">
        <v>708.94947525397583</v>
      </c>
      <c r="BS188" s="2">
        <v>-792.76784586061478</v>
      </c>
      <c r="BT188" s="2">
        <v>1.3651968792879641</v>
      </c>
      <c r="BU188" s="2">
        <v>3.4421197439950637E-7</v>
      </c>
      <c r="BV188" s="2">
        <v>7.1615245861676769E-6</v>
      </c>
      <c r="BW188" s="2">
        <v>-1.1020114156125214E-5</v>
      </c>
      <c r="BX188" s="2">
        <v>0.11442867844799091</v>
      </c>
      <c r="BY188" s="2">
        <v>0.99821651524901012</v>
      </c>
      <c r="BZ188" s="2">
        <v>-0.54114209458437645</v>
      </c>
      <c r="CA188" s="2">
        <v>777444.35761165537</v>
      </c>
      <c r="CB188" s="2">
        <v>23.125310764737211</v>
      </c>
      <c r="CC188" s="2">
        <v>0</v>
      </c>
      <c r="CD188" s="2">
        <v>0.99</v>
      </c>
      <c r="CE188" s="2">
        <v>0.05</v>
      </c>
      <c r="CF188" s="2">
        <v>0</v>
      </c>
      <c r="CG188" s="2">
        <v>10496.943018789745</v>
      </c>
      <c r="CH188" s="2">
        <v>3.2311284306869466E-6</v>
      </c>
      <c r="CI188" s="2">
        <v>2.6727572503644184E-3</v>
      </c>
      <c r="CJ188" s="2">
        <v>1.9511307564357556E-2</v>
      </c>
      <c r="CK188" s="2">
        <v>83.81823955800246</v>
      </c>
      <c r="CL188" s="2">
        <v>1389.6983764664758</v>
      </c>
      <c r="CM188" s="2">
        <v>-1473.5166160244787</v>
      </c>
      <c r="CN188" s="2">
        <v>2.5373964812921646</v>
      </c>
      <c r="CO188" s="2">
        <v>6.3976238525692196E-7</v>
      </c>
      <c r="CP188" s="2">
        <v>2.6013209371706628E-5</v>
      </c>
      <c r="CQ188" s="2">
        <v>-3.8069112287095628E-5</v>
      </c>
      <c r="CR188" s="2">
        <v>0.21268045319277129</v>
      </c>
      <c r="CS188" s="2">
        <v>3.6257854709487285</v>
      </c>
      <c r="CT188" s="2">
        <v>-1.8694479383130245</v>
      </c>
      <c r="CU188" s="2">
        <v>777444.3419276838</v>
      </c>
      <c r="CV188" s="2">
        <v>47.467769116447123</v>
      </c>
      <c r="CW188" s="2">
        <v>0</v>
      </c>
    </row>
    <row r="189" spans="1:101" x14ac:dyDescent="0.3">
      <c r="A189" s="2">
        <f t="shared" si="2"/>
        <v>2183</v>
      </c>
      <c r="B189" s="17">
        <f>economy!AX229</f>
        <v>0.99</v>
      </c>
      <c r="C189" s="17">
        <f>economy!AY229</f>
        <v>0.05</v>
      </c>
      <c r="D189" s="17">
        <f>economy!AZ229</f>
        <v>0</v>
      </c>
      <c r="E189" s="17">
        <f>economy!BA229</f>
        <v>5259.7148740355833</v>
      </c>
      <c r="F189" s="17">
        <f>economy!BB229</f>
        <v>3.1505764514190981E-6</v>
      </c>
      <c r="G189" s="17">
        <f>economy!BC229</f>
        <v>2.6137081493154929E-3</v>
      </c>
      <c r="H189" s="17">
        <f>economy!BD229</f>
        <v>1.9308831523496647E-2</v>
      </c>
      <c r="I189" s="1">
        <f>economy!BE229</f>
        <v>82.970818591877574</v>
      </c>
      <c r="J189" s="1">
        <f>economy!BF229</f>
        <v>1383.0348014076703</v>
      </c>
      <c r="K189" s="1">
        <f>economy!BG229</f>
        <v>-1466.0056199995479</v>
      </c>
      <c r="L189" s="1">
        <f>economy!BH229</f>
        <v>2.5110403929028742</v>
      </c>
      <c r="M189" s="1">
        <f>economy!BI229</f>
        <v>6.238131447677838E-7</v>
      </c>
      <c r="N189" s="1">
        <f>economy!BJ229</f>
        <v>2.5453934464175112E-5</v>
      </c>
      <c r="O189" s="1">
        <f>economy!BK229</f>
        <v>-3.7283097480277778E-5</v>
      </c>
      <c r="P189" s="1">
        <f>economy!BL229</f>
        <v>0.20834340843302784</v>
      </c>
      <c r="Q189" s="1">
        <f>economy!BM229</f>
        <v>3.568633239896088</v>
      </c>
      <c r="R189" s="1">
        <f>economy!BN229</f>
        <v>-1.8405996640207427</v>
      </c>
      <c r="S189" s="1">
        <f>economy!BO229</f>
        <v>789039.72885791131</v>
      </c>
      <c r="T189" s="1">
        <f>economy!BP229</f>
        <v>48.035975125235268</v>
      </c>
      <c r="U189" s="1">
        <f>economy!BQ229</f>
        <v>0</v>
      </c>
      <c r="V189" s="2">
        <v>0.05</v>
      </c>
      <c r="W189" s="2">
        <v>0.05</v>
      </c>
      <c r="X189" s="2">
        <v>0.05</v>
      </c>
      <c r="Y189" s="2">
        <v>0.05</v>
      </c>
      <c r="Z189" s="2">
        <v>1.1667343843454426E-3</v>
      </c>
      <c r="AA189" s="2">
        <v>1.0188616118251816E-2</v>
      </c>
      <c r="AB189" s="2">
        <v>7.1505234518415339E-2</v>
      </c>
      <c r="AC189" s="2">
        <v>388.79903695178001</v>
      </c>
      <c r="AD189" s="2">
        <v>1161.8517530635404</v>
      </c>
      <c r="AE189" s="2">
        <v>-1550.6507900153208</v>
      </c>
      <c r="AF189" s="2">
        <v>9.7884092669738489</v>
      </c>
      <c r="AG189" s="2">
        <v>1.1531216931093037E-5</v>
      </c>
      <c r="AH189" s="1">
        <v>9.15053713420081E-5</v>
      </c>
      <c r="AI189" s="1">
        <v>2.0375248883079585E-4</v>
      </c>
      <c r="AJ189" s="1">
        <v>3.8511876660966253</v>
      </c>
      <c r="AK189" s="1">
        <v>12.82794105046016</v>
      </c>
      <c r="AL189" s="12">
        <v>10.055809389848497</v>
      </c>
      <c r="AM189" s="2">
        <v>419.47890618074615</v>
      </c>
      <c r="AN189" s="2">
        <v>48.036009765050245</v>
      </c>
      <c r="AO189" s="2">
        <v>6.8445403563098308</v>
      </c>
      <c r="AP189" s="2">
        <v>0.1</v>
      </c>
      <c r="AQ189" s="2">
        <v>0.1</v>
      </c>
      <c r="AR189" s="2">
        <v>0.1</v>
      </c>
      <c r="AS189" s="2">
        <v>0.1</v>
      </c>
      <c r="AT189" s="2">
        <v>2.3337671891963652E-3</v>
      </c>
      <c r="AU189" s="2">
        <v>2.0379759558481363E-2</v>
      </c>
      <c r="AV189" s="2">
        <v>0.14302936615027506</v>
      </c>
      <c r="AW189" s="2">
        <v>736.63492958058282</v>
      </c>
      <c r="AX189" s="2">
        <v>2200.5314635455488</v>
      </c>
      <c r="AY189" s="2">
        <v>-2937.1663931261323</v>
      </c>
      <c r="AZ189" s="2">
        <v>20.667079046028292</v>
      </c>
      <c r="BA189" s="2">
        <v>4.6130696854590363E-5</v>
      </c>
      <c r="BB189" s="2">
        <v>3.6606173120347601E-4</v>
      </c>
      <c r="BC189" s="2">
        <v>8.1484736487055678E-4</v>
      </c>
      <c r="BD189" s="2">
        <v>15.405984698082031</v>
      </c>
      <c r="BE189" s="2">
        <v>51.298950014309973</v>
      </c>
      <c r="BF189" s="2">
        <v>40.18498013438294</v>
      </c>
      <c r="BG189" s="2">
        <v>885.56729830215079</v>
      </c>
      <c r="BH189" s="2">
        <v>101.40982766122656</v>
      </c>
      <c r="BI189" s="2">
        <v>14.449535506096176</v>
      </c>
      <c r="BJ189" s="2">
        <v>0.99</v>
      </c>
      <c r="BK189" s="2">
        <v>2.5000000000000001E-2</v>
      </c>
      <c r="BL189" s="2">
        <v>0</v>
      </c>
      <c r="BM189" s="2">
        <v>5297.9995609792641</v>
      </c>
      <c r="BN189" s="2">
        <v>1.6948967165567152E-6</v>
      </c>
      <c r="BO189" s="2">
        <v>1.4430837633441493E-3</v>
      </c>
      <c r="BP189" s="2">
        <v>1.03874429780151E-2</v>
      </c>
      <c r="BQ189" s="2">
        <v>82.971075192406985</v>
      </c>
      <c r="BR189" s="2">
        <v>705.6532878622636</v>
      </c>
      <c r="BS189" s="2">
        <v>-788.62436305467065</v>
      </c>
      <c r="BT189" s="2">
        <v>1.3508491883668816</v>
      </c>
      <c r="BU189" s="2">
        <v>3.3558926261074159E-7</v>
      </c>
      <c r="BV189" s="2">
        <v>7.0071697419179947E-6</v>
      </c>
      <c r="BW189" s="2">
        <v>-1.0789897162151518E-5</v>
      </c>
      <c r="BX189" s="2">
        <v>0.11208150552438759</v>
      </c>
      <c r="BY189" s="2">
        <v>0.98242838043876113</v>
      </c>
      <c r="BZ189" s="2">
        <v>-0.53265629037937534</v>
      </c>
      <c r="CA189" s="2">
        <v>789039.64083434001</v>
      </c>
      <c r="CB189" s="2">
        <v>23.402127143965533</v>
      </c>
      <c r="CC189" s="2">
        <v>0</v>
      </c>
      <c r="CD189" s="2">
        <v>0.99</v>
      </c>
      <c r="CE189" s="2">
        <v>0.05</v>
      </c>
      <c r="CF189" s="2">
        <v>0</v>
      </c>
      <c r="CG189" s="2">
        <v>10519.38544593818</v>
      </c>
      <c r="CH189" s="2">
        <v>3.1506002053923014E-6</v>
      </c>
      <c r="CI189" s="2">
        <v>2.613727742438583E-3</v>
      </c>
      <c r="CJ189" s="2">
        <v>1.9308964478598391E-2</v>
      </c>
      <c r="CK189" s="2">
        <v>82.970946893865602</v>
      </c>
      <c r="CL189" s="2">
        <v>1383.0356372205981</v>
      </c>
      <c r="CM189" s="2">
        <v>-1466.006584114464</v>
      </c>
      <c r="CN189" s="2">
        <v>2.5110590001001785</v>
      </c>
      <c r="CO189" s="2">
        <v>6.2381784803951029E-7</v>
      </c>
      <c r="CP189" s="2">
        <v>2.5454120153226528E-5</v>
      </c>
      <c r="CQ189" s="2">
        <v>-3.7283610923577435E-5</v>
      </c>
      <c r="CR189" s="2">
        <v>0.20834527446675044</v>
      </c>
      <c r="CS189" s="2">
        <v>3.5686625982572919</v>
      </c>
      <c r="CT189" s="2">
        <v>-1.8406145136233718</v>
      </c>
      <c r="CU189" s="2">
        <v>789039.62674935313</v>
      </c>
      <c r="CV189" s="2">
        <v>48.035970987502019</v>
      </c>
      <c r="CW189" s="2">
        <v>0</v>
      </c>
    </row>
    <row r="190" spans="1:101" x14ac:dyDescent="0.3">
      <c r="A190" s="2">
        <f t="shared" si="2"/>
        <v>2184</v>
      </c>
      <c r="B190" s="17">
        <f>economy!AX230</f>
        <v>0.99</v>
      </c>
      <c r="C190" s="17">
        <f>economy!AY230</f>
        <v>0.05</v>
      </c>
      <c r="D190" s="17">
        <f>economy!AZ230</f>
        <v>0</v>
      </c>
      <c r="E190" s="17">
        <f>economy!BA230</f>
        <v>5270.8056785166445</v>
      </c>
      <c r="F190" s="17">
        <f>economy!BB230</f>
        <v>3.071968612599538E-6</v>
      </c>
      <c r="G190" s="17">
        <f>economy!BC230</f>
        <v>2.555909924257669E-3</v>
      </c>
      <c r="H190" s="17">
        <f>economy!BD230</f>
        <v>1.9108043539151957E-2</v>
      </c>
      <c r="I190" s="1">
        <f>economy!BE230</f>
        <v>82.128260173508366</v>
      </c>
      <c r="J190" s="1">
        <f>economy!BF230</f>
        <v>1376.2852323790751</v>
      </c>
      <c r="K190" s="1">
        <f>economy!BG230</f>
        <v>-1458.4134925525832</v>
      </c>
      <c r="L190" s="1">
        <f>economy!BH230</f>
        <v>2.4849070922965195</v>
      </c>
      <c r="M190" s="1">
        <f>economy!BI230</f>
        <v>6.0824884159559279E-7</v>
      </c>
      <c r="N190" s="1">
        <f>economy!BJ230</f>
        <v>2.4905831688484808E-5</v>
      </c>
      <c r="O190" s="1">
        <f>economy!BK230</f>
        <v>-3.651173278941269E-5</v>
      </c>
      <c r="P190" s="1">
        <f>economy!BL230</f>
        <v>0.20408141281578496</v>
      </c>
      <c r="Q190" s="1">
        <f>economy!BM230</f>
        <v>3.512060532598535</v>
      </c>
      <c r="R190" s="1">
        <f>economy!BN230</f>
        <v>-1.8120110155724254</v>
      </c>
      <c r="S190" s="1">
        <f>economy!BO230</f>
        <v>800808.31922687613</v>
      </c>
      <c r="T190" s="1">
        <f>economy!BP230</f>
        <v>48.611006763437267</v>
      </c>
      <c r="U190" s="1">
        <f>economy!BQ230</f>
        <v>0</v>
      </c>
      <c r="V190" s="2">
        <v>0.05</v>
      </c>
      <c r="W190" s="2">
        <v>0.05</v>
      </c>
      <c r="X190" s="2">
        <v>0.05</v>
      </c>
      <c r="Y190" s="2">
        <v>0.05</v>
      </c>
      <c r="Z190" s="2">
        <v>1.1463139250367149E-3</v>
      </c>
      <c r="AA190" s="2">
        <v>1.003941650645962E-2</v>
      </c>
      <c r="AB190" s="2">
        <v>7.1302196345140345E-2</v>
      </c>
      <c r="AC190" s="2">
        <v>385.01177778168204</v>
      </c>
      <c r="AD190" s="2">
        <v>1159.1016447978132</v>
      </c>
      <c r="AE190" s="2">
        <v>-1544.1134225794947</v>
      </c>
      <c r="AF190" s="2">
        <v>9.760529961030441</v>
      </c>
      <c r="AG190" s="2">
        <v>1.1331735688893842E-5</v>
      </c>
      <c r="AH190" s="1">
        <v>9.0315176685578825E-5</v>
      </c>
      <c r="AI190" s="1">
        <v>2.0462164308730898E-4</v>
      </c>
      <c r="AJ190" s="1">
        <v>3.8020073224220408</v>
      </c>
      <c r="AK190" s="1">
        <v>12.734601754597543</v>
      </c>
      <c r="AL190" s="12">
        <v>10.15188940802722</v>
      </c>
      <c r="AM190" s="2">
        <v>425.73547035633476</v>
      </c>
      <c r="AN190" s="2">
        <v>48.611042059816256</v>
      </c>
      <c r="AO190" s="2">
        <v>6.8444805779784925</v>
      </c>
      <c r="AP190" s="2">
        <v>0.1</v>
      </c>
      <c r="AQ190" s="2">
        <v>0.1</v>
      </c>
      <c r="AR190" s="2">
        <v>0.1</v>
      </c>
      <c r="AS190" s="2">
        <v>0.1</v>
      </c>
      <c r="AT190" s="2">
        <v>2.2929238815987702E-3</v>
      </c>
      <c r="AU190" s="2">
        <v>2.0081348871983228E-2</v>
      </c>
      <c r="AV190" s="2">
        <v>0.14262340417601629</v>
      </c>
      <c r="AW190" s="2">
        <v>729.46004051393368</v>
      </c>
      <c r="AX190" s="2">
        <v>2195.3336258435643</v>
      </c>
      <c r="AY190" s="2">
        <v>-2924.7936663574997</v>
      </c>
      <c r="AZ190" s="2">
        <v>20.608240344312708</v>
      </c>
      <c r="BA190" s="2">
        <v>4.5332727639294804E-5</v>
      </c>
      <c r="BB190" s="2">
        <v>3.613009201878344E-4</v>
      </c>
      <c r="BC190" s="2">
        <v>8.1832454164479634E-4</v>
      </c>
      <c r="BD190" s="2">
        <v>15.209278681952284</v>
      </c>
      <c r="BE190" s="2">
        <v>50.925990629055498</v>
      </c>
      <c r="BF190" s="2">
        <v>40.56885907518528</v>
      </c>
      <c r="BG190" s="2">
        <v>898.77559868857736</v>
      </c>
      <c r="BH190" s="2">
        <v>102.62378526307356</v>
      </c>
      <c r="BI190" s="2">
        <v>14.449409943181132</v>
      </c>
      <c r="BJ190" s="2">
        <v>0.99</v>
      </c>
      <c r="BK190" s="2">
        <v>2.5000000000000001E-2</v>
      </c>
      <c r="BL190" s="2">
        <v>0</v>
      </c>
      <c r="BM190" s="2">
        <v>5308.8588483787335</v>
      </c>
      <c r="BN190" s="2">
        <v>1.6523906136471863E-6</v>
      </c>
      <c r="BO190" s="2">
        <v>1.4109860449697724E-3</v>
      </c>
      <c r="BP190" s="2">
        <v>1.0278071544853556E-2</v>
      </c>
      <c r="BQ190" s="2">
        <v>82.128502011265695</v>
      </c>
      <c r="BR190" s="2">
        <v>702.30925727851138</v>
      </c>
      <c r="BS190" s="2">
        <v>-784.43775928977698</v>
      </c>
      <c r="BT190" s="2">
        <v>1.336614155562879</v>
      </c>
      <c r="BU190" s="2">
        <v>3.2717306846266893E-7</v>
      </c>
      <c r="BV190" s="2">
        <v>6.8558420629389182E-6</v>
      </c>
      <c r="BW190" s="2">
        <v>-1.0563875468112837E-5</v>
      </c>
      <c r="BX190" s="2">
        <v>0.10977420997455613</v>
      </c>
      <c r="BY190" s="2">
        <v>0.96679134099428743</v>
      </c>
      <c r="BZ190" s="2">
        <v>-0.52424530661237112</v>
      </c>
      <c r="CA190" s="2">
        <v>800808.23691351851</v>
      </c>
      <c r="CB190" s="2">
        <v>23.682270996371077</v>
      </c>
      <c r="CC190" s="2">
        <v>0</v>
      </c>
      <c r="CD190" s="2">
        <v>0.99</v>
      </c>
      <c r="CE190" s="2">
        <v>0.05</v>
      </c>
      <c r="CF190" s="2">
        <v>0</v>
      </c>
      <c r="CG190" s="2">
        <v>10541.570539011376</v>
      </c>
      <c r="CH190" s="2">
        <v>3.0719898455203233E-6</v>
      </c>
      <c r="CI190" s="2">
        <v>2.5559274887433031E-3</v>
      </c>
      <c r="CJ190" s="2">
        <v>1.910816417318011E-2</v>
      </c>
      <c r="CK190" s="2">
        <v>82.12837654469179</v>
      </c>
      <c r="CL190" s="2">
        <v>1376.2860051033724</v>
      </c>
      <c r="CM190" s="2">
        <v>-1458.4143816480639</v>
      </c>
      <c r="CN190" s="2">
        <v>2.4849239730172141</v>
      </c>
      <c r="CO190" s="2">
        <v>6.08253045700863E-7</v>
      </c>
      <c r="CP190" s="2">
        <v>2.4905998354661666E-5</v>
      </c>
      <c r="CQ190" s="2">
        <v>-3.6512193806920381E-5</v>
      </c>
      <c r="CR190" s="2">
        <v>0.20408308837833772</v>
      </c>
      <c r="CS190" s="2">
        <v>3.5120870301287379</v>
      </c>
      <c r="CT190" s="2">
        <v>-1.8120244297751749</v>
      </c>
      <c r="CU190" s="2">
        <v>800808.22430920601</v>
      </c>
      <c r="CV190" s="2">
        <v>48.611002932618412</v>
      </c>
      <c r="CW190" s="2">
        <v>0</v>
      </c>
    </row>
    <row r="191" spans="1:101" x14ac:dyDescent="0.3">
      <c r="A191" s="2">
        <f t="shared" si="2"/>
        <v>2185</v>
      </c>
      <c r="B191" s="17">
        <f>economy!AX231</f>
        <v>0.99</v>
      </c>
      <c r="C191" s="17">
        <f>economy!AY231</f>
        <v>0.05</v>
      </c>
      <c r="D191" s="17">
        <f>economy!AZ231</f>
        <v>0</v>
      </c>
      <c r="E191" s="17">
        <f>economy!BA231</f>
        <v>5281.7694421059596</v>
      </c>
      <c r="F191" s="17">
        <f>economy!BB231</f>
        <v>2.9952366448518848E-6</v>
      </c>
      <c r="G191" s="17">
        <f>economy!BC231</f>
        <v>2.4993182461523285E-3</v>
      </c>
      <c r="H191" s="17">
        <f>economy!BD231</f>
        <v>1.8908803024789127E-2</v>
      </c>
      <c r="I191" s="1">
        <f>economy!BE231</f>
        <v>81.290491366196079</v>
      </c>
      <c r="J191" s="1">
        <f>economy!BF231</f>
        <v>1369.4519404269729</v>
      </c>
      <c r="K191" s="1">
        <f>economy!BG231</f>
        <v>-1450.7424317931686</v>
      </c>
      <c r="L191" s="1">
        <f>economy!BH231</f>
        <v>2.4589767827397306</v>
      </c>
      <c r="M191" s="1">
        <f>economy!BI231</f>
        <v>5.9305595853641738E-7</v>
      </c>
      <c r="N191" s="1">
        <f>economy!BJ231</f>
        <v>2.4368523291968298E-5</v>
      </c>
      <c r="O191" s="1">
        <f>economy!BK231</f>
        <v>-3.5754283183027446E-5</v>
      </c>
      <c r="P191" s="1">
        <f>economy!BL231</f>
        <v>0.19989173331281421</v>
      </c>
      <c r="Q191" s="1">
        <f>economy!BM231</f>
        <v>3.4560422081528164</v>
      </c>
      <c r="R191" s="1">
        <f>economy!BN231</f>
        <v>-1.7836709787573894</v>
      </c>
      <c r="S191" s="1">
        <f>economy!BO231</f>
        <v>812752.81507271831</v>
      </c>
      <c r="T191" s="1">
        <f>economy!BP231</f>
        <v>49.192950648147686</v>
      </c>
      <c r="U191" s="1">
        <f>economy!BQ231</f>
        <v>0</v>
      </c>
      <c r="V191" s="2">
        <v>0.05</v>
      </c>
      <c r="W191" s="2">
        <v>0.05</v>
      </c>
      <c r="X191" s="2">
        <v>0.05</v>
      </c>
      <c r="Y191" s="2">
        <v>0.05</v>
      </c>
      <c r="Z191" s="2">
        <v>1.1262566970796949E-3</v>
      </c>
      <c r="AA191" s="2">
        <v>9.8924517442546562E-3</v>
      </c>
      <c r="AB191" s="2">
        <v>7.1100097605635987E-2</v>
      </c>
      <c r="AC191" s="2">
        <v>381.24084897735128</v>
      </c>
      <c r="AD191" s="2">
        <v>1156.2100920069497</v>
      </c>
      <c r="AE191" s="2">
        <v>-1537.4509409843013</v>
      </c>
      <c r="AF191" s="2">
        <v>9.7327849162739355</v>
      </c>
      <c r="AG191" s="2">
        <v>1.1135721556025264E-5</v>
      </c>
      <c r="AH191" s="1">
        <v>8.9138457291305882E-5</v>
      </c>
      <c r="AI191" s="1">
        <v>2.054785881032635E-4</v>
      </c>
      <c r="AJ191" s="1">
        <v>3.7532883563302595</v>
      </c>
      <c r="AK191" s="1">
        <v>12.640927618863353</v>
      </c>
      <c r="AL191" s="12">
        <v>10.24755619902991</v>
      </c>
      <c r="AM191" s="2">
        <v>432.08555125622644</v>
      </c>
      <c r="AN191" s="2">
        <v>49.192986571435888</v>
      </c>
      <c r="AO191" s="2">
        <v>6.8444244410590196</v>
      </c>
      <c r="AP191" s="2">
        <v>0.1</v>
      </c>
      <c r="AQ191" s="2">
        <v>0.1</v>
      </c>
      <c r="AR191" s="2">
        <v>0.1</v>
      </c>
      <c r="AS191" s="2">
        <v>0.1</v>
      </c>
      <c r="AT191" s="2">
        <v>2.2528069268811508E-3</v>
      </c>
      <c r="AU191" s="2">
        <v>1.9787406784760306E-2</v>
      </c>
      <c r="AV191" s="2">
        <v>0.14221931383221406</v>
      </c>
      <c r="AW191" s="2">
        <v>722.31607043015947</v>
      </c>
      <c r="AX191" s="2">
        <v>2189.8677525108019</v>
      </c>
      <c r="AY191" s="2">
        <v>-2912.1838229409623</v>
      </c>
      <c r="AZ191" s="2">
        <v>20.549684035909983</v>
      </c>
      <c r="BA191" s="2">
        <v>4.4548624632642655E-5</v>
      </c>
      <c r="BB191" s="2">
        <v>3.5659398896864839E-4</v>
      </c>
      <c r="BC191" s="2">
        <v>8.217529539537023E-4</v>
      </c>
      <c r="BD191" s="2">
        <v>15.014416639259672</v>
      </c>
      <c r="BE191" s="2">
        <v>50.551683173671755</v>
      </c>
      <c r="BF191" s="2">
        <v>40.951089666841106</v>
      </c>
      <c r="BG191" s="2">
        <v>912.18132325079182</v>
      </c>
      <c r="BH191" s="2">
        <v>103.85233527284014</v>
      </c>
      <c r="BI191" s="2">
        <v>14.449292070241507</v>
      </c>
      <c r="BJ191" s="2">
        <v>0.99</v>
      </c>
      <c r="BK191" s="2">
        <v>2.5000000000000001E-2</v>
      </c>
      <c r="BL191" s="2">
        <v>0</v>
      </c>
      <c r="BM191" s="2">
        <v>5319.590206662474</v>
      </c>
      <c r="BN191" s="2">
        <v>1.6109046957183846E-6</v>
      </c>
      <c r="BO191" s="2">
        <v>1.3795628539246666E-3</v>
      </c>
      <c r="BP191" s="2">
        <v>1.0169561739792186E-2</v>
      </c>
      <c r="BQ191" s="2">
        <v>81.290719487199638</v>
      </c>
      <c r="BR191" s="2">
        <v>698.91908247931303</v>
      </c>
      <c r="BS191" s="2">
        <v>-780.20980196651283</v>
      </c>
      <c r="BT191" s="2">
        <v>1.3224921234478952</v>
      </c>
      <c r="BU191" s="2">
        <v>3.1895887025084624E-7</v>
      </c>
      <c r="BV191" s="2">
        <v>6.7074949028304557E-6</v>
      </c>
      <c r="BW191" s="2">
        <v>-1.0341998597944506E-5</v>
      </c>
      <c r="BX191" s="2">
        <v>0.10750642369726598</v>
      </c>
      <c r="BY191" s="2">
        <v>0.95130750933140573</v>
      </c>
      <c r="BZ191" s="2">
        <v>-0.51591065886877752</v>
      </c>
      <c r="CA191" s="2">
        <v>812752.73806905583</v>
      </c>
      <c r="CB191" s="2">
        <v>23.965782343399347</v>
      </c>
      <c r="CC191" s="2">
        <v>0</v>
      </c>
      <c r="CD191" s="2">
        <v>0.99</v>
      </c>
      <c r="CE191" s="2">
        <v>0.05</v>
      </c>
      <c r="CF191" s="2">
        <v>0</v>
      </c>
      <c r="CG191" s="2">
        <v>10563.501276950432</v>
      </c>
      <c r="CH191" s="2">
        <v>2.9952556241570881E-6</v>
      </c>
      <c r="CI191" s="2">
        <v>2.4993339919352838E-3</v>
      </c>
      <c r="CJ191" s="2">
        <v>1.8908912478505711E-2</v>
      </c>
      <c r="CK191" s="2">
        <v>81.290596915334291</v>
      </c>
      <c r="CL191" s="2">
        <v>1369.4526544316955</v>
      </c>
      <c r="CM191" s="2">
        <v>-1450.7432513470292</v>
      </c>
      <c r="CN191" s="2">
        <v>2.4589920970741002</v>
      </c>
      <c r="CO191" s="2">
        <v>5.9305971642747801E-7</v>
      </c>
      <c r="CP191" s="2">
        <v>2.4368672879028525E-5</v>
      </c>
      <c r="CQ191" s="2">
        <v>-3.5754697111978904E-5</v>
      </c>
      <c r="CR191" s="2">
        <v>0.19989323777126872</v>
      </c>
      <c r="CS191" s="2">
        <v>3.4560661215640422</v>
      </c>
      <c r="CT191" s="2">
        <v>-1.7836830949729647</v>
      </c>
      <c r="CU191" s="2">
        <v>812752.72683560639</v>
      </c>
      <c r="CV191" s="2">
        <v>49.192947101280659</v>
      </c>
      <c r="CW191" s="2">
        <v>0</v>
      </c>
    </row>
    <row r="192" spans="1:101" x14ac:dyDescent="0.3">
      <c r="A192" s="2">
        <f t="shared" si="2"/>
        <v>2186</v>
      </c>
      <c r="B192" s="17">
        <f>economy!AX232</f>
        <v>0.99</v>
      </c>
      <c r="C192" s="17">
        <f>economy!AY232</f>
        <v>0.05</v>
      </c>
      <c r="D192" s="17">
        <f>economy!AZ232</f>
        <v>0</v>
      </c>
      <c r="E192" s="17">
        <f>economy!BA232</f>
        <v>5292.6076347999233</v>
      </c>
      <c r="F192" s="17">
        <f>economy!BB232</f>
        <v>2.9203395825228205E-6</v>
      </c>
      <c r="G192" s="17">
        <f>economy!BC232</f>
        <v>2.4439109209747974E-3</v>
      </c>
      <c r="H192" s="17">
        <f>economy!BD232</f>
        <v>1.8711115233128163E-2</v>
      </c>
      <c r="I192" s="1">
        <f>economy!BE232</f>
        <v>80.457577772700603</v>
      </c>
      <c r="J192" s="1">
        <f>economy!BF232</f>
        <v>1362.5380597462511</v>
      </c>
      <c r="K192" s="1">
        <f>economy!BG232</f>
        <v>-1442.995637518952</v>
      </c>
      <c r="L192" s="1">
        <f>economy!BH232</f>
        <v>2.4332500886271218</v>
      </c>
      <c r="M192" s="1">
        <f>economy!BI232</f>
        <v>5.7822638450119079E-7</v>
      </c>
      <c r="N192" s="1">
        <f>economy!BJ232</f>
        <v>2.3841839150781988E-5</v>
      </c>
      <c r="O192" s="1">
        <f>economy!BK232</f>
        <v>-3.5010583326740093E-5</v>
      </c>
      <c r="P192" s="1">
        <f>economy!BL232</f>
        <v>0.19577369699691485</v>
      </c>
      <c r="Q192" s="1">
        <f>economy!BM232</f>
        <v>3.4005850732340224</v>
      </c>
      <c r="R192" s="1">
        <f>economy!BN232</f>
        <v>-1.7555846314407704</v>
      </c>
      <c r="S192" s="1">
        <f>economy!BO232</f>
        <v>824875.84736972139</v>
      </c>
      <c r="T192" s="1">
        <f>economy!BP232</f>
        <v>49.781889915541129</v>
      </c>
      <c r="U192" s="1">
        <f>economy!BQ232</f>
        <v>0</v>
      </c>
      <c r="V192" s="2">
        <v>0.05</v>
      </c>
      <c r="W192" s="2">
        <v>0.05</v>
      </c>
      <c r="X192" s="2">
        <v>0.05</v>
      </c>
      <c r="Y192" s="2">
        <v>0.05</v>
      </c>
      <c r="Z192" s="2">
        <v>1.1065566271256583E-3</v>
      </c>
      <c r="AA192" s="2">
        <v>9.747691951231369E-3</v>
      </c>
      <c r="AB192" s="2">
        <v>7.0898964903442593E-2</v>
      </c>
      <c r="AC192" s="2">
        <v>377.48672003958706</v>
      </c>
      <c r="AD192" s="2">
        <v>1153.18053583812</v>
      </c>
      <c r="AE192" s="2">
        <v>-1530.6672558777075</v>
      </c>
      <c r="AF192" s="2">
        <v>9.7051776731082242</v>
      </c>
      <c r="AG192" s="2">
        <v>1.0943119514353013E-5</v>
      </c>
      <c r="AH192" s="1">
        <v>8.7975169674703606E-5</v>
      </c>
      <c r="AI192" s="1">
        <v>2.063233265964676E-4</v>
      </c>
      <c r="AJ192" s="1">
        <v>3.7050327178187175</v>
      </c>
      <c r="AK192" s="1">
        <v>12.546954631740059</v>
      </c>
      <c r="AL192" s="12">
        <v>10.342795711662619</v>
      </c>
      <c r="AM192" s="2">
        <v>438.53054761047144</v>
      </c>
      <c r="AN192" s="2">
        <v>49.781926437889886</v>
      </c>
      <c r="AO192" s="2">
        <v>6.8443719074923886</v>
      </c>
      <c r="AP192" s="2">
        <v>0.1</v>
      </c>
      <c r="AQ192" s="2">
        <v>0.1</v>
      </c>
      <c r="AR192" s="2">
        <v>0.1</v>
      </c>
      <c r="AS192" s="2">
        <v>0.1</v>
      </c>
      <c r="AT192" s="2">
        <v>2.2134041851037934E-3</v>
      </c>
      <c r="AU192" s="2">
        <v>1.9497873586741099E-2</v>
      </c>
      <c r="AV192" s="2">
        <v>0.14181714841497384</v>
      </c>
      <c r="AW192" s="2">
        <v>715.20390931923305</v>
      </c>
      <c r="AX192" s="2">
        <v>2184.1403564881825</v>
      </c>
      <c r="AY192" s="2">
        <v>-2899.3442658074168</v>
      </c>
      <c r="AZ192" s="2">
        <v>20.491417607113657</v>
      </c>
      <c r="BA192" s="2">
        <v>4.3778167893412369E-5</v>
      </c>
      <c r="BB192" s="2">
        <v>3.5194076429436838E-4</v>
      </c>
      <c r="BC192" s="2">
        <v>8.2513260984400528E-4</v>
      </c>
      <c r="BD192" s="2">
        <v>14.8214064203309</v>
      </c>
      <c r="BE192" s="2">
        <v>50.176171639013063</v>
      </c>
      <c r="BF192" s="2">
        <v>41.331615733982154</v>
      </c>
      <c r="BG192" s="2">
        <v>925.78742486441774</v>
      </c>
      <c r="BH192" s="2">
        <v>105.09565320522022</v>
      </c>
      <c r="BI192" s="2">
        <v>14.449181806387291</v>
      </c>
      <c r="BJ192" s="2">
        <v>0.99</v>
      </c>
      <c r="BK192" s="2">
        <v>2.5000000000000001E-2</v>
      </c>
      <c r="BL192" s="2">
        <v>0</v>
      </c>
      <c r="BM192" s="2">
        <v>5330.1951676837762</v>
      </c>
      <c r="BN192" s="2">
        <v>1.5704165301323475E-6</v>
      </c>
      <c r="BO192" s="2">
        <v>1.3488016753152464E-3</v>
      </c>
      <c r="BP192" s="2">
        <v>1.0061916078307372E-2</v>
      </c>
      <c r="BQ192" s="2">
        <v>80.457793136988855</v>
      </c>
      <c r="BR192" s="2">
        <v>695.48444096909486</v>
      </c>
      <c r="BS192" s="2">
        <v>-775.9422341060839</v>
      </c>
      <c r="BT192" s="2">
        <v>1.3084833867100438</v>
      </c>
      <c r="BU192" s="2">
        <v>3.1094222634539699E-7</v>
      </c>
      <c r="BV192" s="2">
        <v>6.5620817806429105E-6</v>
      </c>
      <c r="BW192" s="2">
        <v>-1.0124215516690037E-5</v>
      </c>
      <c r="BX192" s="2">
        <v>0.10527776915114372</v>
      </c>
      <c r="BY192" s="2">
        <v>0.9359788341379931</v>
      </c>
      <c r="BZ192" s="2">
        <v>-0.50765376118724304</v>
      </c>
      <c r="CA192" s="2">
        <v>824875.77530387626</v>
      </c>
      <c r="CB192" s="2">
        <v>24.252701688041373</v>
      </c>
      <c r="CC192" s="2">
        <v>0</v>
      </c>
      <c r="CD192" s="2">
        <v>0.99</v>
      </c>
      <c r="CE192" s="2">
        <v>0.05</v>
      </c>
      <c r="CF192" s="2">
        <v>0</v>
      </c>
      <c r="CG192" s="2">
        <v>10585.180621135201</v>
      </c>
      <c r="CH192" s="2">
        <v>2.9203565473024679E-6</v>
      </c>
      <c r="CI192" s="2">
        <v>2.4439250362838457E-3</v>
      </c>
      <c r="CJ192" s="2">
        <v>1.8711214541836465E-2</v>
      </c>
      <c r="CK192" s="2">
        <v>80.4576735055836</v>
      </c>
      <c r="CL192" s="2">
        <v>1362.5387191469044</v>
      </c>
      <c r="CM192" s="2">
        <v>-1442.9963926524881</v>
      </c>
      <c r="CN192" s="2">
        <v>2.4332639818383286</v>
      </c>
      <c r="CO192" s="2">
        <v>5.7822974351765236E-7</v>
      </c>
      <c r="CP192" s="2">
        <v>2.3841973404540966E-5</v>
      </c>
      <c r="CQ192" s="2">
        <v>-3.5010954963063242E-5</v>
      </c>
      <c r="CR192" s="2">
        <v>0.19577504775808183</v>
      </c>
      <c r="CS192" s="2">
        <v>3.4006066527108141</v>
      </c>
      <c r="CT192" s="2">
        <v>-1.7555955740819686</v>
      </c>
      <c r="CU192" s="2">
        <v>824875.76533936383</v>
      </c>
      <c r="CV192" s="2">
        <v>49.781886631397498</v>
      </c>
      <c r="CW192" s="2">
        <v>0</v>
      </c>
    </row>
    <row r="193" spans="1:101" x14ac:dyDescent="0.3">
      <c r="A193" s="2">
        <f t="shared" si="2"/>
        <v>2187</v>
      </c>
      <c r="B193" s="17">
        <f>economy!AX233</f>
        <v>0.99</v>
      </c>
      <c r="C193" s="17">
        <f>economy!AY233</f>
        <v>0.05</v>
      </c>
      <c r="D193" s="17">
        <f>economy!AZ233</f>
        <v>0</v>
      </c>
      <c r="E193" s="17">
        <f>economy!BA233</f>
        <v>5303.3217183259349</v>
      </c>
      <c r="F193" s="17">
        <f>economy!BB233</f>
        <v>2.8472371849193287E-6</v>
      </c>
      <c r="G193" s="17">
        <f>economy!BC233</f>
        <v>2.3896660363057882E-3</v>
      </c>
      <c r="H193" s="17">
        <f>economy!BD233</f>
        <v>1.8514984744122942E-2</v>
      </c>
      <c r="I193" s="1">
        <f>economy!BE233</f>
        <v>79.629582131639566</v>
      </c>
      <c r="J193" s="1">
        <f>economy!BF233</f>
        <v>1355.5466834638676</v>
      </c>
      <c r="K193" s="1">
        <f>economy!BG233</f>
        <v>-1435.1762655955074</v>
      </c>
      <c r="L193" s="1">
        <f>economy!BH233</f>
        <v>2.4077275481167839</v>
      </c>
      <c r="M193" s="1">
        <f>economy!BI233</f>
        <v>5.6375215193806842E-7</v>
      </c>
      <c r="N193" s="1">
        <f>economy!BJ233</f>
        <v>2.332560998655054E-5</v>
      </c>
      <c r="O193" s="1">
        <f>economy!BK233</f>
        <v>-3.4280466007510531E-5</v>
      </c>
      <c r="P193" s="1">
        <f>economy!BL233</f>
        <v>0.19172661424637177</v>
      </c>
      <c r="Q193" s="1">
        <f>economy!BM233</f>
        <v>3.34569537289534</v>
      </c>
      <c r="R193" s="1">
        <f>economy!BN233</f>
        <v>-1.7277567155388369</v>
      </c>
      <c r="S193" s="1">
        <f>economy!BO233</f>
        <v>837180.08645744505</v>
      </c>
      <c r="T193" s="1">
        <f>economy!BP233</f>
        <v>50.377908702232659</v>
      </c>
      <c r="U193" s="1">
        <f>economy!BQ233</f>
        <v>0</v>
      </c>
      <c r="V193" s="2">
        <v>0.05</v>
      </c>
      <c r="W193" s="2">
        <v>0.05</v>
      </c>
      <c r="X193" s="2">
        <v>0.05</v>
      </c>
      <c r="Y193" s="2">
        <v>0.05</v>
      </c>
      <c r="Z193" s="2">
        <v>1.0872077154447479E-3</v>
      </c>
      <c r="AA193" s="2">
        <v>9.605107417515038E-3</v>
      </c>
      <c r="AB193" s="2">
        <v>7.0698823699845009E-2</v>
      </c>
      <c r="AC193" s="2">
        <v>373.74984406237257</v>
      </c>
      <c r="AD193" s="2">
        <v>1150.0163969041803</v>
      </c>
      <c r="AE193" s="2">
        <v>-1523.7662409665545</v>
      </c>
      <c r="AF193" s="2">
        <v>9.6777116171687751</v>
      </c>
      <c r="AG193" s="2">
        <v>1.0753875092795225E-5</v>
      </c>
      <c r="AH193" s="1">
        <v>8.6825265324950144E-5</v>
      </c>
      <c r="AI193" s="1">
        <v>2.071558697442735E-4</v>
      </c>
      <c r="AJ193" s="1">
        <v>3.6572420709060616</v>
      </c>
      <c r="AK193" s="1">
        <v>12.45271787274706</v>
      </c>
      <c r="AL193" s="12">
        <v>10.437594450867785</v>
      </c>
      <c r="AM193" s="2">
        <v>445.07187907555817</v>
      </c>
      <c r="AN193" s="2">
        <v>50.377945797468882</v>
      </c>
      <c r="AO193" s="2">
        <v>6.8443229396969407</v>
      </c>
      <c r="AP193" s="2">
        <v>0.1</v>
      </c>
      <c r="AQ193" s="2">
        <v>0.1</v>
      </c>
      <c r="AR193" s="2">
        <v>0.1</v>
      </c>
      <c r="AS193" s="2">
        <v>9.9999999999999992E-2</v>
      </c>
      <c r="AT193" s="2">
        <v>2.1747036634037356E-3</v>
      </c>
      <c r="AU193" s="2">
        <v>1.9212689908175373E-2</v>
      </c>
      <c r="AV193" s="2">
        <v>0.14141695894064665</v>
      </c>
      <c r="AW193" s="2">
        <v>708.12441608251402</v>
      </c>
      <c r="AX193" s="2">
        <v>2178.157912124339</v>
      </c>
      <c r="AY193" s="2">
        <v>-2886.2823282068512</v>
      </c>
      <c r="AZ193" s="2">
        <v>20.433448218208401</v>
      </c>
      <c r="BA193" s="2">
        <v>4.3021139665712555E-5</v>
      </c>
      <c r="BB193" s="2">
        <v>3.4734105281273718E-4</v>
      </c>
      <c r="BC193" s="2">
        <v>8.2846355121087944E-4</v>
      </c>
      <c r="BD193" s="2">
        <v>14.630254731255429</v>
      </c>
      <c r="BE193" s="2">
        <v>49.799596388648567</v>
      </c>
      <c r="BF193" s="2">
        <v>41.710383320098003</v>
      </c>
      <c r="BG193" s="2">
        <v>939.59690058308956</v>
      </c>
      <c r="BH193" s="2">
        <v>106.35391668666639</v>
      </c>
      <c r="BI193" s="2">
        <v>14.449079071757168</v>
      </c>
      <c r="BJ193" s="2">
        <v>0.99</v>
      </c>
      <c r="BK193" s="2">
        <v>2.5000000000000001E-2</v>
      </c>
      <c r="BL193" s="2">
        <v>0</v>
      </c>
      <c r="BM193" s="2">
        <v>5340.6752535388596</v>
      </c>
      <c r="BN193" s="2">
        <v>1.5309040858607415E-6</v>
      </c>
      <c r="BO193" s="2">
        <v>1.318690156235485E-3</v>
      </c>
      <c r="BP193" s="2">
        <v>9.9551367131174868E-3</v>
      </c>
      <c r="BQ193" s="2">
        <v>79.629785620893415</v>
      </c>
      <c r="BR193" s="2">
        <v>692.00698839732718</v>
      </c>
      <c r="BS193" s="2">
        <v>-771.63677401822054</v>
      </c>
      <c r="BT193" s="2">
        <v>1.2945881935997479</v>
      </c>
      <c r="BU193" s="2">
        <v>3.0311877463369481E-7</v>
      </c>
      <c r="BV193" s="2">
        <v>6.4195564083621893E-6</v>
      </c>
      <c r="BW193" s="2">
        <v>-9.9104746976859648E-6</v>
      </c>
      <c r="BX193" s="2">
        <v>0.10308786002962099</v>
      </c>
      <c r="BY193" s="2">
        <v>0.9208071048720744</v>
      </c>
      <c r="BZ193" s="2">
        <v>-0.49947592869569246</v>
      </c>
      <c r="CA193" s="2">
        <v>837180.01898411207</v>
      </c>
      <c r="CB193" s="2">
        <v>24.543070020622931</v>
      </c>
      <c r="CC193" s="2">
        <v>0</v>
      </c>
      <c r="CD193" s="2">
        <v>0.99</v>
      </c>
      <c r="CE193" s="2">
        <v>0.05</v>
      </c>
      <c r="CF193" s="2">
        <v>0</v>
      </c>
      <c r="CG193" s="2">
        <v>10606.611514739552</v>
      </c>
      <c r="CH193" s="2">
        <v>2.847252348917494E-6</v>
      </c>
      <c r="CI193" s="2">
        <v>2.3896786899049362E-3</v>
      </c>
      <c r="CJ193" s="2">
        <v>1.8515074847394578E-2</v>
      </c>
      <c r="CK193" s="2">
        <v>79.629668960643201</v>
      </c>
      <c r="CL193" s="2">
        <v>1355.5472921304972</v>
      </c>
      <c r="CM193" s="2">
        <v>-1435.1769610911406</v>
      </c>
      <c r="CN193" s="2">
        <v>2.4077401520115509</v>
      </c>
      <c r="CO193" s="2">
        <v>5.6375515440107006E-7</v>
      </c>
      <c r="CP193" s="2">
        <v>2.3325730474950782E-5</v>
      </c>
      <c r="CQ193" s="2">
        <v>-3.4280799660462336E-5</v>
      </c>
      <c r="CR193" s="2">
        <v>0.19172782695413593</v>
      </c>
      <c r="CS193" s="2">
        <v>3.3457148446106437</v>
      </c>
      <c r="CT193" s="2">
        <v>-1.7277665972305292</v>
      </c>
      <c r="CU193" s="2">
        <v>837180.01019392861</v>
      </c>
      <c r="CV193" s="2">
        <v>50.377905661186063</v>
      </c>
      <c r="CW193" s="2">
        <v>0</v>
      </c>
    </row>
    <row r="194" spans="1:101" x14ac:dyDescent="0.3">
      <c r="A194" s="2">
        <f t="shared" si="2"/>
        <v>2188</v>
      </c>
      <c r="B194" s="17">
        <f>economy!AX234</f>
        <v>0.99</v>
      </c>
      <c r="C194" s="17">
        <f>economy!AY234</f>
        <v>0.05</v>
      </c>
      <c r="D194" s="17">
        <f>economy!AZ234</f>
        <v>0</v>
      </c>
      <c r="E194" s="17">
        <f>economy!BA234</f>
        <v>5313.9131457705798</v>
      </c>
      <c r="F194" s="17">
        <f>economy!BB234</f>
        <v>2.7758899312999801E-6</v>
      </c>
      <c r="G194" s="17">
        <f>economy!BC234</f>
        <v>2.3365619634707164E-3</v>
      </c>
      <c r="H194" s="17">
        <f>economy!BD234</f>
        <v>1.832041548568706E-2</v>
      </c>
      <c r="I194" s="1">
        <f>economy!BE234</f>
        <v>78.806564368795605</v>
      </c>
      <c r="J194" s="1">
        <f>economy!BF234</f>
        <v>1348.4808630143787</v>
      </c>
      <c r="K194" s="1">
        <f>economy!BG234</f>
        <v>-1427.287427383174</v>
      </c>
      <c r="L194" s="1">
        <f>economy!BH234</f>
        <v>2.3824096158185508</v>
      </c>
      <c r="M194" s="1">
        <f>economy!BI234</f>
        <v>5.4962543584090492E-7</v>
      </c>
      <c r="N194" s="1">
        <f>economy!BJ234</f>
        <v>2.2819667453793352E-5</v>
      </c>
      <c r="O194" s="1">
        <f>economy!BK234</f>
        <v>-3.3563762356820213E-5</v>
      </c>
      <c r="P194" s="1">
        <f>economy!BL234</f>
        <v>0.18774977996075859</v>
      </c>
      <c r="Q194" s="1">
        <f>economy!BM234</f>
        <v>3.2913788065190541</v>
      </c>
      <c r="R194" s="1">
        <f>economy!BN234</f>
        <v>-1.7001916457672972</v>
      </c>
      <c r="S194" s="1">
        <f>economy!BO234</f>
        <v>849668.24262942362</v>
      </c>
      <c r="T194" s="1">
        <f>economy!BP234</f>
        <v>50.981092157293645</v>
      </c>
      <c r="U194" s="1">
        <f>economy!BQ234</f>
        <v>0</v>
      </c>
      <c r="V194" s="2">
        <v>0.05</v>
      </c>
      <c r="W194" s="2">
        <v>0.05</v>
      </c>
      <c r="X194" s="2">
        <v>0.05</v>
      </c>
      <c r="Y194" s="2">
        <v>5.000000000000001E-2</v>
      </c>
      <c r="Z194" s="2">
        <v>1.0682040364387033E-3</v>
      </c>
      <c r="AA194" s="2">
        <v>9.4646686140360883E-3</v>
      </c>
      <c r="AB194" s="2">
        <v>7.0499698338405692E-2</v>
      </c>
      <c r="AC194" s="2">
        <v>370.03065797497777</v>
      </c>
      <c r="AD194" s="2">
        <v>1146.7210735935512</v>
      </c>
      <c r="AE194" s="2">
        <v>-1516.7517315685282</v>
      </c>
      <c r="AF194" s="2">
        <v>9.6503899826745254</v>
      </c>
      <c r="AG194" s="2">
        <v>1.0567934378040642E-5</v>
      </c>
      <c r="AH194" s="1">
        <v>8.56886909430089E-5</v>
      </c>
      <c r="AI194" s="1">
        <v>2.0797623680343674E-4</v>
      </c>
      <c r="AJ194" s="1">
        <v>3.6099178035080075</v>
      </c>
      <c r="AK194" s="1">
        <v>12.358251517567275</v>
      </c>
      <c r="AL194" s="12">
        <v>10.531939470631984</v>
      </c>
      <c r="AM194" s="2">
        <v>451.71098654747937</v>
      </c>
      <c r="AN194" s="2">
        <v>50.981129800799444</v>
      </c>
      <c r="AO194" s="2">
        <v>6.8442775005587091</v>
      </c>
      <c r="AP194" s="2">
        <v>0.1</v>
      </c>
      <c r="AQ194" s="2">
        <v>0.1</v>
      </c>
      <c r="AR194" s="2">
        <v>0.1</v>
      </c>
      <c r="AS194" s="2">
        <v>0.1</v>
      </c>
      <c r="AT194" s="2">
        <v>2.1366935170157937E-3</v>
      </c>
      <c r="AU194" s="2">
        <v>1.893179674012492E-2</v>
      </c>
      <c r="AV194" s="2">
        <v>0.1410187941945388</v>
      </c>
      <c r="AW194" s="2">
        <v>701.07841899123991</v>
      </c>
      <c r="AX194" s="2">
        <v>2171.9268519689067</v>
      </c>
      <c r="AY194" s="2">
        <v>-2873.0052709601464</v>
      </c>
      <c r="AZ194" s="2">
        <v>20.375782710493979</v>
      </c>
      <c r="BA194" s="2">
        <v>4.227732442175014E-5</v>
      </c>
      <c r="BB194" s="2">
        <v>3.4279464202155799E-4</v>
      </c>
      <c r="BC194" s="2">
        <v>8.3174585228260717E-4</v>
      </c>
      <c r="BD194" s="2">
        <v>14.440967173318203</v>
      </c>
      <c r="BE194" s="2">
        <v>49.422094178873969</v>
      </c>
      <c r="BF194" s="2">
        <v>42.087340659427809</v>
      </c>
      <c r="BG194" s="2">
        <v>953.6127922993727</v>
      </c>
      <c r="BH194" s="2">
        <v>107.62730548077674</v>
      </c>
      <c r="BI194" s="2">
        <v>14.448983787497928</v>
      </c>
      <c r="BJ194" s="2">
        <v>0.99</v>
      </c>
      <c r="BK194" s="2">
        <v>2.5000000000000001E-2</v>
      </c>
      <c r="BL194" s="2">
        <v>0</v>
      </c>
      <c r="BM194" s="2">
        <v>5351.0319762458876</v>
      </c>
      <c r="BN194" s="2">
        <v>1.4923457304656512E-6</v>
      </c>
      <c r="BO194" s="2">
        <v>1.2892161067872675E-3</v>
      </c>
      <c r="BP194" s="2">
        <v>9.8492254452119173E-3</v>
      </c>
      <c r="BQ194" s="2">
        <v>78.806756793264341</v>
      </c>
      <c r="BR194" s="2">
        <v>688.48835820946476</v>
      </c>
      <c r="BS194" s="2">
        <v>-767.29511500272929</v>
      </c>
      <c r="BT194" s="2">
        <v>1.2808067473553779</v>
      </c>
      <c r="BU194" s="2">
        <v>2.9548423192262105E-7</v>
      </c>
      <c r="BV194" s="2">
        <v>6.2798727169363673E-6</v>
      </c>
      <c r="BW194" s="2">
        <v>-9.7007241870609897E-6</v>
      </c>
      <c r="BX194" s="2">
        <v>0.10093630191476113</v>
      </c>
      <c r="BY194" s="2">
        <v>0.9057939562516627</v>
      </c>
      <c r="BZ194" s="2">
        <v>-0.4913783802541582</v>
      </c>
      <c r="CA194" s="2">
        <v>849668.17942795006</v>
      </c>
      <c r="CB194" s="2">
        <v>24.836928824662966</v>
      </c>
      <c r="CC194" s="2">
        <v>0</v>
      </c>
      <c r="CD194" s="2">
        <v>0.99</v>
      </c>
      <c r="CE194" s="2">
        <v>0.05</v>
      </c>
      <c r="CF194" s="2">
        <v>0</v>
      </c>
      <c r="CG194" s="2">
        <v>10627.79688211732</v>
      </c>
      <c r="CH194" s="2">
        <v>2.7759034855985984E-6</v>
      </c>
      <c r="CI194" s="2">
        <v>2.3365733066695107E-3</v>
      </c>
      <c r="CJ194" s="2">
        <v>1.8320497236194899E-2</v>
      </c>
      <c r="CK194" s="2">
        <v>78.806643121551474</v>
      </c>
      <c r="CL194" s="2">
        <v>1348.4814245804705</v>
      </c>
      <c r="CM194" s="2">
        <v>-1427.2880677020216</v>
      </c>
      <c r="CN194" s="2">
        <v>2.3824210499915126</v>
      </c>
      <c r="CO194" s="2">
        <v>5.4962811958450624E-7</v>
      </c>
      <c r="CP194" s="2">
        <v>2.2819775584951063E-5</v>
      </c>
      <c r="CQ194" s="2">
        <v>-3.3564061898142481E-5</v>
      </c>
      <c r="CR194" s="2">
        <v>0.18775086867368104</v>
      </c>
      <c r="CS194" s="2">
        <v>3.2913963749146689</v>
      </c>
      <c r="CT194" s="2">
        <v>-1.7002005684475032</v>
      </c>
      <c r="CU194" s="2">
        <v>849668.17172427278</v>
      </c>
      <c r="CV194" s="2">
        <v>50.981089341197517</v>
      </c>
      <c r="CW194" s="2">
        <v>0</v>
      </c>
    </row>
    <row r="195" spans="1:101" x14ac:dyDescent="0.3">
      <c r="A195" s="2">
        <f t="shared" si="2"/>
        <v>2189</v>
      </c>
      <c r="B195" s="17">
        <f>economy!AX235</f>
        <v>0.99</v>
      </c>
      <c r="C195" s="17">
        <f>economy!AY235</f>
        <v>0.05</v>
      </c>
      <c r="D195" s="17">
        <f>economy!AZ235</f>
        <v>0</v>
      </c>
      <c r="E195" s="17">
        <f>economy!BA235</f>
        <v>5324.3833612278086</v>
      </c>
      <c r="F195" s="17">
        <f>economy!BB235</f>
        <v>2.7062590154834143E-6</v>
      </c>
      <c r="G195" s="17">
        <f>economy!BC235</f>
        <v>2.2845773593429008E-3</v>
      </c>
      <c r="H195" s="17">
        <f>economy!BD235</f>
        <v>1.812741075405647E-2</v>
      </c>
      <c r="I195" s="1">
        <f>economy!BE235</f>
        <v>77.988581648258517</v>
      </c>
      <c r="J195" s="1">
        <f>economy!BF235</f>
        <v>1341.3436075742854</v>
      </c>
      <c r="K195" s="1">
        <f>economy!BG235</f>
        <v>-1419.3321892225435</v>
      </c>
      <c r="L195" s="1">
        <f>economy!BH235</f>
        <v>2.3572966654338314</v>
      </c>
      <c r="M195" s="1">
        <f>economy!BI235</f>
        <v>5.3583855268193024E-7</v>
      </c>
      <c r="N195" s="1">
        <f>economy!BJ235</f>
        <v>2.2323844222346794E-5</v>
      </c>
      <c r="O195" s="1">
        <f>economy!BK235</f>
        <v>-3.2860302064628221E-5</v>
      </c>
      <c r="P195" s="1">
        <f>economy!BL235</f>
        <v>0.183842474737129</v>
      </c>
      <c r="Q195" s="1">
        <f>economy!BM235</f>
        <v>3.2376405436916316</v>
      </c>
      <c r="R195" s="1">
        <f>economy!BN235</f>
        <v>-1.6728935183986009</v>
      </c>
      <c r="S195" s="1">
        <f>economy!BO235</f>
        <v>862343.06673067051</v>
      </c>
      <c r="T195" s="1">
        <f>economy!BP235</f>
        <v>51.591526454412708</v>
      </c>
      <c r="U195" s="1">
        <f>economy!BQ235</f>
        <v>0</v>
      </c>
      <c r="V195" s="2">
        <v>0.05</v>
      </c>
      <c r="W195" s="2">
        <v>0.05</v>
      </c>
      <c r="X195" s="2">
        <v>0.05</v>
      </c>
      <c r="Y195" s="2">
        <v>0.05</v>
      </c>
      <c r="Z195" s="2">
        <v>1.0495397390729644E-3</v>
      </c>
      <c r="AA195" s="2">
        <v>9.3263462022249721E-3</v>
      </c>
      <c r="AB195" s="2">
        <v>7.0301612069459507E-2</v>
      </c>
      <c r="AC195" s="2">
        <v>366.32958278667746</v>
      </c>
      <c r="AD195" s="2">
        <v>1143.2979404671107</v>
      </c>
      <c r="AE195" s="2">
        <v>-1509.627523253788</v>
      </c>
      <c r="AF195" s="2">
        <v>9.6232158557738749</v>
      </c>
      <c r="AG195" s="2">
        <v>1.038524402434031E-5</v>
      </c>
      <c r="AH195" s="1">
        <v>8.4565388673874146E-5</v>
      </c>
      <c r="AI195" s="1">
        <v>2.0878445473811766E-4</v>
      </c>
      <c r="AJ195" s="1">
        <v>3.5630610371507201</v>
      </c>
      <c r="AK195" s="1">
        <v>12.263588843999859</v>
      </c>
      <c r="AL195" s="12">
        <v>10.625818366490851</v>
      </c>
      <c r="AM195" s="2">
        <v>458.44933247948541</v>
      </c>
      <c r="AN195" s="2">
        <v>51.591564623014321</v>
      </c>
      <c r="AO195" s="2">
        <v>6.8442355534222541</v>
      </c>
      <c r="AP195" s="2">
        <v>0.1</v>
      </c>
      <c r="AQ195" s="2">
        <v>0.1</v>
      </c>
      <c r="AR195" s="2">
        <v>0.1</v>
      </c>
      <c r="AS195" s="2">
        <v>0.1</v>
      </c>
      <c r="AT195" s="2">
        <v>2.0993620501329859E-3</v>
      </c>
      <c r="AU195" s="2">
        <v>1.8655135453800369E-2</v>
      </c>
      <c r="AV195" s="2">
        <v>0.14062270077955361</v>
      </c>
      <c r="AW195" s="2">
        <v>694.06671614998299</v>
      </c>
      <c r="AX195" s="2">
        <v>2165.4535637303115</v>
      </c>
      <c r="AY195" s="2">
        <v>-2859.5202798802929</v>
      </c>
      <c r="AZ195" s="2">
        <v>20.318427613297708</v>
      </c>
      <c r="BA195" s="2">
        <v>4.1546508900905864E-5</v>
      </c>
      <c r="BB195" s="2">
        <v>3.3830130119604337E-4</v>
      </c>
      <c r="BC195" s="2">
        <v>8.3497961813748566E-4</v>
      </c>
      <c r="BD195" s="2">
        <v>14.253548281786973</v>
      </c>
      <c r="BE195" s="2">
        <v>49.043798182036404</v>
      </c>
      <c r="BF195" s="2">
        <v>42.462438147238551</v>
      </c>
      <c r="BG195" s="2">
        <v>967.83818741558275</v>
      </c>
      <c r="BH195" s="2">
        <v>108.91600151398795</v>
      </c>
      <c r="BI195" s="2">
        <v>14.448895875744682</v>
      </c>
      <c r="BJ195" s="2">
        <v>0.99</v>
      </c>
      <c r="BK195" s="2">
        <v>2.5000000000000001E-2</v>
      </c>
      <c r="BL195" s="2">
        <v>0</v>
      </c>
      <c r="BM195" s="2">
        <v>5361.2668374403438</v>
      </c>
      <c r="BN195" s="2">
        <v>1.4547202268894743E-6</v>
      </c>
      <c r="BO195" s="2">
        <v>1.2603675009243693E-3</v>
      </c>
      <c r="BP195" s="2">
        <v>9.7441837347194867E-3</v>
      </c>
      <c r="BQ195" s="2">
        <v>77.988763753053036</v>
      </c>
      <c r="BR195" s="2">
        <v>684.9301613304691</v>
      </c>
      <c r="BS195" s="2">
        <v>-762.91892508352225</v>
      </c>
      <c r="BT195" s="2">
        <v>1.2671392076077994</v>
      </c>
      <c r="BU195" s="2">
        <v>2.8803439330302209E-7</v>
      </c>
      <c r="BV195" s="2">
        <v>6.1429848808832128E-6</v>
      </c>
      <c r="BW195" s="2">
        <v>-9.4949116655971817E-6</v>
      </c>
      <c r="BX195" s="2">
        <v>9.8822692910151402E-2</v>
      </c>
      <c r="BY195" s="2">
        <v>0.89094087272984512</v>
      </c>
      <c r="BZ195" s="2">
        <v>-0.4833622410996643</v>
      </c>
      <c r="CA195" s="2">
        <v>862343.00750327879</v>
      </c>
      <c r="CB195" s="2">
        <v>25.134320082802518</v>
      </c>
      <c r="CC195" s="2">
        <v>0</v>
      </c>
      <c r="CD195" s="2">
        <v>0.99</v>
      </c>
      <c r="CE195" s="2">
        <v>0.05</v>
      </c>
      <c r="CF195" s="2">
        <v>0</v>
      </c>
      <c r="CG195" s="2">
        <v>10648.739628218262</v>
      </c>
      <c r="CH195" s="2">
        <v>2.7062711309022984E-6</v>
      </c>
      <c r="CI195" s="2">
        <v>2.2845875277994619E-3</v>
      </c>
      <c r="CJ195" s="2">
        <v>1.812748492559493E-2</v>
      </c>
      <c r="CK195" s="2">
        <v>77.988653075519053</v>
      </c>
      <c r="CL195" s="2">
        <v>1341.3441254462359</v>
      </c>
      <c r="CM195" s="2">
        <v>-1419.332778521755</v>
      </c>
      <c r="CN195" s="2">
        <v>2.3573070383970833</v>
      </c>
      <c r="CO195" s="2">
        <v>5.3584095152831173E-7</v>
      </c>
      <c r="CP195" s="2">
        <v>2.2323941260776938E-5</v>
      </c>
      <c r="CQ195" s="2">
        <v>-3.2860570972767141E-5</v>
      </c>
      <c r="CR195" s="2">
        <v>0.1838434520882653</v>
      </c>
      <c r="CS195" s="2">
        <v>3.237656393544774</v>
      </c>
      <c r="CT195" s="2">
        <v>-1.6729015743185107</v>
      </c>
      <c r="CU195" s="2">
        <v>862343.0008045875</v>
      </c>
      <c r="CV195" s="2">
        <v>51.59152384648764</v>
      </c>
      <c r="CW195" s="2">
        <v>0</v>
      </c>
    </row>
    <row r="196" spans="1:101" x14ac:dyDescent="0.3">
      <c r="A196" s="2">
        <f t="shared" si="2"/>
        <v>2190</v>
      </c>
      <c r="B196" s="17">
        <f>economy!AX236</f>
        <v>0.99</v>
      </c>
      <c r="C196" s="17">
        <f>economy!AY236</f>
        <v>0.05</v>
      </c>
      <c r="D196" s="17">
        <f>economy!AZ236</f>
        <v>0</v>
      </c>
      <c r="E196" s="17">
        <f>economy!BA236</f>
        <v>5334.733799466444</v>
      </c>
      <c r="F196" s="17">
        <f>economy!BB236</f>
        <v>2.6383063401001188E-6</v>
      </c>
      <c r="G196" s="17">
        <f>economy!BC236</f>
        <v>2.2336911678259045E-3</v>
      </c>
      <c r="H196" s="17">
        <f>economy!BD236</f>
        <v>1.7935973233786748E-2</v>
      </c>
      <c r="I196" s="1">
        <f>economy!BE236</f>
        <v>77.175688423378659</v>
      </c>
      <c r="J196" s="1">
        <f>economy!BF236</f>
        <v>1334.1378835531752</v>
      </c>
      <c r="K196" s="1">
        <f>economy!BG236</f>
        <v>-1411.3135719765539</v>
      </c>
      <c r="L196" s="1">
        <f>economy!BH236</f>
        <v>2.3323889923467869</v>
      </c>
      <c r="M196" s="1">
        <f>economy!BI236</f>
        <v>5.2238395927378912E-7</v>
      </c>
      <c r="N196" s="1">
        <f>economy!BJ236</f>
        <v>2.1837974054936706E-5</v>
      </c>
      <c r="O196" s="1">
        <f>economy!BK236</f>
        <v>-3.2169913584311463E-5</v>
      </c>
      <c r="P196" s="1">
        <f>economy!BL236</f>
        <v>0.18000396600710886</v>
      </c>
      <c r="Q196" s="1">
        <f>economy!BM236</f>
        <v>3.184485239983649</v>
      </c>
      <c r="R196" s="1">
        <f>economy!BN236</f>
        <v>-1.6458661200138696</v>
      </c>
      <c r="S196" s="1">
        <f>economy!BO236</f>
        <v>875207.35076416284</v>
      </c>
      <c r="T196" s="1">
        <f>economy!BP236</f>
        <v>52.209298804206377</v>
      </c>
      <c r="U196" s="1">
        <f>economy!BQ236</f>
        <v>0</v>
      </c>
      <c r="V196" s="2">
        <v>0.05</v>
      </c>
      <c r="W196" s="2">
        <v>0.05</v>
      </c>
      <c r="X196" s="2">
        <v>0.05</v>
      </c>
      <c r="Y196" s="2">
        <v>0.05</v>
      </c>
      <c r="Z196" s="2">
        <v>1.031209047231421E-3</v>
      </c>
      <c r="AA196" s="2">
        <v>9.1901110431430316E-3</v>
      </c>
      <c r="AB196" s="2">
        <v>7.0104587074540717E-2</v>
      </c>
      <c r="AC196" s="2">
        <v>362.64702383377016</v>
      </c>
      <c r="AD196" s="2">
        <v>1139.7503467400697</v>
      </c>
      <c r="AE196" s="2">
        <v>-1502.3973705738379</v>
      </c>
      <c r="AF196" s="2">
        <v>9.596192177880452</v>
      </c>
      <c r="AG196" s="2">
        <v>1.0205751262405019E-5</v>
      </c>
      <c r="AH196" s="1">
        <v>8.3455296332900404E-5</v>
      </c>
      <c r="AI196" s="1">
        <v>2.0958055785622113E-4</v>
      </c>
      <c r="AJ196" s="1">
        <v>3.5166726365164869</v>
      </c>
      <c r="AK196" s="1">
        <v>12.168762238686044</v>
      </c>
      <c r="AL196" s="12">
        <v>10.719219267665062</v>
      </c>
      <c r="AM196" s="2">
        <v>465.28840120459603</v>
      </c>
      <c r="AN196" s="2">
        <v>52.209337476071127</v>
      </c>
      <c r="AO196" s="2">
        <v>6.8441970620817054</v>
      </c>
      <c r="AP196" s="2">
        <v>0.1</v>
      </c>
      <c r="AQ196" s="2">
        <v>0.1</v>
      </c>
      <c r="AR196" s="2">
        <v>0.1</v>
      </c>
      <c r="AS196" s="2">
        <v>9.9999999999999992E-2</v>
      </c>
      <c r="AT196" s="2">
        <v>2.0626977166130203E-3</v>
      </c>
      <c r="AU196" s="2">
        <v>1.8382647818776209E-2</v>
      </c>
      <c r="AV196" s="2">
        <v>0.14022872316471066</v>
      </c>
      <c r="AW196" s="2">
        <v>687.0900759644793</v>
      </c>
      <c r="AX196" s="2">
        <v>2158.7443873942493</v>
      </c>
      <c r="AY196" s="2">
        <v>-2845.8344633587267</v>
      </c>
      <c r="AZ196" s="2">
        <v>20.261389150967243</v>
      </c>
      <c r="BA196" s="2">
        <v>4.0828482145248364E-5</v>
      </c>
      <c r="BB196" s="2">
        <v>3.3386078229260852E-4</v>
      </c>
      <c r="BC196" s="2">
        <v>8.381649832537078E-4</v>
      </c>
      <c r="BD196" s="2">
        <v>14.068001564033931</v>
      </c>
      <c r="BE196" s="2">
        <v>48.664838012964005</v>
      </c>
      <c r="BF196" s="2">
        <v>42.835628308622127</v>
      </c>
      <c r="BG196" s="2">
        <v>982.27621952463005</v>
      </c>
      <c r="BH196" s="2">
        <v>110.22018890157962</v>
      </c>
      <c r="BI196" s="2">
        <v>14.448815259601638</v>
      </c>
      <c r="BJ196" s="2">
        <v>0.99</v>
      </c>
      <c r="BK196" s="2">
        <v>2.5000000000000001E-2</v>
      </c>
      <c r="BL196" s="2">
        <v>0</v>
      </c>
      <c r="BM196" s="2">
        <v>5371.3813280864661</v>
      </c>
      <c r="BN196" s="2">
        <v>1.4180067300665057E-6</v>
      </c>
      <c r="BO196" s="2">
        <v>1.2321324771274369E-3</v>
      </c>
      <c r="BP196" s="2">
        <v>9.6400127116115179E-3</v>
      </c>
      <c r="BQ196" s="2">
        <v>77.175860894190905</v>
      </c>
      <c r="BR196" s="2">
        <v>681.33398587979843</v>
      </c>
      <c r="BS196" s="2">
        <v>-758.50984677398924</v>
      </c>
      <c r="BT196" s="2">
        <v>1.2535856917631714</v>
      </c>
      <c r="BU196" s="2">
        <v>2.807651314788595E-7</v>
      </c>
      <c r="BV196" s="2">
        <v>6.0088473415179645E-6</v>
      </c>
      <c r="BW196" s="2">
        <v>-9.2929845080031653E-6</v>
      </c>
      <c r="BX196" s="2">
        <v>9.674662425305984E-2</v>
      </c>
      <c r="BY196" s="2">
        <v>0.87624919294893477</v>
      </c>
      <c r="BZ196" s="2">
        <v>-0.47542854548867425</v>
      </c>
      <c r="CA196" s="2">
        <v>875207.29523429926</v>
      </c>
      <c r="CB196" s="2">
        <v>25.435286282806015</v>
      </c>
      <c r="CC196" s="2">
        <v>0</v>
      </c>
      <c r="CD196" s="2">
        <v>0.99</v>
      </c>
      <c r="CE196" s="2">
        <v>0.05</v>
      </c>
      <c r="CF196" s="2">
        <v>0</v>
      </c>
      <c r="CG196" s="2">
        <v>10669.442638033399</v>
      </c>
      <c r="CH196" s="2">
        <v>2.6383171693432526E-6</v>
      </c>
      <c r="CI196" s="2">
        <v>2.2337002831640204E-3</v>
      </c>
      <c r="CJ196" s="2">
        <v>1.7936040528554072E-2</v>
      </c>
      <c r="CK196" s="2">
        <v>77.17575320615363</v>
      </c>
      <c r="CL196" s="2">
        <v>1334.1383609201453</v>
      </c>
      <c r="CM196" s="2">
        <v>-1411.3141141262986</v>
      </c>
      <c r="CN196" s="2">
        <v>2.3323984025552127</v>
      </c>
      <c r="CO196" s="2">
        <v>5.2238610345821556E-7</v>
      </c>
      <c r="CP196" s="2">
        <v>2.1838061136139506E-5</v>
      </c>
      <c r="CQ196" s="2">
        <v>-3.2170154984193426E-5</v>
      </c>
      <c r="CR196" s="2">
        <v>0.18000484334781675</v>
      </c>
      <c r="CS196" s="2">
        <v>3.1844995382794345</v>
      </c>
      <c r="CT196" s="2">
        <v>-1.6458733926459019</v>
      </c>
      <c r="CU196" s="2">
        <v>875207.28946491703</v>
      </c>
      <c r="CV196" s="2">
        <v>52.209296388936011</v>
      </c>
      <c r="CW196" s="2">
        <v>0</v>
      </c>
    </row>
    <row r="197" spans="1:101" x14ac:dyDescent="0.3">
      <c r="A197" s="2">
        <f t="shared" si="2"/>
        <v>2191</v>
      </c>
      <c r="B197" s="17">
        <f>economy!AX237</f>
        <v>0.99</v>
      </c>
      <c r="C197" s="17">
        <f>economy!AY237</f>
        <v>0.05</v>
      </c>
      <c r="D197" s="17">
        <f>economy!AZ237</f>
        <v>0</v>
      </c>
      <c r="E197" s="17">
        <f>economy!BA237</f>
        <v>5344.9658856164242</v>
      </c>
      <c r="F197" s="17">
        <f>economy!BB237</f>
        <v>2.5719945105130236E-6</v>
      </c>
      <c r="G197" s="17">
        <f>economy!BC237</f>
        <v>2.1838826210302926E-3</v>
      </c>
      <c r="H197" s="17">
        <f>economy!BD237</f>
        <v>1.7746105017384432E-2</v>
      </c>
      <c r="I197" s="1">
        <f>economy!BE237</f>
        <v>76.367936487512921</v>
      </c>
      <c r="J197" s="1">
        <f>economy!BF237</f>
        <v>1326.8666141397191</v>
      </c>
      <c r="K197" s="1">
        <f>economy!BG237</f>
        <v>-1403.234550627232</v>
      </c>
      <c r="L197" s="1">
        <f>economy!BH237</f>
        <v>2.3076868161668425</v>
      </c>
      <c r="M197" s="1">
        <f>economy!BI237</f>
        <v>5.0925425156600245E-7</v>
      </c>
      <c r="N197" s="1">
        <f>economy!BJ237</f>
        <v>2.1361891880059109E-5</v>
      </c>
      <c r="O197" s="1">
        <f>economy!BK237</f>
        <v>-3.1492424328803705E-5</v>
      </c>
      <c r="P197" s="1">
        <f>economy!BL237</f>
        <v>0.17623350913545732</v>
      </c>
      <c r="Q197" s="1">
        <f>economy!BM237</f>
        <v>3.1319170526168865</v>
      </c>
      <c r="R197" s="1">
        <f>economy!BN237</f>
        <v>-1.6191129362361338</v>
      </c>
      <c r="S197" s="1">
        <f>economy!BO237</f>
        <v>888263.92850639252</v>
      </c>
      <c r="T197" s="1">
        <f>economy!BP237</f>
        <v>52.834497466675728</v>
      </c>
      <c r="U197" s="1">
        <f>economy!BQ237</f>
        <v>0</v>
      </c>
      <c r="V197" s="2">
        <v>0.05</v>
      </c>
      <c r="W197" s="2">
        <v>0.05</v>
      </c>
      <c r="X197" s="2">
        <v>0.05</v>
      </c>
      <c r="Y197" s="2">
        <v>5.000000000000001E-2</v>
      </c>
      <c r="Z197" s="2">
        <v>1.0132062599971464E-3</v>
      </c>
      <c r="AA197" s="2">
        <v>9.0559342060667434E-3</v>
      </c>
      <c r="AB197" s="2">
        <v>6.9908644490717445E-2</v>
      </c>
      <c r="AC197" s="2">
        <v>358.98337102859415</v>
      </c>
      <c r="AD197" s="2">
        <v>1136.0816148467825</v>
      </c>
      <c r="AE197" s="2">
        <v>-1495.0649858753764</v>
      </c>
      <c r="AF197" s="2">
        <v>9.5693217489954048</v>
      </c>
      <c r="AG197" s="2">
        <v>1.0029403907441725E-5</v>
      </c>
      <c r="AH197" s="1">
        <v>8.2358347626206466E-5</v>
      </c>
      <c r="AI197" s="1">
        <v>2.1036458745422263E-4</v>
      </c>
      <c r="AJ197" s="1">
        <v>3.4707532188174341</v>
      </c>
      <c r="AK197" s="1">
        <v>12.073803204558233</v>
      </c>
      <c r="AL197" s="12">
        <v>10.812130828859365</v>
      </c>
      <c r="AM197" s="2">
        <v>472.22969926292973</v>
      </c>
      <c r="AN197" s="2">
        <v>52.834536621217588</v>
      </c>
      <c r="AO197" s="2">
        <v>6.8441619907721378</v>
      </c>
      <c r="AP197" s="2">
        <v>0.1</v>
      </c>
      <c r="AQ197" s="2">
        <v>0.1</v>
      </c>
      <c r="AR197" s="2">
        <v>0.1</v>
      </c>
      <c r="AS197" s="2">
        <v>0.1</v>
      </c>
      <c r="AT197" s="2">
        <v>2.0266891205373027E-3</v>
      </c>
      <c r="AU197" s="2">
        <v>1.8114276020117264E-2</v>
      </c>
      <c r="AV197" s="2">
        <v>0.1398369037334885</v>
      </c>
      <c r="AW197" s="2">
        <v>680.14923761324246</v>
      </c>
      <c r="AX197" s="2">
        <v>2151.805612498973</v>
      </c>
      <c r="AY197" s="2">
        <v>-2831.9548501122163</v>
      </c>
      <c r="AZ197" s="2">
        <v>20.204673249836226</v>
      </c>
      <c r="BA197" s="2">
        <v>4.0123035531615636E-5</v>
      </c>
      <c r="BB197" s="2">
        <v>3.2947282082904572E-4</v>
      </c>
      <c r="BC197" s="2">
        <v>8.4130211009287746E-4</v>
      </c>
      <c r="BD197" s="2">
        <v>13.884329536973761</v>
      </c>
      <c r="BE197" s="2">
        <v>48.285339758298264</v>
      </c>
      <c r="BF197" s="2">
        <v>43.206865765941707</v>
      </c>
      <c r="BG197" s="2">
        <v>996.93006910106158</v>
      </c>
      <c r="BH197" s="2">
        <v>111.54005397398949</v>
      </c>
      <c r="BI197" s="2">
        <v>14.448741863123479</v>
      </c>
      <c r="BJ197" s="2">
        <v>0.99</v>
      </c>
      <c r="BK197" s="2">
        <v>2.5000000000000001E-2</v>
      </c>
      <c r="BL197" s="2">
        <v>0</v>
      </c>
      <c r="BM197" s="2">
        <v>5381.3769282043577</v>
      </c>
      <c r="BN197" s="2">
        <v>1.3821847833686337E-6</v>
      </c>
      <c r="BO197" s="2">
        <v>1.2044993389174695E-3</v>
      </c>
      <c r="BP197" s="2">
        <v>9.5367131862355847E-3</v>
      </c>
      <c r="BQ197" s="2">
        <v>76.368099955814074</v>
      </c>
      <c r="BR197" s="2">
        <v>677.70139691678116</v>
      </c>
      <c r="BS197" s="2">
        <v>-754.06949687259532</v>
      </c>
      <c r="BT197" s="2">
        <v>1.2401462763635258</v>
      </c>
      <c r="BU197" s="2">
        <v>2.7367239606351185E-7</v>
      </c>
      <c r="BV197" s="2">
        <v>5.877414828842087E-6</v>
      </c>
      <c r="BW197" s="2">
        <v>-9.0948898396519681E-6</v>
      </c>
      <c r="BX197" s="2">
        <v>9.4707680906093078E-2</v>
      </c>
      <c r="BY197" s="2">
        <v>0.86172011416802452</v>
      </c>
      <c r="BZ197" s="2">
        <v>-0.46757823933293324</v>
      </c>
      <c r="CA197" s="2">
        <v>888263.87641720008</v>
      </c>
      <c r="CB197" s="2">
        <v>25.739870423633722</v>
      </c>
      <c r="CC197" s="2">
        <v>0</v>
      </c>
      <c r="CD197" s="2">
        <v>0.99</v>
      </c>
      <c r="CE197" s="2">
        <v>0.05</v>
      </c>
      <c r="CF197" s="2">
        <v>0</v>
      </c>
      <c r="CG197" s="2">
        <v>10689.908776069242</v>
      </c>
      <c r="CH197" s="2">
        <v>2.5720041900878727E-6</v>
      </c>
      <c r="CI197" s="2">
        <v>2.1838907922897611E-3</v>
      </c>
      <c r="CJ197" s="2">
        <v>1.7746166072594716E-2</v>
      </c>
      <c r="CK197" s="2">
        <v>76.367995243543291</v>
      </c>
      <c r="CL197" s="2">
        <v>1326.8670539837065</v>
      </c>
      <c r="CM197" s="2">
        <v>-1403.2350492272499</v>
      </c>
      <c r="CN197" s="2">
        <v>2.3076953529488531</v>
      </c>
      <c r="CO197" s="2">
        <v>5.0925616811684329E-7</v>
      </c>
      <c r="CP197" s="2">
        <v>2.1361970023632813E-5</v>
      </c>
      <c r="CQ197" s="2">
        <v>-3.1492641027611163E-5</v>
      </c>
      <c r="CR197" s="2">
        <v>0.17623429666478649</v>
      </c>
      <c r="CS197" s="2">
        <v>3.1319299502447437</v>
      </c>
      <c r="CT197" s="2">
        <v>-1.6191195010983392</v>
      </c>
      <c r="CU197" s="2">
        <v>888263.87150687748</v>
      </c>
      <c r="CV197" s="2">
        <v>52.834495229710775</v>
      </c>
      <c r="CW197" s="2">
        <v>0</v>
      </c>
    </row>
    <row r="198" spans="1:101" x14ac:dyDescent="0.3">
      <c r="A198" s="2">
        <f t="shared" si="2"/>
        <v>2192</v>
      </c>
      <c r="B198" s="17">
        <f>economy!AX238</f>
        <v>0.99</v>
      </c>
      <c r="C198" s="17">
        <f>economy!AY238</f>
        <v>0.05</v>
      </c>
      <c r="D198" s="17">
        <f>economy!AZ238</f>
        <v>0</v>
      </c>
      <c r="E198" s="17">
        <f>economy!BA238</f>
        <v>5355.0810348729374</v>
      </c>
      <c r="F198" s="17">
        <f>economy!BB238</f>
        <v>2.5072868284311167E-6</v>
      </c>
      <c r="G198" s="17">
        <f>economy!BC238</f>
        <v>2.135131240159125E-3</v>
      </c>
      <c r="H198" s="17">
        <f>economy!BD238</f>
        <v>1.7557807624570987E-2</v>
      </c>
      <c r="I198" s="1">
        <f>economy!BE238</f>
        <v>75.565375024540728</v>
      </c>
      <c r="J198" s="1">
        <f>economy!BF238</f>
        <v>1319.5326789004853</v>
      </c>
      <c r="K198" s="1">
        <f>economy!BG238</f>
        <v>-1395.0980539250256</v>
      </c>
      <c r="L198" s="1">
        <f>economy!BH238</f>
        <v>2.2831902832225626</v>
      </c>
      <c r="M198" s="1">
        <f>economy!BI238</f>
        <v>4.964421633806371E-7</v>
      </c>
      <c r="N198" s="1">
        <f>economy!BJ238</f>
        <v>2.0895433860320909E-5</v>
      </c>
      <c r="O198" s="1">
        <f>economy!BK238</f>
        <v>-3.0827660858144305E-5</v>
      </c>
      <c r="P198" s="1">
        <f>economy!BL238</f>
        <v>0.17253034848067503</v>
      </c>
      <c r="Q198" s="1">
        <f>economy!BM238</f>
        <v>3.0799396560017764</v>
      </c>
      <c r="R198" s="1">
        <f>economy!BN238</f>
        <v>-1.5926371604321625</v>
      </c>
      <c r="S198" s="1">
        <f>economy!BO238</f>
        <v>901515.67613215966</v>
      </c>
      <c r="T198" s="1">
        <f>economy!BP238</f>
        <v>53.467211763816522</v>
      </c>
      <c r="U198" s="1">
        <f>economy!BQ238</f>
        <v>0</v>
      </c>
      <c r="V198" s="2">
        <v>0.05</v>
      </c>
      <c r="W198" s="2">
        <v>0.05</v>
      </c>
      <c r="X198" s="2">
        <v>0.05</v>
      </c>
      <c r="Y198" s="2">
        <v>5.000000000000001E-2</v>
      </c>
      <c r="Z198" s="2">
        <v>9.9552575186224665E-4</v>
      </c>
      <c r="AA198" s="2">
        <v>8.9237869765407072E-3</v>
      </c>
      <c r="AB198" s="2">
        <v>6.9713804434807083E-2</v>
      </c>
      <c r="AC198" s="2">
        <v>355.33899911024116</v>
      </c>
      <c r="AD198" s="2">
        <v>1132.2950390863828</v>
      </c>
      <c r="AE198" s="2">
        <v>-1487.6340381966231</v>
      </c>
      <c r="AF198" s="2">
        <v>9.5426072310125321</v>
      </c>
      <c r="AG198" s="2">
        <v>9.8561503663603781E-6</v>
      </c>
      <c r="AH198" s="1">
        <v>8.1274472365139348E-5</v>
      </c>
      <c r="AI198" s="1">
        <v>2.1113659147061809E-4</v>
      </c>
      <c r="AJ198" s="1">
        <v>3.425303162993222</v>
      </c>
      <c r="AK198" s="1">
        <v>11.978742368962207</v>
      </c>
      <c r="AL198" s="12">
        <v>10.904542221756239</v>
      </c>
      <c r="AM198" s="2">
        <v>479.27475573394145</v>
      </c>
      <c r="AN198" s="2">
        <v>53.467251381608556</v>
      </c>
      <c r="AO198" s="2">
        <v>6.8441303041611432</v>
      </c>
      <c r="AP198" s="2">
        <v>0.1</v>
      </c>
      <c r="AQ198" s="2">
        <v>0.1</v>
      </c>
      <c r="AR198" s="2">
        <v>0.1</v>
      </c>
      <c r="AS198" s="2">
        <v>0.10000000000000002</v>
      </c>
      <c r="AT198" s="2">
        <v>1.9913250166288584E-3</v>
      </c>
      <c r="AU198" s="2">
        <v>1.7849962674447991E-2</v>
      </c>
      <c r="AV198" s="2">
        <v>0.13944728283194202</v>
      </c>
      <c r="AW198" s="2">
        <v>673.24491152241262</v>
      </c>
      <c r="AX198" s="2">
        <v>2144.6434755634627</v>
      </c>
      <c r="AY198" s="2">
        <v>-2817.8883870858754</v>
      </c>
      <c r="AZ198" s="2">
        <v>20.148285545155574</v>
      </c>
      <c r="BA198" s="2">
        <v>3.9429962800391982E-5</v>
      </c>
      <c r="BB198" s="2">
        <v>3.2513713674104115E-4</v>
      </c>
      <c r="BC198" s="2">
        <v>8.4439118771767723E-4</v>
      </c>
      <c r="BD198" s="2">
        <v>13.702533763802533</v>
      </c>
      <c r="BE198" s="2">
        <v>47.90542600853226</v>
      </c>
      <c r="BF198" s="2">
        <v>43.576107205051109</v>
      </c>
      <c r="BG198" s="2">
        <v>1011.8029642024429</v>
      </c>
      <c r="BH198" s="2">
        <v>112.87578530344831</v>
      </c>
      <c r="BI198" s="2">
        <v>14.4486756112973</v>
      </c>
      <c r="BJ198" s="2">
        <v>0.99</v>
      </c>
      <c r="BK198" s="2">
        <v>2.5000000000000001E-2</v>
      </c>
      <c r="BL198" s="2">
        <v>0</v>
      </c>
      <c r="BM198" s="2">
        <v>5391.2551066122705</v>
      </c>
      <c r="BN198" s="2">
        <v>1.3472343148969265E-6</v>
      </c>
      <c r="BO198" s="2">
        <v>1.1774565552148191E-3</v>
      </c>
      <c r="BP198" s="2">
        <v>9.434285659675903E-3</v>
      </c>
      <c r="BQ198" s="2">
        <v>75.565530072306586</v>
      </c>
      <c r="BR198" s="2">
        <v>674.0339362152489</v>
      </c>
      <c r="BS198" s="2">
        <v>-749.5994662875554</v>
      </c>
      <c r="BT198" s="2">
        <v>1.2268209984246201</v>
      </c>
      <c r="BU198" s="2">
        <v>2.6675221284556155E-7</v>
      </c>
      <c r="BV198" s="2">
        <v>5.7486423821322618E-6</v>
      </c>
      <c r="BW198" s="2">
        <v>-8.9005745908366393E-6</v>
      </c>
      <c r="BX198" s="2">
        <v>9.2705442128599783E-2</v>
      </c>
      <c r="BY198" s="2">
        <v>0.84735469665850582</v>
      </c>
      <c r="BZ198" s="2">
        <v>-0.45981218282473052</v>
      </c>
      <c r="CA198" s="2">
        <v>901515.62724506203</v>
      </c>
      <c r="CB198" s="2">
        <v>26.048116021588477</v>
      </c>
      <c r="CC198" s="2">
        <v>0</v>
      </c>
      <c r="CD198" s="2">
        <v>0.99</v>
      </c>
      <c r="CE198" s="2">
        <v>0.05</v>
      </c>
      <c r="CF198" s="2">
        <v>0</v>
      </c>
      <c r="CG198" s="2">
        <v>10710.140885850014</v>
      </c>
      <c r="CH198" s="2">
        <v>2.5072954803648453E-6</v>
      </c>
      <c r="CI198" s="2">
        <v>2.1351385650963989E-3</v>
      </c>
      <c r="CJ198" s="2">
        <v>1.7557863018457007E-2</v>
      </c>
      <c r="CK198" s="2">
        <v>75.565428314172678</v>
      </c>
      <c r="CL198" s="2">
        <v>1319.5330840064842</v>
      </c>
      <c r="CM198" s="2">
        <v>-1395.0985123206572</v>
      </c>
      <c r="CN198" s="2">
        <v>2.2831980276248407</v>
      </c>
      <c r="CO198" s="2">
        <v>4.9644387645917693E-7</v>
      </c>
      <c r="CP198" s="2">
        <v>2.0895503981747796E-5</v>
      </c>
      <c r="CQ198" s="2">
        <v>-3.0827855377490018E-5</v>
      </c>
      <c r="CR198" s="2">
        <v>0.17253105536176919</v>
      </c>
      <c r="CS198" s="2">
        <v>3.0799512892919538</v>
      </c>
      <c r="CT198" s="2">
        <v>-1.5926430858364371</v>
      </c>
      <c r="CU198" s="2">
        <v>901515.62312858249</v>
      </c>
      <c r="CV198" s="2">
        <v>53.46720969188614</v>
      </c>
      <c r="CW198" s="2">
        <v>0</v>
      </c>
    </row>
    <row r="199" spans="1:101" x14ac:dyDescent="0.3">
      <c r="A199" s="2">
        <f t="shared" si="2"/>
        <v>2193</v>
      </c>
      <c r="B199" s="17">
        <f>economy!AX239</f>
        <v>0.99</v>
      </c>
      <c r="C199" s="17">
        <f>economy!AY239</f>
        <v>0.05</v>
      </c>
      <c r="D199" s="17">
        <f>economy!AZ239</f>
        <v>0</v>
      </c>
      <c r="E199" s="17">
        <f>economy!BA239</f>
        <v>5365.0806522179964</v>
      </c>
      <c r="F199" s="17">
        <f>economy!BB239</f>
        <v>2.4441472852392842E-6</v>
      </c>
      <c r="G199" s="17">
        <f>economy!BC239</f>
        <v>2.0874168361163805E-3</v>
      </c>
      <c r="H199" s="17">
        <f>economy!BD239</f>
        <v>1.7371082021178777E-2</v>
      </c>
      <c r="I199" s="1">
        <f>economy!BE239</f>
        <v>74.768050659131418</v>
      </c>
      <c r="J199" s="1">
        <f>economy!BF239</f>
        <v>1312.1389134296921</v>
      </c>
      <c r="K199" s="1">
        <f>economy!BG239</f>
        <v>-1386.9069640888238</v>
      </c>
      <c r="L199" s="1">
        <f>economy!BH239</f>
        <v>2.2588994690068533</v>
      </c>
      <c r="M199" s="1">
        <f>economy!BI239</f>
        <v>4.8394056509178324E-7</v>
      </c>
      <c r="N199" s="1">
        <f>economy!BJ239</f>
        <v>2.0438437456393592E-5</v>
      </c>
      <c r="O199" s="1">
        <f>economy!BK239</f>
        <v>-3.0175449058652044E-5</v>
      </c>
      <c r="P199" s="1">
        <f>economy!BL239</f>
        <v>0.16889371841826267</v>
      </c>
      <c r="Q199" s="1">
        <f>economy!BM239</f>
        <v>3.0285562571296798</v>
      </c>
      <c r="R199" s="1">
        <f>economy!BN239</f>
        <v>-1.5664417023710751</v>
      </c>
      <c r="S199" s="1">
        <f>economy!BO239</f>
        <v>914965.51284872659</v>
      </c>
      <c r="T199" s="1">
        <f>economy!BP239</f>
        <v>54.107532092380623</v>
      </c>
      <c r="U199" s="1">
        <f>economy!BQ239</f>
        <v>0</v>
      </c>
      <c r="V199" s="2">
        <v>0.05</v>
      </c>
      <c r="W199" s="2">
        <v>0.05</v>
      </c>
      <c r="X199" s="2">
        <v>0.05</v>
      </c>
      <c r="Y199" s="2">
        <v>5.000000000000001E-2</v>
      </c>
      <c r="Z199" s="2">
        <v>9.781619728700887E-4</v>
      </c>
      <c r="AA199" s="2">
        <v>8.7936408639169156E-3</v>
      </c>
      <c r="AB199" s="2">
        <v>6.9520086027451133E-2</v>
      </c>
      <c r="AC199" s="2">
        <v>351.71426789669113</v>
      </c>
      <c r="AD199" s="2">
        <v>1128.3938843471501</v>
      </c>
      <c r="AE199" s="2">
        <v>-1480.1081522438421</v>
      </c>
      <c r="AF199" s="2">
        <v>9.5160511510038077</v>
      </c>
      <c r="AG199" s="2">
        <v>9.6859396441839774E-6</v>
      </c>
      <c r="AH199" s="1">
        <v>8.0203596674814203E-5</v>
      </c>
      <c r="AI199" s="1">
        <v>2.1189662414809073E-4</v>
      </c>
      <c r="AJ199" s="1">
        <v>3.3803226187297257</v>
      </c>
      <c r="AK199" s="1">
        <v>11.883609492406112</v>
      </c>
      <c r="AL199" s="12">
        <v>10.996443126234192</v>
      </c>
      <c r="AM199" s="2">
        <v>486.4251225736237</v>
      </c>
      <c r="AN199" s="2">
        <v>54.107572155073861</v>
      </c>
      <c r="AO199" s="2">
        <v>6.8441019673409516</v>
      </c>
      <c r="AP199" s="2">
        <v>0.1</v>
      </c>
      <c r="AQ199" s="2">
        <v>0.1</v>
      </c>
      <c r="AR199" s="2">
        <v>0.1</v>
      </c>
      <c r="AS199" s="2">
        <v>0.1</v>
      </c>
      <c r="AT199" s="2">
        <v>1.9565943105355043E-3</v>
      </c>
      <c r="AU199" s="2">
        <v>1.758965084499842E-2</v>
      </c>
      <c r="AV199" s="2">
        <v>0.13905989881654843</v>
      </c>
      <c r="AW199" s="2">
        <v>666.37777984329966</v>
      </c>
      <c r="AX199" s="2">
        <v>2137.2641576645201</v>
      </c>
      <c r="AY199" s="2">
        <v>-2803.6419375078208</v>
      </c>
      <c r="AZ199" s="2">
        <v>20.092231387984562</v>
      </c>
      <c r="BA199" s="2">
        <v>3.8749060081108096E-5</v>
      </c>
      <c r="BB199" s="2">
        <v>3.2085343521507314E-4</v>
      </c>
      <c r="BC199" s="2">
        <v>8.4743243044410024E-4</v>
      </c>
      <c r="BD199" s="2">
        <v>13.522614890024435</v>
      </c>
      <c r="BE199" s="2">
        <v>47.525215892566827</v>
      </c>
      <c r="BF199" s="2">
        <v>43.943311340408115</v>
      </c>
      <c r="BG199" s="2">
        <v>1026.8981811812321</v>
      </c>
      <c r="BH199" s="2">
        <v>114.22757373093476</v>
      </c>
      <c r="BI199" s="2">
        <v>14.448616430025435</v>
      </c>
      <c r="BJ199" s="2">
        <v>0.99</v>
      </c>
      <c r="BK199" s="2">
        <v>2.5000000000000001E-2</v>
      </c>
      <c r="BL199" s="2">
        <v>0</v>
      </c>
      <c r="BM199" s="2">
        <v>5401.0173206837571</v>
      </c>
      <c r="BN199" s="2">
        <v>1.3131356336307047E-6</v>
      </c>
      <c r="BO199" s="2">
        <v>1.1509927605509074E-3</v>
      </c>
      <c r="BP199" s="2">
        <v>9.3327303339375348E-3</v>
      </c>
      <c r="BQ199" s="2">
        <v>74.768197823138507</v>
      </c>
      <c r="BR199" s="2">
        <v>670.33312206638209</v>
      </c>
      <c r="BS199" s="2">
        <v>-745.1013198895206</v>
      </c>
      <c r="BT199" s="2">
        <v>1.2136098567507438</v>
      </c>
      <c r="BU199" s="2">
        <v>2.6000068302636024E-7</v>
      </c>
      <c r="BV199" s="2">
        <v>5.6224853692704785E-6</v>
      </c>
      <c r="BW199" s="2">
        <v>-8.7099855485997842E-6</v>
      </c>
      <c r="BX199" s="2">
        <v>9.0739482028097979E-2</v>
      </c>
      <c r="BY199" s="2">
        <v>0.83315386806266678</v>
      </c>
      <c r="BZ199" s="2">
        <v>-0.45213115304795581</v>
      </c>
      <c r="CA199" s="2">
        <v>914965.46694210626</v>
      </c>
      <c r="CB199" s="2">
        <v>26.360067116535681</v>
      </c>
      <c r="CC199" s="2">
        <v>0</v>
      </c>
      <c r="CD199" s="2">
        <v>0.99</v>
      </c>
      <c r="CE199" s="2">
        <v>0.05</v>
      </c>
      <c r="CF199" s="2">
        <v>0</v>
      </c>
      <c r="CG199" s="2">
        <v>10730.141789447407</v>
      </c>
      <c r="CH199" s="2">
        <v>2.4441550186134059E-6</v>
      </c>
      <c r="CI199" s="2">
        <v>2.0874234023710186E-3</v>
      </c>
      <c r="CJ199" s="2">
        <v>1.7371132278441948E-2</v>
      </c>
      <c r="CK199" s="2">
        <v>74.768098990645157</v>
      </c>
      <c r="CL199" s="2">
        <v>1312.1392863958301</v>
      </c>
      <c r="CM199" s="2">
        <v>-1386.9073853864754</v>
      </c>
      <c r="CN199" s="2">
        <v>2.2589064945611104</v>
      </c>
      <c r="CO199" s="2">
        <v>4.8394209629607895E-7</v>
      </c>
      <c r="CP199" s="2">
        <v>2.0438500377633571E-5</v>
      </c>
      <c r="CQ199" s="2">
        <v>-3.0175623663512779E-5</v>
      </c>
      <c r="CR199" s="2">
        <v>0.16889435288307242</v>
      </c>
      <c r="CS199" s="2">
        <v>3.0285667492448405</v>
      </c>
      <c r="CT199" s="2">
        <v>-1.566447050102139</v>
      </c>
      <c r="CU199" s="2">
        <v>914965.46355892962</v>
      </c>
      <c r="CV199" s="2">
        <v>54.107530173210463</v>
      </c>
      <c r="CW199" s="2">
        <v>0</v>
      </c>
    </row>
    <row r="200" spans="1:101" x14ac:dyDescent="0.3">
      <c r="A200" s="2">
        <f t="shared" ref="A200:A263" si="3">1+A199</f>
        <v>2194</v>
      </c>
      <c r="B200" s="17">
        <f>economy!AX240</f>
        <v>0.99</v>
      </c>
      <c r="C200" s="17">
        <f>economy!AY240</f>
        <v>0.05</v>
      </c>
      <c r="D200" s="17">
        <f>economy!AZ240</f>
        <v>0</v>
      </c>
      <c r="E200" s="17">
        <f>economy!BA240</f>
        <v>5374.9661321588646</v>
      </c>
      <c r="F200" s="17">
        <f>economy!BB240</f>
        <v>2.3825405550664666E-6</v>
      </c>
      <c r="G200" s="17">
        <f>economy!BC240</f>
        <v>2.0407195098516885E-3</v>
      </c>
      <c r="H200" s="17">
        <f>economy!BD240</f>
        <v>1.7185928637678396E-2</v>
      </c>
      <c r="I200" s="1">
        <f>economy!BE240</f>
        <v>73.976007506743784</v>
      </c>
      <c r="J200" s="1">
        <f>economy!BF240</f>
        <v>1304.6881090479683</v>
      </c>
      <c r="K200" s="1">
        <f>economy!BG240</f>
        <v>-1378.6641165547123</v>
      </c>
      <c r="L200" s="1">
        <f>economy!BH240</f>
        <v>2.2348143805733809</v>
      </c>
      <c r="M200" s="1">
        <f>economy!BI240</f>
        <v>4.7174246225321081E-7</v>
      </c>
      <c r="N200" s="1">
        <f>economy!BJ240</f>
        <v>1.9990741486727954E-5</v>
      </c>
      <c r="O200" s="1">
        <f>economy!BK240</f>
        <v>-2.9535614313937448E-5</v>
      </c>
      <c r="P200" s="1">
        <f>economy!BL240</f>
        <v>0.16532284432724068</v>
      </c>
      <c r="Q200" s="1">
        <f>economy!BM240</f>
        <v>2.9777696108052321</v>
      </c>
      <c r="R200" s="1">
        <f>economy!BN240</f>
        <v>-1.5405291968284835</v>
      </c>
      <c r="S200" s="1">
        <f>economy!BO240</f>
        <v>928616.40153945878</v>
      </c>
      <c r="T200" s="1">
        <f>economy!BP240</f>
        <v>54.755549936791631</v>
      </c>
      <c r="U200" s="1">
        <f>economy!BQ240</f>
        <v>0</v>
      </c>
      <c r="V200" s="2">
        <v>0.05</v>
      </c>
      <c r="W200" s="2">
        <v>0.05</v>
      </c>
      <c r="X200" s="2">
        <v>0.05</v>
      </c>
      <c r="Y200" s="2">
        <v>0.05</v>
      </c>
      <c r="Z200" s="2">
        <v>9.6110944869283444E-4</v>
      </c>
      <c r="AA200" s="2">
        <v>8.6654676083949139E-3</v>
      </c>
      <c r="AB200" s="2">
        <v>6.9327507417025841E-2</v>
      </c>
      <c r="AC200" s="2">
        <v>348.10952253809171</v>
      </c>
      <c r="AD200" s="2">
        <v>1124.3813849075025</v>
      </c>
      <c r="AE200" s="2">
        <v>-1472.4909074455929</v>
      </c>
      <c r="AF200" s="2">
        <v>9.489655904481193</v>
      </c>
      <c r="AG200" s="2">
        <v>9.5187213496916789E-6</v>
      </c>
      <c r="AH200" s="1">
        <v>7.9145643196735038E-5</v>
      </c>
      <c r="AI200" s="1">
        <v>2.1264474570448108E-4</v>
      </c>
      <c r="AJ200" s="1">
        <v>3.3358115152953873</v>
      </c>
      <c r="AK200" s="1">
        <v>11.78843347788856</v>
      </c>
      <c r="AL200" s="12">
        <v>11.08782372133949</v>
      </c>
      <c r="AM200" s="2">
        <v>493.68237495675896</v>
      </c>
      <c r="AN200" s="2">
        <v>54.755590427040673</v>
      </c>
      <c r="AO200" s="2">
        <v>6.8440769458204045</v>
      </c>
      <c r="AP200" s="2">
        <v>0.1</v>
      </c>
      <c r="AQ200" s="2">
        <v>0.1</v>
      </c>
      <c r="AR200" s="2">
        <v>0.1</v>
      </c>
      <c r="AS200" s="2">
        <v>0.1</v>
      </c>
      <c r="AT200" s="2">
        <v>1.9224860589842181E-3</v>
      </c>
      <c r="AU200" s="2">
        <v>1.7333284055657344E-2</v>
      </c>
      <c r="AV200" s="2">
        <v>0.13867478810173711</v>
      </c>
      <c r="AW200" s="2">
        <v>659.54849693210997</v>
      </c>
      <c r="AX200" s="2">
        <v>2129.6737821588354</v>
      </c>
      <c r="AY200" s="2">
        <v>-2789.2222790909441</v>
      </c>
      <c r="AZ200" s="2">
        <v>20.036515852033968</v>
      </c>
      <c r="BA200" s="2">
        <v>3.8080125914985491E-5</v>
      </c>
      <c r="BB200" s="2">
        <v>3.1662140749773635E-4</v>
      </c>
      <c r="BC200" s="2">
        <v>8.5042607652857367E-4</v>
      </c>
      <c r="BD200" s="2">
        <v>13.344572678753842</v>
      </c>
      <c r="BE200" s="2">
        <v>47.144825114597509</v>
      </c>
      <c r="BF200" s="2">
        <v>44.308438879195407</v>
      </c>
      <c r="BG200" s="2">
        <v>1042.2190454073123</v>
      </c>
      <c r="BH200" s="2">
        <v>115.59561239345369</v>
      </c>
      <c r="BI200" s="2">
        <v>14.448564246108257</v>
      </c>
      <c r="BJ200" s="2">
        <v>0.99</v>
      </c>
      <c r="BK200" s="2">
        <v>2.5000000000000001E-2</v>
      </c>
      <c r="BL200" s="2">
        <v>0</v>
      </c>
      <c r="BM200" s="2">
        <v>5410.6650161193211</v>
      </c>
      <c r="BN200" s="2">
        <v>1.2798694254449506E-6</v>
      </c>
      <c r="BO200" s="2">
        <v>1.1250967551393097E-3</v>
      </c>
      <c r="BP200" s="2">
        <v>9.2320471219509651E-3</v>
      </c>
      <c r="BQ200" s="2">
        <v>73.976147282475324</v>
      </c>
      <c r="BR200" s="2">
        <v>666.60044910868214</v>
      </c>
      <c r="BS200" s="2">
        <v>-740.57659639115752</v>
      </c>
      <c r="BT200" s="2">
        <v>1.2005128132259812</v>
      </c>
      <c r="BU200" s="2">
        <v>2.5341398243152563E-7</v>
      </c>
      <c r="BV200" s="2">
        <v>5.498899504854048E-6</v>
      </c>
      <c r="BW200" s="2">
        <v>-8.5230694061923103E-6</v>
      </c>
      <c r="BX200" s="2">
        <v>8.8809370092002432E-2</v>
      </c>
      <c r="BY200" s="2">
        <v>0.8191184277105984</v>
      </c>
      <c r="BZ200" s="2">
        <v>-0.44453584657143524</v>
      </c>
      <c r="CA200" s="2">
        <v>928616.35840744688</v>
      </c>
      <c r="CB200" s="2">
        <v>26.675768278198742</v>
      </c>
      <c r="CC200" s="2">
        <v>0</v>
      </c>
      <c r="CD200" s="2">
        <v>0.99</v>
      </c>
      <c r="CE200" s="2">
        <v>0.05</v>
      </c>
      <c r="CF200" s="2">
        <v>0</v>
      </c>
      <c r="CG200" s="2">
        <v>10749.914287037303</v>
      </c>
      <c r="CH200" s="2">
        <v>2.3825474673890549E-6</v>
      </c>
      <c r="CI200" s="2">
        <v>2.0407253959923884E-3</v>
      </c>
      <c r="CJ200" s="2">
        <v>1.7185974234436401E-2</v>
      </c>
      <c r="CK200" s="2">
        <v>73.976051341187869</v>
      </c>
      <c r="CL200" s="2">
        <v>1304.6884522955258</v>
      </c>
      <c r="CM200" s="2">
        <v>-1378.6645036367138</v>
      </c>
      <c r="CN200" s="2">
        <v>2.2348207539922704</v>
      </c>
      <c r="CO200" s="2">
        <v>4.7174383088978946E-7</v>
      </c>
      <c r="CP200" s="2">
        <v>1.9990797945739055E-5</v>
      </c>
      <c r="CQ200" s="2">
        <v>-2.9535771038671188E-5</v>
      </c>
      <c r="CR200" s="2">
        <v>0.16532341377071205</v>
      </c>
      <c r="CS200" s="2">
        <v>2.9777790730005265</v>
      </c>
      <c r="CT200" s="2">
        <v>-1.54053402275989</v>
      </c>
      <c r="CU200" s="2">
        <v>928616.35570136795</v>
      </c>
      <c r="CV200" s="2">
        <v>54.7555481590284</v>
      </c>
      <c r="CW200" s="2">
        <v>0</v>
      </c>
    </row>
    <row r="201" spans="1:101" x14ac:dyDescent="0.3">
      <c r="A201" s="2">
        <f t="shared" si="3"/>
        <v>2195</v>
      </c>
      <c r="B201" s="17">
        <f>economy!AX241</f>
        <v>0.99</v>
      </c>
      <c r="C201" s="17">
        <f>economy!AY241</f>
        <v>0.05</v>
      </c>
      <c r="D201" s="17">
        <f>economy!AZ241</f>
        <v>0</v>
      </c>
      <c r="E201" s="17">
        <f>economy!BA241</f>
        <v>5384.7388584825458</v>
      </c>
      <c r="F201" s="17">
        <f>economy!BB241</f>
        <v>2.3224319876136602E-6</v>
      </c>
      <c r="G201" s="17">
        <f>economy!BC241</f>
        <v>1.9950196524547701E-3</v>
      </c>
      <c r="H201" s="17">
        <f>economy!BD241</f>
        <v>1.7002347387337916E-2</v>
      </c>
      <c r="I201" s="1">
        <f>economy!BE241</f>
        <v>73.189287223337544</v>
      </c>
      <c r="J201" s="1">
        <f>economy!BF241</f>
        <v>1297.183012548229</v>
      </c>
      <c r="K201" s="1">
        <f>economy!BG241</f>
        <v>-1370.372299771567</v>
      </c>
      <c r="L201" s="1">
        <f>economy!BH241</f>
        <v>2.2109349588845864</v>
      </c>
      <c r="M201" s="1">
        <f>economy!BI241</f>
        <v>4.5984099417847098E-7</v>
      </c>
      <c r="N201" s="1">
        <f>economy!BJ241</f>
        <v>1.955218618317963E-5</v>
      </c>
      <c r="O201" s="1">
        <f>economy!BK241</f>
        <v>-2.8907981667971646E-5</v>
      </c>
      <c r="P201" s="1">
        <f>economy!BL241</f>
        <v>0.16181694354059198</v>
      </c>
      <c r="Q201" s="1">
        <f>economy!BM241</f>
        <v>2.9275820347056718</v>
      </c>
      <c r="R201" s="1">
        <f>economy!BN241</f>
        <v>-1.5149020121260128</v>
      </c>
      <c r="S201" s="1">
        <f>economy!BO241</f>
        <v>942471.34941712441</v>
      </c>
      <c r="T201" s="1">
        <f>economy!BP241</f>
        <v>55.411357882217935</v>
      </c>
      <c r="U201" s="1">
        <f>economy!BQ241</f>
        <v>0</v>
      </c>
      <c r="V201" s="2">
        <v>0.05</v>
      </c>
      <c r="W201" s="2">
        <v>0.05</v>
      </c>
      <c r="X201" s="2">
        <v>0.05</v>
      </c>
      <c r="Y201" s="2">
        <v>5.000000000000001E-2</v>
      </c>
      <c r="Z201" s="2">
        <v>9.4436278064745111E-4</v>
      </c>
      <c r="AA201" s="2">
        <v>8.5392391875805159E-3</v>
      </c>
      <c r="AB201" s="2">
        <v>6.9136085803370564E-2</v>
      </c>
      <c r="AC201" s="2">
        <v>344.52509377092451</v>
      </c>
      <c r="AD201" s="2">
        <v>1120.2607433114756</v>
      </c>
      <c r="AE201" s="2">
        <v>-1464.7858370824003</v>
      </c>
      <c r="AF201" s="2">
        <v>9.46342375863337</v>
      </c>
      <c r="AG201" s="2">
        <v>9.3544457003272943E-6</v>
      </c>
      <c r="AH201" s="1">
        <v>7.8100531285534095E-5</v>
      </c>
      <c r="AI201" s="1">
        <v>2.1338102201260404E-4</v>
      </c>
      <c r="AJ201" s="1">
        <v>3.2917695701934298</v>
      </c>
      <c r="AK201" s="1">
        <v>11.69324238076309</v>
      </c>
      <c r="AL201" s="12">
        <v>11.178674676039126</v>
      </c>
      <c r="AM201" s="2">
        <v>501.0481116242895</v>
      </c>
      <c r="AN201" s="2">
        <v>55.411398783611716</v>
      </c>
      <c r="AO201" s="2">
        <v>6.8440552055175834</v>
      </c>
      <c r="AP201" s="2">
        <v>0.1</v>
      </c>
      <c r="AQ201" s="2">
        <v>0.1</v>
      </c>
      <c r="AR201" s="2">
        <v>0.1</v>
      </c>
      <c r="AS201" s="2">
        <v>0.1</v>
      </c>
      <c r="AT201" s="2">
        <v>1.8889894698129069E-3</v>
      </c>
      <c r="AU201" s="2">
        <v>1.7080806304065766E-2</v>
      </c>
      <c r="AV201" s="2">
        <v>0.1382919852070649</v>
      </c>
      <c r="AW201" s="2">
        <v>652.75768983136027</v>
      </c>
      <c r="AX201" s="2">
        <v>2121.8784125459888</v>
      </c>
      <c r="AY201" s="2">
        <v>-2774.6361023773502</v>
      </c>
      <c r="AZ201" s="2">
        <v>19.981143740457441</v>
      </c>
      <c r="BA201" s="2">
        <v>3.7422961274551734E-5</v>
      </c>
      <c r="BB201" s="2">
        <v>3.1244073168161404E-4</v>
      </c>
      <c r="BC201" s="2">
        <v>8.5337238689019244E-4</v>
      </c>
      <c r="BD201" s="2">
        <v>13.16840604528454</v>
      </c>
      <c r="BE201" s="2">
        <v>46.764365993158663</v>
      </c>
      <c r="BF201" s="2">
        <v>44.671452484561563</v>
      </c>
      <c r="BG201" s="2">
        <v>1057.7689320013233</v>
      </c>
      <c r="BH201" s="2">
        <v>116.98009675164636</v>
      </c>
      <c r="BI201" s="2">
        <v>14.448518987228095</v>
      </c>
      <c r="BJ201" s="2">
        <v>0.99</v>
      </c>
      <c r="BK201" s="2">
        <v>2.5000000000000001E-2</v>
      </c>
      <c r="BL201" s="2">
        <v>0</v>
      </c>
      <c r="BM201" s="2">
        <v>5420.1996267320837</v>
      </c>
      <c r="BN201" s="2">
        <v>1.2474167490069073E-6</v>
      </c>
      <c r="BO201" s="2">
        <v>1.0997575048130748E-3</v>
      </c>
      <c r="BP201" s="2">
        <v>9.13223565739525E-3</v>
      </c>
      <c r="BQ201" s="2">
        <v>73.189420068536037</v>
      </c>
      <c r="BR201" s="2">
        <v>662.83738818403674</v>
      </c>
      <c r="BS201" s="2">
        <v>-736.02680825257266</v>
      </c>
      <c r="BT201" s="2">
        <v>1.1875297940817997</v>
      </c>
      <c r="BU201" s="2">
        <v>2.4698836069851313E-7</v>
      </c>
      <c r="BV201" s="2">
        <v>5.3778408671261068E-6</v>
      </c>
      <c r="BW201" s="2">
        <v>-8.3397728102201257E-6</v>
      </c>
      <c r="BX201" s="2">
        <v>8.6914671699967833E-2</v>
      </c>
      <c r="BY201" s="2">
        <v>0.80524905089125165</v>
      </c>
      <c r="BZ201" s="2">
        <v>-0.43702688202143092</v>
      </c>
      <c r="CA201" s="2">
        <v>942471.30886846187</v>
      </c>
      <c r="CB201" s="2">
        <v>26.995264612530274</v>
      </c>
      <c r="CC201" s="2">
        <v>0</v>
      </c>
      <c r="CD201" s="2">
        <v>0.99</v>
      </c>
      <c r="CE201" s="2">
        <v>0.05</v>
      </c>
      <c r="CF201" s="2">
        <v>0</v>
      </c>
      <c r="CG201" s="2">
        <v>10769.461156482517</v>
      </c>
      <c r="CH201" s="2">
        <v>2.3224381660463007E-6</v>
      </c>
      <c r="CI201" s="2">
        <v>1.9950249289174037E-3</v>
      </c>
      <c r="CJ201" s="2">
        <v>1.7002388755616122E-2</v>
      </c>
      <c r="CK201" s="2">
        <v>73.189326978914892</v>
      </c>
      <c r="CL201" s="2">
        <v>1297.1833283314766</v>
      </c>
      <c r="CM201" s="2">
        <v>-1370.3726553103918</v>
      </c>
      <c r="CN201" s="2">
        <v>2.2109407406933017</v>
      </c>
      <c r="CO201" s="2">
        <v>4.5984221750526406E-7</v>
      </c>
      <c r="CP201" s="2">
        <v>1.9552236842473847E-5</v>
      </c>
      <c r="CQ201" s="2">
        <v>-2.8908122339710148E-5</v>
      </c>
      <c r="CR201" s="2">
        <v>0.16181745460538074</v>
      </c>
      <c r="CS201" s="2">
        <v>2.9275905674695952</v>
      </c>
      <c r="CT201" s="2">
        <v>-1.514906366778902</v>
      </c>
      <c r="CU201" s="2">
        <v>942471.3067873047</v>
      </c>
      <c r="CV201" s="2">
        <v>55.411356235359555</v>
      </c>
      <c r="CW201" s="2">
        <v>0</v>
      </c>
    </row>
    <row r="202" spans="1:101" x14ac:dyDescent="0.3">
      <c r="A202" s="2">
        <f t="shared" si="3"/>
        <v>2196</v>
      </c>
      <c r="B202" s="17">
        <f>economy!AX242</f>
        <v>0.99</v>
      </c>
      <c r="C202" s="17">
        <f>economy!AY242</f>
        <v>0.05</v>
      </c>
      <c r="D202" s="17">
        <f>economy!AZ242</f>
        <v>0</v>
      </c>
      <c r="E202" s="17">
        <f>economy!BA242</f>
        <v>5394.4002040260784</v>
      </c>
      <c r="F202" s="17">
        <f>economy!BB242</f>
        <v>2.2637876007617653E-6</v>
      </c>
      <c r="G202" s="17">
        <f>economy!BC242</f>
        <v>1.9502979450120948E-3</v>
      </c>
      <c r="H202" s="17">
        <f>economy!BD242</f>
        <v>1.6820337684013531E-2</v>
      </c>
      <c r="I202" s="1">
        <f>economy!BE242</f>
        <v>72.407929054780041</v>
      </c>
      <c r="J202" s="1">
        <f>economy!BF242</f>
        <v>1289.6263259868588</v>
      </c>
      <c r="K202" s="1">
        <f>economy!BG242</f>
        <v>-1362.034255041639</v>
      </c>
      <c r="L202" s="1">
        <f>economy!BH242</f>
        <v>2.1872610811110715</v>
      </c>
      <c r="M202" s="1">
        <f>economy!BI242</f>
        <v>4.4822943247739935E-7</v>
      </c>
      <c r="N202" s="1">
        <f>economy!BJ242</f>
        <v>1.9122613242689113E-5</v>
      </c>
      <c r="O202" s="1">
        <f>economy!BK242</f>
        <v>-2.8292375980424552E-5</v>
      </c>
      <c r="P202" s="1">
        <f>economy!BL242</f>
        <v>0.15837522626026254</v>
      </c>
      <c r="Q202" s="1">
        <f>economy!BM242</f>
        <v>2.8779954242543679</v>
      </c>
      <c r="R202" s="1">
        <f>economy!BN242</f>
        <v>-1.4895622585963433</v>
      </c>
      <c r="S202" s="1">
        <f>economy!BO242</f>
        <v>956533.40868697537</v>
      </c>
      <c r="T202" s="1">
        <f>economy!BP242</f>
        <v>56.075049627802052</v>
      </c>
      <c r="U202" s="1">
        <f>economy!BQ242</f>
        <v>0</v>
      </c>
      <c r="V202" s="2">
        <v>0.05</v>
      </c>
      <c r="W202" s="2">
        <v>0.05</v>
      </c>
      <c r="X202" s="2">
        <v>0.05</v>
      </c>
      <c r="Y202" s="2">
        <v>5.000000000000001E-2</v>
      </c>
      <c r="Z202" s="2">
        <v>9.2791664565300153E-4</v>
      </c>
      <c r="AA202" s="2">
        <v>8.4149278225778921E-3</v>
      </c>
      <c r="AB202" s="2">
        <v>6.8945837461312984E-2</v>
      </c>
      <c r="AC202" s="2">
        <v>340.96129817280558</v>
      </c>
      <c r="AD202" s="2">
        <v>1116.0351293165911</v>
      </c>
      <c r="AE202" s="2">
        <v>-1456.9964274893971</v>
      </c>
      <c r="AF202" s="2">
        <v>9.4373568555337091</v>
      </c>
      <c r="AG202" s="2">
        <v>9.193063526402024E-6</v>
      </c>
      <c r="AH202" s="1">
        <v>7.7068177199859374E-5</v>
      </c>
      <c r="AI202" s="1">
        <v>2.1410552428895098E-4</v>
      </c>
      <c r="AJ202" s="1">
        <v>3.2481962976276</v>
      </c>
      <c r="AK202" s="1">
        <v>11.598063419094919</v>
      </c>
      <c r="AL202" s="12">
        <v>11.268987139781554</v>
      </c>
      <c r="AM202" s="2">
        <v>508.52395523589144</v>
      </c>
      <c r="AN202" s="2">
        <v>56.075090924800115</v>
      </c>
      <c r="AO202" s="2">
        <v>6.8440367127523958</v>
      </c>
      <c r="AP202" s="2">
        <v>0.1</v>
      </c>
      <c r="AQ202" s="2">
        <v>0.1</v>
      </c>
      <c r="AR202" s="2">
        <v>0.1</v>
      </c>
      <c r="AS202" s="2">
        <v>0.1</v>
      </c>
      <c r="AT202" s="2">
        <v>1.8560939018851925E-3</v>
      </c>
      <c r="AU202" s="2">
        <v>1.683216207378177E-2</v>
      </c>
      <c r="AV202" s="2">
        <v>0.1379115228039971</v>
      </c>
      <c r="AW202" s="2">
        <v>646.00595875250053</v>
      </c>
      <c r="AX202" s="2">
        <v>2113.8840504684604</v>
      </c>
      <c r="AY202" s="2">
        <v>-2759.8900092209624</v>
      </c>
      <c r="AZ202" s="2">
        <v>19.926119592583913</v>
      </c>
      <c r="BA202" s="2">
        <v>3.6777369580442317E-5</v>
      </c>
      <c r="BB202" s="2">
        <v>3.0831107346782977E-4</v>
      </c>
      <c r="BC202" s="2">
        <v>8.5627164386820097E-4</v>
      </c>
      <c r="BD202" s="2">
        <v>12.994113090917086</v>
      </c>
      <c r="BE202" s="2">
        <v>46.38394750215059</v>
      </c>
      <c r="BF202" s="2">
        <v>45.032316738086422</v>
      </c>
      <c r="BG202" s="2">
        <v>1073.551266578992</v>
      </c>
      <c r="BH202" s="2">
        <v>118.38122461772973</v>
      </c>
      <c r="BI202" s="2">
        <v>14.448480581933214</v>
      </c>
      <c r="BJ202" s="2">
        <v>0.99</v>
      </c>
      <c r="BK202" s="2">
        <v>2.5000000000000001E-2</v>
      </c>
      <c r="BL202" s="2">
        <v>0</v>
      </c>
      <c r="BM202" s="2">
        <v>5429.6225742472143</v>
      </c>
      <c r="BN202" s="2">
        <v>1.215759031561902E-6</v>
      </c>
      <c r="BO202" s="2">
        <v>1.0749641408346776E-3</v>
      </c>
      <c r="BP202" s="2">
        <v>9.0332953043372102E-3</v>
      </c>
      <c r="BQ202" s="2">
        <v>72.408055392678193</v>
      </c>
      <c r="BR202" s="2">
        <v>659.04538621884581</v>
      </c>
      <c r="BS202" s="2">
        <v>-731.45344161152411</v>
      </c>
      <c r="BT202" s="2">
        <v>1.1746606911405861</v>
      </c>
      <c r="BU202" s="2">
        <v>2.407201404422543E-7</v>
      </c>
      <c r="BV202" s="2">
        <v>5.2592659137653443E-6</v>
      </c>
      <c r="BW202" s="2">
        <v>-8.160042405536073E-6</v>
      </c>
      <c r="BX202" s="2">
        <v>8.5054948617156401E-2</v>
      </c>
      <c r="BY202" s="2">
        <v>0.79154629307358648</v>
      </c>
      <c r="BZ202" s="2">
        <v>-0.42960480263027678</v>
      </c>
      <c r="CA202" s="2">
        <v>956533.37054397108</v>
      </c>
      <c r="CB202" s="2">
        <v>27.318601768159851</v>
      </c>
      <c r="CC202" s="2">
        <v>0</v>
      </c>
      <c r="CD202" s="2">
        <v>0.99</v>
      </c>
      <c r="CE202" s="2">
        <v>0.05</v>
      </c>
      <c r="CF202" s="2">
        <v>0</v>
      </c>
      <c r="CG202" s="2">
        <v>10788.785152941338</v>
      </c>
      <c r="CH202" s="2">
        <v>2.2637931232165782E-6</v>
      </c>
      <c r="CI202" s="2">
        <v>1.9503026749408568E-3</v>
      </c>
      <c r="CJ202" s="2">
        <v>1.6820375215822178E-2</v>
      </c>
      <c r="CK202" s="2">
        <v>72.407965110826808</v>
      </c>
      <c r="CL202" s="2">
        <v>1289.6266164026465</v>
      </c>
      <c r="CM202" s="2">
        <v>-1362.0345815134733</v>
      </c>
      <c r="CN202" s="2">
        <v>2.1872663262205516</v>
      </c>
      <c r="CO202" s="2">
        <v>4.4823052592095201E-7</v>
      </c>
      <c r="CP202" s="2">
        <v>1.9122658697020428E-5</v>
      </c>
      <c r="CQ202" s="2">
        <v>-2.8292502240104495E-5</v>
      </c>
      <c r="CR202" s="2">
        <v>0.15837568491292076</v>
      </c>
      <c r="CS202" s="2">
        <v>2.878003118341478</v>
      </c>
      <c r="CT202" s="2">
        <v>-1.4895661876461606</v>
      </c>
      <c r="CU202" s="2">
        <v>956533.36903929722</v>
      </c>
      <c r="CV202" s="2">
        <v>56.075048102133209</v>
      </c>
      <c r="CW202" s="2">
        <v>0</v>
      </c>
    </row>
    <row r="203" spans="1:101" x14ac:dyDescent="0.3">
      <c r="A203" s="2">
        <f t="shared" si="3"/>
        <v>2197</v>
      </c>
      <c r="B203" s="17">
        <f>economy!AX243</f>
        <v>0.99</v>
      </c>
      <c r="C203" s="17">
        <f>economy!AY243</f>
        <v>0.05</v>
      </c>
      <c r="D203" s="17">
        <f>economy!AZ243</f>
        <v>0</v>
      </c>
      <c r="E203" s="17">
        <f>economy!BA243</f>
        <v>5403.9515304618408</v>
      </c>
      <c r="F203" s="17">
        <f>economy!BB243</f>
        <v>2.2065740729789572E-6</v>
      </c>
      <c r="G203" s="17">
        <f>economy!BC243</f>
        <v>1.9065353582381082E-3</v>
      </c>
      <c r="H203" s="17">
        <f>economy!BD243</f>
        <v>1.6639898459572689E-2</v>
      </c>
      <c r="I203" s="1">
        <f>economy!BE243</f>
        <v>71.631969885930204</v>
      </c>
      <c r="J203" s="1">
        <f>economy!BF243</f>
        <v>1282.0207065183454</v>
      </c>
      <c r="K203" s="1">
        <f>economy!BG243</f>
        <v>-1353.6526764042756</v>
      </c>
      <c r="L203" s="1">
        <f>economy!BH243</f>
        <v>2.1637925628827102</v>
      </c>
      <c r="M203" s="1">
        <f>economy!BI243</f>
        <v>4.3690117955291965E-7</v>
      </c>
      <c r="N203" s="1">
        <f>economy!BJ243</f>
        <v>1.8701865875159871E-5</v>
      </c>
      <c r="O203" s="1">
        <f>economy!BK243</f>
        <v>-2.7688622074488943E-5</v>
      </c>
      <c r="P203" s="1">
        <f>economy!BL243</f>
        <v>0.15499689643740708</v>
      </c>
      <c r="Q203" s="1">
        <f>economy!BM243</f>
        <v>2.8290112672972727</v>
      </c>
      <c r="R203" s="1">
        <f>economy!BN243</f>
        <v>-1.4645117969649233</v>
      </c>
      <c r="S203" s="1">
        <f>economy!BO243</f>
        <v>970805.67721975199</v>
      </c>
      <c r="T203" s="1">
        <f>economy!BP243</f>
        <v>56.746720000051354</v>
      </c>
      <c r="U203" s="1">
        <f>economy!BQ243</f>
        <v>0</v>
      </c>
      <c r="V203" s="2">
        <v>0.05</v>
      </c>
      <c r="W203" s="2">
        <v>0.05</v>
      </c>
      <c r="X203" s="2">
        <v>0.05</v>
      </c>
      <c r="Y203" s="2">
        <v>0.05</v>
      </c>
      <c r="Z203" s="2">
        <v>9.117657961321753E-4</v>
      </c>
      <c r="AA203" s="2">
        <v>8.2925059836312758E-3</v>
      </c>
      <c r="AB203" s="2">
        <v>6.8756777763975443E-2</v>
      </c>
      <c r="AC203" s="2">
        <v>337.41843841768434</v>
      </c>
      <c r="AD203" s="2">
        <v>1111.7076789119715</v>
      </c>
      <c r="AE203" s="2">
        <v>-1449.1261173296552</v>
      </c>
      <c r="AF203" s="2">
        <v>9.4114572153177924</v>
      </c>
      <c r="AG203" s="2">
        <v>9.0345262746221007E-6</v>
      </c>
      <c r="AH203" s="1">
        <v>7.6048494287456723E-5</v>
      </c>
      <c r="AI203" s="1">
        <v>2.1481832879128362E-4</v>
      </c>
      <c r="AJ203" s="1">
        <v>3.2050910167802726</v>
      </c>
      <c r="AK203" s="1">
        <v>11.502922984469285</v>
      </c>
      <c r="AL203" s="12">
        <v>11.358752732890453</v>
      </c>
      <c r="AM203" s="2">
        <v>516.11155272781525</v>
      </c>
      <c r="AN203" s="2">
        <v>56.74676167792483</v>
      </c>
      <c r="AO203" s="2">
        <v>6.8440214342394974</v>
      </c>
      <c r="AP203" s="2">
        <v>0.1</v>
      </c>
      <c r="AQ203" s="2">
        <v>0.1</v>
      </c>
      <c r="AR203" s="2">
        <v>0.1</v>
      </c>
      <c r="AS203" s="2">
        <v>0.10000000000000002</v>
      </c>
      <c r="AT203" s="2">
        <v>1.8237888648941294E-3</v>
      </c>
      <c r="AU203" s="2">
        <v>1.6587296345548175E-2</v>
      </c>
      <c r="AV203" s="2">
        <v>0.13753343176226132</v>
      </c>
      <c r="AW203" s="2">
        <v>639.29387755930543</v>
      </c>
      <c r="AX203" s="2">
        <v>2105.6966338445909</v>
      </c>
      <c r="AY203" s="2">
        <v>-2744.9905114039002</v>
      </c>
      <c r="AZ203" s="2">
        <v>19.871447690587502</v>
      </c>
      <c r="BA203" s="2">
        <v>3.6143156715511407E-5</v>
      </c>
      <c r="BB203" s="2">
        <v>3.0423208690545992E-4</v>
      </c>
      <c r="BC203" s="2">
        <v>8.5912415001476749E-4</v>
      </c>
      <c r="BD203" s="2">
        <v>12.821691136039462</v>
      </c>
      <c r="BE203" s="2">
        <v>46.003675313686834</v>
      </c>
      <c r="BF203" s="2">
        <v>45.390998101572563</v>
      </c>
      <c r="BG203" s="2">
        <v>1089.5695260065665</v>
      </c>
      <c r="BH203" s="2">
        <v>119.79919618377563</v>
      </c>
      <c r="BI203" s="2">
        <v>14.448448959622455</v>
      </c>
      <c r="BJ203" s="2">
        <v>0.99</v>
      </c>
      <c r="BK203" s="2">
        <v>2.5000000000000001E-2</v>
      </c>
      <c r="BL203" s="2">
        <v>0</v>
      </c>
      <c r="BM203" s="2">
        <v>5438.9352681146638</v>
      </c>
      <c r="BN203" s="2">
        <v>1.184878064618359E-6</v>
      </c>
      <c r="BO203" s="2">
        <v>1.0507059595849719E-3</v>
      </c>
      <c r="BP203" s="2">
        <v>8.9352251666852036E-3</v>
      </c>
      <c r="BQ203" s="2">
        <v>71.632090108190596</v>
      </c>
      <c r="BR203" s="2">
        <v>655.22586612919463</v>
      </c>
      <c r="BS203" s="2">
        <v>-726.85795623738545</v>
      </c>
      <c r="BT203" s="2">
        <v>1.1619053630349823</v>
      </c>
      <c r="BU203" s="2">
        <v>2.3460571640083227E-7</v>
      </c>
      <c r="BV203" s="2">
        <v>5.1431314965741247E-6</v>
      </c>
      <c r="BW203" s="2">
        <v>-7.9838248779364602E-6</v>
      </c>
      <c r="BX203" s="2">
        <v>8.3229759468765971E-2</v>
      </c>
      <c r="BY203" s="2">
        <v>0.77801059407420747</v>
      </c>
      <c r="BZ203" s="2">
        <v>-0.4222700787584322</v>
      </c>
      <c r="CA203" s="2">
        <v>970805.64131730434</v>
      </c>
      <c r="CB203" s="2">
        <v>27.6458259429197</v>
      </c>
      <c r="CC203" s="2">
        <v>0</v>
      </c>
      <c r="CD203" s="2">
        <v>0.99</v>
      </c>
      <c r="CE203" s="2">
        <v>0.05</v>
      </c>
      <c r="CF203" s="2">
        <v>0</v>
      </c>
      <c r="CG203" s="2">
        <v>10807.889008500855</v>
      </c>
      <c r="CH203" s="2">
        <v>2.2065790090994562E-6</v>
      </c>
      <c r="CI203" s="2">
        <v>1.9065395982397918E-3</v>
      </c>
      <c r="CJ203" s="2">
        <v>1.6639932510607931E-2</v>
      </c>
      <c r="CK203" s="2">
        <v>71.63200258652563</v>
      </c>
      <c r="CL203" s="2">
        <v>1282.0209735154065</v>
      </c>
      <c r="CM203" s="2">
        <v>-1353.6529761019317</v>
      </c>
      <c r="CN203" s="2">
        <v>2.1637973211098487</v>
      </c>
      <c r="CO203" s="2">
        <v>4.3690215690259999E-7</v>
      </c>
      <c r="CP203" s="2">
        <v>1.8701906658432284E-5</v>
      </c>
      <c r="CQ203" s="2">
        <v>-2.7688735395758683E-5</v>
      </c>
      <c r="CR203" s="2">
        <v>0.15499730803689604</v>
      </c>
      <c r="CS203" s="2">
        <v>2.8290182046629297</v>
      </c>
      <c r="CT203" s="2">
        <v>-1.4645153417008669</v>
      </c>
      <c r="CU203" s="2">
        <v>970805.64034414664</v>
      </c>
      <c r="CV203" s="2">
        <v>56.746718586584031</v>
      </c>
      <c r="CW203" s="2">
        <v>0</v>
      </c>
    </row>
    <row r="204" spans="1:101" x14ac:dyDescent="0.3">
      <c r="A204" s="2">
        <f t="shared" si="3"/>
        <v>2198</v>
      </c>
      <c r="B204" s="17">
        <f>economy!AX244</f>
        <v>0.99</v>
      </c>
      <c r="C204" s="17">
        <f>economy!AY244</f>
        <v>0.05</v>
      </c>
      <c r="D204" s="17">
        <f>economy!AZ244</f>
        <v>0</v>
      </c>
      <c r="E204" s="17">
        <f>economy!BA244</f>
        <v>5413.3941880974844</v>
      </c>
      <c r="F204" s="17">
        <f>economy!BB244</f>
        <v>2.1507587355460293E-6</v>
      </c>
      <c r="G204" s="17">
        <f>economy!BC244</f>
        <v>1.8637131518929688E-3</v>
      </c>
      <c r="H204" s="17">
        <f>economy!BD244</f>
        <v>1.6461028180950455E-2</v>
      </c>
      <c r="I204" s="1">
        <f>economy!BE244</f>
        <v>70.861444289382348</v>
      </c>
      <c r="J204" s="1">
        <f>economy!BF244</f>
        <v>1274.3687662716225</v>
      </c>
      <c r="K204" s="1">
        <f>economy!BG244</f>
        <v>-1345.2302105610052</v>
      </c>
      <c r="L204" s="1">
        <f>economy!BH244</f>
        <v>2.1405291604916039</v>
      </c>
      <c r="M204" s="1">
        <f>economy!BI244</f>
        <v>4.2584976706180002E-7</v>
      </c>
      <c r="N204" s="1">
        <f>economy!BJ244</f>
        <v>1.8289788847675807E-5</v>
      </c>
      <c r="O204" s="1">
        <f>economy!BK244</f>
        <v>-2.70965448774045E-5</v>
      </c>
      <c r="P204" s="1">
        <f>economy!BL244</f>
        <v>0.15168115261855919</v>
      </c>
      <c r="Q204" s="1">
        <f>economy!BM244</f>
        <v>2.7806306585718428</v>
      </c>
      <c r="R204" s="1">
        <f>economy!BN244</f>
        <v>-1.4397522466400459</v>
      </c>
      <c r="S204" s="1">
        <f>economy!BO244</f>
        <v>985291.2992347742</v>
      </c>
      <c r="T204" s="1">
        <f>economy!BP244</f>
        <v>57.426464966389119</v>
      </c>
      <c r="U204" s="1">
        <f>economy!BQ244</f>
        <v>0</v>
      </c>
      <c r="V204" s="2">
        <v>0.05</v>
      </c>
      <c r="W204" s="2">
        <v>0.05</v>
      </c>
      <c r="X204" s="2">
        <v>0.05</v>
      </c>
      <c r="Y204" s="2">
        <v>5.000000000000001E-2</v>
      </c>
      <c r="Z204" s="2">
        <v>8.9590505985981676E-4</v>
      </c>
      <c r="AA204" s="2">
        <v>8.1719463953320599E-3</v>
      </c>
      <c r="AB204" s="2">
        <v>6.8568921205845457E-2</v>
      </c>
      <c r="AC204" s="2">
        <v>333.89680353120673</v>
      </c>
      <c r="AD204" s="2">
        <v>1107.2814934046053</v>
      </c>
      <c r="AE204" s="2">
        <v>-1441.1782969358128</v>
      </c>
      <c r="AF204" s="2">
        <v>9.3857267393282182</v>
      </c>
      <c r="AG204" s="2">
        <v>8.8787860109699259E-6</v>
      </c>
      <c r="AH204" s="1">
        <v>7.5041393164502543E-5</v>
      </c>
      <c r="AI204" s="1">
        <v>2.1551951652511034E-4</v>
      </c>
      <c r="AJ204" s="1">
        <v>3.1624528599017458</v>
      </c>
      <c r="AK204" s="1">
        <v>11.40784665321185</v>
      </c>
      <c r="AL204" s="12">
        <v>11.447963536815886</v>
      </c>
      <c r="AM204" s="2">
        <v>523.81257567608861</v>
      </c>
      <c r="AN204" s="2">
        <v>57.426507011166208</v>
      </c>
      <c r="AO204" s="2">
        <v>6.8440093370814861</v>
      </c>
      <c r="AP204" s="2">
        <v>0.1</v>
      </c>
      <c r="AQ204" s="2">
        <v>0.1</v>
      </c>
      <c r="AR204" s="2">
        <v>0.1</v>
      </c>
      <c r="AS204" s="2">
        <v>0.1</v>
      </c>
      <c r="AT204" s="2">
        <v>1.7920640190602485E-3</v>
      </c>
      <c r="AU204" s="2">
        <v>1.6346154607694462E-2</v>
      </c>
      <c r="AV204" s="2">
        <v>0.13715774119574051</v>
      </c>
      <c r="AW204" s="2">
        <v>632.62199425158155</v>
      </c>
      <c r="AX204" s="2">
        <v>2097.3220351305699</v>
      </c>
      <c r="AY204" s="2">
        <v>-2729.9440293821508</v>
      </c>
      <c r="AZ204" s="2">
        <v>19.817132066089634</v>
      </c>
      <c r="BA204" s="2">
        <v>3.5520131036363935E-5</v>
      </c>
      <c r="BB204" s="2">
        <v>3.0020341510802415E-4</v>
      </c>
      <c r="BC204" s="2">
        <v>8.619302269230369E-4</v>
      </c>
      <c r="BD204" s="2">
        <v>12.651136752455885</v>
      </c>
      <c r="BE204" s="2">
        <v>45.623651842602925</v>
      </c>
      <c r="BF204" s="2">
        <v>45.747464878260061</v>
      </c>
      <c r="BG204" s="2">
        <v>1105.8272391675864</v>
      </c>
      <c r="BH204" s="2">
        <v>121.23421405032666</v>
      </c>
      <c r="BI204" s="2">
        <v>14.448424050530415</v>
      </c>
      <c r="BJ204" s="2">
        <v>0.99</v>
      </c>
      <c r="BK204" s="2">
        <v>2.5000000000000001E-2</v>
      </c>
      <c r="BL204" s="2">
        <v>0</v>
      </c>
      <c r="BM204" s="2">
        <v>5448.1391053348598</v>
      </c>
      <c r="BN204" s="2">
        <v>1.1547559995413689E-6</v>
      </c>
      <c r="BO204" s="2">
        <v>1.0269724221373499E-3</v>
      </c>
      <c r="BP204" s="2">
        <v>8.8380240974561732E-3</v>
      </c>
      <c r="BQ204" s="2">
        <v>70.861558758771963</v>
      </c>
      <c r="BR204" s="2">
        <v>651.38022674908325</v>
      </c>
      <c r="BS204" s="2">
        <v>-722.24178550785507</v>
      </c>
      <c r="BT204" s="2">
        <v>1.1492636364028741</v>
      </c>
      <c r="BU204" s="2">
        <v>2.2864155456304926E-7</v>
      </c>
      <c r="BV204" s="2">
        <v>5.0293948751036834E-6</v>
      </c>
      <c r="BW204" s="2">
        <v>-7.8110669947216043E-6</v>
      </c>
      <c r="BX204" s="2">
        <v>8.1438660196159127E-2</v>
      </c>
      <c r="BY204" s="2">
        <v>0.76464228216815855</v>
      </c>
      <c r="BZ204" s="2">
        <v>-0.41502311038743117</v>
      </c>
      <c r="CA204" s="2">
        <v>985291.26541947434</v>
      </c>
      <c r="CB204" s="2">
        <v>27.976983890448832</v>
      </c>
      <c r="CC204" s="2">
        <v>0</v>
      </c>
      <c r="CD204" s="2">
        <v>0.99</v>
      </c>
      <c r="CE204" s="2">
        <v>0.05</v>
      </c>
      <c r="CF204" s="2">
        <v>0</v>
      </c>
      <c r="CG204" s="2">
        <v>10826.775431834709</v>
      </c>
      <c r="CH204" s="2">
        <v>2.1507631475840517E-6</v>
      </c>
      <c r="CI204" s="2">
        <v>1.8637169527132937E-3</v>
      </c>
      <c r="CJ204" s="2">
        <v>1.6461059073953774E-2</v>
      </c>
      <c r="CK204" s="2">
        <v>70.861473946623406</v>
      </c>
      <c r="CL204" s="2">
        <v>1274.3690116595542</v>
      </c>
      <c r="CM204" s="2">
        <v>-1345.2304856061769</v>
      </c>
      <c r="CN204" s="2">
        <v>2.140533477031322</v>
      </c>
      <c r="CO204" s="2">
        <v>4.2585064064343054E-7</v>
      </c>
      <c r="CP204" s="2">
        <v>1.828982543914985E-5</v>
      </c>
      <c r="CQ204" s="2">
        <v>-2.7096646583619589E-5</v>
      </c>
      <c r="CR204" s="2">
        <v>0.15168152197785448</v>
      </c>
      <c r="CS204" s="2">
        <v>2.7806369132181032</v>
      </c>
      <c r="CT204" s="2">
        <v>-1.4397554443815619</v>
      </c>
      <c r="CU204" s="2">
        <v>985291.26493608637</v>
      </c>
      <c r="CV204" s="2">
        <v>57.42646365680757</v>
      </c>
      <c r="CW204" s="2">
        <v>0</v>
      </c>
    </row>
    <row r="205" spans="1:101" x14ac:dyDescent="0.3">
      <c r="A205" s="2">
        <f t="shared" si="3"/>
        <v>2199</v>
      </c>
      <c r="B205" s="17">
        <f>economy!AX245</f>
        <v>0.99</v>
      </c>
      <c r="C205" s="17">
        <f>economy!AY245</f>
        <v>0.05</v>
      </c>
      <c r="D205" s="17">
        <f>economy!AZ245</f>
        <v>0</v>
      </c>
      <c r="E205" s="17">
        <f>economy!BA245</f>
        <v>5422.7295156899754</v>
      </c>
      <c r="F205" s="17">
        <f>economy!BB245</f>
        <v>2.096309564617363E-6</v>
      </c>
      <c r="G205" s="17">
        <f>economy!BC245</f>
        <v>1.8218128739981004E-3</v>
      </c>
      <c r="H205" s="17">
        <f>economy!BD245</f>
        <v>1.6283724866839981E-2</v>
      </c>
      <c r="I205" s="1">
        <f>economy!BE245</f>
        <v>70.096384573853953</v>
      </c>
      <c r="J205" s="1">
        <f>economy!BF245</f>
        <v>1266.6730722663513</v>
      </c>
      <c r="K205" s="1">
        <f>economy!BG245</f>
        <v>-1336.7694568402053</v>
      </c>
      <c r="L205" s="1">
        <f>economy!BH245</f>
        <v>2.1174705730470325</v>
      </c>
      <c r="M205" s="1">
        <f>economy!BI245</f>
        <v>4.1506885434285871E-7</v>
      </c>
      <c r="N205" s="1">
        <f>economy!BJ245</f>
        <v>1.7886228525194483E-5</v>
      </c>
      <c r="O205" s="1">
        <f>economy!BK245</f>
        <v>-2.6515969553894289E-5</v>
      </c>
      <c r="P205" s="1">
        <f>economy!BL245</f>
        <v>0.14842718875841907</v>
      </c>
      <c r="Q205" s="1">
        <f>economy!BM245</f>
        <v>2.7328543139587054</v>
      </c>
      <c r="R205" s="1">
        <f>economy!BN245</f>
        <v>-1.4152849939036005</v>
      </c>
      <c r="S205" s="1">
        <f>economy!BO245</f>
        <v>999993.46599327121</v>
      </c>
      <c r="T205" s="1">
        <f>economy!BP245</f>
        <v>58.114381648870719</v>
      </c>
      <c r="U205" s="1">
        <f>economy!BQ245</f>
        <v>0</v>
      </c>
      <c r="V205" s="2">
        <v>0.05</v>
      </c>
      <c r="W205" s="2">
        <v>0.05</v>
      </c>
      <c r="X205" s="2">
        <v>0.05</v>
      </c>
      <c r="Y205" s="2">
        <v>0.05</v>
      </c>
      <c r="Z205" s="2">
        <v>8.8032933976115574E-4</v>
      </c>
      <c r="AA205" s="2">
        <v>8.0532220414060319E-3</v>
      </c>
      <c r="AB205" s="2">
        <v>6.8382281425595368E-2</v>
      </c>
      <c r="AC205" s="2">
        <v>330.39666914602702</v>
      </c>
      <c r="AD205" s="2">
        <v>1102.7596385716506</v>
      </c>
      <c r="AE205" s="2">
        <v>-1433.1563077176788</v>
      </c>
      <c r="AF205" s="2">
        <v>9.3601672132244644</v>
      </c>
      <c r="AG205" s="2">
        <v>8.7257954229671287E-6</v>
      </c>
      <c r="AH205" s="1">
        <v>7.4046781889241533E-5</v>
      </c>
      <c r="AI205" s="1">
        <v>2.1620917295902121E-4</v>
      </c>
      <c r="AJ205" s="1">
        <v>3.1202807802100399</v>
      </c>
      <c r="AK205" s="1">
        <v>11.312859197982627</v>
      </c>
      <c r="AL205" s="12">
        <v>11.53661208426589</v>
      </c>
      <c r="AM205" s="2">
        <v>531.62872066515433</v>
      </c>
      <c r="AN205" s="2">
        <v>58.11442404728637</v>
      </c>
      <c r="AO205" s="2">
        <v>6.8440003887622352</v>
      </c>
      <c r="AP205" s="2">
        <v>0.1</v>
      </c>
      <c r="AQ205" s="2">
        <v>0.1</v>
      </c>
      <c r="AR205" s="2">
        <v>0.1</v>
      </c>
      <c r="AS205" s="2">
        <v>0.1</v>
      </c>
      <c r="AT205" s="2">
        <v>1.7609091747294229E-3</v>
      </c>
      <c r="AU205" s="2">
        <v>1.6108682865702266E-2</v>
      </c>
      <c r="AV205" s="2">
        <v>0.13678447850787601</v>
      </c>
      <c r="AW205" s="2">
        <v>625.99083144879194</v>
      </c>
      <c r="AX205" s="2">
        <v>2088.7660597074428</v>
      </c>
      <c r="AY205" s="2">
        <v>-2714.7568911562366</v>
      </c>
      <c r="AZ205" s="2">
        <v>19.763176506689263</v>
      </c>
      <c r="BA205" s="2">
        <v>3.4908103382423836E-5</v>
      </c>
      <c r="BB205" s="2">
        <v>2.9622469094726836E-4</v>
      </c>
      <c r="BC205" s="2">
        <v>8.6469021409036088E-4</v>
      </c>
      <c r="BD205" s="2">
        <v>12.482445794961285</v>
      </c>
      <c r="BE205" s="2">
        <v>45.243976292473107</v>
      </c>
      <c r="BF205" s="2">
        <v>46.101687173556257</v>
      </c>
      <c r="BG205" s="2">
        <v>1122.3279877411069</v>
      </c>
      <c r="BH205" s="2">
        <v>122.68648325536253</v>
      </c>
      <c r="BI205" s="2">
        <v>14.448405785712966</v>
      </c>
      <c r="BJ205" s="2">
        <v>0.99</v>
      </c>
      <c r="BK205" s="2">
        <v>2.5000000000000001E-2</v>
      </c>
      <c r="BL205" s="2">
        <v>0</v>
      </c>
      <c r="BM205" s="2">
        <v>5457.2354702970151</v>
      </c>
      <c r="BN205" s="2">
        <v>1.1253753430639051E-6</v>
      </c>
      <c r="BO205" s="2">
        <v>1.0037531537230577E-3</v>
      </c>
      <c r="BP205" s="2">
        <v>8.7416907078549429E-3</v>
      </c>
      <c r="BQ205" s="2">
        <v>70.096493626678523</v>
      </c>
      <c r="BR205" s="2">
        <v>647.50984278074168</v>
      </c>
      <c r="BS205" s="2">
        <v>-717.60633640742037</v>
      </c>
      <c r="BT205" s="2">
        <v>1.1367353070579058</v>
      </c>
      <c r="BU205" s="2">
        <v>2.2282419127968693E-7</v>
      </c>
      <c r="BV205" s="2">
        <v>4.9180137292543897E-6</v>
      </c>
      <c r="BW205" s="2">
        <v>-7.6417156431797465E-6</v>
      </c>
      <c r="BX205" s="2">
        <v>7.9681204494947269E-2</v>
      </c>
      <c r="BY205" s="2">
        <v>0.75144157813983092</v>
      </c>
      <c r="BZ205" s="2">
        <v>-0.40786422958139396</v>
      </c>
      <c r="CA205" s="2">
        <v>999993.43412255845</v>
      </c>
      <c r="CB205" s="2">
        <v>28.312122926876974</v>
      </c>
      <c r="CC205" s="2">
        <v>0</v>
      </c>
      <c r="CD205" s="2">
        <v>0.99</v>
      </c>
      <c r="CE205" s="2">
        <v>0.05</v>
      </c>
      <c r="CF205" s="2">
        <v>0</v>
      </c>
      <c r="CG205" s="2">
        <v>10845.447107884449</v>
      </c>
      <c r="CH205" s="2">
        <v>2.0963135082171386E-6</v>
      </c>
      <c r="CI205" s="2">
        <v>1.8218162811281721E-3</v>
      </c>
      <c r="CJ205" s="2">
        <v>1.6283752894647563E-2</v>
      </c>
      <c r="CK205" s="2">
        <v>70.09641147082624</v>
      </c>
      <c r="CL205" s="2">
        <v>1266.6732977242445</v>
      </c>
      <c r="CM205" s="2">
        <v>-1336.7697091950715</v>
      </c>
      <c r="CN205" s="2">
        <v>2.1174744889007115</v>
      </c>
      <c r="CO205" s="2">
        <v>4.150696351739609E-7</v>
      </c>
      <c r="CP205" s="2">
        <v>1.7886261355063355E-5</v>
      </c>
      <c r="CQ205" s="2">
        <v>-2.6516060833394293E-5</v>
      </c>
      <c r="CR205" s="2">
        <v>0.14842752019990368</v>
      </c>
      <c r="CS205" s="2">
        <v>2.7328599526997595</v>
      </c>
      <c r="CT205" s="2">
        <v>-1.4152878783778939</v>
      </c>
      <c r="CU205" s="2">
        <v>999993.43409018731</v>
      </c>
      <c r="CV205" s="2">
        <v>58.114380435480882</v>
      </c>
      <c r="CW205" s="2">
        <v>0</v>
      </c>
    </row>
    <row r="206" spans="1:101" x14ac:dyDescent="0.3">
      <c r="A206" s="2">
        <f t="shared" si="3"/>
        <v>2200</v>
      </c>
      <c r="B206" s="17">
        <f>economy!AX246</f>
        <v>0.99</v>
      </c>
      <c r="C206" s="17">
        <f>economy!AY246</f>
        <v>0.05</v>
      </c>
      <c r="D206" s="17">
        <f>economy!AZ246</f>
        <v>0</v>
      </c>
      <c r="E206" s="17">
        <f>economy!BA246</f>
        <v>5431.9588402732552</v>
      </c>
      <c r="F206" s="17">
        <f>economy!BB246</f>
        <v>2.0431951731345731E-6</v>
      </c>
      <c r="G206" s="17">
        <f>economy!BC246</f>
        <v>1.7808163598607885E-3</v>
      </c>
      <c r="H206" s="17">
        <f>economy!BD246</f>
        <v>1.6107986104019152E-2</v>
      </c>
      <c r="I206" s="1">
        <f>economy!BE246</f>
        <v>69.33682083220269</v>
      </c>
      <c r="J206" s="1">
        <f>economy!BF246</f>
        <v>1258.9361463674638</v>
      </c>
      <c r="K206" s="1">
        <f>economy!BG246</f>
        <v>-1328.2729671996667</v>
      </c>
      <c r="L206" s="1">
        <f>economy!BH246</f>
        <v>2.0946164445827091</v>
      </c>
      <c r="M206" s="1">
        <f>economy!BI246</f>
        <v>4.0455222681599394E-7</v>
      </c>
      <c r="N206" s="1">
        <f>economy!BJ246</f>
        <v>1.7491032907853101E-5</v>
      </c>
      <c r="O206" s="1">
        <f>economy!BK246</f>
        <v>-2.5946721632727405E-5</v>
      </c>
      <c r="P206" s="1">
        <f>economy!BL246</f>
        <v>0.14523419499997045</v>
      </c>
      <c r="Q206" s="1">
        <f>economy!BM246</f>
        <v>2.6856825845075734</v>
      </c>
      <c r="R206" s="1">
        <f>economy!BN246</f>
        <v>-1.3911111999955454</v>
      </c>
      <c r="S206" s="1">
        <f>economy!BO246</f>
        <v>1014915.4165020639</v>
      </c>
      <c r="T206" s="1">
        <f>economy!BP246</f>
        <v>58.810568338064115</v>
      </c>
      <c r="U206" s="1">
        <f>economy!BQ246</f>
        <v>0</v>
      </c>
      <c r="V206" s="2">
        <v>0.05</v>
      </c>
      <c r="W206" s="2">
        <v>0.05</v>
      </c>
      <c r="X206" s="2">
        <v>0.05</v>
      </c>
      <c r="Y206" s="2">
        <v>0.05</v>
      </c>
      <c r="Z206" s="2">
        <v>8.6503361366241339E-4</v>
      </c>
      <c r="AA206" s="2">
        <v>7.93630616909651E-3</v>
      </c>
      <c r="AB206" s="2">
        <v>6.8196871228638503E-2</v>
      </c>
      <c r="AC206" s="2">
        <v>326.91829775686085</v>
      </c>
      <c r="AD206" s="2">
        <v>1098.1451438767099</v>
      </c>
      <c r="AE206" s="2">
        <v>-1425.0634416335715</v>
      </c>
      <c r="AF206" s="2">
        <v>9.3347803100560736</v>
      </c>
      <c r="AG206" s="2">
        <v>8.5755078213475476E-6</v>
      </c>
      <c r="AH206" s="1">
        <v>7.3064566130001172E-5</v>
      </c>
      <c r="AI206" s="1">
        <v>2.1688738774883486E-4</v>
      </c>
      <c r="AJ206" s="1">
        <v>3.0785735596009087</v>
      </c>
      <c r="AK206" s="1">
        <v>11.217984599707256</v>
      </c>
      <c r="AL206" s="12">
        <v>11.624691349240184</v>
      </c>
      <c r="AM206" s="2">
        <v>539.56170966201626</v>
      </c>
      <c r="AN206" s="2">
        <v>58.810611077513215</v>
      </c>
      <c r="AO206" s="2">
        <v>6.8439945571403564</v>
      </c>
      <c r="AP206" s="2">
        <v>0.1</v>
      </c>
      <c r="AQ206" s="2">
        <v>0.1</v>
      </c>
      <c r="AR206" s="2">
        <v>0.1</v>
      </c>
      <c r="AS206" s="2">
        <v>0.10000000000000002</v>
      </c>
      <c r="AT206" s="2">
        <v>1.730314291875741E-3</v>
      </c>
      <c r="AU206" s="2">
        <v>1.5874827650965945E-2</v>
      </c>
      <c r="AV206" s="2">
        <v>0.13641366943655281</v>
      </c>
      <c r="AW206" s="2">
        <v>619.40088687319133</v>
      </c>
      <c r="AX206" s="2">
        <v>2080.034444389275</v>
      </c>
      <c r="AY206" s="2">
        <v>-2699.4353312624685</v>
      </c>
      <c r="AZ206" s="2">
        <v>19.709584562416989</v>
      </c>
      <c r="BA206" s="2">
        <v>3.4306887082647884E-5</v>
      </c>
      <c r="BB206" s="2">
        <v>2.922955377245316E-4</v>
      </c>
      <c r="BC206" s="2">
        <v>8.6740446781654636E-4</v>
      </c>
      <c r="BD206" s="2">
        <v>12.315613432159635</v>
      </c>
      <c r="BE206" s="2">
        <v>44.864744702990414</v>
      </c>
      <c r="BF206" s="2">
        <v>46.453636855367613</v>
      </c>
      <c r="BG206" s="2">
        <v>1139.0754069915752</v>
      </c>
      <c r="BH206" s="2">
        <v>124.1562113036088</v>
      </c>
      <c r="BI206" s="2">
        <v>14.448394097032992</v>
      </c>
      <c r="BJ206" s="2">
        <v>0.99</v>
      </c>
      <c r="BK206" s="2">
        <v>2.5000000000000001E-2</v>
      </c>
      <c r="BL206" s="2">
        <v>0</v>
      </c>
      <c r="BM206" s="2">
        <v>5466.2257346297283</v>
      </c>
      <c r="BN206" s="2">
        <v>1.0967189527243035E-6</v>
      </c>
      <c r="BO206" s="2">
        <v>9.8103794309348908E-4</v>
      </c>
      <c r="BP206" s="2">
        <v>8.6462233761649739E-3</v>
      </c>
      <c r="BQ206" s="2">
        <v>69.336924780522267</v>
      </c>
      <c r="BR206" s="2">
        <v>643.61606476607881</v>
      </c>
      <c r="BS206" s="2">
        <v>-712.95298954660109</v>
      </c>
      <c r="BT206" s="2">
        <v>1.1243201411354038</v>
      </c>
      <c r="BU206" s="2">
        <v>2.1715023236016598E-7</v>
      </c>
      <c r="BV206" s="2">
        <v>4.8089461708885361E-6</v>
      </c>
      <c r="BW206" s="2">
        <v>-7.4757178670541635E-6</v>
      </c>
      <c r="BX206" s="2">
        <v>7.795694423538703E-2</v>
      </c>
      <c r="BY206" s="2">
        <v>0.73840859927119351</v>
      </c>
      <c r="BZ206" s="2">
        <v>-0.40079370291497129</v>
      </c>
      <c r="CA206" s="2">
        <v>1014915.3864434568</v>
      </c>
      <c r="CB206" s="2">
        <v>28.651290937588655</v>
      </c>
      <c r="CC206" s="2">
        <v>0</v>
      </c>
      <c r="CD206" s="2">
        <v>0.99</v>
      </c>
      <c r="CE206" s="2">
        <v>0.05</v>
      </c>
      <c r="CF206" s="2">
        <v>0</v>
      </c>
      <c r="CG206" s="2">
        <v>10863.906697564125</v>
      </c>
      <c r="CH206" s="2">
        <v>2.0431986980336648E-6</v>
      </c>
      <c r="CI206" s="2">
        <v>1.7808194140808587E-3</v>
      </c>
      <c r="CJ206" s="2">
        <v>1.6108011532329509E-2</v>
      </c>
      <c r="CK206" s="2">
        <v>69.336845225675262</v>
      </c>
      <c r="CL206" s="2">
        <v>1258.9363534521754</v>
      </c>
      <c r="CM206" s="2">
        <v>-1328.2731986778506</v>
      </c>
      <c r="CN206" s="2">
        <v>2.0946199969469417</v>
      </c>
      <c r="CO206" s="2">
        <v>4.0455292474457359E-7</v>
      </c>
      <c r="CP206" s="2">
        <v>1.749106236225186E-5</v>
      </c>
      <c r="CQ206" s="2">
        <v>-2.5946803552566045E-5</v>
      </c>
      <c r="CR206" s="2">
        <v>0.14523449240523367</v>
      </c>
      <c r="CS206" s="2">
        <v>2.6856876676622337</v>
      </c>
      <c r="CT206" s="2">
        <v>-1.3911138016796518</v>
      </c>
      <c r="CU206" s="2">
        <v>1014915.3868261252</v>
      </c>
      <c r="CV206" s="2">
        <v>58.810567213746559</v>
      </c>
      <c r="CW206" s="2">
        <v>0</v>
      </c>
    </row>
    <row r="207" spans="1:101" x14ac:dyDescent="0.3">
      <c r="A207" s="2">
        <f t="shared" si="3"/>
        <v>2201</v>
      </c>
      <c r="B207" s="17">
        <f>economy!AX247</f>
        <v>0.99</v>
      </c>
      <c r="C207" s="17">
        <f>economy!AY247</f>
        <v>0.05</v>
      </c>
      <c r="D207" s="17">
        <f>economy!AZ247</f>
        <v>0</v>
      </c>
      <c r="E207" s="17">
        <f>economy!BA247</f>
        <v>5441.0834769989688</v>
      </c>
      <c r="F207" s="17">
        <f>economy!BB247</f>
        <v>1.9913848026088687E-6</v>
      </c>
      <c r="G207" s="17">
        <f>economy!BC247</f>
        <v>1.7407057309184973E-3</v>
      </c>
      <c r="H207" s="17">
        <f>economy!BD247</f>
        <v>1.5933809063314822E-2</v>
      </c>
      <c r="I207" s="1">
        <f>economy!BE247</f>
        <v>68.582780989055493</v>
      </c>
      <c r="J207" s="1">
        <f>economy!BF247</f>
        <v>1251.1604652762694</v>
      </c>
      <c r="K207" s="1">
        <f>economy!BG247</f>
        <v>-1319.7432462653248</v>
      </c>
      <c r="L207" s="1">
        <f>economy!BH247</f>
        <v>2.0719663661166718</v>
      </c>
      <c r="M207" s="1">
        <f>economy!BI247</f>
        <v>3.9429379435521292E-7</v>
      </c>
      <c r="N207" s="1">
        <f>economy!BJ247</f>
        <v>1.7104051665019726E-5</v>
      </c>
      <c r="O207" s="1">
        <f>economy!BK247</f>
        <v>-2.5388627126617351E-5</v>
      </c>
      <c r="P207" s="1">
        <f>economy!BL247</f>
        <v>0.14210135842263968</v>
      </c>
      <c r="Q207" s="1">
        <f>economy!BM247</f>
        <v>2.6391154702295965</v>
      </c>
      <c r="R207" s="1">
        <f>economy!BN247</f>
        <v>-1.3672318090856921</v>
      </c>
      <c r="S207" s="1">
        <f>economy!BO247</f>
        <v>1030060.4382278164</v>
      </c>
      <c r="T207" s="1">
        <f>economy!BP247</f>
        <v>59.515124507098122</v>
      </c>
      <c r="U207" s="1">
        <f>economy!BQ247</f>
        <v>0</v>
      </c>
      <c r="V207" s="2">
        <v>0.05</v>
      </c>
      <c r="W207" s="2">
        <v>0.05</v>
      </c>
      <c r="X207" s="2">
        <v>0.05</v>
      </c>
      <c r="Y207" s="2">
        <v>0.05</v>
      </c>
      <c r="Z207" s="2">
        <v>8.500129339963498E-4</v>
      </c>
      <c r="AA207" s="2">
        <v>7.8211722931582663E-3</v>
      </c>
      <c r="AB207" s="2">
        <v>6.8012702609408532E-2</v>
      </c>
      <c r="AC207" s="2">
        <v>323.46193897507385</v>
      </c>
      <c r="AD207" s="2">
        <v>1093.441001747969</v>
      </c>
      <c r="AE207" s="2">
        <v>-1416.9029407230421</v>
      </c>
      <c r="AF207" s="2">
        <v>9.3095675932978637</v>
      </c>
      <c r="AG207" s="2">
        <v>8.42787714116739E-6</v>
      </c>
      <c r="AH207" s="1">
        <v>7.209464932765602E-5</v>
      </c>
      <c r="AI207" s="1">
        <v>2.1755425447050078E-4</v>
      </c>
      <c r="AJ207" s="1">
        <v>3.0373298161681568</v>
      </c>
      <c r="AK207" s="1">
        <v>11.12324605981085</v>
      </c>
      <c r="AL207" s="12">
        <v>11.712194736987328</v>
      </c>
      <c r="AM207" s="2">
        <v>547.61329039599309</v>
      </c>
      <c r="AN207" s="2">
        <v>59.51516757559223</v>
      </c>
      <c r="AO207" s="2">
        <v>6.8439918104430886</v>
      </c>
      <c r="AP207" s="2">
        <v>0.1</v>
      </c>
      <c r="AQ207" s="2">
        <v>0.1</v>
      </c>
      <c r="AR207" s="2">
        <v>0.1</v>
      </c>
      <c r="AS207" s="2">
        <v>0.10000000000000002</v>
      </c>
      <c r="AT207" s="2">
        <v>1.7002694795146226E-3</v>
      </c>
      <c r="AU207" s="2">
        <v>1.5644536028777269E-2</v>
      </c>
      <c r="AV207" s="2">
        <v>0.13604533809844324</v>
      </c>
      <c r="AW207" s="2">
        <v>612.85263383209849</v>
      </c>
      <c r="AX207" s="2">
        <v>2071.1328560484658</v>
      </c>
      <c r="AY207" s="2">
        <v>-2683.9854898805652</v>
      </c>
      <c r="AZ207" s="2">
        <v>19.656359552110718</v>
      </c>
      <c r="BA207" s="2">
        <v>3.3716297959995558E-5</v>
      </c>
      <c r="BB207" s="2">
        <v>2.8841556981997434E-4</v>
      </c>
      <c r="BC207" s="2">
        <v>8.7007336013689173E-4</v>
      </c>
      <c r="BD207" s="2">
        <v>12.1506341765269</v>
      </c>
      <c r="BE207" s="2">
        <v>44.486049998570415</v>
      </c>
      <c r="BF207" s="2">
        <v>46.803287514118111</v>
      </c>
      <c r="BG207" s="2">
        <v>1156.0731865705218</v>
      </c>
      <c r="BH207" s="2">
        <v>125.64360819620293</v>
      </c>
      <c r="BI207" s="2">
        <v>14.44838891714706</v>
      </c>
      <c r="BJ207" s="2">
        <v>0.99</v>
      </c>
      <c r="BK207" s="2">
        <v>2.5000000000000001E-2</v>
      </c>
      <c r="BL207" s="2">
        <v>0</v>
      </c>
      <c r="BM207" s="2">
        <v>5475.1112570633886</v>
      </c>
      <c r="BN207" s="2">
        <v>1.0687700322384116E-6</v>
      </c>
      <c r="BO207" s="2">
        <v>9.5881674178517411E-4</v>
      </c>
      <c r="BP207" s="2">
        <v>8.5516202564505494E-3</v>
      </c>
      <c r="BQ207" s="2">
        <v>68.58288012270225</v>
      </c>
      <c r="BR207" s="2">
        <v>639.70021907832677</v>
      </c>
      <c r="BS207" s="2">
        <v>-708.2830992010289</v>
      </c>
      <c r="BT207" s="2">
        <v>1.1120178762137831</v>
      </c>
      <c r="BU207" s="2">
        <v>2.1161635215626732E-7</v>
      </c>
      <c r="BV207" s="2">
        <v>4.7021507544931175E-6</v>
      </c>
      <c r="BW207" s="2">
        <v>-7.3130209010535363E-6</v>
      </c>
      <c r="BX207" s="2">
        <v>7.6265429865464737E-2</v>
      </c>
      <c r="BY207" s="2">
        <v>0.7255433632649354</v>
      </c>
      <c r="BZ207" s="2">
        <v>-0.39381173386582219</v>
      </c>
      <c r="CA207" s="2">
        <v>1030060.4098581864</v>
      </c>
      <c r="CB207" s="2">
        <v>28.994536384068855</v>
      </c>
      <c r="CC207" s="2">
        <v>0</v>
      </c>
      <c r="CD207" s="2">
        <v>0.99</v>
      </c>
      <c r="CE207" s="2">
        <v>0.05</v>
      </c>
      <c r="CF207" s="2">
        <v>0</v>
      </c>
      <c r="CG207" s="2">
        <v>10882.156837487108</v>
      </c>
      <c r="CH207" s="2">
        <v>1.99138795326484E-6</v>
      </c>
      <c r="CI207" s="2">
        <v>1.740708468785524E-3</v>
      </c>
      <c r="CJ207" s="2">
        <v>1.5933832133200914E-2</v>
      </c>
      <c r="CK207" s="2">
        <v>68.582803111925784</v>
      </c>
      <c r="CL207" s="2">
        <v>1251.1606554303146</v>
      </c>
      <c r="CM207" s="2">
        <v>-1319.7434585422402</v>
      </c>
      <c r="CN207" s="2">
        <v>2.0719695887360432</v>
      </c>
      <c r="CO207" s="2">
        <v>3.942944181838403E-7</v>
      </c>
      <c r="CP207" s="2">
        <v>1.7104078090525078E-5</v>
      </c>
      <c r="CQ207" s="2">
        <v>-2.5388700644902602E-5</v>
      </c>
      <c r="CR207" s="2">
        <v>0.14210162527724721</v>
      </c>
      <c r="CS207" s="2">
        <v>2.6391200522477267</v>
      </c>
      <c r="CT207" s="2">
        <v>-1.3672341555164245</v>
      </c>
      <c r="CU207" s="2">
        <v>1030060.4106225007</v>
      </c>
      <c r="CV207" s="2">
        <v>59.515123465264608</v>
      </c>
      <c r="CW207" s="2">
        <v>0</v>
      </c>
    </row>
    <row r="208" spans="1:101" x14ac:dyDescent="0.3">
      <c r="A208" s="2">
        <f t="shared" si="3"/>
        <v>2202</v>
      </c>
      <c r="B208" s="17">
        <f>economy!AX248</f>
        <v>0.99</v>
      </c>
      <c r="C208" s="17">
        <f>economy!AY248</f>
        <v>0.05</v>
      </c>
      <c r="D208" s="17">
        <f>economy!AZ248</f>
        <v>0</v>
      </c>
      <c r="E208" s="17">
        <f>economy!BA248</f>
        <v>5450.1047289899607</v>
      </c>
      <c r="F208" s="17">
        <f>economy!BB248</f>
        <v>1.9408483147874389E-6</v>
      </c>
      <c r="G208" s="17">
        <f>economy!BC248</f>
        <v>1.7014633934130982E-3</v>
      </c>
      <c r="H208" s="17">
        <f>economy!BD248</f>
        <v>1.5761190515206618E-2</v>
      </c>
      <c r="I208" s="1">
        <f>economy!BE248</f>
        <v>67.834290848037881</v>
      </c>
      <c r="J208" s="1">
        <f>economy!BF248</f>
        <v>1243.3484605565093</v>
      </c>
      <c r="K208" s="1">
        <f>economy!BG248</f>
        <v>-1311.1827514045474</v>
      </c>
      <c r="L208" s="1">
        <f>economy!BH248</f>
        <v>2.049519877663982</v>
      </c>
      <c r="M208" s="1">
        <f>economy!BI248</f>
        <v>3.8428758963869482E-7</v>
      </c>
      <c r="N208" s="1">
        <f>economy!BJ248</f>
        <v>1.6725136166218502E-5</v>
      </c>
      <c r="O208" s="1">
        <f>economy!BK248</f>
        <v>-2.484151264566391E-5</v>
      </c>
      <c r="P208" s="1">
        <f>economy!BL248</f>
        <v>0.13902786375921256</v>
      </c>
      <c r="Q208" s="1">
        <f>economy!BM248</f>
        <v>2.5931526336490021</v>
      </c>
      <c r="R208" s="1">
        <f>economy!BN248</f>
        <v>-1.3436475561268859</v>
      </c>
      <c r="S208" s="1">
        <f>economy!BO248</f>
        <v>1045431.8678219634</v>
      </c>
      <c r="T208" s="1">
        <f>economy!BP248</f>
        <v>60.228150825880846</v>
      </c>
      <c r="U208" s="1">
        <f>economy!BQ248</f>
        <v>0</v>
      </c>
      <c r="V208" s="2">
        <v>0.05</v>
      </c>
      <c r="W208" s="2">
        <v>0.05</v>
      </c>
      <c r="X208" s="2">
        <v>0.05</v>
      </c>
      <c r="Y208" s="2">
        <v>0.05</v>
      </c>
      <c r="Z208" s="2">
        <v>8.3526242746522004E-4</v>
      </c>
      <c r="AA208" s="2">
        <v>7.7077941994762606E-3</v>
      </c>
      <c r="AB208" s="2">
        <v>6.7829786773350845E-2</v>
      </c>
      <c r="AC208" s="2">
        <v>320.02782978262263</v>
      </c>
      <c r="AD208" s="2">
        <v>1088.6501669161776</v>
      </c>
      <c r="AE208" s="2">
        <v>-1408.6779966987995</v>
      </c>
      <c r="AF208" s="2">
        <v>9.2845305198449797</v>
      </c>
      <c r="AG208" s="2">
        <v>8.2828579423786915E-6</v>
      </c>
      <c r="AH208" s="1">
        <v>7.1136932852614644E-5</v>
      </c>
      <c r="AI208" s="1">
        <v>2.1820987036168431E-4</v>
      </c>
      <c r="AJ208" s="1">
        <v>2.9965480115344332</v>
      </c>
      <c r="AK208" s="1">
        <v>11.028666012720258</v>
      </c>
      <c r="AL208" s="12">
        <v>11.799116073904667</v>
      </c>
      <c r="AM208" s="2">
        <v>555.78523674414794</v>
      </c>
      <c r="AN208" s="2">
        <v>60.228194212008525</v>
      </c>
      <c r="AO208" s="2">
        <v>6.8439921172601359</v>
      </c>
      <c r="AP208" s="2">
        <v>0.1</v>
      </c>
      <c r="AQ208" s="2">
        <v>0.1</v>
      </c>
      <c r="AR208" s="2">
        <v>0.1</v>
      </c>
      <c r="AS208" s="2">
        <v>0.1</v>
      </c>
      <c r="AT208" s="2">
        <v>1.6707649950309671E-3</v>
      </c>
      <c r="AU208" s="2">
        <v>1.5417755605562879E-2</v>
      </c>
      <c r="AV208" s="2">
        <v>0.13567950703278434</v>
      </c>
      <c r="AW208" s="2">
        <v>606.34652169894321</v>
      </c>
      <c r="AX208" s="2">
        <v>2062.0668903544383</v>
      </c>
      <c r="AY208" s="2">
        <v>-2668.4134120533809</v>
      </c>
      <c r="AZ208" s="2">
        <v>19.603504569708022</v>
      </c>
      <c r="BA208" s="2">
        <v>3.3136154333757263E-5</v>
      </c>
      <c r="BB208" s="2">
        <v>2.8458439331997105E-4</v>
      </c>
      <c r="BC208" s="2">
        <v>8.726972777897494E-4</v>
      </c>
      <c r="BD208" s="2">
        <v>11.987501913718656</v>
      </c>
      <c r="BE208" s="2">
        <v>44.107982038043055</v>
      </c>
      <c r="BF208" s="2">
        <v>47.150614422532918</v>
      </c>
      <c r="BG208" s="2">
        <v>1173.3250713302548</v>
      </c>
      <c r="BH208" s="2">
        <v>127.14888646071731</v>
      </c>
      <c r="BI208" s="2">
        <v>14.448390179492039</v>
      </c>
      <c r="BJ208" s="2">
        <v>0.99</v>
      </c>
      <c r="BK208" s="2">
        <v>2.5000000000000001E-2</v>
      </c>
      <c r="BL208" s="2">
        <v>0</v>
      </c>
      <c r="BM208" s="2">
        <v>5483.8933833042101</v>
      </c>
      <c r="BN208" s="2">
        <v>1.0415121268142261E-6</v>
      </c>
      <c r="BO208" s="2">
        <v>9.3707966329282708E-4</v>
      </c>
      <c r="BP208" s="2">
        <v>8.4578792870698642E-3</v>
      </c>
      <c r="BQ208" s="2">
        <v>67.834385436453346</v>
      </c>
      <c r="BR208" s="2">
        <v>635.7636079329759</v>
      </c>
      <c r="BS208" s="2">
        <v>-703.59799336942933</v>
      </c>
      <c r="BT208" s="2">
        <v>1.0998282224113229</v>
      </c>
      <c r="BU208" s="2">
        <v>2.0621929263446577E-7</v>
      </c>
      <c r="BV208" s="2">
        <v>4.5975864869284355E-6</v>
      </c>
      <c r="BW208" s="2">
        <v>-7.1535722034645439E-6</v>
      </c>
      <c r="BX208" s="2">
        <v>7.4606210797037067E-2</v>
      </c>
      <c r="BY208" s="2">
        <v>0.71284579210021604</v>
      </c>
      <c r="BZ208" s="2">
        <v>-0.38691846516983658</v>
      </c>
      <c r="CA208" s="2">
        <v>1045431.8410268723</v>
      </c>
      <c r="CB208" s="2">
        <v>29.341908310831595</v>
      </c>
      <c r="CC208" s="2">
        <v>0</v>
      </c>
      <c r="CD208" s="2">
        <v>0.99</v>
      </c>
      <c r="CE208" s="2">
        <v>0.05</v>
      </c>
      <c r="CF208" s="2">
        <v>0</v>
      </c>
      <c r="CG208" s="2">
        <v>10900.200139714918</v>
      </c>
      <c r="CH208" s="2">
        <v>1.940851130938094E-6</v>
      </c>
      <c r="CI208" s="2">
        <v>1.701465847697871E-3</v>
      </c>
      <c r="CJ208" s="2">
        <v>1.5761211445395714E-2</v>
      </c>
      <c r="CK208" s="2">
        <v>67.83431091154975</v>
      </c>
      <c r="CL208" s="2">
        <v>1243.3486351155741</v>
      </c>
      <c r="CM208" s="2">
        <v>-1311.1829460271242</v>
      </c>
      <c r="CN208" s="2">
        <v>2.0495228011511788</v>
      </c>
      <c r="CO208" s="2">
        <v>3.8428814723543144E-7</v>
      </c>
      <c r="CP208" s="2">
        <v>1.672515987389049E-5</v>
      </c>
      <c r="CQ208" s="2">
        <v>-2.4841578622647288E-5</v>
      </c>
      <c r="CR208" s="2">
        <v>0.13902810319295084</v>
      </c>
      <c r="CS208" s="2">
        <v>2.5931567636781025</v>
      </c>
      <c r="CT208" s="2">
        <v>-1.3436496721815834</v>
      </c>
      <c r="CU208" s="2">
        <v>1045431.8421418305</v>
      </c>
      <c r="CV208" s="2">
        <v>60.228149860434712</v>
      </c>
      <c r="CW208" s="2">
        <v>0</v>
      </c>
    </row>
    <row r="209" spans="1:101" x14ac:dyDescent="0.3">
      <c r="A209" s="2">
        <f t="shared" si="3"/>
        <v>2203</v>
      </c>
      <c r="B209" s="17">
        <f>economy!AX249</f>
        <v>0.99</v>
      </c>
      <c r="C209" s="17">
        <f>economy!AY249</f>
        <v>0.05</v>
      </c>
      <c r="D209" s="17">
        <f>economy!AZ249</f>
        <v>0</v>
      </c>
      <c r="E209" s="17">
        <f>economy!BA249</f>
        <v>5459.023887205989</v>
      </c>
      <c r="F209" s="17">
        <f>economy!BB249</f>
        <v>1.8915561832185495E-6</v>
      </c>
      <c r="G209" s="17">
        <f>economy!BC249</f>
        <v>1.6630720369050806E-3</v>
      </c>
      <c r="H209" s="17">
        <f>economy!BD249</f>
        <v>1.5590126845072922E-2</v>
      </c>
      <c r="I209" s="1">
        <f>economy!BE249</f>
        <v>67.091374138588705</v>
      </c>
      <c r="J209" s="1">
        <f>economy!BF249</f>
        <v>1235.5025186937721</v>
      </c>
      <c r="K209" s="1">
        <f>economy!BG249</f>
        <v>-1302.593892832361</v>
      </c>
      <c r="L209" s="1">
        <f>economy!BH249</f>
        <v>2.0272764702026751</v>
      </c>
      <c r="M209" s="1">
        <f>economy!BI249</f>
        <v>3.7452776647879337E-7</v>
      </c>
      <c r="N209" s="1">
        <f>economy!BJ249</f>
        <v>1.635413950905725E-5</v>
      </c>
      <c r="O209" s="1">
        <f>economy!BK249</f>
        <v>-2.4305205504546342E-5</v>
      </c>
      <c r="P209" s="1">
        <f>economy!BL249</f>
        <v>0.13601289408223854</v>
      </c>
      <c r="Q209" s="1">
        <f>economy!BM249</f>
        <v>2.5477934131079967</v>
      </c>
      <c r="R209" s="1">
        <f>economy!BN249</f>
        <v>-1.3203589745843753</v>
      </c>
      <c r="S209" s="1">
        <f>economy!BO249</f>
        <v>1061033.0918564948</v>
      </c>
      <c r="T209" s="1">
        <f>economy!BP249</f>
        <v>60.949749175488705</v>
      </c>
      <c r="U209" s="1">
        <f>economy!BQ249</f>
        <v>0</v>
      </c>
      <c r="V209" s="2">
        <v>0.05</v>
      </c>
      <c r="W209" s="2">
        <v>0.05</v>
      </c>
      <c r="X209" s="2">
        <v>0.05</v>
      </c>
      <c r="Y209" s="2">
        <v>4.9999999999999996E-2</v>
      </c>
      <c r="Z209" s="2">
        <v>8.2077729466356814E-4</v>
      </c>
      <c r="AA209" s="2">
        <v>7.5961459483243959E-3</v>
      </c>
      <c r="AB209" s="2">
        <v>6.7648134158616077E-2</v>
      </c>
      <c r="AC209" s="2">
        <v>316.61619478516332</v>
      </c>
      <c r="AD209" s="2">
        <v>1083.7755558104452</v>
      </c>
      <c r="AE209" s="2">
        <v>-1400.391750595611</v>
      </c>
      <c r="AF209" s="2">
        <v>9.2596704429668772</v>
      </c>
      <c r="AG209" s="2">
        <v>8.14040540989216E-6</v>
      </c>
      <c r="AH209" s="1">
        <v>7.0191316156419423E-5</v>
      </c>
      <c r="AI209" s="1">
        <v>2.1885433607194896E-4</v>
      </c>
      <c r="AJ209" s="1">
        <v>2.9562264579932283</v>
      </c>
      <c r="AK209" s="1">
        <v>10.934266138603563</v>
      </c>
      <c r="AL209" s="12">
        <v>11.88544959739993</v>
      </c>
      <c r="AM209" s="2">
        <v>564.07934912249027</v>
      </c>
      <c r="AN209" s="2">
        <v>60.949792868378431</v>
      </c>
      <c r="AO209" s="2">
        <v>6.8439954465377619</v>
      </c>
      <c r="AP209" s="2">
        <v>0.1</v>
      </c>
      <c r="AQ209" s="2">
        <v>0.1</v>
      </c>
      <c r="AR209" s="2">
        <v>0.1</v>
      </c>
      <c r="AS209" s="2">
        <v>0.1</v>
      </c>
      <c r="AT209" s="2">
        <v>1.6417912434272476E-3</v>
      </c>
      <c r="AU209" s="2">
        <v>1.5194434535403803E-2</v>
      </c>
      <c r="AV209" s="2">
        <v>0.13531619724456992</v>
      </c>
      <c r="AW209" s="2">
        <v>599.88297639274936</v>
      </c>
      <c r="AX209" s="2">
        <v>2052.8420706218426</v>
      </c>
      <c r="AY209" s="2">
        <v>-2652.7250470145959</v>
      </c>
      <c r="AZ209" s="2">
        <v>19.551022490453132</v>
      </c>
      <c r="BA209" s="2">
        <v>3.2566277019845518E-5</v>
      </c>
      <c r="BB209" s="2">
        <v>2.8080160662300894E-4</v>
      </c>
      <c r="BC209" s="2">
        <v>8.7527662121826349E-4</v>
      </c>
      <c r="BD209" s="2">
        <v>11.826209931125385</v>
      </c>
      <c r="BE209" s="2">
        <v>43.730627665306095</v>
      </c>
      <c r="BF209" s="2">
        <v>47.495594495260605</v>
      </c>
      <c r="BG209" s="2">
        <v>1190.8348621497257</v>
      </c>
      <c r="BH209" s="2">
        <v>128.67226118154159</v>
      </c>
      <c r="BI209" s="2">
        <v>14.448397818272046</v>
      </c>
      <c r="BJ209" s="2">
        <v>0.99</v>
      </c>
      <c r="BK209" s="2">
        <v>2.5000000000000001E-2</v>
      </c>
      <c r="BL209" s="2">
        <v>0</v>
      </c>
      <c r="BM209" s="2">
        <v>5492.5734459194782</v>
      </c>
      <c r="BN209" s="2">
        <v>1.0149291184166855E-6</v>
      </c>
      <c r="BO209" s="2">
        <v>9.1581698215584555E-4</v>
      </c>
      <c r="BP209" s="2">
        <v>8.3649981989995254E-3</v>
      </c>
      <c r="BQ209" s="2">
        <v>67.091464432497844</v>
      </c>
      <c r="BR209" s="2">
        <v>631.80750941711585</v>
      </c>
      <c r="BS209" s="2">
        <v>-698.89897384961375</v>
      </c>
      <c r="BT209" s="2">
        <v>1.0877508634583897</v>
      </c>
      <c r="BU209" s="2">
        <v>2.0095586243839222E-7</v>
      </c>
      <c r="BV209" s="2">
        <v>4.4952128362987233E-6</v>
      </c>
      <c r="BW209" s="2">
        <v>-6.9973194869265351E-6</v>
      </c>
      <c r="BX209" s="2">
        <v>7.2978835775411838E-2</v>
      </c>
      <c r="BY209" s="2">
        <v>0.70031571581908592</v>
      </c>
      <c r="BZ209" s="2">
        <v>-0.38011398113755013</v>
      </c>
      <c r="CA209" s="2">
        <v>1061033.0665295671</v>
      </c>
      <c r="CB209" s="2">
        <v>29.693456352431078</v>
      </c>
      <c r="CC209" s="2">
        <v>0</v>
      </c>
      <c r="CD209" s="2">
        <v>0.99</v>
      </c>
      <c r="CE209" s="2">
        <v>0.05</v>
      </c>
      <c r="CF209" s="2">
        <v>0</v>
      </c>
      <c r="CG209" s="2">
        <v>10918.039191527252</v>
      </c>
      <c r="CH209" s="2">
        <v>1.8915587003827889E-6</v>
      </c>
      <c r="CI209" s="2">
        <v>1.6630742369841778E-3</v>
      </c>
      <c r="CJ209" s="2">
        <v>1.5590145834015849E-2</v>
      </c>
      <c r="CK209" s="2">
        <v>67.091392334344292</v>
      </c>
      <c r="CL209" s="2">
        <v>1235.5026788938496</v>
      </c>
      <c r="CM209" s="2">
        <v>-1302.5940712281936</v>
      </c>
      <c r="CN209" s="2">
        <v>2.0272791223289666</v>
      </c>
      <c r="CO209" s="2">
        <v>3.7452826487636047E-7</v>
      </c>
      <c r="CP209" s="2">
        <v>1.6354160778069728E-5</v>
      </c>
      <c r="CQ209" s="2">
        <v>-2.4305264712588182E-5</v>
      </c>
      <c r="CR209" s="2">
        <v>0.13601310890528939</v>
      </c>
      <c r="CS209" s="2">
        <v>2.5477971355056295</v>
      </c>
      <c r="CT209" s="2">
        <v>-1.320360882735204</v>
      </c>
      <c r="CU209" s="2">
        <v>1061033.0679663948</v>
      </c>
      <c r="CV209" s="2">
        <v>60.949748280787489</v>
      </c>
      <c r="CW209" s="2">
        <v>0</v>
      </c>
    </row>
    <row r="210" spans="1:101" x14ac:dyDescent="0.3">
      <c r="A210" s="2">
        <f t="shared" si="3"/>
        <v>2204</v>
      </c>
      <c r="B210" s="17">
        <f>economy!AX250</f>
        <v>0.99</v>
      </c>
      <c r="C210" s="17">
        <f>economy!AY250</f>
        <v>0.05</v>
      </c>
      <c r="D210" s="17">
        <f>economy!AZ250</f>
        <v>0</v>
      </c>
      <c r="E210" s="17">
        <f>economy!BA250</f>
        <v>5467.8422303212255</v>
      </c>
      <c r="F210" s="17">
        <f>economy!BB250</f>
        <v>1.8434794847292864E-6</v>
      </c>
      <c r="G210" s="17">
        <f>economy!BC250</f>
        <v>1.6255146326373173E-3</v>
      </c>
      <c r="H210" s="17">
        <f>economy!BD250</f>
        <v>1.5420614068081618E-2</v>
      </c>
      <c r="I210" s="1">
        <f>economy!BE250</f>
        <v>66.354052562347519</v>
      </c>
      <c r="J210" s="1">
        <f>economy!BF250</f>
        <v>1227.6249811866978</v>
      </c>
      <c r="K210" s="1">
        <f>economy!BG250</f>
        <v>-1293.9790337490454</v>
      </c>
      <c r="L210" s="1">
        <f>economy!BH250</f>
        <v>2.0052355875933658</v>
      </c>
      <c r="M210" s="1">
        <f>economy!BI250</f>
        <v>3.650085981347377E-7</v>
      </c>
      <c r="N210" s="1">
        <f>economy!BJ250</f>
        <v>1.5990916544281373E-5</v>
      </c>
      <c r="O210" s="1">
        <f>economy!BK250</f>
        <v>-2.3779533823671672E-5</v>
      </c>
      <c r="P210" s="1">
        <f>economy!BL250</f>
        <v>0.13305563146065361</v>
      </c>
      <c r="Q210" s="1">
        <f>economy!BM250</f>
        <v>2.503036835819453</v>
      </c>
      <c r="R210" s="1">
        <f>economy!BN250</f>
        <v>-1.2973664040366313</v>
      </c>
      <c r="S210" s="1">
        <f>economy!BO250</f>
        <v>1076867.5475707585</v>
      </c>
      <c r="T210" s="1">
        <f>economy!BP250</f>
        <v>61.680022662729591</v>
      </c>
      <c r="U210" s="1">
        <f>economy!BQ250</f>
        <v>0</v>
      </c>
      <c r="V210" s="2">
        <v>0.05</v>
      </c>
      <c r="W210" s="2">
        <v>0.05</v>
      </c>
      <c r="X210" s="2">
        <v>0.05</v>
      </c>
      <c r="Y210" s="2">
        <v>4.9999999999999996E-2</v>
      </c>
      <c r="Z210" s="2">
        <v>8.0655280966322285E-4</v>
      </c>
      <c r="AA210" s="2">
        <v>7.4862018772780502E-3</v>
      </c>
      <c r="AB210" s="2">
        <v>6.7467754457446155E-2</v>
      </c>
      <c r="AC210" s="2">
        <v>313.22724646415867</v>
      </c>
      <c r="AD210" s="2">
        <v>1078.8200460098237</v>
      </c>
      <c r="AE210" s="2">
        <v>-1392.047292473982</v>
      </c>
      <c r="AF210" s="2">
        <v>9.234988615219029</v>
      </c>
      <c r="AG210" s="2">
        <v>8.0004753531546671E-6</v>
      </c>
      <c r="AH210" s="1">
        <v>6.9257696918044369E-5</v>
      </c>
      <c r="AI210" s="1">
        <v>2.19487755421437E-4</v>
      </c>
      <c r="AJ210" s="1">
        <v>2.9163633254630148</v>
      </c>
      <c r="AK210" s="1">
        <v>10.840067376316082</v>
      </c>
      <c r="AL210" s="12">
        <v>11.971189945732139</v>
      </c>
      <c r="AM210" s="2">
        <v>572.49745488302938</v>
      </c>
      <c r="AN210" s="2">
        <v>61.680066652015206</v>
      </c>
      <c r="AO210" s="2">
        <v>6.8440017675731308</v>
      </c>
      <c r="AP210" s="2">
        <v>0.1</v>
      </c>
      <c r="AQ210" s="2">
        <v>0.1</v>
      </c>
      <c r="AR210" s="2">
        <v>0.1</v>
      </c>
      <c r="AS210" s="2">
        <v>0.1</v>
      </c>
      <c r="AT210" s="2">
        <v>1.6133387764962364E-3</v>
      </c>
      <c r="AU210" s="2">
        <v>1.4974521525865281E-2</v>
      </c>
      <c r="AV210" s="2">
        <v>0.13495542824713777</v>
      </c>
      <c r="AW210" s="2">
        <v>593.46240085572708</v>
      </c>
      <c r="AX210" s="2">
        <v>2043.4638467644677</v>
      </c>
      <c r="AY210" s="2">
        <v>-2636.9262476201952</v>
      </c>
      <c r="AZ210" s="2">
        <v>19.49891597701653</v>
      </c>
      <c r="BA210" s="2">
        <v>3.2006489329150101E-5</v>
      </c>
      <c r="BB210" s="2">
        <v>2.7706680102444542E-4</v>
      </c>
      <c r="BC210" s="2">
        <v>8.7781180360592057E-4</v>
      </c>
      <c r="BD210" s="2">
        <v>11.666750945679158</v>
      </c>
      <c r="BE210" s="2">
        <v>43.354070760819084</v>
      </c>
      <c r="BF210" s="2">
        <v>47.838206248407246</v>
      </c>
      <c r="BG210" s="2">
        <v>1208.6064167727527</v>
      </c>
      <c r="BH210" s="2">
        <v>130.21395003063253</v>
      </c>
      <c r="BI210" s="2">
        <v>14.448411768446283</v>
      </c>
      <c r="BJ210" s="2">
        <v>0.99</v>
      </c>
      <c r="BK210" s="2">
        <v>2.5000000000000001E-2</v>
      </c>
      <c r="BL210" s="2">
        <v>0</v>
      </c>
      <c r="BM210" s="2">
        <v>5501.1527642335905</v>
      </c>
      <c r="BN210" s="2">
        <v>9.8900522098985187E-7</v>
      </c>
      <c r="BO210" s="2">
        <v>8.9501913296338308E-4</v>
      </c>
      <c r="BP210" s="2">
        <v>8.2729745239708465E-3</v>
      </c>
      <c r="BQ210" s="2">
        <v>66.354138795283802</v>
      </c>
      <c r="BR210" s="2">
        <v>627.83317753630058</v>
      </c>
      <c r="BS210" s="2">
        <v>-694.18731633158438</v>
      </c>
      <c r="BT210" s="2">
        <v>1.0757854577452326</v>
      </c>
      <c r="BU210" s="2">
        <v>1.9582293594285796E-7</v>
      </c>
      <c r="BV210" s="2">
        <v>4.3949897399798625E-6</v>
      </c>
      <c r="BW210" s="2">
        <v>-6.8442107474270661E-6</v>
      </c>
      <c r="BX210" s="2">
        <v>7.1382853232755783E-2</v>
      </c>
      <c r="BY210" s="2">
        <v>0.68795287624185264</v>
      </c>
      <c r="BZ210" s="2">
        <v>-0.37339830993035406</v>
      </c>
      <c r="CA210" s="2">
        <v>1076867.5236131118</v>
      </c>
      <c r="CB210" s="2">
        <v>30.049230740557956</v>
      </c>
      <c r="CC210" s="2">
        <v>0</v>
      </c>
      <c r="CD210" s="2">
        <v>0.99</v>
      </c>
      <c r="CE210" s="2">
        <v>0.05</v>
      </c>
      <c r="CF210" s="2">
        <v>0</v>
      </c>
      <c r="CG210" s="2">
        <v>10935.676555212587</v>
      </c>
      <c r="CH210" s="2">
        <v>1.8434817346548327E-6</v>
      </c>
      <c r="CI210" s="2">
        <v>1.6255166048444929E-3</v>
      </c>
      <c r="CJ210" s="2">
        <v>1.5420631295830664E-2</v>
      </c>
      <c r="CK210" s="2">
        <v>66.354069064132375</v>
      </c>
      <c r="CL210" s="2">
        <v>1227.6251281708426</v>
      </c>
      <c r="CM210" s="2">
        <v>-1293.9791972349753</v>
      </c>
      <c r="CN210" s="2">
        <v>2.0052379935521607</v>
      </c>
      <c r="CO210" s="2">
        <v>3.6500904361916629E-7</v>
      </c>
      <c r="CP210" s="2">
        <v>1.5990935625182417E-5</v>
      </c>
      <c r="CQ210" s="2">
        <v>-2.3779586956195227E-5</v>
      </c>
      <c r="CR210" s="2">
        <v>0.13305582419610651</v>
      </c>
      <c r="CS210" s="2">
        <v>2.5030401906165789</v>
      </c>
      <c r="CT210" s="2">
        <v>-1.2973681245808493</v>
      </c>
      <c r="CU210" s="2">
        <v>1076867.5253450982</v>
      </c>
      <c r="CV210" s="2">
        <v>61.680021833551024</v>
      </c>
      <c r="CW210" s="2">
        <v>0</v>
      </c>
    </row>
    <row r="211" spans="1:101" x14ac:dyDescent="0.3">
      <c r="A211" s="2">
        <f t="shared" si="3"/>
        <v>2205</v>
      </c>
      <c r="B211" s="17">
        <f>economy!AX251</f>
        <v>0.99</v>
      </c>
      <c r="C211" s="17">
        <f>economy!AY251</f>
        <v>0.05</v>
      </c>
      <c r="D211" s="17">
        <f>economy!AZ251</f>
        <v>0</v>
      </c>
      <c r="E211" s="17">
        <f>economy!BA251</f>
        <v>5476.5610246131928</v>
      </c>
      <c r="F211" s="17">
        <f>economy!BB251</f>
        <v>1.7965898908290907E-6</v>
      </c>
      <c r="G211" s="17">
        <f>economy!BC251</f>
        <v>1.5887744317575646E-3</v>
      </c>
      <c r="H211" s="17">
        <f>economy!BD251</f>
        <v>1.5252647843728248E-2</v>
      </c>
      <c r="I211" s="1">
        <f>economy!BE251</f>
        <v>65.622345839102721</v>
      </c>
      <c r="J211" s="1">
        <f>economy!BF251</f>
        <v>1219.7181446684715</v>
      </c>
      <c r="K211" s="1">
        <f>economy!BG251</f>
        <v>-1285.3404905075743</v>
      </c>
      <c r="L211" s="1">
        <f>economy!BH251</f>
        <v>1.9833966284528168</v>
      </c>
      <c r="M211" s="1">
        <f>economy!BI251</f>
        <v>3.5572447561063642E-7</v>
      </c>
      <c r="N211" s="1">
        <f>economy!BJ251</f>
        <v>1.5635323898074996E-5</v>
      </c>
      <c r="O211" s="1">
        <f>economy!BK251</f>
        <v>-2.3264326624478792E-5</v>
      </c>
      <c r="P211" s="1">
        <f>economy!BL251</f>
        <v>0.13015525758734622</v>
      </c>
      <c r="Q211" s="1">
        <f>economy!BM251</f>
        <v>2.4588816306626007</v>
      </c>
      <c r="R211" s="1">
        <f>economy!BN251</f>
        <v>-1.274669997643306</v>
      </c>
      <c r="S211" s="1">
        <f>economy!BO251</f>
        <v>1092938.7236294327</v>
      </c>
      <c r="T211" s="1">
        <f>economy!BP251</f>
        <v>62.419075634881203</v>
      </c>
      <c r="U211" s="1">
        <f>economy!BQ251</f>
        <v>0</v>
      </c>
      <c r="V211" s="2">
        <v>0.05</v>
      </c>
      <c r="W211" s="2">
        <v>0.05</v>
      </c>
      <c r="X211" s="2">
        <v>0.05</v>
      </c>
      <c r="Y211" s="2">
        <v>5.000000000000001E-2</v>
      </c>
      <c r="Z211" s="2">
        <v>7.9258431956272517E-4</v>
      </c>
      <c r="AA211" s="2">
        <v>7.3779366037940216E-3</v>
      </c>
      <c r="AB211" s="2">
        <v>6.7288656637245065E-2</v>
      </c>
      <c r="AC211" s="2">
        <v>309.86118542782032</v>
      </c>
      <c r="AD211" s="2">
        <v>1073.7864757487162</v>
      </c>
      <c r="AE211" s="2">
        <v>-1383.6476611765374</v>
      </c>
      <c r="AF211" s="2">
        <v>9.210486191310908</v>
      </c>
      <c r="AG211" s="2">
        <v>7.8630242052655833E-6</v>
      </c>
      <c r="AH211" s="1">
        <v>6.8335971184979864E-5</v>
      </c>
      <c r="AI211" s="1">
        <v>2.2011023516794423E-4</v>
      </c>
      <c r="AJ211" s="1">
        <v>2.8769566482545512</v>
      </c>
      <c r="AK211" s="1">
        <v>10.746089936523465</v>
      </c>
      <c r="AL211" s="12">
        <v>12.056332147848476</v>
      </c>
      <c r="AM211" s="2">
        <v>581.04140871676623</v>
      </c>
      <c r="AN211" s="2">
        <v>62.41911991067068</v>
      </c>
      <c r="AO211" s="2">
        <v>6.8440110500086861</v>
      </c>
      <c r="AP211" s="2">
        <v>0.1</v>
      </c>
      <c r="AQ211" s="2">
        <v>0.1</v>
      </c>
      <c r="AR211" s="2">
        <v>0.1</v>
      </c>
      <c r="AS211" s="2">
        <v>0.1</v>
      </c>
      <c r="AT211" s="2">
        <v>1.5853982919227399E-3</v>
      </c>
      <c r="AU211" s="2">
        <v>1.4757965843163181E-2</v>
      </c>
      <c r="AV211" s="2">
        <v>0.13459721810413569</v>
      </c>
      <c r="AW211" s="2">
        <v>587.08517552866408</v>
      </c>
      <c r="AX211" s="2">
        <v>2033.9375943511773</v>
      </c>
      <c r="AY211" s="2">
        <v>-2621.0227698798417</v>
      </c>
      <c r="AZ211" s="2">
        <v>19.447187485523116</v>
      </c>
      <c r="BA211" s="2">
        <v>3.1456617064051648E-5</v>
      </c>
      <c r="BB211" s="2">
        <v>2.7337956128046652E-4</v>
      </c>
      <c r="BC211" s="2">
        <v>8.8030324994548687E-4</v>
      </c>
      <c r="BD211" s="2">
        <v>11.509117130915124</v>
      </c>
      <c r="BE211" s="2">
        <v>42.978392293818331</v>
      </c>
      <c r="BF211" s="2">
        <v>48.178429759046395</v>
      </c>
      <c r="BG211" s="2">
        <v>1226.643650658785</v>
      </c>
      <c r="BH211" s="2">
        <v>131.77417329863437</v>
      </c>
      <c r="BI211" s="2">
        <v>14.448431965716518</v>
      </c>
      <c r="BJ211" s="2">
        <v>0.99</v>
      </c>
      <c r="BK211" s="2">
        <v>2.5000000000000001E-2</v>
      </c>
      <c r="BL211" s="2">
        <v>0</v>
      </c>
      <c r="BM211" s="2">
        <v>5509.6326442347381</v>
      </c>
      <c r="BN211" s="2">
        <v>9.6372497564333322E-7</v>
      </c>
      <c r="BO211" s="2">
        <v>8.7467670928289111E-4</v>
      </c>
      <c r="BP211" s="2">
        <v>8.1818056024183777E-3</v>
      </c>
      <c r="BQ211" s="2">
        <v>65.622428228798626</v>
      </c>
      <c r="BR211" s="2">
        <v>623.84184227810533</v>
      </c>
      <c r="BS211" s="2">
        <v>-689.46427050690386</v>
      </c>
      <c r="BT211" s="2">
        <v>1.0639316393453204</v>
      </c>
      <c r="BU211" s="2">
        <v>1.908174523007971E-7</v>
      </c>
      <c r="BV211" s="2">
        <v>4.2968776118382607E-6</v>
      </c>
      <c r="BW211" s="2">
        <v>-6.694194291576477E-6</v>
      </c>
      <c r="BX211" s="2">
        <v>6.9817811625711379E-2</v>
      </c>
      <c r="BY211" s="2">
        <v>0.67575693060981257</v>
      </c>
      <c r="BZ211" s="2">
        <v>-0.36677142579521788</v>
      </c>
      <c r="CA211" s="2">
        <v>1092938.7009491411</v>
      </c>
      <c r="CB211" s="2">
        <v>30.409282311220771</v>
      </c>
      <c r="CC211" s="2">
        <v>0</v>
      </c>
      <c r="CD211" s="2">
        <v>0.99</v>
      </c>
      <c r="CE211" s="2">
        <v>0.05</v>
      </c>
      <c r="CF211" s="2">
        <v>0</v>
      </c>
      <c r="CG211" s="2">
        <v>10953.114767878862</v>
      </c>
      <c r="CH211" s="2">
        <v>1.7965919018927442E-6</v>
      </c>
      <c r="CI211" s="2">
        <v>1.5887761996987953E-3</v>
      </c>
      <c r="CJ211" s="2">
        <v>1.525266347364139E-2</v>
      </c>
      <c r="CK211" s="2">
        <v>65.622360804541557</v>
      </c>
      <c r="CL211" s="2">
        <v>1219.718279493185</v>
      </c>
      <c r="CM211" s="2">
        <v>-1285.3406402977264</v>
      </c>
      <c r="CN211" s="2">
        <v>1.9833988110988077</v>
      </c>
      <c r="CO211" s="2">
        <v>3.5572487380051729E-7</v>
      </c>
      <c r="CP211" s="2">
        <v>1.5635341015715021E-5</v>
      </c>
      <c r="CQ211" s="2">
        <v>-2.3264374304015415E-5</v>
      </c>
      <c r="CR211" s="2">
        <v>0.130155430500419</v>
      </c>
      <c r="CS211" s="2">
        <v>2.4588846539824969</v>
      </c>
      <c r="CT211" s="2">
        <v>-1.2746715489117451</v>
      </c>
      <c r="CU211" s="2">
        <v>1092938.7029514972</v>
      </c>
      <c r="CV211" s="2">
        <v>62.419074866391696</v>
      </c>
      <c r="CW211" s="2">
        <v>0</v>
      </c>
    </row>
    <row r="212" spans="1:101" x14ac:dyDescent="0.3">
      <c r="A212" s="2">
        <f t="shared" si="3"/>
        <v>2206</v>
      </c>
      <c r="B212" s="17">
        <f>economy!AX252</f>
        <v>0.99</v>
      </c>
      <c r="C212" s="17">
        <f>economy!AY252</f>
        <v>0.05</v>
      </c>
      <c r="D212" s="17">
        <f>economy!AZ252</f>
        <v>0</v>
      </c>
      <c r="E212" s="17">
        <f>economy!BA252</f>
        <v>5485.181523862665</v>
      </c>
      <c r="F212" s="17">
        <f>economy!BB252</f>
        <v>1.7508596590517284E-6</v>
      </c>
      <c r="G212" s="17">
        <f>economy!BC252</f>
        <v>1.552834963408657E-3</v>
      </c>
      <c r="H212" s="17">
        <f>economy!BD252</f>
        <v>1.5086223490024926E-2</v>
      </c>
      <c r="I212" s="1">
        <f>economy!BE252</f>
        <v>64.896271752288342</v>
      </c>
      <c r="J212" s="1">
        <f>economy!BF252</f>
        <v>1211.7842610571186</v>
      </c>
      <c r="K212" s="1">
        <f>economy!BG252</f>
        <v>-1276.6805328094072</v>
      </c>
      <c r="L212" s="1">
        <f>economy!BH252</f>
        <v>1.9617589479820128</v>
      </c>
      <c r="M212" s="1">
        <f>economy!BI252</f>
        <v>3.466699059412877E-7</v>
      </c>
      <c r="N212" s="1">
        <f>economy!BJ252</f>
        <v>1.528721999172814E-5</v>
      </c>
      <c r="O212" s="1">
        <f>economy!BK252</f>
        <v>-2.2759413919097982E-5</v>
      </c>
      <c r="P212" s="1">
        <f>economy!BL252</f>
        <v>0.12731095437840648</v>
      </c>
      <c r="Q212" s="1">
        <f>economy!BM252</f>
        <v>2.4153262407177718</v>
      </c>
      <c r="R212" s="1">
        <f>economy!BN252</f>
        <v>-1.2522697294766489</v>
      </c>
      <c r="S212" s="1">
        <f>economy!BO252</f>
        <v>1109250.1608918577</v>
      </c>
      <c r="T212" s="1">
        <f>economy!BP252</f>
        <v>63.167013694607938</v>
      </c>
      <c r="U212" s="1">
        <f>economy!BQ252</f>
        <v>0</v>
      </c>
      <c r="V212" s="2">
        <v>0.05</v>
      </c>
      <c r="W212" s="2">
        <v>0.05</v>
      </c>
      <c r="X212" s="2">
        <v>0.05</v>
      </c>
      <c r="Y212" s="2">
        <v>5.000000000000001E-2</v>
      </c>
      <c r="Z212" s="2">
        <v>7.7886724400340367E-4</v>
      </c>
      <c r="AA212" s="2">
        <v>7.2713250274718758E-3</v>
      </c>
      <c r="AB212" s="2">
        <v>6.7110848961326158E-2</v>
      </c>
      <c r="AC212" s="2">
        <v>306.51820066073049</v>
      </c>
      <c r="AD212" s="2">
        <v>1068.6776434741698</v>
      </c>
      <c r="AE212" s="2">
        <v>-1375.1958441349</v>
      </c>
      <c r="AF212" s="2">
        <v>9.1861642309296343</v>
      </c>
      <c r="AG212" s="2">
        <v>7.728009021655894E-6</v>
      </c>
      <c r="AH212" s="1">
        <v>6.7426033509204879E-5</v>
      </c>
      <c r="AI212" s="1">
        <v>2.2072188478226837E-4</v>
      </c>
      <c r="AJ212" s="1">
        <v>2.8380043316528258</v>
      </c>
      <c r="AK212" s="1">
        <v>10.652353314975008</v>
      </c>
      <c r="AL212" s="12">
        <v>12.140871613232813</v>
      </c>
      <c r="AM212" s="2">
        <v>589.7130930627178</v>
      </c>
      <c r="AN212" s="2">
        <v>63.167058247453419</v>
      </c>
      <c r="AO212" s="2">
        <v>6.8440232638267844</v>
      </c>
      <c r="AP212" s="2">
        <v>0.1</v>
      </c>
      <c r="AQ212" s="2">
        <v>0.1</v>
      </c>
      <c r="AR212" s="2">
        <v>0.1</v>
      </c>
      <c r="AS212" s="2">
        <v>0.10000000000000002</v>
      </c>
      <c r="AT212" s="2">
        <v>1.5579606323188509E-3</v>
      </c>
      <c r="AU212" s="2">
        <v>1.4544717316695361E-2</v>
      </c>
      <c r="AV212" s="2">
        <v>0.13424158347085094</v>
      </c>
      <c r="AW212" s="2">
        <v>580.75165882382555</v>
      </c>
      <c r="AX212" s="2">
        <v>2024.2686137601568</v>
      </c>
      <c r="AY212" s="2">
        <v>-2605.0202725839836</v>
      </c>
      <c r="AZ212" s="2">
        <v>19.395839271488708</v>
      </c>
      <c r="BA212" s="2">
        <v>3.0916488513191488E-5</v>
      </c>
      <c r="BB212" s="2">
        <v>2.6973946615164952E-4</v>
      </c>
      <c r="BC212" s="2">
        <v>8.8275139614087486E-4</v>
      </c>
      <c r="BD212" s="2">
        <v>11.353300143294307</v>
      </c>
      <c r="BE212" s="2">
        <v>42.603670375146201</v>
      </c>
      <c r="BF212" s="2">
        <v>48.516246624769501</v>
      </c>
      <c r="BG212" s="2">
        <v>1244.9505378464</v>
      </c>
      <c r="BH212" s="2">
        <v>133.35315392637378</v>
      </c>
      <c r="BI212" s="2">
        <v>14.44845834651548</v>
      </c>
      <c r="BJ212" s="2">
        <v>0.99</v>
      </c>
      <c r="BK212" s="2">
        <v>2.5000000000000001E-2</v>
      </c>
      <c r="BL212" s="2">
        <v>0</v>
      </c>
      <c r="BM212" s="2">
        <v>5518.0143784917054</v>
      </c>
      <c r="BN212" s="2">
        <v>9.390732458095948E-7</v>
      </c>
      <c r="BO212" s="2">
        <v>8.5478046251702628E-4</v>
      </c>
      <c r="BP212" s="2">
        <v>8.0914885912419174E-3</v>
      </c>
      <c r="BQ212" s="2">
        <v>64.896350501942877</v>
      </c>
      <c r="BR212" s="2">
        <v>619.83470969154655</v>
      </c>
      <c r="BS212" s="2">
        <v>-684.73106019348961</v>
      </c>
      <c r="BT212" s="2">
        <v>1.0521890190144936</v>
      </c>
      <c r="BU212" s="2">
        <v>1.8593641448444371E-7</v>
      </c>
      <c r="BV212" s="2">
        <v>4.2008373486750497E-6</v>
      </c>
      <c r="BW212" s="2">
        <v>-6.5472187622198125E-6</v>
      </c>
      <c r="BX212" s="2">
        <v>6.8283259757620007E-2</v>
      </c>
      <c r="BY212" s="2">
        <v>0.66372745515413156</v>
      </c>
      <c r="BZ212" s="2">
        <v>-0.360233251256871</v>
      </c>
      <c r="CA212" s="2">
        <v>1109250.1394034557</v>
      </c>
      <c r="CB212" s="2">
        <v>30.773662512014162</v>
      </c>
      <c r="CC212" s="2">
        <v>0</v>
      </c>
      <c r="CD212" s="2">
        <v>0.99</v>
      </c>
      <c r="CE212" s="2">
        <v>0.05</v>
      </c>
      <c r="CF212" s="2">
        <v>0</v>
      </c>
      <c r="CG212" s="2">
        <v>10970.35634128355</v>
      </c>
      <c r="CH212" s="2">
        <v>1.7508614566171903E-6</v>
      </c>
      <c r="CI212" s="2">
        <v>1.5528365482446115E-3</v>
      </c>
      <c r="CJ212" s="2">
        <v>1.508623767031252E-2</v>
      </c>
      <c r="CK212" s="2">
        <v>64.896285324346906</v>
      </c>
      <c r="CL212" s="2">
        <v>1211.7843846983731</v>
      </c>
      <c r="CM212" s="2">
        <v>-1276.6806700227196</v>
      </c>
      <c r="CN212" s="2">
        <v>1.96176092804818</v>
      </c>
      <c r="CO212" s="2">
        <v>3.4667026185861963E-7</v>
      </c>
      <c r="CP212" s="2">
        <v>1.5287235347889693E-5</v>
      </c>
      <c r="CQ212" s="2">
        <v>-2.2759456704515653E-5</v>
      </c>
      <c r="CR212" s="2">
        <v>0.12731110950270549</v>
      </c>
      <c r="CS212" s="2">
        <v>2.4153289651547833</v>
      </c>
      <c r="CT212" s="2">
        <v>-1.2522711280224712</v>
      </c>
      <c r="CU212" s="2">
        <v>1109250.1416531724</v>
      </c>
      <c r="CV212" s="2">
        <v>63.167012982333304</v>
      </c>
      <c r="CW212" s="2">
        <v>0</v>
      </c>
    </row>
    <row r="213" spans="1:101" x14ac:dyDescent="0.3">
      <c r="A213" s="2">
        <f t="shared" si="3"/>
        <v>2207</v>
      </c>
      <c r="B213" s="17">
        <f>economy!AX253</f>
        <v>0.99</v>
      </c>
      <c r="C213" s="17">
        <f>economy!AY253</f>
        <v>0.05</v>
      </c>
      <c r="D213" s="17">
        <f>economy!AZ253</f>
        <v>0</v>
      </c>
      <c r="E213" s="17">
        <f>economy!BA253</f>
        <v>5493.7049692642186</v>
      </c>
      <c r="F213" s="17">
        <f>economy!BB253</f>
        <v>1.7062616242475572E-6</v>
      </c>
      <c r="G213" s="17">
        <f>economy!BC253</f>
        <v>1.5176800326949548E-3</v>
      </c>
      <c r="H213" s="17">
        <f>economy!BD253</f>
        <v>1.4921335997343247E-2</v>
      </c>
      <c r="I213" s="1">
        <f>economy!BE253</f>
        <v>64.175846194018973</v>
      </c>
      <c r="J213" s="1">
        <f>economy!BF253</f>
        <v>1203.8255377331855</v>
      </c>
      <c r="K213" s="1">
        <f>economy!BG253</f>
        <v>-1268.0013839272046</v>
      </c>
      <c r="L213" s="1">
        <f>economy!BH253</f>
        <v>1.9403218597491276</v>
      </c>
      <c r="M213" s="1">
        <f>economy!BI253</f>
        <v>3.3783951046814334E-7</v>
      </c>
      <c r="N213" s="1">
        <f>economy!BJ253</f>
        <v>1.4946465058785455E-5</v>
      </c>
      <c r="O213" s="1">
        <f>economy!BK253</f>
        <v>-2.2264626794561141E-5</v>
      </c>
      <c r="P213" s="1">
        <f>economy!BL253</f>
        <v>0.12452190454478428</v>
      </c>
      <c r="Q213" s="1">
        <f>economy!BM253</f>
        <v>2.3723688355367822</v>
      </c>
      <c r="R213" s="1">
        <f>economy!BN253</f>
        <v>-1.2301654017130508</v>
      </c>
      <c r="S213" s="1">
        <f>economy!BO253</f>
        <v>1125805.4531928774</v>
      </c>
      <c r="T213" s="1">
        <f>economy!BP253</f>
        <v>63.923943715055827</v>
      </c>
      <c r="U213" s="1">
        <f>economy!BQ253</f>
        <v>0</v>
      </c>
      <c r="V213" s="2">
        <v>0.05</v>
      </c>
      <c r="W213" s="2">
        <v>0.05</v>
      </c>
      <c r="X213" s="2">
        <v>0.05</v>
      </c>
      <c r="Y213" s="2">
        <v>0.05</v>
      </c>
      <c r="Z213" s="2">
        <v>7.6539707465419094E-4</v>
      </c>
      <c r="AA213" s="2">
        <v>7.166342332009603E-3</v>
      </c>
      <c r="AB213" s="2">
        <v>6.6934339009330684E-2</v>
      </c>
      <c r="AC213" s="2">
        <v>303.1984697719987</v>
      </c>
      <c r="AD213" s="2">
        <v>1063.4963074531222</v>
      </c>
      <c r="AE213" s="2">
        <v>-1366.6947772251222</v>
      </c>
      <c r="AF213" s="2">
        <v>9.162023701518196</v>
      </c>
      <c r="AG213" s="2">
        <v>7.5953874783529907E-6</v>
      </c>
      <c r="AH213" s="1">
        <v>6.6527777078140748E-5</v>
      </c>
      <c r="AI213" s="1">
        <v>2.2132281623170615E-4</v>
      </c>
      <c r="AJ213" s="1">
        <v>2.7995041583151781</v>
      </c>
      <c r="AK213" s="1">
        <v>10.558876305900311</v>
      </c>
      <c r="AL213" s="12">
        <v>12.224804121780521</v>
      </c>
      <c r="AM213" s="2">
        <v>598.51441852306743</v>
      </c>
      <c r="AN213" s="2">
        <v>63.923988535926945</v>
      </c>
      <c r="AO213" s="2">
        <v>6.8440383793444246</v>
      </c>
      <c r="AP213" s="2">
        <v>0.1</v>
      </c>
      <c r="AQ213" s="2">
        <v>0.1</v>
      </c>
      <c r="AR213" s="2">
        <v>0.1</v>
      </c>
      <c r="AS213" s="2">
        <v>9.9999999999999992E-2</v>
      </c>
      <c r="AT213" s="2">
        <v>1.5310167841968091E-3</v>
      </c>
      <c r="AU213" s="2">
        <v>1.4334726342963497E-2</v>
      </c>
      <c r="AV213" s="2">
        <v>0.13388853963489053</v>
      </c>
      <c r="AW213" s="2">
        <v>574.46218759508542</v>
      </c>
      <c r="AX213" s="2">
        <v>2014.4621294278859</v>
      </c>
      <c r="AY213" s="2">
        <v>-2588.9243170229724</v>
      </c>
      <c r="AZ213" s="2">
        <v>19.344873395661601</v>
      </c>
      <c r="BA213" s="2">
        <v>3.038593444458695E-5</v>
      </c>
      <c r="BB213" s="2">
        <v>2.6614608892650487E-4</v>
      </c>
      <c r="BC213" s="2">
        <v>8.8515668814144585E-4</v>
      </c>
      <c r="BD213" s="2">
        <v>11.199291147793096</v>
      </c>
      <c r="BE213" s="2">
        <v>42.229980310586761</v>
      </c>
      <c r="BF213" s="2">
        <v>48.851639923334872</v>
      </c>
      <c r="BG213" s="2">
        <v>1263.531111829722</v>
      </c>
      <c r="BH213" s="2">
        <v>134.95111753673234</v>
      </c>
      <c r="BI213" s="2">
        <v>14.448490847995219</v>
      </c>
      <c r="BJ213" s="2">
        <v>0.99</v>
      </c>
      <c r="BK213" s="2">
        <v>2.5000000000000001E-2</v>
      </c>
      <c r="BL213" s="2">
        <v>0</v>
      </c>
      <c r="BM213" s="2">
        <v>5526.2992460806636</v>
      </c>
      <c r="BN213" s="2">
        <v>9.150352123783249E-7</v>
      </c>
      <c r="BO213" s="2">
        <v>8.3532130069347509E-4</v>
      </c>
      <c r="BP213" s="2">
        <v>8.0020204713827387E-3</v>
      </c>
      <c r="BQ213" s="2">
        <v>64.175921493454013</v>
      </c>
      <c r="BR213" s="2">
        <v>615.81296198156735</v>
      </c>
      <c r="BS213" s="2">
        <v>-679.98888347502134</v>
      </c>
      <c r="BT213" s="2">
        <v>1.0405571851659454</v>
      </c>
      <c r="BU213" s="2">
        <v>1.8117688832196437E-7</v>
      </c>
      <c r="BV213" s="2">
        <v>4.1068303359281514E-6</v>
      </c>
      <c r="BW213" s="2">
        <v>-6.403233162442843E-6</v>
      </c>
      <c r="BX213" s="2">
        <v>6.6778747085736612E-2</v>
      </c>
      <c r="BY213" s="2">
        <v>0.65186394858969465</v>
      </c>
      <c r="BZ213" s="2">
        <v>-0.35378365926645111</v>
      </c>
      <c r="CA213" s="2">
        <v>1125805.4328169019</v>
      </c>
      <c r="CB213" s="2">
        <v>31.142423409473871</v>
      </c>
      <c r="CC213" s="2">
        <v>0</v>
      </c>
      <c r="CD213" s="2">
        <v>0.99</v>
      </c>
      <c r="CE213" s="2">
        <v>0.05</v>
      </c>
      <c r="CF213" s="2">
        <v>0</v>
      </c>
      <c r="CG213" s="2">
        <v>10987.403761682683</v>
      </c>
      <c r="CH213" s="2">
        <v>1.7062632309852515E-6</v>
      </c>
      <c r="CI213" s="2">
        <v>1.5176814533942016E-3</v>
      </c>
      <c r="CJ213" s="2">
        <v>1.4921348862471505E-2</v>
      </c>
      <c r="CK213" s="2">
        <v>64.175858502366495</v>
      </c>
      <c r="CL213" s="2">
        <v>1203.8256510920921</v>
      </c>
      <c r="CM213" s="2">
        <v>-1268.0015095944586</v>
      </c>
      <c r="CN213" s="2">
        <v>1.9403236560435924</v>
      </c>
      <c r="CO213" s="2">
        <v>3.3783982860165838E-7</v>
      </c>
      <c r="CP213" s="2">
        <v>1.4946478834544344E-5</v>
      </c>
      <c r="CQ213" s="2">
        <v>-2.2264665187557961E-5</v>
      </c>
      <c r="CR213" s="2">
        <v>0.12452204370590038</v>
      </c>
      <c r="CS213" s="2">
        <v>2.3723712904986218</v>
      </c>
      <c r="CT213" s="2">
        <v>-1.2301666624825569</v>
      </c>
      <c r="CU213" s="2">
        <v>1125805.4352926277</v>
      </c>
      <c r="CV213" s="2">
        <v>63.923943054854426</v>
      </c>
      <c r="CW213" s="2">
        <v>0</v>
      </c>
    </row>
    <row r="214" spans="1:101" x14ac:dyDescent="0.3">
      <c r="A214" s="2">
        <f t="shared" si="3"/>
        <v>2208</v>
      </c>
      <c r="B214" s="17">
        <f>economy!AX254</f>
        <v>0.99</v>
      </c>
      <c r="C214" s="17">
        <f>economy!AY254</f>
        <v>0.05</v>
      </c>
      <c r="D214" s="17">
        <f>economy!AZ254</f>
        <v>0</v>
      </c>
      <c r="E214" s="17">
        <f>economy!BA254</f>
        <v>5502.132589346962</v>
      </c>
      <c r="F214" s="17">
        <f>economy!BB254</f>
        <v>1.6627691898374576E-6</v>
      </c>
      <c r="G214" s="17">
        <f>economy!BC254</f>
        <v>1.483293718533233E-3</v>
      </c>
      <c r="H214" s="17">
        <f>economy!BD254</f>
        <v>1.4757980041914618E-2</v>
      </c>
      <c r="I214" s="1">
        <f>economy!BE254</f>
        <v>63.461083209652763</v>
      </c>
      <c r="J214" s="1">
        <f>economy!BF254</f>
        <v>1195.8441377433726</v>
      </c>
      <c r="K214" s="1">
        <f>economy!BG254</f>
        <v>-1259.3052209530254</v>
      </c>
      <c r="L214" s="1">
        <f>economy!BH254</f>
        <v>1.9190846374279105</v>
      </c>
      <c r="M214" s="1">
        <f>economy!BI254</f>
        <v>3.2922802310767876E-7</v>
      </c>
      <c r="N214" s="1">
        <f>economy!BJ254</f>
        <v>1.461292115978832E-5</v>
      </c>
      <c r="O214" s="1">
        <f>economy!BK254</f>
        <v>-2.1779797491755026E-5</v>
      </c>
      <c r="P214" s="1">
        <f>economy!BL254</f>
        <v>0.12178729213709162</v>
      </c>
      <c r="Q214" s="1">
        <f>economy!BM254</f>
        <v>2.3300073231461682</v>
      </c>
      <c r="R214" s="1">
        <f>economy!BN254</f>
        <v>-1.208356651681856</v>
      </c>
      <c r="S214" s="1">
        <f>economy!BO254</f>
        <v>1142608.2481353611</v>
      </c>
      <c r="T214" s="1">
        <f>economy!BP254</f>
        <v>64.689973855131441</v>
      </c>
      <c r="U214" s="1">
        <f>economy!BQ254</f>
        <v>0</v>
      </c>
      <c r="V214" s="2">
        <v>0.05</v>
      </c>
      <c r="W214" s="2">
        <v>0.05</v>
      </c>
      <c r="X214" s="2">
        <v>0.05</v>
      </c>
      <c r="Y214" s="2">
        <v>4.9999999999999996E-2</v>
      </c>
      <c r="Z214" s="2">
        <v>7.521693746672586E-4</v>
      </c>
      <c r="AA214" s="2">
        <v>7.0629639868666685E-3</v>
      </c>
      <c r="AB214" s="2">
        <v>6.6759133697310777E-2</v>
      </c>
      <c r="AC214" s="2">
        <v>299.90215924181797</v>
      </c>
      <c r="AD214" s="2">
        <v>1058.2451854277217</v>
      </c>
      <c r="AE214" s="2">
        <v>-1358.1473446695397</v>
      </c>
      <c r="AF214" s="2">
        <v>9.1380654810075779</v>
      </c>
      <c r="AG214" s="2">
        <v>7.4651178698538526E-6</v>
      </c>
      <c r="AH214" s="1">
        <v>6.5641093840689143E-5</v>
      </c>
      <c r="AI214" s="1">
        <v>2.2191314377156634E-4</v>
      </c>
      <c r="AJ214" s="1">
        <v>2.761453794487438</v>
      </c>
      <c r="AK214" s="1">
        <v>10.465677015504701</v>
      </c>
      <c r="AL214" s="12">
        <v>12.308125813713501</v>
      </c>
      <c r="AM214" s="2">
        <v>607.44732428450959</v>
      </c>
      <c r="AN214" s="2">
        <v>64.690018935389503</v>
      </c>
      <c r="AO214" s="2">
        <v>6.8440563672081369</v>
      </c>
      <c r="AP214" s="2">
        <v>0.1</v>
      </c>
      <c r="AQ214" s="2">
        <v>0.1</v>
      </c>
      <c r="AR214" s="2">
        <v>0.1</v>
      </c>
      <c r="AS214" s="2">
        <v>9.9999999999999992E-2</v>
      </c>
      <c r="AT214" s="2">
        <v>1.5045578768836318E-3</v>
      </c>
      <c r="AU214" s="2">
        <v>1.412794388891132E-2</v>
      </c>
      <c r="AV214" s="2">
        <v>0.13353810055620047</v>
      </c>
      <c r="AW214" s="2">
        <v>568.21707760502989</v>
      </c>
      <c r="AX214" s="2">
        <v>2004.5232891892322</v>
      </c>
      <c r="AY214" s="2">
        <v>-2572.7403667942604</v>
      </c>
      <c r="AZ214" s="2">
        <v>19.294291729768556</v>
      </c>
      <c r="BA214" s="2">
        <v>2.9864788097183383E-5</v>
      </c>
      <c r="BB214" s="2">
        <v>2.6259899792540372E-4</v>
      </c>
      <c r="BC214" s="2">
        <v>8.8751958110821875E-4</v>
      </c>
      <c r="BD214" s="2">
        <v>11.047080842767034</v>
      </c>
      <c r="BE214" s="2">
        <v>41.857394654609358</v>
      </c>
      <c r="BF214" s="2">
        <v>49.184594172470547</v>
      </c>
      <c r="BG214" s="2">
        <v>1282.3894664479465</v>
      </c>
      <c r="BH214" s="2">
        <v>136.56829246690441</v>
      </c>
      <c r="BI214" s="2">
        <v>14.448529408015965</v>
      </c>
      <c r="BJ214" s="2">
        <v>0.99</v>
      </c>
      <c r="BK214" s="2">
        <v>2.5000000000000001E-2</v>
      </c>
      <c r="BL214" s="2">
        <v>0</v>
      </c>
      <c r="BM214" s="2">
        <v>5534.4885125214496</v>
      </c>
      <c r="BN214" s="2">
        <v>8.9159636881389016E-7</v>
      </c>
      <c r="BO214" s="2">
        <v>8.1629028719220178E-4</v>
      </c>
      <c r="BP214" s="2">
        <v>7.9133980552155616E-3</v>
      </c>
      <c r="BQ214" s="2">
        <v>63.4611552363681</v>
      </c>
      <c r="BR214" s="2">
        <v>611.77775761779878</v>
      </c>
      <c r="BS214" s="2">
        <v>-675.23891285416676</v>
      </c>
      <c r="BT214" s="2">
        <v>1.0290357048213108</v>
      </c>
      <c r="BU214" s="2">
        <v>1.7653600153074178E-7</v>
      </c>
      <c r="BV214" s="2">
        <v>4.0148184526645758E-6</v>
      </c>
      <c r="BW214" s="2">
        <v>-6.2621868780289431E-6</v>
      </c>
      <c r="BX214" s="2">
        <v>6.5303824013833986E-2</v>
      </c>
      <c r="BY214" s="2">
        <v>0.64016583553306938</v>
      </c>
      <c r="BZ214" s="2">
        <v>-0.34742247530583159</v>
      </c>
      <c r="CA214" s="2">
        <v>1142608.2287979217</v>
      </c>
      <c r="CB214" s="2">
        <v>31.515617696521016</v>
      </c>
      <c r="CC214" s="2">
        <v>0</v>
      </c>
      <c r="CD214" s="2">
        <v>0.99</v>
      </c>
      <c r="CE214" s="2">
        <v>0.05</v>
      </c>
      <c r="CF214" s="2">
        <v>0</v>
      </c>
      <c r="CG214" s="2">
        <v>11004.259489698021</v>
      </c>
      <c r="CH214" s="2">
        <v>1.6627706260104667E-6</v>
      </c>
      <c r="CI214" s="2">
        <v>1.4832949920992723E-3</v>
      </c>
      <c r="CJ214" s="2">
        <v>1.4757991713879298E-2</v>
      </c>
      <c r="CK214" s="2">
        <v>63.461094371897957</v>
      </c>
      <c r="CL214" s="2">
        <v>1195.8442416515109</v>
      </c>
      <c r="CM214" s="2">
        <v>-1259.3053360234089</v>
      </c>
      <c r="CN214" s="2">
        <v>1.9190862670125737</v>
      </c>
      <c r="CO214" s="2">
        <v>3.2922830746945694E-7</v>
      </c>
      <c r="CP214" s="2">
        <v>1.4612933517634045E-5</v>
      </c>
      <c r="CQ214" s="2">
        <v>-2.1779831942692988E-5</v>
      </c>
      <c r="CR214" s="2">
        <v>0.12178741697380416</v>
      </c>
      <c r="CS214" s="2">
        <v>2.3300095351633372</v>
      </c>
      <c r="CT214" s="2">
        <v>-1.2083577881690888</v>
      </c>
      <c r="CU214" s="2">
        <v>1142608.2314798411</v>
      </c>
      <c r="CV214" s="2">
        <v>64.689973243169135</v>
      </c>
      <c r="CW214" s="2">
        <v>0</v>
      </c>
    </row>
    <row r="215" spans="1:101" x14ac:dyDescent="0.3">
      <c r="A215" s="2">
        <f t="shared" si="3"/>
        <v>2209</v>
      </c>
      <c r="B215" s="17">
        <f>economy!AX255</f>
        <v>0.99</v>
      </c>
      <c r="C215" s="17">
        <f>economy!AY255</f>
        <v>0.05</v>
      </c>
      <c r="D215" s="17">
        <f>economy!AZ255</f>
        <v>0</v>
      </c>
      <c r="E215" s="17">
        <f>economy!BA255</f>
        <v>5510.4655999051747</v>
      </c>
      <c r="F215" s="17">
        <f>economy!BB255</f>
        <v>1.6203563190390319E-6</v>
      </c>
      <c r="G215" s="17">
        <f>economy!BC255</f>
        <v>1.4496603713959665E-3</v>
      </c>
      <c r="H215" s="17">
        <f>economy!BD255</f>
        <v>1.4596149998991854E-2</v>
      </c>
      <c r="I215" s="1">
        <f>economy!BE255</f>
        <v>62.751995041871993</v>
      </c>
      <c r="J215" s="1">
        <f>economy!BF255</f>
        <v>1187.8421800287974</v>
      </c>
      <c r="K215" s="1">
        <f>economy!BG255</f>
        <v>-1250.5941750706697</v>
      </c>
      <c r="L215" s="1">
        <f>economy!BH255</f>
        <v>1.8980465164919591</v>
      </c>
      <c r="M215" s="1">
        <f>economy!BI255</f>
        <v>3.2083028861426827E-7</v>
      </c>
      <c r="N215" s="1">
        <f>economy!BJ255</f>
        <v>1.4286452194720074E-5</v>
      </c>
      <c r="O215" s="1">
        <f>economy!BK255</f>
        <v>-2.1304759479306991E-5</v>
      </c>
      <c r="P215" s="1">
        <f>economy!BL255</f>
        <v>0.11910630306427147</v>
      </c>
      <c r="Q215" s="1">
        <f>economy!BM255</f>
        <v>2.2882393617811099</v>
      </c>
      <c r="R215" s="1">
        <f>economy!BN255</f>
        <v>-1.1868429587690099</v>
      </c>
      <c r="S215" s="1">
        <f>economy!BO255</f>
        <v>1159662.24789461</v>
      </c>
      <c r="T215" s="1">
        <f>economy!BP255</f>
        <v>65.465213574963585</v>
      </c>
      <c r="U215" s="1">
        <f>economy!BQ255</f>
        <v>0</v>
      </c>
      <c r="V215" s="2">
        <v>0.05</v>
      </c>
      <c r="W215" s="2">
        <v>0.05</v>
      </c>
      <c r="X215" s="2">
        <v>0.05</v>
      </c>
      <c r="Y215" s="2">
        <v>4.9999999999999996E-2</v>
      </c>
      <c r="Z215" s="2">
        <v>7.391797781063881E-4</v>
      </c>
      <c r="AA215" s="2">
        <v>6.9611657486469882E-3</v>
      </c>
      <c r="AB215" s="2">
        <v>6.6585239297473037E-2</v>
      </c>
      <c r="AC215" s="2">
        <v>296.62942466628357</v>
      </c>
      <c r="AD215" s="2">
        <v>1052.9269543168689</v>
      </c>
      <c r="AE215" s="2">
        <v>-1349.5563789831522</v>
      </c>
      <c r="AF215" s="2">
        <v>9.114290360502201</v>
      </c>
      <c r="AG215" s="2">
        <v>7.3371591066277415E-6</v>
      </c>
      <c r="AH215" s="1">
        <v>6.4765874628456283E-5</v>
      </c>
      <c r="AI215" s="1">
        <v>2.2249298374455562E-4</v>
      </c>
      <c r="AJ215" s="1">
        <v>2.7238507960399958</v>
      </c>
      <c r="AK215" s="1">
        <v>10.372772875539757</v>
      </c>
      <c r="AL215" s="12">
        <v>12.390833179548149</v>
      </c>
      <c r="AM215" s="2">
        <v>616.51377854592818</v>
      </c>
      <c r="AN215" s="2">
        <v>65.465258906338406</v>
      </c>
      <c r="AO215" s="2">
        <v>6.8440771983889945</v>
      </c>
      <c r="AP215" s="2">
        <v>0.1</v>
      </c>
      <c r="AQ215" s="2">
        <v>0.1</v>
      </c>
      <c r="AR215" s="2">
        <v>0.1</v>
      </c>
      <c r="AS215" s="2">
        <v>0.1</v>
      </c>
      <c r="AT215" s="2">
        <v>1.4785751813813307E-3</v>
      </c>
      <c r="AU215" s="2">
        <v>1.3924321494703963E-2</v>
      </c>
      <c r="AV215" s="2">
        <v>0.13319027890641416</v>
      </c>
      <c r="AW215" s="2">
        <v>562.01662398878057</v>
      </c>
      <c r="AX215" s="2">
        <v>1994.4571637052063</v>
      </c>
      <c r="AY215" s="2">
        <v>-2556.4737876939867</v>
      </c>
      <c r="AZ215" s="2">
        <v>19.244095962163058</v>
      </c>
      <c r="BA215" s="2">
        <v>2.9352885170926929E-5</v>
      </c>
      <c r="BB215" s="2">
        <v>2.5909775698529185E-4</v>
      </c>
      <c r="BC215" s="2">
        <v>8.89840538611444E-4</v>
      </c>
      <c r="BD215" s="2">
        <v>10.89665948409613</v>
      </c>
      <c r="BE215" s="2">
        <v>41.485983264424569</v>
      </c>
      <c r="BF215" s="2">
        <v>49.515095289882993</v>
      </c>
      <c r="BG215" s="2">
        <v>1301.5297567881958</v>
      </c>
      <c r="BH215" s="2">
        <v>138.20490980104447</v>
      </c>
      <c r="BI215" s="2">
        <v>14.448573965135157</v>
      </c>
      <c r="BJ215" s="2">
        <v>0.99</v>
      </c>
      <c r="BK215" s="2">
        <v>2.5000000000000001E-2</v>
      </c>
      <c r="BL215" s="2">
        <v>0</v>
      </c>
      <c r="BM215" s="2">
        <v>5542.5834297231668</v>
      </c>
      <c r="BN215" s="2">
        <v>8.6874251626142021E-7</v>
      </c>
      <c r="BO215" s="2">
        <v>7.9767863941439926E-4</v>
      </c>
      <c r="BP215" s="2">
        <v>7.8256179937575433E-3</v>
      </c>
      <c r="BQ215" s="2">
        <v>62.752063962008144</v>
      </c>
      <c r="BR215" s="2">
        <v>607.73023145685193</v>
      </c>
      <c r="BS215" s="2">
        <v>-670.48229541886019</v>
      </c>
      <c r="BT215" s="2">
        <v>1.0176241245379902</v>
      </c>
      <c r="BU215" s="2">
        <v>1.7201094274840522E-7</v>
      </c>
      <c r="BV215" s="2">
        <v>3.9247640758941961E-6</v>
      </c>
      <c r="BW215" s="2">
        <v>-6.124029698422185E-6</v>
      </c>
      <c r="BX215" s="2">
        <v>6.3858042170583718E-2</v>
      </c>
      <c r="BY215" s="2">
        <v>0.62863246984382659</v>
      </c>
      <c r="BZ215" s="2">
        <v>-0.34114947944691992</v>
      </c>
      <c r="CA215" s="2">
        <v>1159662.229526995</v>
      </c>
      <c r="CB215" s="2">
        <v>31.893298699995896</v>
      </c>
      <c r="CC215" s="2">
        <v>0</v>
      </c>
      <c r="CD215" s="2">
        <v>0.99</v>
      </c>
      <c r="CE215" s="2">
        <v>0.05</v>
      </c>
      <c r="CF215" s="2">
        <v>0</v>
      </c>
      <c r="CG215" s="2">
        <v>11020.925960202059</v>
      </c>
      <c r="CH215" s="2">
        <v>1.6203576027586698E-6</v>
      </c>
      <c r="CI215" s="2">
        <v>1.4496615130707607E-3</v>
      </c>
      <c r="CJ215" s="2">
        <v>1.4596160588474049E-2</v>
      </c>
      <c r="CK215" s="2">
        <v>62.752005164683901</v>
      </c>
      <c r="CL215" s="2">
        <v>1187.8422752532167</v>
      </c>
      <c r="CM215" s="2">
        <v>-1250.5942804179003</v>
      </c>
      <c r="CN215" s="2">
        <v>1.8980479948445683</v>
      </c>
      <c r="CO215" s="2">
        <v>3.208305427903405E-7</v>
      </c>
      <c r="CP215" s="2">
        <v>1.4286463280459748E-5</v>
      </c>
      <c r="CQ215" s="2">
        <v>-2.1304790392452319E-5</v>
      </c>
      <c r="CR215" s="2">
        <v>0.11910641504759875</v>
      </c>
      <c r="CS215" s="2">
        <v>2.2882413547865141</v>
      </c>
      <c r="CT215" s="2">
        <v>-1.186843983155641</v>
      </c>
      <c r="CU215" s="2">
        <v>1159662.2323967239</v>
      </c>
      <c r="CV215" s="2">
        <v>65.465213007690636</v>
      </c>
      <c r="CW215" s="2">
        <v>0</v>
      </c>
    </row>
    <row r="216" spans="1:101" x14ac:dyDescent="0.3">
      <c r="A216" s="2">
        <f t="shared" si="3"/>
        <v>2210</v>
      </c>
      <c r="B216" s="17">
        <f>economy!AX256</f>
        <v>0.99</v>
      </c>
      <c r="C216" s="17">
        <f>economy!AY256</f>
        <v>0.05</v>
      </c>
      <c r="D216" s="17">
        <f>economy!AZ256</f>
        <v>0</v>
      </c>
      <c r="E216" s="17">
        <f>economy!BA256</f>
        <v>5518.7052039383916</v>
      </c>
      <c r="F216" s="17">
        <f>economy!BB256</f>
        <v>1.5789975260753878E-6</v>
      </c>
      <c r="G216" s="17">
        <f>economy!BC256</f>
        <v>1.4167646109546699E-3</v>
      </c>
      <c r="H216" s="17">
        <f>economy!BD256</f>
        <v>1.443583995567614E-2</v>
      </c>
      <c r="I216" s="1">
        <f>economy!BE256</f>
        <v>62.048592174273608</v>
      </c>
      <c r="J216" s="1">
        <f>economy!BF256</f>
        <v>1179.8217396765533</v>
      </c>
      <c r="K216" s="1">
        <f>economy!BG256</f>
        <v>-1241.8703318508271</v>
      </c>
      <c r="L216" s="1">
        <f>economy!BH256</f>
        <v>1.8772066958655107</v>
      </c>
      <c r="M216" s="1">
        <f>economy!BI256</f>
        <v>3.1264126083960806E-7</v>
      </c>
      <c r="N216" s="1">
        <f>economy!BJ256</f>
        <v>1.3966923913261347E-5</v>
      </c>
      <c r="O216" s="1">
        <f>economy!BK256</f>
        <v>-2.0839347522589564E-5</v>
      </c>
      <c r="P216" s="1">
        <f>economy!BL256</f>
        <v>0.11647812558686707</v>
      </c>
      <c r="Q216" s="1">
        <f>economy!BM256</f>
        <v>2.2470623713485316</v>
      </c>
      <c r="R216" s="1">
        <f>economy!BN256</f>
        <v>-1.1656236511735483</v>
      </c>
      <c r="S216" s="1">
        <f>economy!BO256</f>
        <v>1176971.2100347688</v>
      </c>
      <c r="T216" s="1">
        <f>economy!BP256</f>
        <v>66.249773651551678</v>
      </c>
      <c r="U216" s="1">
        <f>economy!BQ256</f>
        <v>0</v>
      </c>
      <c r="V216" s="2">
        <v>0.05</v>
      </c>
      <c r="W216" s="2">
        <v>0.05</v>
      </c>
      <c r="X216" s="2">
        <v>0.05</v>
      </c>
      <c r="Y216" s="2">
        <v>0.05</v>
      </c>
      <c r="Z216" s="2">
        <v>7.2642398935004917E-4</v>
      </c>
      <c r="AA216" s="2">
        <v>6.8609236622142744E-3</v>
      </c>
      <c r="AB216" s="2">
        <v>6.6412661457578043E-2</v>
      </c>
      <c r="AC216" s="2">
        <v>293.38041100036475</v>
      </c>
      <c r="AD216" s="2">
        <v>1047.5442499621718</v>
      </c>
      <c r="AE216" s="2">
        <v>-1340.924660962537</v>
      </c>
      <c r="AF216" s="2">
        <v>9.0906990469180773</v>
      </c>
      <c r="AG216" s="2">
        <v>7.2114707122701679E-6</v>
      </c>
      <c r="AH216" s="1">
        <v>6.390200927226957E-5</v>
      </c>
      <c r="AI216" s="1">
        <v>2.2306245438789328E-4</v>
      </c>
      <c r="AJ216" s="1">
        <v>2.6866926143260406</v>
      </c>
      <c r="AK216" s="1">
        <v>10.280180656926808</v>
      </c>
      <c r="AL216" s="12">
        <v>12.472923050128465</v>
      </c>
      <c r="AM216" s="2">
        <v>625.71577895243843</v>
      </c>
      <c r="AN216" s="2">
        <v>66.249819226119854</v>
      </c>
      <c r="AO216" s="2">
        <v>6.8441008441777944</v>
      </c>
      <c r="AP216" s="2">
        <v>0.1</v>
      </c>
      <c r="AQ216" s="2">
        <v>0.1</v>
      </c>
      <c r="AR216" s="2">
        <v>0.1</v>
      </c>
      <c r="AS216" s="2">
        <v>0.1</v>
      </c>
      <c r="AT216" s="2">
        <v>1.4530601091766282E-3</v>
      </c>
      <c r="AU216" s="2">
        <v>1.3723811275973793E-2</v>
      </c>
      <c r="AV216" s="2">
        <v>0.13284508610752169</v>
      </c>
      <c r="AW216" s="2">
        <v>555.86110171432074</v>
      </c>
      <c r="AX216" s="2">
        <v>1984.2687459749511</v>
      </c>
      <c r="AY216" s="2">
        <v>-2540.1298476892721</v>
      </c>
      <c r="AZ216" s="2">
        <v>19.194287603375333</v>
      </c>
      <c r="BA216" s="2">
        <v>2.8850063815444526E-5</v>
      </c>
      <c r="BB216" s="2">
        <v>2.5564192592562136E-4</v>
      </c>
      <c r="BC216" s="2">
        <v>8.9212003185894868E-4</v>
      </c>
      <c r="BD216" s="2">
        <v>10.748016908620789</v>
      </c>
      <c r="BE216" s="2">
        <v>41.115813354264681</v>
      </c>
      <c r="BF216" s="2">
        <v>49.843130553519188</v>
      </c>
      <c r="BG216" s="2">
        <v>1320.9562001018469</v>
      </c>
      <c r="BH216" s="2">
        <v>139.86120340330442</v>
      </c>
      <c r="BI216" s="2">
        <v>14.448624458596784</v>
      </c>
      <c r="BJ216" s="2">
        <v>0.99</v>
      </c>
      <c r="BK216" s="2">
        <v>2.5000000000000001E-2</v>
      </c>
      <c r="BL216" s="2">
        <v>0</v>
      </c>
      <c r="BM216" s="2">
        <v>5550.5852359387354</v>
      </c>
      <c r="BN216" s="2">
        <v>8.464597586469663E-7</v>
      </c>
      <c r="BO216" s="2">
        <v>7.7947772739732411E-4</v>
      </c>
      <c r="BP216" s="2">
        <v>7.7386767836960819E-3</v>
      </c>
      <c r="BQ216" s="2">
        <v>62.048658143491281</v>
      </c>
      <c r="BR216" s="2">
        <v>603.67149487740426</v>
      </c>
      <c r="BS216" s="2">
        <v>-665.72015302089562</v>
      </c>
      <c r="BT216" s="2">
        <v>1.0063219713129667</v>
      </c>
      <c r="BU216" s="2">
        <v>1.6759896056268698E-7</v>
      </c>
      <c r="BV216" s="2">
        <v>3.8366300842357709E-6</v>
      </c>
      <c r="BW216" s="2">
        <v>-5.9887118362516773E-6</v>
      </c>
      <c r="BX216" s="2">
        <v>6.2440954674109789E-2</v>
      </c>
      <c r="BY216" s="2">
        <v>0.61726313788868714</v>
      </c>
      <c r="BZ216" s="2">
        <v>-0.33496440836537894</v>
      </c>
      <c r="CA216" s="2">
        <v>1176971.1925730752</v>
      </c>
      <c r="CB216" s="2">
        <v>32.275520388282153</v>
      </c>
      <c r="CC216" s="2">
        <v>0</v>
      </c>
      <c r="CD216" s="2">
        <v>0.99</v>
      </c>
      <c r="CE216" s="2">
        <v>0.05</v>
      </c>
      <c r="CF216" s="2">
        <v>0</v>
      </c>
      <c r="CG216" s="2">
        <v>11037.405582220093</v>
      </c>
      <c r="CH216" s="2">
        <v>1.5789986735296599E-6</v>
      </c>
      <c r="CI216" s="2">
        <v>1.41676563440108E-3</v>
      </c>
      <c r="CJ216" s="2">
        <v>1.4435849563091034E-2</v>
      </c>
      <c r="CK216" s="2">
        <v>62.048601354398834</v>
      </c>
      <c r="CL216" s="2">
        <v>1179.8218269244544</v>
      </c>
      <c r="CM216" s="2">
        <v>-1241.8704282788533</v>
      </c>
      <c r="CN216" s="2">
        <v>1.8772080370266855</v>
      </c>
      <c r="CO216" s="2">
        <v>3.1264148803519154E-7</v>
      </c>
      <c r="CP216" s="2">
        <v>1.396693385772881E-5</v>
      </c>
      <c r="CQ216" s="2">
        <v>-2.0839375260819558E-5</v>
      </c>
      <c r="CR216" s="2">
        <v>0.1164782260371823</v>
      </c>
      <c r="CS216" s="2">
        <v>2.2470641669301132</v>
      </c>
      <c r="CT216" s="2">
        <v>-1.1656245744554175</v>
      </c>
      <c r="CU216" s="2">
        <v>1176971.1956135533</v>
      </c>
      <c r="CV216" s="2">
        <v>66.24977312568187</v>
      </c>
      <c r="CW216" s="2">
        <v>0</v>
      </c>
    </row>
    <row r="217" spans="1:101" x14ac:dyDescent="0.3">
      <c r="A217" s="2">
        <f t="shared" si="3"/>
        <v>2211</v>
      </c>
      <c r="B217" s="17">
        <f>economy!AX257</f>
        <v>0.99</v>
      </c>
      <c r="C217" s="17">
        <f>economy!AY257</f>
        <v>0.05</v>
      </c>
      <c r="D217" s="17">
        <f>economy!AZ257</f>
        <v>0</v>
      </c>
      <c r="E217" s="17">
        <f>economy!BA257</f>
        <v>5526.8525916006711</v>
      </c>
      <c r="F217" s="17">
        <f>economy!BB257</f>
        <v>1.5386678673758783E-6</v>
      </c>
      <c r="G217" s="17">
        <f>economy!BC257</f>
        <v>1.3845913236305227E-3</v>
      </c>
      <c r="H217" s="17">
        <f>economy!BD257</f>
        <v>1.4277043723413095E-2</v>
      </c>
      <c r="I217" s="1">
        <f>economy!BE257</f>
        <v>61.350883374459542</v>
      </c>
      <c r="J217" s="1">
        <f>economy!BF257</f>
        <v>1171.7848481932795</v>
      </c>
      <c r="K217" s="1">
        <f>economy!BG257</f>
        <v>-1233.135731567739</v>
      </c>
      <c r="L217" s="1">
        <f>economy!BH257</f>
        <v>1.8565643395311906</v>
      </c>
      <c r="M217" s="1">
        <f>economy!BI257</f>
        <v>3.0465600099054333E-7</v>
      </c>
      <c r="N217" s="1">
        <f>economy!BJ257</f>
        <v>1.3654203922957933E-5</v>
      </c>
      <c r="O217" s="1">
        <f>economy!BK257</f>
        <v>-2.038339774802492E-5</v>
      </c>
      <c r="P217" s="1">
        <f>economy!BL257</f>
        <v>0.11390195078560097</v>
      </c>
      <c r="Q217" s="1">
        <f>economy!BM257</f>
        <v>2.2064735446181212</v>
      </c>
      <c r="R217" s="1">
        <f>economy!BN257</f>
        <v>-1.1446979125151853</v>
      </c>
      <c r="S217" s="1">
        <f>economy!BO257</f>
        <v>1194538.9483374956</v>
      </c>
      <c r="T217" s="1">
        <f>economy!BP257</f>
        <v>67.043766194602199</v>
      </c>
      <c r="U217" s="1">
        <f>economy!BQ257</f>
        <v>0</v>
      </c>
      <c r="V217" s="2">
        <v>0.05</v>
      </c>
      <c r="W217" s="2">
        <v>0.05</v>
      </c>
      <c r="X217" s="2">
        <v>0.05</v>
      </c>
      <c r="Y217" s="2">
        <v>0.05</v>
      </c>
      <c r="Z217" s="2">
        <v>7.1389778247093008E-4</v>
      </c>
      <c r="AA217" s="2">
        <v>6.7622140615517185E-3</v>
      </c>
      <c r="AB217" s="2">
        <v>6.6241405219992486E-2</v>
      </c>
      <c r="AC217" s="2">
        <v>290.15525279889795</v>
      </c>
      <c r="AD217" s="2">
        <v>1042.0996669165211</v>
      </c>
      <c r="AE217" s="2">
        <v>-1332.254919715419</v>
      </c>
      <c r="AF217" s="2">
        <v>9.0672921655732779</v>
      </c>
      <c r="AG217" s="2">
        <v>7.0880128203276104E-6</v>
      </c>
      <c r="AH217" s="1">
        <v>6.3049386714092415E-5</v>
      </c>
      <c r="AI217" s="1">
        <v>2.2362167564800013E-4</v>
      </c>
      <c r="AJ217" s="1">
        <v>2.6499766018641209</v>
      </c>
      <c r="AK217" s="1">
        <v>10.187916483412115</v>
      </c>
      <c r="AL217" s="12">
        <v>12.554392586735332</v>
      </c>
      <c r="AM217" s="2">
        <v>635.05535303595786</v>
      </c>
      <c r="AN217" s="2">
        <v>67.043812004766792</v>
      </c>
      <c r="AO217" s="2">
        <v>6.8441272761803189</v>
      </c>
      <c r="AP217" s="2">
        <v>0.1</v>
      </c>
      <c r="AQ217" s="2">
        <v>0.1</v>
      </c>
      <c r="AR217" s="2">
        <v>0.1</v>
      </c>
      <c r="AS217" s="2">
        <v>0.10000000000000002</v>
      </c>
      <c r="AT217" s="2">
        <v>1.4280042110036782E-3</v>
      </c>
      <c r="AU217" s="2">
        <v>1.3526365925555841E-2</v>
      </c>
      <c r="AV217" s="2">
        <v>0.13250253236985285</v>
      </c>
      <c r="AW217" s="2">
        <v>549.75076603908224</v>
      </c>
      <c r="AX217" s="2">
        <v>1973.9629509285608</v>
      </c>
      <c r="AY217" s="2">
        <v>-2523.7137169676448</v>
      </c>
      <c r="AZ217" s="2">
        <v>19.144867991562855</v>
      </c>
      <c r="BA217" s="2">
        <v>2.8356164617409142E-5</v>
      </c>
      <c r="BB217" s="2">
        <v>2.5223106099591302E-4</v>
      </c>
      <c r="BC217" s="2">
        <v>8.9435853895466675E-4</v>
      </c>
      <c r="BD217" s="2">
        <v>10.601142556876679</v>
      </c>
      <c r="BE217" s="2">
        <v>40.746949549802729</v>
      </c>
      <c r="BF217" s="2">
        <v>50.168688562127819</v>
      </c>
      <c r="BG217" s="2">
        <v>1340.6730767346137</v>
      </c>
      <c r="BH217" s="2">
        <v>141.53740995126992</v>
      </c>
      <c r="BI217" s="2">
        <v>14.448680828321077</v>
      </c>
      <c r="BJ217" s="2">
        <v>0.99</v>
      </c>
      <c r="BK217" s="2">
        <v>2.5000000000000001E-2</v>
      </c>
      <c r="BL217" s="2">
        <v>0</v>
      </c>
      <c r="BM217" s="2">
        <v>5558.4951557280774</v>
      </c>
      <c r="BN217" s="2">
        <v>8.2473449777672096E-7</v>
      </c>
      <c r="BO217" s="2">
        <v>7.6167907237900104E-4</v>
      </c>
      <c r="BP217" s="2">
        <v>7.6525707742371085E-3</v>
      </c>
      <c r="BQ217" s="2">
        <v>61.350946538742797</v>
      </c>
      <c r="BR217" s="2">
        <v>599.60263592736112</v>
      </c>
      <c r="BS217" s="2">
        <v>-660.95358246610408</v>
      </c>
      <c r="BT217" s="2">
        <v>0.99512875346335561</v>
      </c>
      <c r="BU217" s="2">
        <v>1.6329736254109155E-7</v>
      </c>
      <c r="BV217" s="2">
        <v>3.7503798609649915E-6</v>
      </c>
      <c r="BW217" s="2">
        <v>-5.8561839454707941E-6</v>
      </c>
      <c r="BX217" s="2">
        <v>6.1052116383101901E-2</v>
      </c>
      <c r="BY217" s="2">
        <v>0.60605706172809692</v>
      </c>
      <c r="BZ217" s="2">
        <v>-0.32886695730831672</v>
      </c>
      <c r="CA217" s="2">
        <v>1194538.9317222883</v>
      </c>
      <c r="CB217" s="2">
        <v>32.662337379022588</v>
      </c>
      <c r="CC217" s="2">
        <v>0</v>
      </c>
      <c r="CD217" s="2">
        <v>0.99</v>
      </c>
      <c r="CE217" s="2">
        <v>0.05</v>
      </c>
      <c r="CF217" s="2">
        <v>0</v>
      </c>
      <c r="CG217" s="2">
        <v>11053.700738848915</v>
      </c>
      <c r="CH217" s="2">
        <v>1.5386688930337006E-6</v>
      </c>
      <c r="CI217" s="2">
        <v>1.3845922410959037E-3</v>
      </c>
      <c r="CJ217" s="2">
        <v>1.4277052439861708E-2</v>
      </c>
      <c r="CK217" s="2">
        <v>61.350891699644492</v>
      </c>
      <c r="CL217" s="2">
        <v>1171.7849281164063</v>
      </c>
      <c r="CM217" s="2">
        <v>-1233.1358198160508</v>
      </c>
      <c r="CN217" s="2">
        <v>1.8565655562378389</v>
      </c>
      <c r="CO217" s="2">
        <v>3.0465620407047645E-7</v>
      </c>
      <c r="CP217" s="2">
        <v>1.3654212843548742E-5</v>
      </c>
      <c r="CQ217" s="2">
        <v>-2.0383422637056121E-5</v>
      </c>
      <c r="CR217" s="2">
        <v>0.11390204088800929</v>
      </c>
      <c r="CS217" s="2">
        <v>2.2064751622471723</v>
      </c>
      <c r="CT217" s="2">
        <v>-1.1446987446167951</v>
      </c>
      <c r="CU217" s="2">
        <v>1194538.9349176919</v>
      </c>
      <c r="CV217" s="2">
        <v>67.043765707092547</v>
      </c>
      <c r="CW217" s="2">
        <v>0</v>
      </c>
    </row>
    <row r="218" spans="1:101" x14ac:dyDescent="0.3">
      <c r="A218" s="2">
        <f t="shared" si="3"/>
        <v>2212</v>
      </c>
      <c r="B218" s="17">
        <f>economy!AX258</f>
        <v>0.99</v>
      </c>
      <c r="C218" s="17">
        <f>economy!AY258</f>
        <v>0.05</v>
      </c>
      <c r="D218" s="17">
        <f>economy!AZ258</f>
        <v>0</v>
      </c>
      <c r="E218" s="17">
        <f>economy!BA258</f>
        <v>5534.9089401586516</v>
      </c>
      <c r="F218" s="17">
        <f>economy!BB258</f>
        <v>1.499342932778014E-6</v>
      </c>
      <c r="G218" s="17">
        <f>economy!BC258</f>
        <v>1.3531256600593047E-3</v>
      </c>
      <c r="H218" s="17">
        <f>economy!BD258</f>
        <v>1.4119754850162394E-2</v>
      </c>
      <c r="I218" s="1">
        <f>economy!BE258</f>
        <v>60.658875736621141</v>
      </c>
      <c r="J218" s="1">
        <f>economy!BF258</f>
        <v>1163.7334937995015</v>
      </c>
      <c r="K218" s="1">
        <f>economy!BG258</f>
        <v>-1224.3923695361225</v>
      </c>
      <c r="L218" s="1">
        <f>economy!BH258</f>
        <v>1.8361185780953635</v>
      </c>
      <c r="M218" s="1">
        <f>economy!BI258</f>
        <v>2.9686967588712373E-7</v>
      </c>
      <c r="N218" s="1">
        <f>economy!BJ258</f>
        <v>1.3348161695401954E-5</v>
      </c>
      <c r="O218" s="1">
        <f>economy!BK258</f>
        <v>-1.9936747702868452E-5</v>
      </c>
      <c r="P218" s="1">
        <f>economy!BL258</f>
        <v>0.11137697300598602</v>
      </c>
      <c r="Q218" s="1">
        <f>economy!BM258</f>
        <v>2.1664698581407835</v>
      </c>
      <c r="R218" s="1">
        <f>economy!BN258</f>
        <v>-1.1240647882917392</v>
      </c>
      <c r="S218" s="1">
        <f>economy!BO258</f>
        <v>1212369.333642992</v>
      </c>
      <c r="T218" s="1">
        <f>economy!BP258</f>
        <v>67.847304662557747</v>
      </c>
      <c r="U218" s="1">
        <f>economy!BQ258</f>
        <v>0</v>
      </c>
      <c r="V218" s="2">
        <v>0.05</v>
      </c>
      <c r="W218" s="2">
        <v>0.05</v>
      </c>
      <c r="X218" s="2">
        <v>0.05</v>
      </c>
      <c r="Y218" s="2">
        <v>0.05</v>
      </c>
      <c r="Z218" s="2">
        <v>7.0159700059375723E-4</v>
      </c>
      <c r="AA218" s="2">
        <v>6.6650135703774302E-3</v>
      </c>
      <c r="AB218" s="2">
        <v>6.6071475040391556E-2</v>
      </c>
      <c r="AC218" s="2">
        <v>286.95407445551058</v>
      </c>
      <c r="AD218" s="2">
        <v>1036.5957582735466</v>
      </c>
      <c r="AE218" s="2">
        <v>-1323.549832729055</v>
      </c>
      <c r="AF218" s="2">
        <v>9.0440702627303651</v>
      </c>
      <c r="AG218" s="2">
        <v>6.9667461708133567E-6</v>
      </c>
      <c r="AH218" s="1">
        <v>6.2207895114442795E-5</v>
      </c>
      <c r="AI218" s="1">
        <v>2.2417076900260711E-4</v>
      </c>
      <c r="AJ218" s="1">
        <v>2.613700017847596</v>
      </c>
      <c r="AK218" s="1">
        <v>10.095995845234004</v>
      </c>
      <c r="AL218" s="12">
        <v>12.635239271282479</v>
      </c>
      <c r="AM218" s="2">
        <v>644.53455866233935</v>
      </c>
      <c r="AN218" s="2">
        <v>67.847350701029498</v>
      </c>
      <c r="AO218" s="2">
        <v>6.8441564663127643</v>
      </c>
      <c r="AP218" s="2">
        <v>0.1</v>
      </c>
      <c r="AQ218" s="2">
        <v>0.1</v>
      </c>
      <c r="AR218" s="2">
        <v>0.1</v>
      </c>
      <c r="AS218" s="2">
        <v>0.1</v>
      </c>
      <c r="AT218" s="2">
        <v>1.4033991755634015E-3</v>
      </c>
      <c r="AU218" s="2">
        <v>1.3331938714735952E-2</v>
      </c>
      <c r="AV218" s="2">
        <v>0.13216262672936815</v>
      </c>
      <c r="AW218" s="2">
        <v>543.68585296261642</v>
      </c>
      <c r="AX218" s="2">
        <v>1963.5446150974697</v>
      </c>
      <c r="AY218" s="2">
        <v>-2507.2304680600878</v>
      </c>
      <c r="AZ218" s="2">
        <v>19.095838297860571</v>
      </c>
      <c r="BA218" s="2">
        <v>2.7871030586670835E-5</v>
      </c>
      <c r="BB218" s="2">
        <v>2.4886471530537158E-4</v>
      </c>
      <c r="BC218" s="2">
        <v>8.9655654418673361E-4</v>
      </c>
      <c r="BD218" s="2">
        <v>10.456025495138746</v>
      </c>
      <c r="BE218" s="2">
        <v>40.379453942630803</v>
      </c>
      <c r="BF218" s="2">
        <v>50.491759196160871</v>
      </c>
      <c r="BG218" s="2">
        <v>1360.6847310705061</v>
      </c>
      <c r="BH218" s="2">
        <v>143.23376896980264</v>
      </c>
      <c r="BI218" s="2">
        <v>14.448743014894424</v>
      </c>
      <c r="BJ218" s="2">
        <v>0.99</v>
      </c>
      <c r="BK218" s="2">
        <v>2.5000000000000001E-2</v>
      </c>
      <c r="BL218" s="2">
        <v>0</v>
      </c>
      <c r="BM218" s="2">
        <v>5566.3143999297026</v>
      </c>
      <c r="BN218" s="2">
        <v>8.0355342844010632E-7</v>
      </c>
      <c r="BO218" s="2">
        <v>7.4427434531656295E-4</v>
      </c>
      <c r="BP218" s="2">
        <v>7.5672961737755871E-3</v>
      </c>
      <c r="BQ218" s="2">
        <v>60.658936233011531</v>
      </c>
      <c r="BR218" s="2">
        <v>595.52471948239952</v>
      </c>
      <c r="BS218" s="2">
        <v>-656.18365571541096</v>
      </c>
      <c r="BT218" s="2">
        <v>0.98404396148387963</v>
      </c>
      <c r="BU218" s="2">
        <v>1.5910351426132984E-7</v>
      </c>
      <c r="BV218" s="2">
        <v>3.6659772964731754E-6</v>
      </c>
      <c r="BW218" s="2">
        <v>-5.7263971381638614E-6</v>
      </c>
      <c r="BX218" s="2">
        <v>5.9691084134875547E-2</v>
      </c>
      <c r="BY218" s="2">
        <v>0.59501340222494969</v>
      </c>
      <c r="BZ218" s="2">
        <v>-0.32285678201558349</v>
      </c>
      <c r="CA218" s="2">
        <v>1212369.3178189881</v>
      </c>
      <c r="CB218" s="2">
        <v>33.053804946929056</v>
      </c>
      <c r="CC218" s="2">
        <v>0</v>
      </c>
      <c r="CD218" s="2">
        <v>0.99</v>
      </c>
      <c r="CE218" s="2">
        <v>0.05</v>
      </c>
      <c r="CF218" s="2">
        <v>0</v>
      </c>
      <c r="CG218" s="2">
        <v>11069.813787191524</v>
      </c>
      <c r="CH218" s="2">
        <v>1.4993438495717416E-6</v>
      </c>
      <c r="CI218" s="2">
        <v>1.3531264825221135E-3</v>
      </c>
      <c r="CJ218" s="2">
        <v>1.4119762758295046E-2</v>
      </c>
      <c r="CK218" s="2">
        <v>60.658883286448969</v>
      </c>
      <c r="CL218" s="2">
        <v>1163.7335669982338</v>
      </c>
      <c r="CM218" s="2">
        <v>-1224.3924502846826</v>
      </c>
      <c r="CN218" s="2">
        <v>1.8361196819016905</v>
      </c>
      <c r="CO218" s="2">
        <v>2.9686985741200693E-7</v>
      </c>
      <c r="CP218" s="2">
        <v>1.334816969745087E-5</v>
      </c>
      <c r="CQ218" s="2">
        <v>-1.9936770035053567E-5</v>
      </c>
      <c r="CR218" s="2">
        <v>0.1113770538241371</v>
      </c>
      <c r="CS218" s="2">
        <v>2.1664713153781348</v>
      </c>
      <c r="CT218" s="2">
        <v>-1.1240655381697711</v>
      </c>
      <c r="CU218" s="2">
        <v>1212369.3211546377</v>
      </c>
      <c r="CV218" s="2">
        <v>67.847304210590835</v>
      </c>
      <c r="CW218" s="2">
        <v>0</v>
      </c>
    </row>
    <row r="219" spans="1:101" x14ac:dyDescent="0.3">
      <c r="A219" s="2">
        <f t="shared" si="3"/>
        <v>2213</v>
      </c>
      <c r="B219" s="17">
        <f>economy!AX259</f>
        <v>0.99</v>
      </c>
      <c r="C219" s="17">
        <f>economy!AY259</f>
        <v>0.05</v>
      </c>
      <c r="D219" s="17">
        <f>economy!AZ259</f>
        <v>0</v>
      </c>
      <c r="E219" s="17">
        <f>economy!BA259</f>
        <v>5542.8754139581306</v>
      </c>
      <c r="F219" s="17">
        <f>economy!BB259</f>
        <v>1.460998836738947E-6</v>
      </c>
      <c r="G219" s="17">
        <f>economy!BC259</f>
        <v>1.3223530324774722E-3</v>
      </c>
      <c r="H219" s="17">
        <f>economy!BD259</f>
        <v>1.3963966632245516E-2</v>
      </c>
      <c r="I219" s="1">
        <f>economy!BE259</f>
        <v>59.972574723608133</v>
      </c>
      <c r="J219" s="1">
        <f>economy!BF259</f>
        <v>1155.6696217435692</v>
      </c>
      <c r="K219" s="1">
        <f>economy!BG259</f>
        <v>-1215.6421964671772</v>
      </c>
      <c r="L219" s="1">
        <f>economy!BH259</f>
        <v>1.8158685103116645</v>
      </c>
      <c r="M219" s="1">
        <f>economy!BI259</f>
        <v>2.8927755622255143E-7</v>
      </c>
      <c r="N219" s="1">
        <f>economy!BJ259</f>
        <v>1.3048668570524483E-5</v>
      </c>
      <c r="O219" s="1">
        <f>economy!BK259</f>
        <v>-1.9499236410646617E-5</v>
      </c>
      <c r="P219" s="1">
        <f>economy!BL259</f>
        <v>0.10890239027967233</v>
      </c>
      <c r="Q219" s="1">
        <f>economy!BM259</f>
        <v>2.1270480828944174</v>
      </c>
      <c r="R219" s="1">
        <f>economy!BN259</f>
        <v>-1.1037231921854265</v>
      </c>
      <c r="S219" s="1">
        <f>economy!BO259</f>
        <v>1230466.2947036722</v>
      </c>
      <c r="T219" s="1">
        <f>economy!BP259</f>
        <v>68.66050387881576</v>
      </c>
      <c r="U219" s="1">
        <f>economy!BQ259</f>
        <v>0</v>
      </c>
      <c r="V219" s="2">
        <v>0.05</v>
      </c>
      <c r="W219" s="2">
        <v>0.05</v>
      </c>
      <c r="X219" s="2">
        <v>0.05</v>
      </c>
      <c r="Y219" s="2">
        <v>0.05</v>
      </c>
      <c r="Z219" s="2">
        <v>6.8951755523302292E-4</v>
      </c>
      <c r="AA219" s="2">
        <v>6.5692991025275704E-3</v>
      </c>
      <c r="AB219" s="2">
        <v>6.5902874806109263E-2</v>
      </c>
      <c r="AC219" s="2">
        <v>283.77699043936076</v>
      </c>
      <c r="AD219" s="2">
        <v>1031.0350355362639</v>
      </c>
      <c r="AE219" s="2">
        <v>-1314.8120259756238</v>
      </c>
      <c r="AF219" s="2">
        <v>9.0210338080905075</v>
      </c>
      <c r="AG219" s="2">
        <v>6.8476321064327776E-6</v>
      </c>
      <c r="AH219" s="1">
        <v>6.137742195542876E-5</v>
      </c>
      <c r="AI219" s="1">
        <v>2.2470985729012156E-4</v>
      </c>
      <c r="AJ219" s="1">
        <v>2.5778600334834074</v>
      </c>
      <c r="AK219" s="1">
        <v>10.004433612783423</v>
      </c>
      <c r="AL219" s="12">
        <v>12.71546089660861</v>
      </c>
      <c r="AM219" s="2">
        <v>654.15548448522418</v>
      </c>
      <c r="AN219" s="2">
        <v>68.660550138595625</v>
      </c>
      <c r="AO219" s="2">
        <v>6.8441883867972395</v>
      </c>
      <c r="AP219" s="2">
        <v>0.1</v>
      </c>
      <c r="AQ219" s="2">
        <v>0.1</v>
      </c>
      <c r="AR219" s="2">
        <v>0.1</v>
      </c>
      <c r="AS219" s="2">
        <v>0.1</v>
      </c>
      <c r="AT219" s="2">
        <v>1.3792368282027083E-3</v>
      </c>
      <c r="AU219" s="2">
        <v>1.3140483494035324E-2</v>
      </c>
      <c r="AV219" s="2">
        <v>0.13182537708425388</v>
      </c>
      <c r="AW219" s="2">
        <v>537.6665796751347</v>
      </c>
      <c r="AX219" s="2">
        <v>1953.0184963591987</v>
      </c>
      <c r="AY219" s="2">
        <v>-2490.6850760343341</v>
      </c>
      <c r="AZ219" s="2">
        <v>19.04719953163027</v>
      </c>
      <c r="BA219" s="2">
        <v>2.73945071412271E-5</v>
      </c>
      <c r="BB219" s="2">
        <v>2.4554243923500499E-4</v>
      </c>
      <c r="BC219" s="2">
        <v>8.9871453734450494E-4</v>
      </c>
      <c r="BD219" s="2">
        <v>10.312654436783935</v>
      </c>
      <c r="BE219" s="2">
        <v>40.01338614472354</v>
      </c>
      <c r="BF219" s="2">
        <v>50.812333579053622</v>
      </c>
      <c r="BG219" s="2">
        <v>1380.9955724899539</v>
      </c>
      <c r="BH219" s="2">
        <v>144.95052286528195</v>
      </c>
      <c r="BI219" s="2">
        <v>14.448810959559472</v>
      </c>
      <c r="BJ219" s="2">
        <v>0.99</v>
      </c>
      <c r="BK219" s="2">
        <v>2.5000000000000001E-2</v>
      </c>
      <c r="BL219" s="2">
        <v>0</v>
      </c>
      <c r="BM219" s="2">
        <v>5574.0441656403491</v>
      </c>
      <c r="BN219" s="2">
        <v>7.8290353352126615E-7</v>
      </c>
      <c r="BO219" s="2">
        <v>7.2725536536206938E-4</v>
      </c>
      <c r="BP219" s="2">
        <v>7.4828490563907746E-3</v>
      </c>
      <c r="BQ219" s="2">
        <v>59.972632680876004</v>
      </c>
      <c r="BR219" s="2">
        <v>591.43878741524804</v>
      </c>
      <c r="BS219" s="2">
        <v>-651.41142009612395</v>
      </c>
      <c r="BT219" s="2">
        <v>0.97306706888164629</v>
      </c>
      <c r="BU219" s="2">
        <v>1.5501483834341642E-7</v>
      </c>
      <c r="BV219" s="2">
        <v>3.583386790165556E-6</v>
      </c>
      <c r="BW219" s="2">
        <v>-5.5993030000728294E-6</v>
      </c>
      <c r="BX219" s="2">
        <v>5.8357416970767365E-2</v>
      </c>
      <c r="BY219" s="2">
        <v>0.58413126207544797</v>
      </c>
      <c r="BZ219" s="2">
        <v>-0.31693350059448294</v>
      </c>
      <c r="CA219" s="2">
        <v>1230466.2796194449</v>
      </c>
      <c r="CB219" s="2">
        <v>33.44997903168435</v>
      </c>
      <c r="CC219" s="2">
        <v>0</v>
      </c>
      <c r="CD219" s="2">
        <v>0.99</v>
      </c>
      <c r="CE219" s="2">
        <v>0.05</v>
      </c>
      <c r="CF219" s="2">
        <v>0</v>
      </c>
      <c r="CG219" s="2">
        <v>11085.747058307416</v>
      </c>
      <c r="CH219" s="2">
        <v>1.4609996562275576E-6</v>
      </c>
      <c r="CI219" s="2">
        <v>1.3223537697787395E-3</v>
      </c>
      <c r="CJ219" s="2">
        <v>1.396397380704547E-2</v>
      </c>
      <c r="CK219" s="2">
        <v>59.972581570257695</v>
      </c>
      <c r="CL219" s="2">
        <v>1155.6696887707515</v>
      </c>
      <c r="CM219" s="2">
        <v>-1215.642270341009</v>
      </c>
      <c r="CN219" s="2">
        <v>1.8158695116989914</v>
      </c>
      <c r="CO219" s="2">
        <v>2.8927771848105689E-7</v>
      </c>
      <c r="CP219" s="2">
        <v>1.3048675748542595E-5</v>
      </c>
      <c r="CQ219" s="2">
        <v>-1.9499256448385196E-5</v>
      </c>
      <c r="CR219" s="2">
        <v>0.10890246276816938</v>
      </c>
      <c r="CS219" s="2">
        <v>2.1270493955767562</v>
      </c>
      <c r="CT219" s="2">
        <v>-1.1037238679223904</v>
      </c>
      <c r="CU219" s="2">
        <v>1230466.2830817252</v>
      </c>
      <c r="CV219" s="2">
        <v>68.660503459782504</v>
      </c>
      <c r="CW219" s="2">
        <v>0</v>
      </c>
    </row>
    <row r="220" spans="1:101" x14ac:dyDescent="0.3">
      <c r="A220" s="2">
        <f t="shared" si="3"/>
        <v>2214</v>
      </c>
      <c r="B220" s="17">
        <f>economy!AX260</f>
        <v>0.99</v>
      </c>
      <c r="C220" s="17">
        <f>economy!AY260</f>
        <v>0.05</v>
      </c>
      <c r="D220" s="17">
        <f>economy!AZ260</f>
        <v>0</v>
      </c>
      <c r="E220" s="17">
        <f>economy!BA260</f>
        <v>5550.7531643987468</v>
      </c>
      <c r="F220" s="17">
        <f>economy!BB260</f>
        <v>1.423612209564688E-6</v>
      </c>
      <c r="G220" s="17">
        <f>economy!BC260</f>
        <v>1.2922591120356547E-3</v>
      </c>
      <c r="H220" s="17">
        <f>economy!BD260</f>
        <v>1.3809672125875699E-2</v>
      </c>
      <c r="I220" s="1">
        <f>economy!BE260</f>
        <v>59.291984208478517</v>
      </c>
      <c r="J220" s="1">
        <f>economy!BF260</f>
        <v>1147.5951346339673</v>
      </c>
      <c r="K220" s="1">
        <f>economy!BG260</f>
        <v>-1206.8871188424464</v>
      </c>
      <c r="L220" s="1">
        <f>economy!BH260</f>
        <v>1.7958132045632871</v>
      </c>
      <c r="M220" s="1">
        <f>economy!BI260</f>
        <v>2.8187501482663586E-7</v>
      </c>
      <c r="N220" s="1">
        <f>economy!BJ260</f>
        <v>1.275559775909263E-5</v>
      </c>
      <c r="O220" s="1">
        <f>economy!BK260</f>
        <v>-1.9070704422418818E-5</v>
      </c>
      <c r="P220" s="1">
        <f>economy!BL260</f>
        <v>0.10647740472323372</v>
      </c>
      <c r="Q220" s="1">
        <f>economy!BM260</f>
        <v>2.0882047946571913</v>
      </c>
      <c r="R220" s="1">
        <f>economy!BN260</f>
        <v>-1.0836719122173029</v>
      </c>
      <c r="S220" s="1">
        <f>economy!BO260</f>
        <v>1248833.8190505453</v>
      </c>
      <c r="T220" s="1">
        <f>economy!BP260</f>
        <v>69.483480048146077</v>
      </c>
      <c r="U220" s="1">
        <f>economy!BQ260</f>
        <v>0</v>
      </c>
      <c r="V220" s="2">
        <v>0.05</v>
      </c>
      <c r="W220" s="2">
        <v>0.05</v>
      </c>
      <c r="X220" s="2">
        <v>0.05</v>
      </c>
      <c r="Y220" s="2">
        <v>0.05</v>
      </c>
      <c r="Z220" s="2">
        <v>6.7765542561231307E-4</v>
      </c>
      <c r="AA220" s="2">
        <v>6.4750478621174393E-3</v>
      </c>
      <c r="AB220" s="2">
        <v>6.5735607854135E-2</v>
      </c>
      <c r="AC220" s="2">
        <v>280.62410552961154</v>
      </c>
      <c r="AD220" s="2">
        <v>1025.4199685232134</v>
      </c>
      <c r="AE220" s="2">
        <v>-1306.0440740528259</v>
      </c>
      <c r="AF220" s="2">
        <v>8.9981831972390811</v>
      </c>
      <c r="AG220" s="2">
        <v>6.7306325685369502E-6</v>
      </c>
      <c r="AH220" s="1">
        <v>6.0557854139503242E-5</v>
      </c>
      <c r="AI220" s="1">
        <v>2.252390645460886E-4</v>
      </c>
      <c r="AJ220" s="1">
        <v>2.5424537371629268</v>
      </c>
      <c r="AK220" s="1">
        <v>9.9132440502399639</v>
      </c>
      <c r="AL220" s="12">
        <v>12.795055556874615</v>
      </c>
      <c r="AM220" s="2">
        <v>663.92025040665328</v>
      </c>
      <c r="AN220" s="2">
        <v>69.48352652250928</v>
      </c>
      <c r="AO220" s="2">
        <v>6.8442230101573989</v>
      </c>
      <c r="AP220" s="2">
        <v>0.1</v>
      </c>
      <c r="AQ220" s="2">
        <v>0.1</v>
      </c>
      <c r="AR220" s="2">
        <v>0.1</v>
      </c>
      <c r="AS220" s="2">
        <v>0.1</v>
      </c>
      <c r="AT220" s="2">
        <v>1.3555091295569331E-3</v>
      </c>
      <c r="AU220" s="2">
        <v>1.2951954693551711E-2</v>
      </c>
      <c r="AV220" s="2">
        <v>0.13149079023081719</v>
      </c>
      <c r="AW220" s="2">
        <v>531.6931450017604</v>
      </c>
      <c r="AX220" s="2">
        <v>1942.389273753244</v>
      </c>
      <c r="AY220" s="2">
        <v>-2474.0824187550029</v>
      </c>
      <c r="AZ220" s="2">
        <v>18.998952545608667</v>
      </c>
      <c r="BA220" s="2">
        <v>2.6926442091107442E-5</v>
      </c>
      <c r="BB220" s="2">
        <v>2.4226378083265263E-4</v>
      </c>
      <c r="BC220" s="2">
        <v>9.0083301306386691E-4</v>
      </c>
      <c r="BD220" s="2">
        <v>10.171017762983562</v>
      </c>
      <c r="BE220" s="2">
        <v>39.648803342814084</v>
      </c>
      <c r="BF220" s="2">
        <v>51.130404038919536</v>
      </c>
      <c r="BG220" s="2">
        <v>1401.6100763422182</v>
      </c>
      <c r="BH220" s="2">
        <v>146.68791696026804</v>
      </c>
      <c r="BI220" s="2">
        <v>14.448884604205478</v>
      </c>
      <c r="BJ220" s="2">
        <v>0.99</v>
      </c>
      <c r="BK220" s="2">
        <v>2.5000000000000001E-2</v>
      </c>
      <c r="BL220" s="2">
        <v>0</v>
      </c>
      <c r="BM220" s="2">
        <v>5581.6856362024128</v>
      </c>
      <c r="BN220" s="2">
        <v>7.627720791232026E-7</v>
      </c>
      <c r="BO220" s="2">
        <v>7.106140982991616E-4</v>
      </c>
      <c r="BP220" s="2">
        <v>7.3992253681677139E-3</v>
      </c>
      <c r="BQ220" s="2">
        <v>59.292039747736993</v>
      </c>
      <c r="BR220" s="2">
        <v>587.34585877501627</v>
      </c>
      <c r="BS220" s="2">
        <v>-646.63789852275329</v>
      </c>
      <c r="BT220" s="2">
        <v>0.96219753298839805</v>
      </c>
      <c r="BU220" s="2">
        <v>1.5102881348426965E-7</v>
      </c>
      <c r="BV220" s="2">
        <v>3.5025732518256553E-6</v>
      </c>
      <c r="BW220" s="2">
        <v>-5.4748536048936644E-6</v>
      </c>
      <c r="BX220" s="2">
        <v>5.7050676349243677E-2</v>
      </c>
      <c r="BY220" s="2">
        <v>0.57340968876203013</v>
      </c>
      <c r="BZ220" s="2">
        <v>-0.31109669534769768</v>
      </c>
      <c r="CA220" s="2">
        <v>1248833.8046582516</v>
      </c>
      <c r="CB220" s="2">
        <v>33.850916245941214</v>
      </c>
      <c r="CC220" s="2">
        <v>0</v>
      </c>
      <c r="CD220" s="2">
        <v>0.99</v>
      </c>
      <c r="CE220" s="2">
        <v>0.05</v>
      </c>
      <c r="CF220" s="2">
        <v>0</v>
      </c>
      <c r="CG220" s="2">
        <v>11101.502857177789</v>
      </c>
      <c r="CH220" s="2">
        <v>1.4236129420796073E-6</v>
      </c>
      <c r="CI220" s="2">
        <v>1.2922597729968048E-3</v>
      </c>
      <c r="CJ220" s="2">
        <v>1.380967863537007E-2</v>
      </c>
      <c r="CK220" s="2">
        <v>59.291990417412869</v>
      </c>
      <c r="CL220" s="2">
        <v>1147.5951959984743</v>
      </c>
      <c r="CM220" s="2">
        <v>-1206.8871864158868</v>
      </c>
      <c r="CN220" s="2">
        <v>1.7958141130396446</v>
      </c>
      <c r="CO220" s="2">
        <v>2.8187515986438145E-7</v>
      </c>
      <c r="CP220" s="2">
        <v>1.2755604197877474E-5</v>
      </c>
      <c r="CQ220" s="2">
        <v>-1.907072240121965E-5</v>
      </c>
      <c r="CR220" s="2">
        <v>0.10647746973877764</v>
      </c>
      <c r="CS220" s="2">
        <v>2.0882059770652894</v>
      </c>
      <c r="CT220" s="2">
        <v>-1.0836725211061786</v>
      </c>
      <c r="CU220" s="2">
        <v>1248833.8082345361</v>
      </c>
      <c r="CV220" s="2">
        <v>69.483479659630518</v>
      </c>
      <c r="CW220" s="2">
        <v>0</v>
      </c>
    </row>
    <row r="221" spans="1:101" x14ac:dyDescent="0.3">
      <c r="A221" s="2">
        <f t="shared" si="3"/>
        <v>2215</v>
      </c>
      <c r="B221" s="17">
        <f>economy!AX261</f>
        <v>0.99</v>
      </c>
      <c r="C221" s="17">
        <f>economy!AY261</f>
        <v>0.05</v>
      </c>
      <c r="D221" s="17">
        <f>economy!AZ261</f>
        <v>0</v>
      </c>
      <c r="E221" s="17">
        <f>economy!BA261</f>
        <v>5558.5433299165234</v>
      </c>
      <c r="F221" s="17">
        <f>economy!BB261</f>
        <v>1.3871601886645131E-6</v>
      </c>
      <c r="G221" s="17">
        <f>economy!BC261</f>
        <v>1.2628298260459318E-3</v>
      </c>
      <c r="H221" s="17">
        <f>economy!BD261</f>
        <v>1.3656864158375292E-2</v>
      </c>
      <c r="I221" s="1">
        <f>economy!BE261</f>
        <v>58.617106515519829</v>
      </c>
      <c r="J221" s="1">
        <f>economy!BF261</f>
        <v>1139.5118927889307</v>
      </c>
      <c r="K221" s="1">
        <f>economy!BG261</f>
        <v>-1198.1289993044504</v>
      </c>
      <c r="L221" s="1">
        <f>economy!BH261</f>
        <v>1.7759517003047252</v>
      </c>
      <c r="M221" s="1">
        <f>economy!BI261</f>
        <v>2.7465752493423469E-7</v>
      </c>
      <c r="N221" s="1">
        <f>economy!BJ261</f>
        <v>1.2468824343504202E-5</v>
      </c>
      <c r="O221" s="1">
        <f>economy!BK261</f>
        <v>-1.865099386403158E-5</v>
      </c>
      <c r="P221" s="1">
        <f>economy!BL261</f>
        <v>0.10410122291508628</v>
      </c>
      <c r="Q221" s="1">
        <f>economy!BM261</f>
        <v>2.0499363841092304</v>
      </c>
      <c r="R221" s="1">
        <f>economy!BN261</f>
        <v>-1.0639096167495692</v>
      </c>
      <c r="S221" s="1">
        <f>economy!BO261</f>
        <v>1267475.9538726206</v>
      </c>
      <c r="T221" s="1">
        <f>economy!BP261</f>
        <v>70.316350773304038</v>
      </c>
      <c r="U221" s="1">
        <f>economy!BQ261</f>
        <v>0</v>
      </c>
      <c r="V221" s="2">
        <v>0.05</v>
      </c>
      <c r="W221" s="2">
        <v>0.05</v>
      </c>
      <c r="X221" s="2">
        <v>0.05</v>
      </c>
      <c r="Y221" s="2">
        <v>0.05</v>
      </c>
      <c r="Z221" s="2">
        <v>6.6600665796673288E-4</v>
      </c>
      <c r="AA221" s="2">
        <v>6.3822373434920662E-3</v>
      </c>
      <c r="AB221" s="2">
        <v>6.5569676988756126E-2</v>
      </c>
      <c r="AC221" s="2">
        <v>277.49551504753873</v>
      </c>
      <c r="AD221" s="2">
        <v>1019.7529853104963</v>
      </c>
      <c r="AE221" s="2">
        <v>-1297.2485003580346</v>
      </c>
      <c r="AF221" s="2">
        <v>8.9755187540427972</v>
      </c>
      <c r="AG221" s="2">
        <v>6.6157100928217268E-6</v>
      </c>
      <c r="AH221" s="1">
        <v>5.9749078084054183E-5</v>
      </c>
      <c r="AI221" s="1">
        <v>2.2575851584657989E-4</v>
      </c>
      <c r="AJ221" s="1">
        <v>2.507478139467568</v>
      </c>
      <c r="AK221" s="1">
        <v>9.822440829167471</v>
      </c>
      <c r="AL221" s="12">
        <v>12.874021638074016</v>
      </c>
      <c r="AM221" s="2">
        <v>673.83100804460184</v>
      </c>
      <c r="AN221" s="2">
        <v>70.316397455784767</v>
      </c>
      <c r="AO221" s="2">
        <v>6.8442603092142091</v>
      </c>
      <c r="AP221" s="2">
        <v>0.1</v>
      </c>
      <c r="AQ221" s="2">
        <v>0.1</v>
      </c>
      <c r="AR221" s="2">
        <v>0.1</v>
      </c>
      <c r="AS221" s="2">
        <v>0.10000000000000002</v>
      </c>
      <c r="AT221" s="2">
        <v>1.3322081741585215E-3</v>
      </c>
      <c r="AU221" s="2">
        <v>1.2766307322880487E-2</v>
      </c>
      <c r="AV221" s="2">
        <v>0.13115887189868042</v>
      </c>
      <c r="AW221" s="2">
        <v>525.76572984230484</v>
      </c>
      <c r="AX221" s="2">
        <v>1931.661547365105</v>
      </c>
      <c r="AY221" s="2">
        <v>-2457.4272772074123</v>
      </c>
      <c r="AZ221" s="2">
        <v>18.951098040954271</v>
      </c>
      <c r="BA221" s="2">
        <v>2.6466685621240951E-5</v>
      </c>
      <c r="BB221" s="2">
        <v>2.3902828619138652E-4</v>
      </c>
      <c r="BC221" s="2">
        <v>9.0291247020016273E-4</v>
      </c>
      <c r="BD221" s="2">
        <v>10.031103542736036</v>
      </c>
      <c r="BE221" s="2">
        <v>39.285760352619398</v>
      </c>
      <c r="BF221" s="2">
        <v>51.445964070692064</v>
      </c>
      <c r="BG221" s="2">
        <v>1422.5327849323987</v>
      </c>
      <c r="BH221" s="2">
        <v>148.44619952857522</v>
      </c>
      <c r="BI221" s="2">
        <v>14.448963891359101</v>
      </c>
      <c r="BJ221" s="2">
        <v>0.99</v>
      </c>
      <c r="BK221" s="2">
        <v>2.5000000000000001E-2</v>
      </c>
      <c r="BL221" s="2">
        <v>0</v>
      </c>
      <c r="BM221" s="2">
        <v>5589.2399811988917</v>
      </c>
      <c r="BN221" s="2">
        <v>7.4314660970857389E-7</v>
      </c>
      <c r="BO221" s="2">
        <v>6.9434265494410701E-4</v>
      </c>
      <c r="BP221" s="2">
        <v>7.3164209333478007E-3</v>
      </c>
      <c r="BQ221" s="2">
        <v>58.617159750786904</v>
      </c>
      <c r="BR221" s="2">
        <v>583.24692997598572</v>
      </c>
      <c r="BS221" s="2">
        <v>-641.8640897267727</v>
      </c>
      <c r="BT221" s="2">
        <v>0.95143479575062662</v>
      </c>
      <c r="BU221" s="2">
        <v>1.4714297349560929E-7</v>
      </c>
      <c r="BV221" s="2">
        <v>3.4235021024730524E-6</v>
      </c>
      <c r="BW221" s="2">
        <v>-5.3530015273929906E-6</v>
      </c>
      <c r="BX221" s="2">
        <v>5.5770426347102497E-2</v>
      </c>
      <c r="BY221" s="2">
        <v>0.56284767742861908</v>
      </c>
      <c r="BZ221" s="2">
        <v>-0.30534591455442694</v>
      </c>
      <c r="CA221" s="2">
        <v>1267475.9401277439</v>
      </c>
      <c r="CB221" s="2">
        <v>34.256673883416227</v>
      </c>
      <c r="CC221" s="2">
        <v>0</v>
      </c>
      <c r="CD221" s="2">
        <v>0.99</v>
      </c>
      <c r="CE221" s="2">
        <v>0.05</v>
      </c>
      <c r="CF221" s="2">
        <v>0</v>
      </c>
      <c r="CG221" s="2">
        <v>11117.083462685168</v>
      </c>
      <c r="CH221" s="2">
        <v>1.3871608434399965E-6</v>
      </c>
      <c r="CI221" s="2">
        <v>1.2628304185744333E-3</v>
      </c>
      <c r="CJ221" s="2">
        <v>1.3656870064280235E-2</v>
      </c>
      <c r="CK221" s="2">
        <v>58.61711214611077</v>
      </c>
      <c r="CL221" s="2">
        <v>1139.5119489589936</v>
      </c>
      <c r="CM221" s="2">
        <v>-1198.129061105104</v>
      </c>
      <c r="CN221" s="2">
        <v>1.7759525244952401</v>
      </c>
      <c r="CO221" s="2">
        <v>2.7465765457959877E-7</v>
      </c>
      <c r="CP221" s="2">
        <v>1.2468830119136648E-5</v>
      </c>
      <c r="CQ221" s="2">
        <v>-1.865100999526336E-5</v>
      </c>
      <c r="CR221" s="2">
        <v>0.10410128122648694</v>
      </c>
      <c r="CS221" s="2">
        <v>2.0499374491199278</v>
      </c>
      <c r="CT221" s="2">
        <v>-1.0639101653703602</v>
      </c>
      <c r="CU221" s="2">
        <v>1267475.9438063251</v>
      </c>
      <c r="CV221" s="2">
        <v>70.316350413068648</v>
      </c>
      <c r="CW221" s="2">
        <v>0</v>
      </c>
    </row>
    <row r="222" spans="1:101" x14ac:dyDescent="0.3">
      <c r="A222" s="2">
        <f t="shared" si="3"/>
        <v>2216</v>
      </c>
      <c r="B222" s="17">
        <f>economy!AX262</f>
        <v>0.99</v>
      </c>
      <c r="C222" s="17">
        <f>economy!AY262</f>
        <v>0.05</v>
      </c>
      <c r="D222" s="17">
        <f>economy!AZ262</f>
        <v>0</v>
      </c>
      <c r="E222" s="17">
        <f>economy!BA262</f>
        <v>5566.2470359739918</v>
      </c>
      <c r="F222" s="17">
        <f>economy!BB262</f>
        <v>1.3516204098377202E-6</v>
      </c>
      <c r="G222" s="17">
        <f>economy!BC262</f>
        <v>1.2340513551686576E-3</v>
      </c>
      <c r="H222" s="17">
        <f>economy!BD262</f>
        <v>1.350553533908486E-2</v>
      </c>
      <c r="I222" s="1">
        <f>economy!BE262</f>
        <v>57.947942460739583</v>
      </c>
      <c r="J222" s="1">
        <f>economy!BF262</f>
        <v>1131.4217146022406</v>
      </c>
      <c r="K222" s="1">
        <f>economy!BG262</f>
        <v>-1189.3696570629802</v>
      </c>
      <c r="L222" s="1">
        <f>economy!BH262</f>
        <v>1.7562830094634991</v>
      </c>
      <c r="M222" s="1">
        <f>economy!BI262</f>
        <v>2.6762065846009539E-7</v>
      </c>
      <c r="N222" s="1">
        <f>economy!BJ262</f>
        <v>1.2188225276967219E-5</v>
      </c>
      <c r="O222" s="1">
        <f>economy!BK262</f>
        <v>-1.8239948479527001E-5</v>
      </c>
      <c r="P222" s="1">
        <f>economy!BL262</f>
        <v>0.10177305625122295</v>
      </c>
      <c r="Q222" s="1">
        <f>economy!BM262</f>
        <v>2.0122390666636361</v>
      </c>
      <c r="R222" s="1">
        <f>economy!BN262</f>
        <v>-1.0444348603355704</v>
      </c>
      <c r="S222" s="1">
        <f>economy!BO262</f>
        <v>1286396.8069094345</v>
      </c>
      <c r="T222" s="1">
        <f>economy!BP262</f>
        <v>71.159235071844662</v>
      </c>
      <c r="U222" s="1">
        <f>economy!BQ262</f>
        <v>0</v>
      </c>
      <c r="V222" s="2">
        <v>0.05</v>
      </c>
      <c r="W222" s="2">
        <v>0.05</v>
      </c>
      <c r="X222" s="2">
        <v>0.05</v>
      </c>
      <c r="Y222" s="2">
        <v>0.05</v>
      </c>
      <c r="Z222" s="2">
        <v>6.5456736482996571E-4</v>
      </c>
      <c r="AA222" s="2">
        <v>6.2908453309760363E-3</v>
      </c>
      <c r="AB222" s="2">
        <v>6.540508449884562E-2</v>
      </c>
      <c r="AC222" s="2">
        <v>274.3913050862036</v>
      </c>
      <c r="AD222" s="2">
        <v>1014.0364722080932</v>
      </c>
      <c r="AE222" s="2">
        <v>-1288.4277772942971</v>
      </c>
      <c r="AF222" s="2">
        <v>8.9530407329981117</v>
      </c>
      <c r="AG222" s="2">
        <v>6.5028278047896146E-6</v>
      </c>
      <c r="AH222" s="1">
        <v>5.8950979811934071E-5</v>
      </c>
      <c r="AI222" s="1">
        <v>2.2626833715834268E-4</v>
      </c>
      <c r="AJ222" s="1">
        <v>2.4729301780120507</v>
      </c>
      <c r="AK222" s="1">
        <v>9.7320370420532765</v>
      </c>
      <c r="AL222" s="12">
        <v>12.952357808664045</v>
      </c>
      <c r="AM222" s="2">
        <v>683.88994120748805</v>
      </c>
      <c r="AN222" s="2">
        <v>71.159281956221875</v>
      </c>
      <c r="AO222" s="2">
        <v>6.8443002570817955</v>
      </c>
      <c r="AP222" s="2">
        <v>0.1</v>
      </c>
      <c r="AQ222" s="2">
        <v>0.1</v>
      </c>
      <c r="AR222" s="2">
        <v>0.1</v>
      </c>
      <c r="AS222" s="2">
        <v>0.10000000000000002</v>
      </c>
      <c r="AT222" s="2">
        <v>1.3093261890149452E-3</v>
      </c>
      <c r="AU222" s="2">
        <v>1.2583496970634694E-2</v>
      </c>
      <c r="AV222" s="2">
        <v>0.13082962678527171</v>
      </c>
      <c r="AW222" s="2">
        <v>519.88449760643255</v>
      </c>
      <c r="AX222" s="2">
        <v>1920.8398382753983</v>
      </c>
      <c r="AY222" s="2">
        <v>-2440.7243358818314</v>
      </c>
      <c r="AZ222" s="2">
        <v>18.903636572192195</v>
      </c>
      <c r="BA222" s="2">
        <v>2.6015090273374863E-5</v>
      </c>
      <c r="BB222" s="2">
        <v>2.3583549981169664E-4</v>
      </c>
      <c r="BC222" s="2">
        <v>9.0495341122808588E-4</v>
      </c>
      <c r="BD222" s="2">
        <v>9.89289955225113</v>
      </c>
      <c r="BE222" s="2">
        <v>38.924309672849979</v>
      </c>
      <c r="BF222" s="2">
        <v>51.759008298743588</v>
      </c>
      <c r="BG222" s="2">
        <v>1443.7683085231884</v>
      </c>
      <c r="BH222" s="2">
        <v>150.22562183077102</v>
      </c>
      <c r="BI222" s="2">
        <v>14.449048764175101</v>
      </c>
      <c r="BJ222" s="2">
        <v>0.99</v>
      </c>
      <c r="BK222" s="2">
        <v>2.5000000000000001E-2</v>
      </c>
      <c r="BL222" s="2">
        <v>0</v>
      </c>
      <c r="BM222" s="2">
        <v>5596.7083564555578</v>
      </c>
      <c r="BN222" s="2">
        <v>7.2401494326092614E-7</v>
      </c>
      <c r="BO222" s="2">
        <v>6.7843328951439194E-4</v>
      </c>
      <c r="BP222" s="2">
        <v>7.2344314603103891E-3</v>
      </c>
      <c r="BQ222" s="2">
        <v>57.947993499452551</v>
      </c>
      <c r="BR222" s="2">
        <v>579.14297499522979</v>
      </c>
      <c r="BS222" s="2">
        <v>-637.09096849468222</v>
      </c>
      <c r="BT222" s="2">
        <v>0.94077828449780654</v>
      </c>
      <c r="BU222" s="2">
        <v>1.4335490634589957E-7</v>
      </c>
      <c r="BV222" s="2">
        <v>3.3461392747398278E-6</v>
      </c>
      <c r="BW222" s="2">
        <v>-5.2336998553928712E-6</v>
      </c>
      <c r="BX222" s="2">
        <v>5.4516233849142587E-2</v>
      </c>
      <c r="BY222" s="2">
        <v>0.55244417367840981</v>
      </c>
      <c r="BZ222" s="2">
        <v>-0.29968067420473665</v>
      </c>
      <c r="CA222" s="2">
        <v>1286396.7937705591</v>
      </c>
      <c r="CB222" s="2">
        <v>34.66730992708198</v>
      </c>
      <c r="CC222" s="2">
        <v>0</v>
      </c>
      <c r="CD222" s="2">
        <v>0.99</v>
      </c>
      <c r="CE222" s="2">
        <v>0.05</v>
      </c>
      <c r="CF222" s="2">
        <v>0</v>
      </c>
      <c r="CG222" s="2">
        <v>11132.491127607111</v>
      </c>
      <c r="CH222" s="2">
        <v>1.3516209951273496E-6</v>
      </c>
      <c r="CI222" s="2">
        <v>1.2340518863527029E-3</v>
      </c>
      <c r="CJ222" s="2">
        <v>1.3505540697390806E-2</v>
      </c>
      <c r="CK222" s="2">
        <v>57.947947566833953</v>
      </c>
      <c r="CL222" s="2">
        <v>1131.421766008538</v>
      </c>
      <c r="CM222" s="2">
        <v>-1189.3697135753719</v>
      </c>
      <c r="CN222" s="2">
        <v>1.7562837571923635</v>
      </c>
      <c r="CO222" s="2">
        <v>2.6762077434728373E-7</v>
      </c>
      <c r="CP222" s="2">
        <v>1.2188230457705964E-5</v>
      </c>
      <c r="CQ222" s="2">
        <v>-1.8239962952887936E-5</v>
      </c>
      <c r="CR222" s="2">
        <v>0.10177310854838852</v>
      </c>
      <c r="CS222" s="2">
        <v>2.012240025887039</v>
      </c>
      <c r="CT222" s="2">
        <v>-1.0444353546244798</v>
      </c>
      <c r="CU222" s="2">
        <v>1286396.7975405841</v>
      </c>
      <c r="CV222" s="2">
        <v>71.159234737817272</v>
      </c>
      <c r="CW222" s="2">
        <v>0</v>
      </c>
    </row>
    <row r="223" spans="1:101" x14ac:dyDescent="0.3">
      <c r="A223" s="2">
        <f t="shared" si="3"/>
        <v>2217</v>
      </c>
      <c r="B223" s="17">
        <f>economy!AX263</f>
        <v>0.99</v>
      </c>
      <c r="C223" s="17">
        <f>economy!AY263</f>
        <v>0.05</v>
      </c>
      <c r="D223" s="17">
        <f>economy!AZ263</f>
        <v>0</v>
      </c>
      <c r="E223" s="17">
        <f>economy!BA263</f>
        <v>5573.8653950575308</v>
      </c>
      <c r="F223" s="17">
        <f>economy!BB263</f>
        <v>1.3169709985993523E-6</v>
      </c>
      <c r="G223" s="17">
        <f>economy!BC263</f>
        <v>1.2059101305445792E-3</v>
      </c>
      <c r="H223" s="17">
        <f>economy!BD263</f>
        <v>1.3355678069969115E-2</v>
      </c>
      <c r="I223" s="1">
        <f>economy!BE263</f>
        <v>57.284491391817639</v>
      </c>
      <c r="J223" s="1">
        <f>economy!BF263</f>
        <v>1123.3263769241637</v>
      </c>
      <c r="K223" s="1">
        <f>economy!BG263</f>
        <v>-1180.6108683159814</v>
      </c>
      <c r="L223" s="1">
        <f>economy!BH263</f>
        <v>1.7368061178025833</v>
      </c>
      <c r="M223" s="1">
        <f>economy!BI263</f>
        <v>2.6076008428141066E-7</v>
      </c>
      <c r="N223" s="1">
        <f>economy!BJ263</f>
        <v>1.1913679381150788E-5</v>
      </c>
      <c r="O223" s="1">
        <f>economy!BK263</f>
        <v>-1.78374136708654E-5</v>
      </c>
      <c r="P223" s="1">
        <f>economy!BL263</f>
        <v>9.9492121280440243E-2</v>
      </c>
      <c r="Q223" s="1">
        <f>economy!BM263</f>
        <v>1.9751088920284046</v>
      </c>
      <c r="R223" s="1">
        <f>economy!BN263</f>
        <v>-1.0252460894177087</v>
      </c>
      <c r="S223" s="1">
        <f>economy!BO263</f>
        <v>1305600.5473569608</v>
      </c>
      <c r="T223" s="1">
        <f>economy!BP263</f>
        <v>72.012253393138693</v>
      </c>
      <c r="U223" s="1">
        <f>economy!BQ263</f>
        <v>0</v>
      </c>
      <c r="V223" s="2">
        <v>0.05</v>
      </c>
      <c r="W223" s="2">
        <v>0.05</v>
      </c>
      <c r="X223" s="2">
        <v>0.05</v>
      </c>
      <c r="Y223" s="2">
        <v>0.05</v>
      </c>
      <c r="Z223" s="2">
        <v>6.4333372430737032E-4</v>
      </c>
      <c r="AA223" s="2">
        <v>6.2008498984329466E-3</v>
      </c>
      <c r="AB223" s="2">
        <v>6.5241832174794914E-2</v>
      </c>
      <c r="AC223" s="2">
        <v>271.3115527376072</v>
      </c>
      <c r="AD223" s="2">
        <v>1008.2727737689305</v>
      </c>
      <c r="AE223" s="2">
        <v>-1279.5843265065394</v>
      </c>
      <c r="AF223" s="2">
        <v>8.9307493215310068</v>
      </c>
      <c r="AG223" s="2">
        <v>6.3919494149905843E-6</v>
      </c>
      <c r="AH223" s="1">
        <v>5.8163445038039886E-5</v>
      </c>
      <c r="AI223" s="1">
        <v>2.2676865519553874E-4</v>
      </c>
      <c r="AJ223" s="1">
        <v>2.4388067221281915</v>
      </c>
      <c r="AK223" s="1">
        <v>9.642045215776891</v>
      </c>
      <c r="AL223" s="12">
        <v>13.030063010324099</v>
      </c>
      <c r="AM223" s="2">
        <v>694.09926637578985</v>
      </c>
      <c r="AN223" s="2">
        <v>72.012300473423409</v>
      </c>
      <c r="AO223" s="2">
        <v>6.8443428271633175</v>
      </c>
      <c r="AP223" s="2">
        <v>0.1</v>
      </c>
      <c r="AQ223" s="2">
        <v>0.1</v>
      </c>
      <c r="AR223" s="2">
        <v>0.1</v>
      </c>
      <c r="AS223" s="2">
        <v>9.9999999999999992E-2</v>
      </c>
      <c r="AT223" s="2">
        <v>1.2868555321587595E-3</v>
      </c>
      <c r="AU223" s="2">
        <v>1.2403479803585141E-2</v>
      </c>
      <c r="AV223" s="2">
        <v>0.13050305858961453</v>
      </c>
      <c r="AW223" s="2">
        <v>514.04959464406386</v>
      </c>
      <c r="AX223" s="2">
        <v>1909.9285885711345</v>
      </c>
      <c r="AY223" s="2">
        <v>-2423.9781832151971</v>
      </c>
      <c r="AZ223" s="2">
        <v>18.856568552057738</v>
      </c>
      <c r="BA223" s="2">
        <v>2.557151092711043E-5</v>
      </c>
      <c r="BB223" s="2">
        <v>2.3268496494790843E-4</v>
      </c>
      <c r="BC223" s="2">
        <v>9.0695634166785438E-4</v>
      </c>
      <c r="BD223" s="2">
        <v>9.756393293697716</v>
      </c>
      <c r="BE223" s="2">
        <v>38.564501538947979</v>
      </c>
      <c r="BF223" s="2">
        <v>52.069532440008402</v>
      </c>
      <c r="BG223" s="2">
        <v>1465.3213263516052</v>
      </c>
      <c r="BH223" s="2">
        <v>152.02643815010182</v>
      </c>
      <c r="BI223" s="2">
        <v>14.449139166427434</v>
      </c>
      <c r="BJ223" s="2">
        <v>0.99</v>
      </c>
      <c r="BK223" s="2">
        <v>2.5000000000000001E-2</v>
      </c>
      <c r="BL223" s="2">
        <v>0</v>
      </c>
      <c r="BM223" s="2">
        <v>5604.0919040501394</v>
      </c>
      <c r="BN223" s="2">
        <v>7.0536516646989546E-7</v>
      </c>
      <c r="BO223" s="2">
        <v>6.6287839796802604E-4</v>
      </c>
      <c r="BP223" s="2">
        <v>7.1532525473880807E-3</v>
      </c>
      <c r="BQ223" s="2">
        <v>57.284540335305067</v>
      </c>
      <c r="BR223" s="2">
        <v>575.03494557849751</v>
      </c>
      <c r="BS223" s="2">
        <v>-632.31948591380251</v>
      </c>
      <c r="BT223" s="2">
        <v>0.93022741268907594</v>
      </c>
      <c r="BU223" s="2">
        <v>1.3966225320703747E-7</v>
      </c>
      <c r="BV223" s="2">
        <v>3.2704512127908657E-6</v>
      </c>
      <c r="BW223" s="2">
        <v>-5.116902200671407E-6</v>
      </c>
      <c r="BX223" s="2">
        <v>5.3287668726667937E-2</v>
      </c>
      <c r="BY223" s="2">
        <v>0.54219807629460948</v>
      </c>
      <c r="BZ223" s="2">
        <v>-0.29410045968724152</v>
      </c>
      <c r="CA223" s="2">
        <v>1305600.5347855375</v>
      </c>
      <c r="CB223" s="2">
        <v>35.082883057457295</v>
      </c>
      <c r="CC223" s="2">
        <v>0</v>
      </c>
      <c r="CD223" s="2">
        <v>0.99</v>
      </c>
      <c r="CE223" s="2">
        <v>0.05</v>
      </c>
      <c r="CF223" s="2">
        <v>0</v>
      </c>
      <c r="CG223" s="2">
        <v>11147.728078623253</v>
      </c>
      <c r="CH223" s="2">
        <v>1.3169715217802077E-6</v>
      </c>
      <c r="CI223" s="2">
        <v>1.2059106067379792E-3</v>
      </c>
      <c r="CJ223" s="2">
        <v>1.3355682931471907E-2</v>
      </c>
      <c r="CK223" s="2">
        <v>57.284496022251517</v>
      </c>
      <c r="CL223" s="2">
        <v>1123.3264239626992</v>
      </c>
      <c r="CM223" s="2">
        <v>-1180.6109199849511</v>
      </c>
      <c r="CN223" s="2">
        <v>1.7368067961674341</v>
      </c>
      <c r="CO223" s="2">
        <v>2.6076018787108223E-7</v>
      </c>
      <c r="CP223" s="2">
        <v>1.1913684028235478E-5</v>
      </c>
      <c r="CQ223" s="2">
        <v>-1.7837426656601005E-5</v>
      </c>
      <c r="CR223" s="2">
        <v>9.9492168182452226E-2</v>
      </c>
      <c r="CS223" s="2">
        <v>1.9751097559317981</v>
      </c>
      <c r="CT223" s="2">
        <v>-1.0252465347296749</v>
      </c>
      <c r="CU223" s="2">
        <v>1305600.5386369477</v>
      </c>
      <c r="CV223" s="2">
        <v>72.012253083399926</v>
      </c>
      <c r="CW223" s="2">
        <v>0</v>
      </c>
    </row>
    <row r="224" spans="1:101" x14ac:dyDescent="0.3">
      <c r="A224" s="2">
        <f t="shared" si="3"/>
        <v>2218</v>
      </c>
      <c r="B224" s="17">
        <f>economy!AX264</f>
        <v>0.99</v>
      </c>
      <c r="C224" s="17">
        <f>economy!AY264</f>
        <v>0.05</v>
      </c>
      <c r="D224" s="17">
        <f>economy!AZ264</f>
        <v>0</v>
      </c>
      <c r="E224" s="17">
        <f>economy!BA264</f>
        <v>5581.3995066816296</v>
      </c>
      <c r="F224" s="17">
        <f>economy!BB264</f>
        <v>1.2831905615512285E-6</v>
      </c>
      <c r="G224" s="17">
        <f>economy!BC264</f>
        <v>1.1783928308776738E-3</v>
      </c>
      <c r="H224" s="17">
        <f>economy!BD264</f>
        <v>1.3207284555924709E-2</v>
      </c>
      <c r="I224" s="1">
        <f>economy!BE264</f>
        <v>56.626751227517694</v>
      </c>
      <c r="J224" s="1">
        <f>economy!BF264</f>
        <v>1115.2276154565054</v>
      </c>
      <c r="K224" s="1">
        <f>economy!BG264</f>
        <v>-1171.8543666840233</v>
      </c>
      <c r="L224" s="1">
        <f>economy!BH264</f>
        <v>1.7175199862442254</v>
      </c>
      <c r="M224" s="1">
        <f>economy!BI264</f>
        <v>2.540715665293415E-7</v>
      </c>
      <c r="N224" s="1">
        <f>economy!BJ264</f>
        <v>1.1645067342390353E-5</v>
      </c>
      <c r="O224" s="1">
        <f>economy!BK264</f>
        <v>-1.7443236534116735E-5</v>
      </c>
      <c r="P224" s="1">
        <f>economy!BL264</f>
        <v>9.7257640019728545E-2</v>
      </c>
      <c r="Q224" s="1">
        <f>economy!BM264</f>
        <v>1.9385417535010594</v>
      </c>
      <c r="R224" s="1">
        <f>economy!BN264</f>
        <v>-1.0063416478736895</v>
      </c>
      <c r="S224" s="1">
        <f>economy!BO264</f>
        <v>1325091.4067870511</v>
      </c>
      <c r="T224" s="1">
        <f>economy!BP264</f>
        <v>72.875527635593571</v>
      </c>
      <c r="U224" s="1">
        <f>economy!BQ264</f>
        <v>0</v>
      </c>
      <c r="V224" s="2">
        <v>0.05</v>
      </c>
      <c r="W224" s="2">
        <v>0.05</v>
      </c>
      <c r="X224" s="2">
        <v>0.05</v>
      </c>
      <c r="Y224" s="2">
        <v>0.05</v>
      </c>
      <c r="Z224" s="2">
        <v>6.3230197933650809E-4</v>
      </c>
      <c r="AA224" s="2">
        <v>6.1122294086444328E-3</v>
      </c>
      <c r="AB224" s="2">
        <v>6.5079921325093035E-2</v>
      </c>
      <c r="AC224" s="2">
        <v>268.25632631725887</v>
      </c>
      <c r="AD224" s="2">
        <v>1002.4641928291813</v>
      </c>
      <c r="AE224" s="2">
        <v>-1270.7205191464404</v>
      </c>
      <c r="AF224" s="2">
        <v>8.9086446422484986</v>
      </c>
      <c r="AG224" s="2">
        <v>6.2830392140577947E-6</v>
      </c>
      <c r="AH224" s="1">
        <v>5.7386359252054553E-5</v>
      </c>
      <c r="AI224" s="1">
        <v>2.2725959728290049E-4</v>
      </c>
      <c r="AJ224" s="1">
        <v>2.4051045773922843</v>
      </c>
      <c r="AK224" s="1">
        <v>9.5524773249950403</v>
      </c>
      <c r="AL224" s="12">
        <v>13.107136448847841</v>
      </c>
      <c r="AM224" s="2">
        <v>704.46123319087087</v>
      </c>
      <c r="AN224" s="2">
        <v>72.87557490601661</v>
      </c>
      <c r="AO224" s="2">
        <v>6.8443879931471043</v>
      </c>
      <c r="AP224" s="2">
        <v>0.1</v>
      </c>
      <c r="AQ224" s="2">
        <v>0.1</v>
      </c>
      <c r="AR224" s="2">
        <v>0.1</v>
      </c>
      <c r="AS224" s="2">
        <v>0.1</v>
      </c>
      <c r="AT224" s="2">
        <v>1.2647886911724504E-3</v>
      </c>
      <c r="AU224" s="2">
        <v>1.2226212565439844E-2</v>
      </c>
      <c r="AV224" s="2">
        <v>0.13017917004541443</v>
      </c>
      <c r="AW224" s="2">
        <v>508.26115067087869</v>
      </c>
      <c r="AX224" s="2">
        <v>1898.9321614163141</v>
      </c>
      <c r="AY224" s="2">
        <v>-2407.1933120871918</v>
      </c>
      <c r="AZ224" s="2">
        <v>18.809894256238511</v>
      </c>
      <c r="BA224" s="2">
        <v>2.5135804780117241E-5</v>
      </c>
      <c r="BB224" s="2">
        <v>2.2957622393926497E-4</v>
      </c>
      <c r="BC224" s="2">
        <v>9.0892176953699612E-4</v>
      </c>
      <c r="BD224" s="2">
        <v>9.6215720133263911</v>
      </c>
      <c r="BE224" s="2">
        <v>38.206383976499438</v>
      </c>
      <c r="BF224" s="2">
        <v>52.377533267635272</v>
      </c>
      <c r="BG224" s="2">
        <v>1487.196587660969</v>
      </c>
      <c r="BH224" s="2">
        <v>153.8489058288495</v>
      </c>
      <c r="BI224" s="2">
        <v>14.449235042500636</v>
      </c>
      <c r="BJ224" s="2">
        <v>0.99</v>
      </c>
      <c r="BK224" s="2">
        <v>2.5000000000000001E-2</v>
      </c>
      <c r="BL224" s="2">
        <v>0</v>
      </c>
      <c r="BM224" s="2">
        <v>5611.3917523281243</v>
      </c>
      <c r="BN224" s="2">
        <v>6.871856299437077E-7</v>
      </c>
      <c r="BO224" s="2">
        <v>6.4767051631654977E-4</v>
      </c>
      <c r="BP224" s="2">
        <v>7.0728796885181364E-3</v>
      </c>
      <c r="BQ224" s="2">
        <v>56.626798171431354</v>
      </c>
      <c r="BR224" s="2">
        <v>570.92377145378043</v>
      </c>
      <c r="BS224" s="2">
        <v>-627.55056962521166</v>
      </c>
      <c r="BT224" s="2">
        <v>0.91978158063873494</v>
      </c>
      <c r="BU224" s="2">
        <v>1.3606270750644512E-7</v>
      </c>
      <c r="BV224" s="2">
        <v>3.196404871812175E-6</v>
      </c>
      <c r="BW224" s="2">
        <v>-5.002562708825243E-6</v>
      </c>
      <c r="BX224" s="2">
        <v>5.2084304005194239E-2</v>
      </c>
      <c r="BY224" s="2">
        <v>0.53210823988462064</v>
      </c>
      <c r="BZ224" s="2">
        <v>-0.28860472743030791</v>
      </c>
      <c r="CA224" s="2">
        <v>1325091.39474721</v>
      </c>
      <c r="CB224" s="2">
        <v>35.503452660997411</v>
      </c>
      <c r="CC224" s="2">
        <v>0</v>
      </c>
      <c r="CD224" s="2">
        <v>0.99</v>
      </c>
      <c r="CE224" s="2">
        <v>0.05</v>
      </c>
      <c r="CF224" s="2">
        <v>0</v>
      </c>
      <c r="CG224" s="2">
        <v>11162.79651633526</v>
      </c>
      <c r="CH224" s="2">
        <v>1.2831910292169643E-6</v>
      </c>
      <c r="CI224" s="2">
        <v>1.1783932577759447E-3</v>
      </c>
      <c r="CJ224" s="2">
        <v>1.320728896670742E-2</v>
      </c>
      <c r="CK224" s="2">
        <v>56.626755426582079</v>
      </c>
      <c r="CL224" s="2">
        <v>1115.2276584912777</v>
      </c>
      <c r="CM224" s="2">
        <v>-1171.85441391786</v>
      </c>
      <c r="CN224" s="2">
        <v>1.7175206016836144</v>
      </c>
      <c r="CO224" s="2">
        <v>2.5407165912703714E-7</v>
      </c>
      <c r="CP224" s="2">
        <v>1.1645071510762265E-5</v>
      </c>
      <c r="CQ224" s="2">
        <v>-1.7443248185011156E-5</v>
      </c>
      <c r="CR224" s="2">
        <v>9.7257682082091512E-2</v>
      </c>
      <c r="CS224" s="2">
        <v>1.9385425315207681</v>
      </c>
      <c r="CT224" s="2">
        <v>-1.0063420490389012</v>
      </c>
      <c r="CU224" s="2">
        <v>1325091.3986706815</v>
      </c>
      <c r="CV224" s="2">
        <v>72.875527348365821</v>
      </c>
      <c r="CW224" s="2">
        <v>0</v>
      </c>
    </row>
    <row r="225" spans="1:101" x14ac:dyDescent="0.3">
      <c r="A225" s="2">
        <f t="shared" si="3"/>
        <v>2219</v>
      </c>
      <c r="B225" s="17">
        <f>economy!AX265</f>
        <v>0.99</v>
      </c>
      <c r="C225" s="17">
        <f>economy!AY265</f>
        <v>0.05</v>
      </c>
      <c r="D225" s="17">
        <f>economy!AZ265</f>
        <v>0</v>
      </c>
      <c r="E225" s="17">
        <f>economy!BA265</f>
        <v>5588.8504573999062</v>
      </c>
      <c r="F225" s="17">
        <f>economy!BB265</f>
        <v>1.2502581778039424E-6</v>
      </c>
      <c r="G225" s="17">
        <f>economy!BC265</f>
        <v>1.1514863794737703E-3</v>
      </c>
      <c r="H225" s="17">
        <f>economy!BD265</f>
        <v>1.3060346814794475E-2</v>
      </c>
      <c r="I225" s="1">
        <f>economy!BE265</f>
        <v>55.974718496552541</v>
      </c>
      <c r="J225" s="1">
        <f>economy!BF265</f>
        <v>1107.1271251607991</v>
      </c>
      <c r="K225" s="1">
        <f>economy!BG265</f>
        <v>-1163.1018436573518</v>
      </c>
      <c r="L225" s="1">
        <f>economy!BH265</f>
        <v>1.6984235521556841</v>
      </c>
      <c r="M225" s="1">
        <f>economy!BI265</f>
        <v>2.4755096289062948E-7</v>
      </c>
      <c r="N225" s="1">
        <f>economy!BJ265</f>
        <v>1.1382271706526339E-5</v>
      </c>
      <c r="O225" s="1">
        <f>economy!BK265</f>
        <v>-1.705726589227122E-5</v>
      </c>
      <c r="P225" s="1">
        <f>economy!BL265</f>
        <v>9.5068840250470674E-2</v>
      </c>
      <c r="Q225" s="1">
        <f>economy!BM265</f>
        <v>1.902533396997943</v>
      </c>
      <c r="R225" s="1">
        <f>economy!BN265</f>
        <v>-0.98771978241167213</v>
      </c>
      <c r="S225" s="1">
        <f>economy!BO265</f>
        <v>1344873.6800806595</v>
      </c>
      <c r="T225" s="1">
        <f>economy!BP265</f>
        <v>73.749181164082231</v>
      </c>
      <c r="U225" s="1">
        <f>economy!BQ265</f>
        <v>0</v>
      </c>
      <c r="V225" s="2">
        <v>0.05</v>
      </c>
      <c r="W225" s="2">
        <v>0.05</v>
      </c>
      <c r="X225" s="2">
        <v>0.05</v>
      </c>
      <c r="Y225" s="2">
        <v>5.000000000000001E-2</v>
      </c>
      <c r="Z225" s="2">
        <v>6.2146843693639637E-4</v>
      </c>
      <c r="AA225" s="2">
        <v>6.0249625125178442E-3</v>
      </c>
      <c r="AB225" s="2">
        <v>6.4919352792552495E-2</v>
      </c>
      <c r="AC225" s="2">
        <v>265.22568558609771</v>
      </c>
      <c r="AD225" s="2">
        <v>996.61299057831968</v>
      </c>
      <c r="AE225" s="2">
        <v>-1261.8386761644165</v>
      </c>
      <c r="AF225" s="2">
        <v>8.886726755141634</v>
      </c>
      <c r="AG225" s="2">
        <v>6.1760620675531487E-6</v>
      </c>
      <c r="AH225" s="1">
        <v>5.6619607797453929E-5</v>
      </c>
      <c r="AI225" s="1">
        <v>2.2774129122513564E-4</v>
      </c>
      <c r="AJ225" s="1">
        <v>2.3718204899990232</v>
      </c>
      <c r="AK225" s="1">
        <v>9.463344805429962</v>
      </c>
      <c r="AL225" s="12">
        <v>13.183577585174485</v>
      </c>
      <c r="AM225" s="2">
        <v>714.97812495110975</v>
      </c>
      <c r="AN225" s="2">
        <v>73.749228619082743</v>
      </c>
      <c r="AO225" s="2">
        <v>6.8444357290027646</v>
      </c>
      <c r="AP225" s="2">
        <v>0.1</v>
      </c>
      <c r="AQ225" s="2">
        <v>0.1</v>
      </c>
      <c r="AR225" s="2">
        <v>0.1</v>
      </c>
      <c r="AS225" s="2">
        <v>9.9999999999999992E-2</v>
      </c>
      <c r="AT225" s="2">
        <v>1.2431182816907563E-3</v>
      </c>
      <c r="AU225" s="2">
        <v>1.2051652575281261E-2</v>
      </c>
      <c r="AV225" s="2">
        <v>0.12985796295344623</v>
      </c>
      <c r="AW225" s="2">
        <v>502.51927918881256</v>
      </c>
      <c r="AX225" s="2">
        <v>1887.8548411790346</v>
      </c>
      <c r="AY225" s="2">
        <v>-2390.3741203678492</v>
      </c>
      <c r="AZ225" s="2">
        <v>18.763613828015394</v>
      </c>
      <c r="BA225" s="2">
        <v>2.4707831327587752E-5</v>
      </c>
      <c r="BB225" s="2">
        <v>2.2650881852609694E-4</v>
      </c>
      <c r="BC225" s="2">
        <v>9.1085020482706345E-4</v>
      </c>
      <c r="BD225" s="2">
        <v>9.488422718979411</v>
      </c>
      <c r="BE225" s="2">
        <v>37.850002854269469</v>
      </c>
      <c r="BF225" s="2">
        <v>52.683008575191366</v>
      </c>
      <c r="BG225" s="2">
        <v>1509.3989127482816</v>
      </c>
      <c r="BH225" s="2">
        <v>155.69328530512746</v>
      </c>
      <c r="BI225" s="2">
        <v>14.449336337381258</v>
      </c>
      <c r="BJ225" s="2">
        <v>0.99</v>
      </c>
      <c r="BK225" s="2">
        <v>2.5000000000000001E-2</v>
      </c>
      <c r="BL225" s="2">
        <v>0</v>
      </c>
      <c r="BM225" s="2">
        <v>5618.609015925088</v>
      </c>
      <c r="BN225" s="2">
        <v>6.6946494345206762E-7</v>
      </c>
      <c r="BO225" s="2">
        <v>6.3280231891457456E-4</v>
      </c>
      <c r="BP225" s="2">
        <v>6.9933082787325485E-3</v>
      </c>
      <c r="BQ225" s="2">
        <v>55.974763531264337</v>
      </c>
      <c r="BR225" s="2">
        <v>566.81036055202924</v>
      </c>
      <c r="BS225" s="2">
        <v>-622.78512408329345</v>
      </c>
      <c r="BT225" s="2">
        <v>0.90944017622085038</v>
      </c>
      <c r="BU225" s="2">
        <v>1.3255401398517831E-7</v>
      </c>
      <c r="BV225" s="2">
        <v>3.1239677170905073E-6</v>
      </c>
      <c r="BW225" s="2">
        <v>-4.8906360681389204E-6</v>
      </c>
      <c r="BX225" s="2">
        <v>5.0905716021714585E-2</v>
      </c>
      <c r="BY225" s="2">
        <v>0.52217347744823572</v>
      </c>
      <c r="BZ225" s="2">
        <v>-0.28319290649701728</v>
      </c>
      <c r="CA225" s="2">
        <v>1344873.6685390084</v>
      </c>
      <c r="CB225" s="2">
        <v>35.929078838585156</v>
      </c>
      <c r="CC225" s="2">
        <v>0</v>
      </c>
      <c r="CD225" s="2">
        <v>0.99</v>
      </c>
      <c r="CE225" s="2">
        <v>0.05</v>
      </c>
      <c r="CF225" s="2">
        <v>0</v>
      </c>
      <c r="CG225" s="2">
        <v>11177.698615299394</v>
      </c>
      <c r="CH225" s="2">
        <v>1.2502585958480006E-6</v>
      </c>
      <c r="CI225" s="2">
        <v>1.1514867621823448E-3</v>
      </c>
      <c r="CJ225" s="2">
        <v>1.3060350816664611E-2</v>
      </c>
      <c r="CK225" s="2">
        <v>55.974722304416318</v>
      </c>
      <c r="CL225" s="2">
        <v>1107.1271645262841</v>
      </c>
      <c r="CM225" s="2">
        <v>-1163.1018868307003</v>
      </c>
      <c r="CN225" s="2">
        <v>1.6984241105102853</v>
      </c>
      <c r="CO225" s="2">
        <v>2.4755104566324845E-7</v>
      </c>
      <c r="CP225" s="2">
        <v>1.1382275445475331E-5</v>
      </c>
      <c r="CQ225" s="2">
        <v>-1.7057276345435199E-5</v>
      </c>
      <c r="CR225" s="2">
        <v>9.5068877971623819E-2</v>
      </c>
      <c r="CS225" s="2">
        <v>1.902534097640326</v>
      </c>
      <c r="CT225" s="2">
        <v>-0.98772014378663353</v>
      </c>
      <c r="CU225" s="2">
        <v>1344873.6725259055</v>
      </c>
      <c r="CV225" s="2">
        <v>73.74918089771883</v>
      </c>
      <c r="CW225" s="2">
        <v>0</v>
      </c>
    </row>
    <row r="226" spans="1:101" x14ac:dyDescent="0.3">
      <c r="A226" s="2">
        <f t="shared" si="3"/>
        <v>2220</v>
      </c>
      <c r="B226" s="17">
        <f>economy!AX266</f>
        <v>0.99</v>
      </c>
      <c r="C226" s="17">
        <f>economy!AY266</f>
        <v>0.05</v>
      </c>
      <c r="D226" s="17">
        <f>economy!AZ266</f>
        <v>0</v>
      </c>
      <c r="E226" s="17">
        <f>economy!BA266</f>
        <v>5596.219320822478</v>
      </c>
      <c r="F226" s="17">
        <f>economy!BB266</f>
        <v>1.218153390455428E-6</v>
      </c>
      <c r="G226" s="17">
        <f>economy!BC266</f>
        <v>1.1251779412399887E-3</v>
      </c>
      <c r="H226" s="17">
        <f>economy!BD266</f>
        <v>1.2914856687093749E-2</v>
      </c>
      <c r="I226" s="1">
        <f>economy!BE266</f>
        <v>55.328388375900964</v>
      </c>
      <c r="J226" s="1">
        <f>economy!BF266</f>
        <v>1099.0265606786904</v>
      </c>
      <c r="K226" s="1">
        <f>economy!BG266</f>
        <v>-1154.3549490545911</v>
      </c>
      <c r="L226" s="1">
        <f>economy!BH266</f>
        <v>1.6795157305976931</v>
      </c>
      <c r="M226" s="1">
        <f>economy!BI266</f>
        <v>2.4119422292040651E-7</v>
      </c>
      <c r="N226" s="1">
        <f>economy!BJ266</f>
        <v>1.1125176872454584E-5</v>
      </c>
      <c r="O226" s="1">
        <f>economy!BK266</f>
        <v>-1.6679352324817013E-5</v>
      </c>
      <c r="P226" s="1">
        <f>economy!BL266</f>
        <v>9.2924955796105629E-2</v>
      </c>
      <c r="Q226" s="1">
        <f>economy!BM266</f>
        <v>1.8670794298207285</v>
      </c>
      <c r="R226" s="1">
        <f>economy!BN266</f>
        <v>-0.96937864781524208</v>
      </c>
      <c r="S226" s="1">
        <f>economy!BO266</f>
        <v>1364951.7263750166</v>
      </c>
      <c r="T226" s="1">
        <f>economy!BP266</f>
        <v>74.633338827581497</v>
      </c>
      <c r="U226" s="1">
        <f>economy!BQ266</f>
        <v>0</v>
      </c>
      <c r="V226" s="2">
        <v>0.05</v>
      </c>
      <c r="W226" s="2">
        <v>0.05</v>
      </c>
      <c r="X226" s="2">
        <v>0.05</v>
      </c>
      <c r="Y226" s="2">
        <v>0.05</v>
      </c>
      <c r="Z226" s="2">
        <v>6.108294674467288E-4</v>
      </c>
      <c r="AA226" s="2">
        <v>5.9390281481319024E-3</v>
      </c>
      <c r="AB226" s="2">
        <v>6.4760126970183546E-2</v>
      </c>
      <c r="AC226" s="2">
        <v>262.21968196970329</v>
      </c>
      <c r="AD226" s="2">
        <v>990.72138665751606</v>
      </c>
      <c r="AE226" s="2">
        <v>-1252.9410686272201</v>
      </c>
      <c r="AF226" s="2">
        <v>8.8649956597403143</v>
      </c>
      <c r="AG226" s="2">
        <v>6.0709834106371642E-6</v>
      </c>
      <c r="AH226" s="1">
        <v>5.5863075946888735E-5</v>
      </c>
      <c r="AI226" s="1">
        <v>2.2821386518240606E-4</v>
      </c>
      <c r="AJ226" s="1">
        <v>2.3389511509850562</v>
      </c>
      <c r="AK226" s="1">
        <v>9.3746585670497247</v>
      </c>
      <c r="AL226" s="12">
        <v>13.259386126563973</v>
      </c>
      <c r="AM226" s="2">
        <v>725.65225911546599</v>
      </c>
      <c r="AN226" s="2">
        <v>74.633386461796476</v>
      </c>
      <c r="AO226" s="2">
        <v>6.8444860089773147</v>
      </c>
      <c r="AP226" s="2">
        <v>0.1</v>
      </c>
      <c r="AQ226" s="2">
        <v>0.1</v>
      </c>
      <c r="AR226" s="2">
        <v>0.1</v>
      </c>
      <c r="AS226" s="2">
        <v>0.1</v>
      </c>
      <c r="AT226" s="2">
        <v>1.2218370458828758E-3</v>
      </c>
      <c r="AU226" s="2">
        <v>1.1879757725679813E-2</v>
      </c>
      <c r="AV226" s="2">
        <v>0.12953943821324382</v>
      </c>
      <c r="AW226" s="2">
        <v>496.82407790141991</v>
      </c>
      <c r="AX226" s="2">
        <v>1876.7008336124316</v>
      </c>
      <c r="AY226" s="2">
        <v>-2373.5249115138522</v>
      </c>
      <c r="AZ226" s="2">
        <v>18.717727282802525</v>
      </c>
      <c r="BA226" s="2">
        <v>2.4287452340988342E-5</v>
      </c>
      <c r="BB226" s="2">
        <v>2.2348229015151135E-4</v>
      </c>
      <c r="BC226" s="2">
        <v>9.1274215900459521E-4</v>
      </c>
      <c r="BD226" s="2">
        <v>9.3569321969997432</v>
      </c>
      <c r="BE226" s="2">
        <v>37.495401936814098</v>
      </c>
      <c r="BF226" s="2">
        <v>52.985957141437225</v>
      </c>
      <c r="BG226" s="2">
        <v>1531.9331940273146</v>
      </c>
      <c r="BH226" s="2">
        <v>157.55984015011904</v>
      </c>
      <c r="BI226" s="2">
        <v>14.449442996649392</v>
      </c>
      <c r="BJ226" s="2">
        <v>0.99</v>
      </c>
      <c r="BK226" s="2">
        <v>2.5000000000000001E-2</v>
      </c>
      <c r="BL226" s="2">
        <v>0</v>
      </c>
      <c r="BM226" s="2">
        <v>5625.7447957951963</v>
      </c>
      <c r="BN226" s="2">
        <v>6.5219197120230045E-7</v>
      </c>
      <c r="BO226" s="2">
        <v>6.1826661672857903E-4</v>
      </c>
      <c r="BP226" s="2">
        <v>6.9145336194894056E-3</v>
      </c>
      <c r="BQ226" s="2">
        <v>55.328431586866856</v>
      </c>
      <c r="BR226" s="2">
        <v>562.69559923449151</v>
      </c>
      <c r="BS226" s="2">
        <v>-618.02403082135834</v>
      </c>
      <c r="BT226" s="2">
        <v>0.89920257555331118</v>
      </c>
      <c r="BU226" s="2">
        <v>1.2913396776261876E-7</v>
      </c>
      <c r="BV226" s="2">
        <v>3.0531077227067951E-6</v>
      </c>
      <c r="BW226" s="2">
        <v>-4.781077517504926E-6</v>
      </c>
      <c r="BX226" s="2">
        <v>4.975148457187701E-2</v>
      </c>
      <c r="BY226" s="2">
        <v>0.51239256287050117</v>
      </c>
      <c r="BZ226" s="2">
        <v>-0.27786440013420216</v>
      </c>
      <c r="CA226" s="2">
        <v>1364951.7153004752</v>
      </c>
      <c r="CB226" s="2">
        <v>36.359822414124608</v>
      </c>
      <c r="CC226" s="2">
        <v>0</v>
      </c>
      <c r="CD226" s="2">
        <v>0.99</v>
      </c>
      <c r="CE226" s="2">
        <v>0.05</v>
      </c>
      <c r="CF226" s="2">
        <v>0</v>
      </c>
      <c r="CG226" s="2">
        <v>11192.43652407095</v>
      </c>
      <c r="CH226" s="2">
        <v>1.2181537641454028E-6</v>
      </c>
      <c r="CI226" s="2">
        <v>1.1251782843353585E-3</v>
      </c>
      <c r="CJ226" s="2">
        <v>1.2914860317979891E-2</v>
      </c>
      <c r="CK226" s="2">
        <v>55.328391828994292</v>
      </c>
      <c r="CL226" s="2">
        <v>1099.0265966821414</v>
      </c>
      <c r="CM226" s="2">
        <v>-1154.3549885111361</v>
      </c>
      <c r="CN226" s="2">
        <v>1.6795162371658243</v>
      </c>
      <c r="CO226" s="2">
        <v>2.4119429691093044E-7</v>
      </c>
      <c r="CP226" s="2">
        <v>1.11251802261996E-5</v>
      </c>
      <c r="CQ226" s="2">
        <v>-1.6679361703293159E-5</v>
      </c>
      <c r="CR226" s="2">
        <v>9.2924989623268589E-2</v>
      </c>
      <c r="CS226" s="2">
        <v>1.8670800607533313</v>
      </c>
      <c r="CT226" s="2">
        <v>-0.96937897332891054</v>
      </c>
      <c r="CU226" s="2">
        <v>1364951.7193427954</v>
      </c>
      <c r="CV226" s="2">
        <v>74.633338580557165</v>
      </c>
      <c r="CW226" s="2">
        <v>0</v>
      </c>
    </row>
    <row r="227" spans="1:101" x14ac:dyDescent="0.3">
      <c r="A227" s="2">
        <f t="shared" si="3"/>
        <v>2221</v>
      </c>
      <c r="B227" s="17">
        <f>economy!AX267</f>
        <v>0.99</v>
      </c>
      <c r="C227" s="17">
        <f>economy!AY267</f>
        <v>0.05</v>
      </c>
      <c r="D227" s="17">
        <f>economy!AZ267</f>
        <v>0</v>
      </c>
      <c r="E227" s="17">
        <f>economy!BA267</f>
        <v>5603.5071576394594</v>
      </c>
      <c r="F227" s="17">
        <f>economy!BB267</f>
        <v>1.186856198131123E-6</v>
      </c>
      <c r="G227" s="17">
        <f>economy!BC267</f>
        <v>1.0994549196497077E-3</v>
      </c>
      <c r="H227" s="17">
        <f>economy!BD267</f>
        <v>1.2770805845453724E-2</v>
      </c>
      <c r="I227" s="1">
        <f>economy!BE267</f>
        <v>54.687754728572713</v>
      </c>
      <c r="J227" s="1">
        <f>economy!BF267</f>
        <v>1090.9275367636003</v>
      </c>
      <c r="K227" s="1">
        <f>economy!BG267</f>
        <v>-1145.6152914921734</v>
      </c>
      <c r="L227" s="1">
        <f>economy!BH267</f>
        <v>1.6607954155363105</v>
      </c>
      <c r="M227" s="1">
        <f>economy!BI267</f>
        <v>2.3499738636719891E-7</v>
      </c>
      <c r="N227" s="1">
        <f>economy!BJ267</f>
        <v>1.0873669084462882E-5</v>
      </c>
      <c r="O227" s="1">
        <f>economy!BK267</f>
        <v>-1.6309348194227502E-5</v>
      </c>
      <c r="P227" s="1">
        <f>economy!BL267</f>
        <v>9.0825226781888743E-2</v>
      </c>
      <c r="Q227" s="1">
        <f>economy!BM267</f>
        <v>1.8321753291627558</v>
      </c>
      <c r="R227" s="1">
        <f>economy!BN267</f>
        <v>-0.95131631203924782</v>
      </c>
      <c r="S227" s="1">
        <f>economy!BO267</f>
        <v>1385329.9700249771</v>
      </c>
      <c r="T227" s="1">
        <f>economy!BP267</f>
        <v>75.528126977022822</v>
      </c>
      <c r="U227" s="1">
        <f>economy!BQ267</f>
        <v>0</v>
      </c>
      <c r="V227" s="2">
        <v>0.05</v>
      </c>
      <c r="W227" s="2">
        <v>0.05</v>
      </c>
      <c r="X227" s="2">
        <v>0.05</v>
      </c>
      <c r="Y227" s="2">
        <v>5.000000000000001E-2</v>
      </c>
      <c r="Z227" s="2">
        <v>6.0038150375829981E-4</v>
      </c>
      <c r="AA227" s="2">
        <v>5.8544055396294653E-3</v>
      </c>
      <c r="AB227" s="2">
        <v>6.4602243816718766E-2</v>
      </c>
      <c r="AC227" s="2">
        <v>259.23835877474716</v>
      </c>
      <c r="AD227" s="2">
        <v>984.79155928496903</v>
      </c>
      <c r="AE227" s="2">
        <v>-1244.0299180597171</v>
      </c>
      <c r="AF227" s="2">
        <v>8.8434512972205788</v>
      </c>
      <c r="AG227" s="2">
        <v>5.96776924257749E-6</v>
      </c>
      <c r="AH227" s="1">
        <v>5.5116648974050245E-5</v>
      </c>
      <c r="AI227" s="1">
        <v>2.2867744755170993E-4</v>
      </c>
      <c r="AJ227" s="1">
        <v>2.3064932003054208</v>
      </c>
      <c r="AK227" s="1">
        <v>9.2864290071301827</v>
      </c>
      <c r="AL227" s="12">
        <v>13.334562017920998</v>
      </c>
      <c r="AM227" s="2">
        <v>736.4859878145711</v>
      </c>
      <c r="AN227" s="2">
        <v>75.528174785277145</v>
      </c>
      <c r="AO227" s="2">
        <v>6.844538807591646</v>
      </c>
      <c r="AP227" s="2">
        <v>0.1</v>
      </c>
      <c r="AQ227" s="2">
        <v>0.1</v>
      </c>
      <c r="AR227" s="2">
        <v>0.1</v>
      </c>
      <c r="AS227" s="2">
        <v>0.10000000000000002</v>
      </c>
      <c r="AT227" s="2">
        <v>1.2009378509170805E-3</v>
      </c>
      <c r="AU227" s="2">
        <v>1.1710486480501834E-2</v>
      </c>
      <c r="AV227" s="2">
        <v>0.12922359585409671</v>
      </c>
      <c r="AW227" s="2">
        <v>491.17562912401513</v>
      </c>
      <c r="AX227" s="2">
        <v>1865.4742660867962</v>
      </c>
      <c r="AY227" s="2">
        <v>-2356.6498952108113</v>
      </c>
      <c r="AZ227" s="2">
        <v>18.672234512587909</v>
      </c>
      <c r="BA227" s="2">
        <v>2.3874531846165079E-5</v>
      </c>
      <c r="BB227" s="2">
        <v>2.2049618024903506E-4</v>
      </c>
      <c r="BC227" s="2">
        <v>9.1459814453564243E-4</v>
      </c>
      <c r="BD227" s="2">
        <v>9.2270870285524431</v>
      </c>
      <c r="BE227" s="2">
        <v>37.142622936627568</v>
      </c>
      <c r="BF227" s="2">
        <v>53.286378695692157</v>
      </c>
      <c r="BG227" s="2">
        <v>1554.8043971075692</v>
      </c>
      <c r="BH227" s="2">
        <v>159.44883710576423</v>
      </c>
      <c r="BI227" s="2">
        <v>14.449554966470897</v>
      </c>
      <c r="BJ227" s="2">
        <v>0.99</v>
      </c>
      <c r="BK227" s="2">
        <v>2.5000000000000001E-2</v>
      </c>
      <c r="BL227" s="2">
        <v>0</v>
      </c>
      <c r="BM227" s="2">
        <v>5632.8001792456143</v>
      </c>
      <c r="BN227" s="2">
        <v>6.3535582715153668E-7</v>
      </c>
      <c r="BO227" s="2">
        <v>6.0405635558763513E-4</v>
      </c>
      <c r="BP227" s="2">
        <v>6.8365509238484728E-3</v>
      </c>
      <c r="BQ227" s="2">
        <v>54.687796196667243</v>
      </c>
      <c r="BR227" s="2">
        <v>558.58035252617037</v>
      </c>
      <c r="BS227" s="2">
        <v>-613.26814872283762</v>
      </c>
      <c r="BT227" s="2">
        <v>0.889068143661771</v>
      </c>
      <c r="BU227" s="2">
        <v>1.2580041340830156E-7</v>
      </c>
      <c r="BV227" s="2">
        <v>2.9837933698655949E-6</v>
      </c>
      <c r="BW227" s="2">
        <v>-4.6738428534373387E-6</v>
      </c>
      <c r="BX227" s="2">
        <v>4.8621193047427354E-2</v>
      </c>
      <c r="BY227" s="2">
        <v>0.50276423334005627</v>
      </c>
      <c r="BZ227" s="2">
        <v>-0.27261858727595195</v>
      </c>
      <c r="CA227" s="2">
        <v>1385329.9593886072</v>
      </c>
      <c r="CB227" s="2">
        <v>36.795744943237622</v>
      </c>
      <c r="CC227" s="2">
        <v>0</v>
      </c>
      <c r="CD227" s="2">
        <v>0.99</v>
      </c>
      <c r="CE227" s="2">
        <v>0.05</v>
      </c>
      <c r="CF227" s="2">
        <v>0</v>
      </c>
      <c r="CG227" s="2">
        <v>11207.012365260183</v>
      </c>
      <c r="CH227" s="2">
        <v>1.1868565321752334E-6</v>
      </c>
      <c r="CI227" s="2">
        <v>1.0994552272342354E-3</v>
      </c>
      <c r="CJ227" s="2">
        <v>1.2770809139765383E-2</v>
      </c>
      <c r="CK227" s="2">
        <v>54.68775785993482</v>
      </c>
      <c r="CL227" s="2">
        <v>1090.9275696871812</v>
      </c>
      <c r="CM227" s="2">
        <v>-1145.6153275471154</v>
      </c>
      <c r="CN227" s="2">
        <v>1.6607958751243073</v>
      </c>
      <c r="CO227" s="2">
        <v>2.3499745250785342E-7</v>
      </c>
      <c r="CP227" s="2">
        <v>1.0873672092673084E-5</v>
      </c>
      <c r="CQ227" s="2">
        <v>-1.6309356608431504E-5</v>
      </c>
      <c r="CR227" s="2">
        <v>9.0825257116311162E-2</v>
      </c>
      <c r="CS227" s="2">
        <v>1.832175897296602</v>
      </c>
      <c r="CT227" s="2">
        <v>-0.95131660523471562</v>
      </c>
      <c r="CU227" s="2">
        <v>1385329.9634789457</v>
      </c>
      <c r="CV227" s="2">
        <v>75.528126747924432</v>
      </c>
      <c r="CW227" s="2">
        <v>0</v>
      </c>
    </row>
    <row r="228" spans="1:101" x14ac:dyDescent="0.3">
      <c r="A228" s="2">
        <f t="shared" si="3"/>
        <v>2222</v>
      </c>
      <c r="B228" s="17">
        <f>economy!AX268</f>
        <v>0.99</v>
      </c>
      <c r="C228" s="17">
        <f>economy!AY268</f>
        <v>0.05</v>
      </c>
      <c r="D228" s="17">
        <f>economy!AZ268</f>
        <v>0</v>
      </c>
      <c r="E228" s="17">
        <f>economy!BA268</f>
        <v>5610.7150156504076</v>
      </c>
      <c r="F228" s="17">
        <f>economy!BB268</f>
        <v>1.1563470465903589E-6</v>
      </c>
      <c r="G228" s="17">
        <f>economy!BC268</f>
        <v>1.074304953677478E-3</v>
      </c>
      <c r="H228" s="17">
        <f>economy!BD268</f>
        <v>1.2628185803786775E-2</v>
      </c>
      <c r="I228" s="1">
        <f>economy!BE268</f>
        <v>54.052810140818934</v>
      </c>
      <c r="J228" s="1">
        <f>economy!BF268</f>
        <v>1082.8316287227906</v>
      </c>
      <c r="K228" s="1">
        <f>economy!BG268</f>
        <v>-1136.8844388636098</v>
      </c>
      <c r="L228" s="1">
        <f>economy!BH268</f>
        <v>1.6422614810187401</v>
      </c>
      <c r="M228" s="1">
        <f>economy!BI268</f>
        <v>2.2895658151104189E-7</v>
      </c>
      <c r="N228" s="1">
        <f>economy!BJ268</f>
        <v>1.0627636423425182E-5</v>
      </c>
      <c r="O228" s="1">
        <f>economy!BK268</f>
        <v>-1.5947107669496184E-5</v>
      </c>
      <c r="P228" s="1">
        <f>economy!BL268</f>
        <v>8.8768899877366469E-2</v>
      </c>
      <c r="Q228" s="1">
        <f>economy!BM268</f>
        <v>1.7978164503579974</v>
      </c>
      <c r="R228" s="1">
        <f>economy!BN268</f>
        <v>-0.93353076115765576</v>
      </c>
      <c r="S228" s="1">
        <f>economy!BO268</f>
        <v>1406012.9015787712</v>
      </c>
      <c r="T228" s="1">
        <f>economy!BP268</f>
        <v>76.433673483356742</v>
      </c>
      <c r="U228" s="1">
        <f>economy!BQ268</f>
        <v>0</v>
      </c>
      <c r="V228" s="2">
        <v>0.05</v>
      </c>
      <c r="W228" s="2">
        <v>0.05</v>
      </c>
      <c r="X228" s="2">
        <v>0.05</v>
      </c>
      <c r="Y228" s="2">
        <v>0.05</v>
      </c>
      <c r="Z228" s="2">
        <v>5.901210405357181E-4</v>
      </c>
      <c r="AA228" s="2">
        <v>5.771074195965533E-3</v>
      </c>
      <c r="AB228" s="2">
        <v>6.4445702871789953E-2</v>
      </c>
      <c r="AC228" s="2">
        <v>256.28175140263488</v>
      </c>
      <c r="AD228" s="2">
        <v>978.82564540683268</v>
      </c>
      <c r="AE228" s="2">
        <v>-1235.1073968094677</v>
      </c>
      <c r="AF228" s="2">
        <v>8.8220935524639614</v>
      </c>
      <c r="AG228" s="2">
        <v>5.8663861211088846E-6</v>
      </c>
      <c r="AH228" s="1">
        <v>5.4380212222121405E-5</v>
      </c>
      <c r="AI228" s="1">
        <v>2.2913216685399601E-4</v>
      </c>
      <c r="AJ228" s="1">
        <v>2.2744432307658133</v>
      </c>
      <c r="AK228" s="1">
        <v>9.1986660231879558</v>
      </c>
      <c r="AL228" s="12">
        <v>13.409105433271195</v>
      </c>
      <c r="AM228" s="2">
        <v>747.48169836947125</v>
      </c>
      <c r="AN228" s="2">
        <v>76.433721460654155</v>
      </c>
      <c r="AO228" s="2">
        <v>6.8445940996367725</v>
      </c>
      <c r="AP228" s="2">
        <v>0.1</v>
      </c>
      <c r="AQ228" s="2">
        <v>0.1</v>
      </c>
      <c r="AR228" s="2">
        <v>0.1</v>
      </c>
      <c r="AS228" s="2">
        <v>0.10000000000000002</v>
      </c>
      <c r="AT228" s="2">
        <v>1.1804136874098172E-3</v>
      </c>
      <c r="AU228" s="2">
        <v>1.1543797872428121E-2</v>
      </c>
      <c r="AV228" s="2">
        <v>0.12891043506535563</v>
      </c>
      <c r="AW228" s="2">
        <v>485.5740001884908</v>
      </c>
      <c r="AX228" s="2">
        <v>1854.1791878703373</v>
      </c>
      <c r="AY228" s="2">
        <v>-2339.7531880588281</v>
      </c>
      <c r="AZ228" s="2">
        <v>18.627135290273358</v>
      </c>
      <c r="BA228" s="2">
        <v>2.3468936100853906E-5</v>
      </c>
      <c r="BB228" s="2">
        <v>2.1755003051661482E-4</v>
      </c>
      <c r="BC228" s="2">
        <v>9.1641867443318563E-4</v>
      </c>
      <c r="BD228" s="2">
        <v>9.098873605369727</v>
      </c>
      <c r="BE228" s="2">
        <v>36.79170556578142</v>
      </c>
      <c r="BF228" s="2">
        <v>53.584273883803895</v>
      </c>
      <c r="BG228" s="2">
        <v>1578.017561889417</v>
      </c>
      <c r="BH228" s="2">
        <v>161.36054612289684</v>
      </c>
      <c r="BI228" s="2">
        <v>14.449672193589052</v>
      </c>
      <c r="BJ228" s="2">
        <v>0.99</v>
      </c>
      <c r="BK228" s="2">
        <v>2.5000000000000001E-2</v>
      </c>
      <c r="BL228" s="2">
        <v>0</v>
      </c>
      <c r="BM228" s="2">
        <v>5639.7762399766771</v>
      </c>
      <c r="BN228" s="2">
        <v>6.189458703573169E-7</v>
      </c>
      <c r="BO228" s="2">
        <v>5.9016461441846002E-4</v>
      </c>
      <c r="BP228" s="2">
        <v>6.7593553214933275E-3</v>
      </c>
      <c r="BQ228" s="2">
        <v>54.052849942642595</v>
      </c>
      <c r="BR228" s="2">
        <v>554.46546435491086</v>
      </c>
      <c r="BS228" s="2">
        <v>-608.51831429755362</v>
      </c>
      <c r="BT228" s="2">
        <v>0.8790362351237172</v>
      </c>
      <c r="BU228" s="2">
        <v>1.2255124402134971E-7</v>
      </c>
      <c r="BV228" s="2">
        <v>2.9159936448811306E-6</v>
      </c>
      <c r="BW228" s="2">
        <v>-4.5688884362200181E-6</v>
      </c>
      <c r="BX228" s="2">
        <v>4.7514428564251684E-2</v>
      </c>
      <c r="BY228" s="2">
        <v>0.49328719169368873</v>
      </c>
      <c r="BZ228" s="2">
        <v>-0.26745482400197629</v>
      </c>
      <c r="CA228" s="2">
        <v>1406012.8913536295</v>
      </c>
      <c r="CB228" s="2">
        <v>37.236908722065088</v>
      </c>
      <c r="CC228" s="2">
        <v>0</v>
      </c>
      <c r="CD228" s="2">
        <v>0.99</v>
      </c>
      <c r="CE228" s="2">
        <v>0.05</v>
      </c>
      <c r="CF228" s="2">
        <v>0</v>
      </c>
      <c r="CG228" s="2">
        <v>11221.428235599466</v>
      </c>
      <c r="CH228" s="2">
        <v>1.156347345196861E-6</v>
      </c>
      <c r="CI228" s="2">
        <v>1.0743052294285187E-3</v>
      </c>
      <c r="CJ228" s="2">
        <v>1.2628188792740922E-2</v>
      </c>
      <c r="CK228" s="2">
        <v>54.05281298041362</v>
      </c>
      <c r="CL228" s="2">
        <v>1082.8316588255489</v>
      </c>
      <c r="CM228" s="2">
        <v>-1136.8844718059622</v>
      </c>
      <c r="CN228" s="2">
        <v>1.642261897986643</v>
      </c>
      <c r="CO228" s="2">
        <v>2.2895664063506022E-7</v>
      </c>
      <c r="CP228" s="2">
        <v>1.0627639121687445E-5</v>
      </c>
      <c r="CQ228" s="2">
        <v>-1.5947115218510742E-5</v>
      </c>
      <c r="CR228" s="2">
        <v>8.8768927079040785E-2</v>
      </c>
      <c r="CS228" s="2">
        <v>1.7978169619218398</v>
      </c>
      <c r="CT228" s="2">
        <v>-0.9335310252298008</v>
      </c>
      <c r="CU228" s="2">
        <v>1406012.8954851255</v>
      </c>
      <c r="CV228" s="2">
        <v>76.433673270875317</v>
      </c>
      <c r="CW228" s="2">
        <v>0</v>
      </c>
    </row>
    <row r="229" spans="1:101" x14ac:dyDescent="0.3">
      <c r="A229" s="2">
        <f t="shared" si="3"/>
        <v>2223</v>
      </c>
      <c r="B229" s="17">
        <f>economy!AX269</f>
        <v>0.99</v>
      </c>
      <c r="C229" s="17">
        <f>economy!AY269</f>
        <v>0.05</v>
      </c>
      <c r="D229" s="17">
        <f>economy!AZ269</f>
        <v>0</v>
      </c>
      <c r="E229" s="17">
        <f>economy!BA269</f>
        <v>5617.8439297993191</v>
      </c>
      <c r="F229" s="17">
        <f>economy!BB269</f>
        <v>1.1266068204034588E-6</v>
      </c>
      <c r="G229" s="17">
        <f>economy!BC269</f>
        <v>1.0497159147081795E-3</v>
      </c>
      <c r="H229" s="17">
        <f>economy!BD269</f>
        <v>1.2486987926179258E-2</v>
      </c>
      <c r="I229" s="1">
        <f>economy!BE269</f>
        <v>53.423545958786924</v>
      </c>
      <c r="J229" s="1">
        <f>economy!BF269</f>
        <v>1074.7403728689642</v>
      </c>
      <c r="K229" s="1">
        <f>economy!BG269</f>
        <v>-1128.1639188277509</v>
      </c>
      <c r="L229" s="1">
        <f>economy!BH269</f>
        <v>1.6239127823139101</v>
      </c>
      <c r="M229" s="1">
        <f>economy!BI269</f>
        <v>2.2306802351559205E-7</v>
      </c>
      <c r="N229" s="1">
        <f>economy!BJ269</f>
        <v>1.0386968796922635E-5</v>
      </c>
      <c r="O229" s="1">
        <f>economy!BK269</f>
        <v>-1.5592486746854657E-5</v>
      </c>
      <c r="P229" s="1">
        <f>economy!BL269</f>
        <v>8.6755228522184355E-2</v>
      </c>
      <c r="Q229" s="1">
        <f>economy!BM269</f>
        <v>1.7639980348758302</v>
      </c>
      <c r="R229" s="1">
        <f>economy!BN269</f>
        <v>-0.91601990416486845</v>
      </c>
      <c r="S229" s="1">
        <f>economy!BO269</f>
        <v>1427005.0787683262</v>
      </c>
      <c r="T229" s="1">
        <f>economy!BP269</f>
        <v>77.350107755837769</v>
      </c>
      <c r="U229" s="1">
        <f>economy!BQ269</f>
        <v>0</v>
      </c>
      <c r="V229" s="2">
        <v>0.05</v>
      </c>
      <c r="W229" s="2">
        <v>0.05</v>
      </c>
      <c r="X229" s="2">
        <v>0.05</v>
      </c>
      <c r="Y229" s="2">
        <v>5.000000000000001E-2</v>
      </c>
      <c r="Z229" s="2">
        <v>5.800446334335421E-4</v>
      </c>
      <c r="AA229" s="2">
        <v>5.6890139095189538E-3</v>
      </c>
      <c r="AB229" s="2">
        <v>6.4290503270759816E-2</v>
      </c>
      <c r="AC229" s="2">
        <v>253.3498875602946</v>
      </c>
      <c r="AD229" s="2">
        <v>972.82574087240982</v>
      </c>
      <c r="AE229" s="2">
        <v>-1226.1756284327048</v>
      </c>
      <c r="AF229" s="2">
        <v>8.8009222560698923</v>
      </c>
      <c r="AG229" s="2">
        <v>5.7668011566579159E-6</v>
      </c>
      <c r="AH229" s="1">
        <v>5.3653651168919522E-5</v>
      </c>
      <c r="AI229" s="1">
        <v>2.295781516268404E-4</v>
      </c>
      <c r="AJ229" s="1">
        <v>2.2427977918140352</v>
      </c>
      <c r="AK229" s="1">
        <v>9.1113790257759124</v>
      </c>
      <c r="AL229" s="12">
        <v>13.483016767393327</v>
      </c>
      <c r="AM229" s="2">
        <v>758.64181381813</v>
      </c>
      <c r="AN229" s="2">
        <v>77.350155897351939</v>
      </c>
      <c r="AO229" s="2">
        <v>6.8446518601703588</v>
      </c>
      <c r="AP229" s="2">
        <v>0.1</v>
      </c>
      <c r="AQ229" s="2">
        <v>0.1</v>
      </c>
      <c r="AR229" s="2">
        <v>0.1</v>
      </c>
      <c r="AS229" s="2">
        <v>9.9999999999999992E-2</v>
      </c>
      <c r="AT229" s="2">
        <v>1.1602576678616649E-3</v>
      </c>
      <c r="AU229" s="2">
        <v>1.1379651500199978E-2</v>
      </c>
      <c r="AV229" s="2">
        <v>0.12859995422605361</v>
      </c>
      <c r="AW229" s="2">
        <v>480.01924384273855</v>
      </c>
      <c r="AX229" s="2">
        <v>1842.8195704560483</v>
      </c>
      <c r="AY229" s="2">
        <v>-2322.8388142987878</v>
      </c>
      <c r="AZ229" s="2">
        <v>18.582429273916421</v>
      </c>
      <c r="BA229" s="2">
        <v>2.3070533571650121E-5</v>
      </c>
      <c r="BB229" s="2">
        <v>2.1464338317739925E-4</v>
      </c>
      <c r="BC229" s="2">
        <v>9.1820426182676409E-4</v>
      </c>
      <c r="BD229" s="2">
        <v>8.97227814493354</v>
      </c>
      <c r="BE229" s="2">
        <v>36.442687587021851</v>
      </c>
      <c r="BF229" s="2">
        <v>53.879644234737867</v>
      </c>
      <c r="BG229" s="2">
        <v>1601.577803675586</v>
      </c>
      <c r="BH229" s="2">
        <v>163.29524039984764</v>
      </c>
      <c r="BI229" s="2">
        <v>14.449794625317008</v>
      </c>
      <c r="BJ229" s="2">
        <v>0.99</v>
      </c>
      <c r="BK229" s="2">
        <v>2.5000000000000001E-2</v>
      </c>
      <c r="BL229" s="2">
        <v>0</v>
      </c>
      <c r="BM229" s="2">
        <v>5646.674038127494</v>
      </c>
      <c r="BN229" s="2">
        <v>6.0295170036903935E-7</v>
      </c>
      <c r="BO229" s="2">
        <v>5.7658460346720155E-4</v>
      </c>
      <c r="BP229" s="2">
        <v>6.6829418636030905E-3</v>
      </c>
      <c r="BQ229" s="2">
        <v>53.423584166949041</v>
      </c>
      <c r="BR229" s="2">
        <v>550.35175779564815</v>
      </c>
      <c r="BS229" s="2">
        <v>-603.77534196259717</v>
      </c>
      <c r="BT229" s="2">
        <v>0.86910619469310513</v>
      </c>
      <c r="BU229" s="2">
        <v>1.1938440031799451E-7</v>
      </c>
      <c r="BV229" s="2">
        <v>2.849678036840465E-6</v>
      </c>
      <c r="BW229" s="2">
        <v>-4.4661711952298783E-6</v>
      </c>
      <c r="BX229" s="2">
        <v>4.6430782081359229E-2</v>
      </c>
      <c r="BY229" s="2">
        <v>0.4839601086880444</v>
      </c>
      <c r="BZ229" s="2">
        <v>-0.26237244495132073</v>
      </c>
      <c r="CA229" s="2">
        <v>1427005.0689293239</v>
      </c>
      <c r="CB229" s="2">
        <v>37.683376796174869</v>
      </c>
      <c r="CC229" s="2">
        <v>0</v>
      </c>
      <c r="CD229" s="2">
        <v>0.99</v>
      </c>
      <c r="CE229" s="2">
        <v>0.05</v>
      </c>
      <c r="CF229" s="2">
        <v>0</v>
      </c>
      <c r="CG229" s="2">
        <v>11235.686206020846</v>
      </c>
      <c r="CH229" s="2">
        <v>1.1266070873337495E-6</v>
      </c>
      <c r="CI229" s="2">
        <v>1.0497161619221322E-3</v>
      </c>
      <c r="CJ229" s="2">
        <v>1.2486990638096536E-2</v>
      </c>
      <c r="CK229" s="2">
        <v>53.423548533788626</v>
      </c>
      <c r="CL229" s="2">
        <v>1074.7404003886618</v>
      </c>
      <c r="CM229" s="2">
        <v>-1128.1639489224508</v>
      </c>
      <c r="CN229" s="2">
        <v>1.6239131606169213</v>
      </c>
      <c r="CO229" s="2">
        <v>2.2306807636772946E-7</v>
      </c>
      <c r="CP229" s="2">
        <v>1.038697121716127E-5</v>
      </c>
      <c r="CQ229" s="2">
        <v>-1.5592493519591055E-5</v>
      </c>
      <c r="CR229" s="2">
        <v>8.6755252914077388E-2</v>
      </c>
      <c r="CS229" s="2">
        <v>1.7639984954831758</v>
      </c>
      <c r="CT229" s="2">
        <v>-0.9160201419943621</v>
      </c>
      <c r="CU229" s="2">
        <v>1427005.0730956299</v>
      </c>
      <c r="CV229" s="2">
        <v>77.350107558760385</v>
      </c>
      <c r="CW229" s="2">
        <v>0</v>
      </c>
    </row>
    <row r="230" spans="1:101" x14ac:dyDescent="0.3">
      <c r="A230" s="2">
        <f t="shared" si="3"/>
        <v>2224</v>
      </c>
      <c r="B230" s="17">
        <f>economy!AX270</f>
        <v>0.99</v>
      </c>
      <c r="C230" s="17">
        <f>economy!AY270</f>
        <v>0.05</v>
      </c>
      <c r="D230" s="17">
        <f>economy!AZ270</f>
        <v>0</v>
      </c>
      <c r="E230" s="17">
        <f>economy!BA270</f>
        <v>5624.8949222150441</v>
      </c>
      <c r="F230" s="17">
        <f>economy!BB270</f>
        <v>1.0976168347035565E-6</v>
      </c>
      <c r="G230" s="17">
        <f>economy!BC270</f>
        <v>1.0256759034245988E-3</v>
      </c>
      <c r="H230" s="17">
        <f>economy!BD270</f>
        <v>1.2347203435517205E-2</v>
      </c>
      <c r="I230" s="1">
        <f>economy!BE270</f>
        <v>52.79995232461647</v>
      </c>
      <c r="J230" s="1">
        <f>economy!BF270</f>
        <v>1066.6552669806347</v>
      </c>
      <c r="K230" s="1">
        <f>economy!BG270</f>
        <v>-1119.4552193052511</v>
      </c>
      <c r="L230" s="1">
        <f>economy!BH270</f>
        <v>1.6057481570185161</v>
      </c>
      <c r="M230" s="1">
        <f>economy!BI270</f>
        <v>2.173280127950326E-7</v>
      </c>
      <c r="N230" s="1">
        <f>economy!BJ270</f>
        <v>1.0151557928359403E-5</v>
      </c>
      <c r="O230" s="1">
        <f>economy!BK270</f>
        <v>-1.5245343267804783E-5</v>
      </c>
      <c r="P230" s="1">
        <f>economy!BL270</f>
        <v>8.4783473135827001E-2</v>
      </c>
      <c r="Q230" s="1">
        <f>economy!BM270</f>
        <v>1.7307152180650289</v>
      </c>
      <c r="R230" s="1">
        <f>economy!BN270</f>
        <v>-0.89878157763208277</v>
      </c>
      <c r="S230" s="1">
        <f>economy!BO270</f>
        <v>1448311.1275144331</v>
      </c>
      <c r="T230" s="1">
        <f>economy!BP270</f>
        <v>78.277560760525404</v>
      </c>
      <c r="U230" s="1">
        <f>economy!BQ270</f>
        <v>0</v>
      </c>
      <c r="V230" s="2">
        <v>0.05</v>
      </c>
      <c r="W230" s="2">
        <v>0.05</v>
      </c>
      <c r="X230" s="2">
        <v>0.05</v>
      </c>
      <c r="Y230" s="2">
        <v>0.05</v>
      </c>
      <c r="Z230" s="2">
        <v>5.7014889830685298E-4</v>
      </c>
      <c r="AA230" s="2">
        <v>5.608204754576007E-3</v>
      </c>
      <c r="AB230" s="2">
        <v>6.4136643759211284E-2</v>
      </c>
      <c r="AC230" s="2">
        <v>250.44278746807356</v>
      </c>
      <c r="AD230" s="2">
        <v>966.79390063236303</v>
      </c>
      <c r="AE230" s="2">
        <v>-1217.236688100438</v>
      </c>
      <c r="AF230" s="2">
        <v>8.7799371863212787</v>
      </c>
      <c r="AG230" s="2">
        <v>5.6689820064444784E-6</v>
      </c>
      <c r="AH230" s="1">
        <v>5.2936851488835179E-5</v>
      </c>
      <c r="AI230" s="1">
        <v>2.3001553032251528E-4</v>
      </c>
      <c r="AJ230" s="1">
        <v>2.2115533931937263</v>
      </c>
      <c r="AK230" s="1">
        <v>9.0245769511327687</v>
      </c>
      <c r="AL230" s="12">
        <v>13.556296627610269</v>
      </c>
      <c r="AM230" s="2">
        <v>769.96879344980641</v>
      </c>
      <c r="AN230" s="2">
        <v>78.277609061592329</v>
      </c>
      <c r="AO230" s="2">
        <v>6.8447120645132831</v>
      </c>
      <c r="AP230" s="2">
        <v>0.1</v>
      </c>
      <c r="AQ230" s="2">
        <v>0.1</v>
      </c>
      <c r="AR230" s="2">
        <v>0.1</v>
      </c>
      <c r="AS230" s="2">
        <v>0.1</v>
      </c>
      <c r="AT230" s="2">
        <v>1.1404630250820673E-3</v>
      </c>
      <c r="AU230" s="2">
        <v>1.1218007525609143E-2</v>
      </c>
      <c r="AV230" s="2">
        <v>0.12829215093384713</v>
      </c>
      <c r="AW230" s="2">
        <v>474.51139864458793</v>
      </c>
      <c r="AX230" s="2">
        <v>1831.3993079323532</v>
      </c>
      <c r="AY230" s="2">
        <v>-2305.9107065769422</v>
      </c>
      <c r="AZ230" s="2">
        <v>18.53811601087396</v>
      </c>
      <c r="BA230" s="2">
        <v>2.2679194910483411E-5</v>
      </c>
      <c r="BB230" s="2">
        <v>2.1177578122772057E-4</v>
      </c>
      <c r="BC230" s="2">
        <v>9.1995541955364169E-4</v>
      </c>
      <c r="BD230" s="2">
        <v>8.8472867051075106</v>
      </c>
      <c r="BE230" s="2">
        <v>36.095604864291076</v>
      </c>
      <c r="BF230" s="2">
        <v>54.172492127797533</v>
      </c>
      <c r="BG230" s="2">
        <v>1625.4903142993142</v>
      </c>
      <c r="BH230" s="2">
        <v>165.25319642150384</v>
      </c>
      <c r="BI230" s="2">
        <v>14.449922209530186</v>
      </c>
      <c r="BJ230" s="2">
        <v>0.99</v>
      </c>
      <c r="BK230" s="2">
        <v>2.5000000000000001E-2</v>
      </c>
      <c r="BL230" s="2">
        <v>0</v>
      </c>
      <c r="BM230" s="2">
        <v>5653.4946203267718</v>
      </c>
      <c r="BN230" s="2">
        <v>5.8736315266236625E-7</v>
      </c>
      <c r="BO230" s="2">
        <v>5.6330966251025283E-4</v>
      </c>
      <c r="BP230" s="2">
        <v>6.60730552757659E-3</v>
      </c>
      <c r="BQ230" s="2">
        <v>52.799989007995549</v>
      </c>
      <c r="BR230" s="2">
        <v>546.24003531937672</v>
      </c>
      <c r="BS230" s="2">
        <v>-599.04002432737229</v>
      </c>
      <c r="BT230" s="2">
        <v>0.85927735790593374</v>
      </c>
      <c r="BU230" s="2">
        <v>1.1629786972760121E-7</v>
      </c>
      <c r="BV230" s="2">
        <v>2.7848165349635225E-6</v>
      </c>
      <c r="BW230" s="2">
        <v>-4.3656486334744163E-6</v>
      </c>
      <c r="BX230" s="2">
        <v>4.5369848511134153E-2</v>
      </c>
      <c r="BY230" s="2">
        <v>0.47478162519944783</v>
      </c>
      <c r="BZ230" s="2">
        <v>-0.2573707646919654</v>
      </c>
      <c r="CA230" s="2">
        <v>1448311.1180382015</v>
      </c>
      <c r="CB230" s="2">
        <v>38.135212969575775</v>
      </c>
      <c r="CC230" s="2">
        <v>0</v>
      </c>
      <c r="CD230" s="2">
        <v>0.99</v>
      </c>
      <c r="CE230" s="2">
        <v>0.05</v>
      </c>
      <c r="CF230" s="2">
        <v>0</v>
      </c>
      <c r="CG230" s="2">
        <v>11249.788321743912</v>
      </c>
      <c r="CH230" s="2">
        <v>1.097617073319629E-6</v>
      </c>
      <c r="CI230" s="2">
        <v>1.0256761250563655E-3</v>
      </c>
      <c r="CJ230" s="2">
        <v>1.2347205896090608E-2</v>
      </c>
      <c r="CK230" s="2">
        <v>52.799954659669815</v>
      </c>
      <c r="CL230" s="2">
        <v>1066.6552921354373</v>
      </c>
      <c r="CM230" s="2">
        <v>-1119.4552467951071</v>
      </c>
      <c r="CN230" s="2">
        <v>1.6057485002445908</v>
      </c>
      <c r="CO230" s="2">
        <v>2.1732806004096254E-7</v>
      </c>
      <c r="CP230" s="2">
        <v>1.0151560099212593E-5</v>
      </c>
      <c r="CQ230" s="2">
        <v>-1.5245349344045466E-5</v>
      </c>
      <c r="CR230" s="2">
        <v>8.4783495007678122E-2</v>
      </c>
      <c r="CS230" s="2">
        <v>1.7307156327746012</v>
      </c>
      <c r="CT230" s="2">
        <v>-0.89878179181609075</v>
      </c>
      <c r="CU230" s="2">
        <v>1448311.1222334483</v>
      </c>
      <c r="CV230" s="2">
        <v>78.277560577728551</v>
      </c>
      <c r="CW230" s="2">
        <v>0</v>
      </c>
    </row>
    <row r="231" spans="1:101" x14ac:dyDescent="0.3">
      <c r="A231" s="2">
        <f t="shared" si="3"/>
        <v>2225</v>
      </c>
      <c r="B231" s="17">
        <f>economy!AX271</f>
        <v>0.99</v>
      </c>
      <c r="C231" s="17">
        <f>economy!AY271</f>
        <v>0.05</v>
      </c>
      <c r="D231" s="17">
        <f>economy!AZ271</f>
        <v>0</v>
      </c>
      <c r="E231" s="17">
        <f>economy!BA271</f>
        <v>5631.8690022568799</v>
      </c>
      <c r="F231" s="17">
        <f>economy!BB271</f>
        <v>1.0693588270167674E-6</v>
      </c>
      <c r="G231" s="17">
        <f>economy!BC271</f>
        <v>1.0021732466770706E-3</v>
      </c>
      <c r="H231" s="17">
        <f>economy!BD271</f>
        <v>1.2208823421849384E-2</v>
      </c>
      <c r="I231" s="1">
        <f>economy!BE271</f>
        <v>52.182018211977528</v>
      </c>
      <c r="J231" s="1">
        <f>economy!BF271</f>
        <v>1058.5777707704228</v>
      </c>
      <c r="K231" s="1">
        <f>economy!BG271</f>
        <v>-1110.7597889824001</v>
      </c>
      <c r="L231" s="1">
        <f>economy!BH271</f>
        <v>1.5877664261290625</v>
      </c>
      <c r="M231" s="1">
        <f>economy!BI271</f>
        <v>2.1173293339648983E-7</v>
      </c>
      <c r="N231" s="1">
        <f>economy!BJ271</f>
        <v>9.9212973451351799E-6</v>
      </c>
      <c r="O231" s="1">
        <f>economy!BK271</f>
        <v>-1.490553693458982E-5</v>
      </c>
      <c r="P231" s="1">
        <f>economy!BL271</f>
        <v>8.2852901311870175E-2</v>
      </c>
      <c r="Q231" s="1">
        <f>economy!BM271</f>
        <v>1.6979630366502099</v>
      </c>
      <c r="R231" s="1">
        <f>economy!BN271</f>
        <v>-0.88181355022022889</v>
      </c>
      <c r="S231" s="1">
        <f>economy!BO271</f>
        <v>1469935.7429469507</v>
      </c>
      <c r="T231" s="1">
        <f>economy!BP271</f>
        <v>79.216165039011841</v>
      </c>
      <c r="U231" s="1">
        <f>economy!BQ271</f>
        <v>0</v>
      </c>
      <c r="V231" s="2">
        <v>0.05</v>
      </c>
      <c r="W231" s="2">
        <v>0.05</v>
      </c>
      <c r="X231" s="2">
        <v>0.05</v>
      </c>
      <c r="Y231" s="2">
        <v>5.000000000000001E-2</v>
      </c>
      <c r="Z231" s="2">
        <v>5.6043051041723745E-4</v>
      </c>
      <c r="AA231" s="2">
        <v>5.5286270856931231E-3</v>
      </c>
      <c r="AB231" s="2">
        <v>6.3984122707097343E-2</v>
      </c>
      <c r="AC231" s="2">
        <v>247.56046406470759</v>
      </c>
      <c r="AD231" s="2">
        <v>960.73213895868867</v>
      </c>
      <c r="AE231" s="2">
        <v>-1208.2926030233971</v>
      </c>
      <c r="AF231" s="2">
        <v>8.7591380711035907</v>
      </c>
      <c r="AG231" s="2">
        <v>5.5728968684717233E-6</v>
      </c>
      <c r="AH231" s="1">
        <v>5.2229699111665278E-5</v>
      </c>
      <c r="AI231" s="1">
        <v>2.3044443121128446E-4</v>
      </c>
      <c r="AJ231" s="1">
        <v>2.1807065084635622</v>
      </c>
      <c r="AK231" s="1">
        <v>8.9382682736788741</v>
      </c>
      <c r="AL231" s="12">
        <v>13.628945825741313</v>
      </c>
      <c r="AM231" s="2">
        <v>781.46513334743861</v>
      </c>
      <c r="AN231" s="2">
        <v>79.216213495121806</v>
      </c>
      <c r="AO231" s="2">
        <v>6.8447746882462113</v>
      </c>
      <c r="AP231" s="2">
        <v>0.1</v>
      </c>
      <c r="AQ231" s="2">
        <v>0.1</v>
      </c>
      <c r="AR231" s="2">
        <v>0.1</v>
      </c>
      <c r="AS231" s="2">
        <v>9.9999999999999992E-2</v>
      </c>
      <c r="AT231" s="2">
        <v>1.1210231106048719E-3</v>
      </c>
      <c r="AU231" s="2">
        <v>1.1058826670245943E-2</v>
      </c>
      <c r="AV231" s="2">
        <v>0.12798702203328297</v>
      </c>
      <c r="AW231" s="2">
        <v>469.05048935020989</v>
      </c>
      <c r="AX231" s="2">
        <v>1819.9222173951091</v>
      </c>
      <c r="AY231" s="2">
        <v>-2288.9727067453168</v>
      </c>
      <c r="AZ231" s="2">
        <v>18.494194941848441</v>
      </c>
      <c r="BA231" s="2">
        <v>2.2294792930646416E-5</v>
      </c>
      <c r="BB231" s="2">
        <v>2.0894676867266456E-4</v>
      </c>
      <c r="BC231" s="2">
        <v>9.2167265977085319E-4</v>
      </c>
      <c r="BD231" s="2">
        <v>8.7238851982313186</v>
      </c>
      <c r="BE231" s="2">
        <v>35.750491412640635</v>
      </c>
      <c r="BF231" s="2">
        <v>54.462820760485847</v>
      </c>
      <c r="BG231" s="2">
        <v>1649.7603632693629</v>
      </c>
      <c r="BH231" s="2">
        <v>167.23469399884488</v>
      </c>
      <c r="BI231" s="2">
        <v>14.450054894658798</v>
      </c>
      <c r="BJ231" s="2">
        <v>0.99</v>
      </c>
      <c r="BK231" s="2">
        <v>2.5000000000000001E-2</v>
      </c>
      <c r="BL231" s="2">
        <v>0</v>
      </c>
      <c r="BM231" s="2">
        <v>5660.2390197487211</v>
      </c>
      <c r="BN231" s="2">
        <v>5.7217029411851921E-7</v>
      </c>
      <c r="BO231" s="2">
        <v>5.503332590561464E-4</v>
      </c>
      <c r="BP231" s="2">
        <v>6.5324412216114618E-3</v>
      </c>
      <c r="BQ231" s="2">
        <v>52.182053435960981</v>
      </c>
      <c r="BR231" s="2">
        <v>542.13107904639674</v>
      </c>
      <c r="BS231" s="2">
        <v>-594.31313248235756</v>
      </c>
      <c r="BT231" s="2">
        <v>0.84954905166704753</v>
      </c>
      <c r="BU231" s="2">
        <v>1.1328968549758224E-7</v>
      </c>
      <c r="BV231" s="2">
        <v>2.7213796256783967E-6</v>
      </c>
      <c r="BW231" s="2">
        <v>-4.267278831380863E-6</v>
      </c>
      <c r="BX231" s="2">
        <v>4.4331226821175206E-2</v>
      </c>
      <c r="BY231" s="2">
        <v>0.46575035435278483</v>
      </c>
      <c r="BZ231" s="2">
        <v>-0.25244907904682956</v>
      </c>
      <c r="CA231" s="2">
        <v>1469935.7338117268</v>
      </c>
      <c r="CB231" s="2">
        <v>38.592481813841026</v>
      </c>
      <c r="CC231" s="2">
        <v>0</v>
      </c>
      <c r="CD231" s="2">
        <v>0.99</v>
      </c>
      <c r="CE231" s="2">
        <v>0.05</v>
      </c>
      <c r="CF231" s="2">
        <v>0</v>
      </c>
      <c r="CG231" s="2">
        <v>11263.736602373421</v>
      </c>
      <c r="CH231" s="2">
        <v>1.0693590403236366E-6</v>
      </c>
      <c r="CI231" s="2">
        <v>1.0021734453754553E-3</v>
      </c>
      <c r="CJ231" s="2">
        <v>1.2208825654388165E-2</v>
      </c>
      <c r="CK231" s="2">
        <v>52.182020329432788</v>
      </c>
      <c r="CL231" s="2">
        <v>1058.5777937604664</v>
      </c>
      <c r="CM231" s="2">
        <v>-1110.759814089899</v>
      </c>
      <c r="CN231" s="2">
        <v>1.587766737533022</v>
      </c>
      <c r="CO231" s="2">
        <v>2.1173297563120437E-7</v>
      </c>
      <c r="CP231" s="2">
        <v>9.9212992922929842E-6</v>
      </c>
      <c r="CQ231" s="2">
        <v>-1.490554238592466E-5</v>
      </c>
      <c r="CR231" s="2">
        <v>8.285292092360183E-2</v>
      </c>
      <c r="CS231" s="2">
        <v>1.6979634100205214</v>
      </c>
      <c r="CT231" s="2">
        <v>-0.88181374310015248</v>
      </c>
      <c r="CU231" s="2">
        <v>1469935.7380304812</v>
      </c>
      <c r="CV231" s="2">
        <v>79.216164869454289</v>
      </c>
      <c r="CW231" s="2">
        <v>0</v>
      </c>
    </row>
    <row r="232" spans="1:101" x14ac:dyDescent="0.3">
      <c r="A232" s="2">
        <f t="shared" si="3"/>
        <v>2226</v>
      </c>
      <c r="B232" s="17">
        <f>economy!AX272</f>
        <v>0.99</v>
      </c>
      <c r="C232" s="17">
        <f>economy!AY272</f>
        <v>0.05</v>
      </c>
      <c r="D232" s="17">
        <f>economy!AZ272</f>
        <v>0</v>
      </c>
      <c r="E232" s="17">
        <f>economy!BA272</f>
        <v>5638.7671665650387</v>
      </c>
      <c r="F232" s="17">
        <f>economy!BB272</f>
        <v>1.0418149491743139E-6</v>
      </c>
      <c r="G232" s="17">
        <f>economy!BC272</f>
        <v>9.7919649433912182E-4</v>
      </c>
      <c r="H232" s="17">
        <f>economy!BD272</f>
        <v>1.2071838850494178E-2</v>
      </c>
      <c r="I232" s="1">
        <f>economy!BE272</f>
        <v>51.56973146104847</v>
      </c>
      <c r="J232" s="1">
        <f>economy!BF272</f>
        <v>1050.5093063605875</v>
      </c>
      <c r="K232" s="1">
        <f>economy!BG272</f>
        <v>-1102.0790378216359</v>
      </c>
      <c r="L232" s="1">
        <f>economy!BH272</f>
        <v>1.5699663950808056</v>
      </c>
      <c r="M232" s="1">
        <f>economy!BI272</f>
        <v>2.0627925139867535E-7</v>
      </c>
      <c r="N232" s="1">
        <f>economy!BJ272</f>
        <v>9.6960823659386189E-6</v>
      </c>
      <c r="O232" s="1">
        <f>economy!BK272</f>
        <v>-1.457292932323006E-5</v>
      </c>
      <c r="P232" s="1">
        <f>economy!BL272</f>
        <v>8.0962787997332544E-2</v>
      </c>
      <c r="Q232" s="1">
        <f>economy!BM272</f>
        <v>1.6657364359847198</v>
      </c>
      <c r="R232" s="1">
        <f>economy!BN272</f>
        <v>-0.86511352705147826</v>
      </c>
      <c r="S232" s="1">
        <f>economy!BO272</f>
        <v>1491883.6904402506</v>
      </c>
      <c r="T232" s="1">
        <f>economy!BP272</f>
        <v>80.166054727371446</v>
      </c>
      <c r="U232" s="1">
        <f>economy!BQ272</f>
        <v>0</v>
      </c>
      <c r="V232" s="2">
        <v>0.05</v>
      </c>
      <c r="W232" s="2">
        <v>0.05</v>
      </c>
      <c r="X232" s="2">
        <v>0.05</v>
      </c>
      <c r="Y232" s="2">
        <v>0.05</v>
      </c>
      <c r="Z232" s="2">
        <v>5.5088620363515138E-4</v>
      </c>
      <c r="AA232" s="2">
        <v>5.450261535946653E-3</v>
      </c>
      <c r="AB232" s="2">
        <v>6.3832938122555097E-2</v>
      </c>
      <c r="AC232" s="2">
        <v>244.70292320933555</v>
      </c>
      <c r="AD232" s="2">
        <v>954.64242968526935</v>
      </c>
      <c r="AE232" s="2">
        <v>-1199.3453528946054</v>
      </c>
      <c r="AF232" s="2">
        <v>8.7385245897781996</v>
      </c>
      <c r="AG232" s="2">
        <v>5.4785144754159603E-6</v>
      </c>
      <c r="AH232" s="1">
        <v>5.1532080278444585E-5</v>
      </c>
      <c r="AI232" s="1">
        <v>2.3086498228975629E-4</v>
      </c>
      <c r="AJ232" s="1">
        <v>2.1502535783852008</v>
      </c>
      <c r="AK232" s="1">
        <v>8.8524610183517609</v>
      </c>
      <c r="AL232" s="12">
        <v>13.700965370217796</v>
      </c>
      <c r="AM232" s="2">
        <v>793.13336693812653</v>
      </c>
      <c r="AN232" s="2">
        <v>80.166103334162415</v>
      </c>
      <c r="AO232" s="2">
        <v>6.8448397072063347</v>
      </c>
      <c r="AP232" s="2">
        <v>0.1</v>
      </c>
      <c r="AQ232" s="2">
        <v>0.1</v>
      </c>
      <c r="AR232" s="2">
        <v>0.1</v>
      </c>
      <c r="AS232" s="2">
        <v>0.1</v>
      </c>
      <c r="AT232" s="2">
        <v>1.1019313930965226E-3</v>
      </c>
      <c r="AU232" s="2">
        <v>1.0902070212021222E-2</v>
      </c>
      <c r="AV232" s="2">
        <v>0.12768456364339772</v>
      </c>
      <c r="AW232" s="2">
        <v>463.6365272969166</v>
      </c>
      <c r="AX232" s="2">
        <v>1808.3920393987592</v>
      </c>
      <c r="AY232" s="2">
        <v>-2272.0285666956756</v>
      </c>
      <c r="AZ232" s="2">
        <v>18.450665404837931</v>
      </c>
      <c r="BA232" s="2">
        <v>2.1917202582421291E-5</v>
      </c>
      <c r="BB232" s="2">
        <v>2.0615589074964038E-4</v>
      </c>
      <c r="BC232" s="2">
        <v>9.2335649358746621E-4</v>
      </c>
      <c r="BD232" s="2">
        <v>8.6020594046900829</v>
      </c>
      <c r="BE232" s="2">
        <v>35.407379447509925</v>
      </c>
      <c r="BF232" s="2">
        <v>54.750634117016268</v>
      </c>
      <c r="BG232" s="2">
        <v>1674.3932989321563</v>
      </c>
      <c r="BH232" s="2">
        <v>169.24001630895035</v>
      </c>
      <c r="BI232" s="2">
        <v>14.450192629680474</v>
      </c>
      <c r="BJ232" s="2">
        <v>0.99</v>
      </c>
      <c r="BK232" s="2">
        <v>2.5000000000000001E-2</v>
      </c>
      <c r="BL232" s="2">
        <v>0</v>
      </c>
      <c r="BM232" s="2">
        <v>5666.9082561736577</v>
      </c>
      <c r="BN232" s="2">
        <v>5.5736341855038498E-7</v>
      </c>
      <c r="BO232" s="2">
        <v>5.376489865406744E-4</v>
      </c>
      <c r="BP232" s="2">
        <v>6.458343789141484E-3</v>
      </c>
      <c r="BQ232" s="2">
        <v>51.569765287753981</v>
      </c>
      <c r="BR232" s="2">
        <v>538.02565100343293</v>
      </c>
      <c r="BS232" s="2">
        <v>-589.59541629118701</v>
      </c>
      <c r="BT232" s="2">
        <v>0.83992059481865233</v>
      </c>
      <c r="BU232" s="2">
        <v>1.1035792580757819E-7</v>
      </c>
      <c r="BV232" s="2">
        <v>2.6593382894305511E-6</v>
      </c>
      <c r="BW232" s="2">
        <v>-4.1710204498742366E-6</v>
      </c>
      <c r="BX232" s="2">
        <v>4.3314520128045486E-2</v>
      </c>
      <c r="BY232" s="2">
        <v>0.45686488358056893</v>
      </c>
      <c r="BZ232" s="2">
        <v>-0.2476066663768223</v>
      </c>
      <c r="CA232" s="2">
        <v>1491883.6816257567</v>
      </c>
      <c r="CB232" s="2">
        <v>39.055248677340821</v>
      </c>
      <c r="CC232" s="2">
        <v>0</v>
      </c>
      <c r="CD232" s="2">
        <v>0.99</v>
      </c>
      <c r="CE232" s="2">
        <v>0.05</v>
      </c>
      <c r="CF232" s="2">
        <v>0</v>
      </c>
      <c r="CG232" s="2">
        <v>11277.533042006151</v>
      </c>
      <c r="CH232" s="2">
        <v>1.0418151398579339E-6</v>
      </c>
      <c r="CI232" s="2">
        <v>9.7919667247854778E-4</v>
      </c>
      <c r="CJ232" s="2">
        <v>1.2071840876144997E-2</v>
      </c>
      <c r="CK232" s="2">
        <v>51.569733381174949</v>
      </c>
      <c r="CL232" s="2">
        <v>1050.5093273694199</v>
      </c>
      <c r="CM232" s="2">
        <v>-1102.0790607505949</v>
      </c>
      <c r="CN232" s="2">
        <v>1.5699666776152856</v>
      </c>
      <c r="CO232" s="2">
        <v>2.0627928915399242E-7</v>
      </c>
      <c r="CP232" s="2">
        <v>9.6960841124461731E-6</v>
      </c>
      <c r="CQ232" s="2">
        <v>-1.4572934213896524E-5</v>
      </c>
      <c r="CR232" s="2">
        <v>8.0962805582111455E-2</v>
      </c>
      <c r="CS232" s="2">
        <v>1.6657367721233036</v>
      </c>
      <c r="CT232" s="2">
        <v>-0.8651137007379931</v>
      </c>
      <c r="CU232" s="2">
        <v>1491883.685863001</v>
      </c>
      <c r="CV232" s="2">
        <v>80.166054570088463</v>
      </c>
      <c r="CW232" s="2">
        <v>0</v>
      </c>
    </row>
    <row r="233" spans="1:101" x14ac:dyDescent="0.3">
      <c r="A233" s="2">
        <f t="shared" si="3"/>
        <v>2227</v>
      </c>
      <c r="B233" s="17">
        <f>economy!AX273</f>
        <v>0.99</v>
      </c>
      <c r="C233" s="17">
        <f>economy!AY273</f>
        <v>0.05</v>
      </c>
      <c r="D233" s="17">
        <f>economy!AZ273</f>
        <v>0</v>
      </c>
      <c r="E233" s="17">
        <f>economy!BA273</f>
        <v>5645.5903991158048</v>
      </c>
      <c r="F233" s="17">
        <f>economy!BB273</f>
        <v>1.0149677593095764E-6</v>
      </c>
      <c r="G233" s="17">
        <f>economy!BC273</f>
        <v>9.5673441615239975E-4</v>
      </c>
      <c r="H233" s="17">
        <f>economy!BD273</f>
        <v>1.1936240569894454E-2</v>
      </c>
      <c r="I233" s="1">
        <f>economy!BE273</f>
        <v>50.963078812933524</v>
      </c>
      <c r="J233" s="1">
        <f>economy!BF273</f>
        <v>1042.4512587650172</v>
      </c>
      <c r="K233" s="1">
        <f>economy!BG273</f>
        <v>-1093.4143375779508</v>
      </c>
      <c r="L233" s="1">
        <f>economy!BH273</f>
        <v>1.5523468547541264</v>
      </c>
      <c r="M233" s="1">
        <f>economy!BI273</f>
        <v>2.0096351332734089E-7</v>
      </c>
      <c r="N233" s="1">
        <f>economy!BJ273</f>
        <v>9.4758100872189528E-6</v>
      </c>
      <c r="O233" s="1">
        <f>economy!BK273</f>
        <v>-1.4247383894239427E-5</v>
      </c>
      <c r="P233" s="1">
        <f>economy!BL273</f>
        <v>7.911241565767857E-2</v>
      </c>
      <c r="Q233" s="1">
        <f>economy!BM273</f>
        <v>1.6340302770635116</v>
      </c>
      <c r="R233" s="1">
        <f>economy!BN273</f>
        <v>-0.84867915394109927</v>
      </c>
      <c r="S233" s="1">
        <f>economy!BO273</f>
        <v>1514159.8066642007</v>
      </c>
      <c r="T233" s="1">
        <f>economy!BP273</f>
        <v>81.127365575341173</v>
      </c>
      <c r="U233" s="1">
        <f>economy!BQ273</f>
        <v>0</v>
      </c>
      <c r="V233" s="2">
        <v>0.05</v>
      </c>
      <c r="W233" s="2">
        <v>0.05</v>
      </c>
      <c r="X233" s="2">
        <v>0.05</v>
      </c>
      <c r="Y233" s="2">
        <v>0.05</v>
      </c>
      <c r="Z233" s="2">
        <v>5.4151276963950736E-4</v>
      </c>
      <c r="AA233" s="2">
        <v>5.3730890150763709E-3</v>
      </c>
      <c r="AB233" s="2">
        <v>6.3683087665386953E-2</v>
      </c>
      <c r="AC233" s="2">
        <v>241.87016388052763</v>
      </c>
      <c r="AD233" s="2">
        <v>948.52670646784122</v>
      </c>
      <c r="AE233" s="2">
        <v>-1190.3968703483677</v>
      </c>
      <c r="AF233" s="2">
        <v>8.7180963750101217</v>
      </c>
      <c r="AG233" s="2">
        <v>5.3858040884268078E-6</v>
      </c>
      <c r="AH233" s="1">
        <v>5.0843881594370267E-5</v>
      </c>
      <c r="AI233" s="1">
        <v>2.3127731119413359E-4</v>
      </c>
      <c r="AJ233" s="1">
        <v>2.1201910141830478</v>
      </c>
      <c r="AK233" s="1">
        <v>8.7671627727746859</v>
      </c>
      <c r="AL233" s="12">
        <v>13.772356458363793</v>
      </c>
      <c r="AM233" s="2">
        <v>804.97606555186906</v>
      </c>
      <c r="AN233" s="2">
        <v>81.127414328591826</v>
      </c>
      <c r="AO233" s="2">
        <v>6.8449070974840502</v>
      </c>
      <c r="AP233" s="2">
        <v>0.1</v>
      </c>
      <c r="AQ233" s="2">
        <v>0.1</v>
      </c>
      <c r="AR233" s="2">
        <v>0.1</v>
      </c>
      <c r="AS233" s="2">
        <v>0.10000000000000002</v>
      </c>
      <c r="AT233" s="2">
        <v>1.0831814567586911E-3</v>
      </c>
      <c r="AU233" s="2">
        <v>1.0747699981476157E-2</v>
      </c>
      <c r="AV233" s="2">
        <v>0.12738477118465621</v>
      </c>
      <c r="AW233" s="2">
        <v>458.26951078031146</v>
      </c>
      <c r="AX233" s="2">
        <v>1796.8124384444041</v>
      </c>
      <c r="AY233" s="2">
        <v>-2255.0819492247188</v>
      </c>
      <c r="AZ233" s="2">
        <v>18.407526638991154</v>
      </c>
      <c r="BA233" s="2">
        <v>2.154630092834723E-5</v>
      </c>
      <c r="BB233" s="2">
        <v>2.034026941403409E-4</v>
      </c>
      <c r="BC233" s="2">
        <v>9.2500743071640269E-4</v>
      </c>
      <c r="BD233" s="2">
        <v>8.481794985971673</v>
      </c>
      <c r="BE233" s="2">
        <v>35.066299433344795</v>
      </c>
      <c r="BF233" s="2">
        <v>55.035936937480521</v>
      </c>
      <c r="BG233" s="2">
        <v>1699.3945496513379</v>
      </c>
      <c r="BH233" s="2">
        <v>171.26944993549171</v>
      </c>
      <c r="BI233" s="2">
        <v>14.450335364113279</v>
      </c>
      <c r="BJ233" s="2">
        <v>0.99</v>
      </c>
      <c r="BK233" s="2">
        <v>2.5000000000000001E-2</v>
      </c>
      <c r="BL233" s="2">
        <v>0</v>
      </c>
      <c r="BM233" s="2">
        <v>5673.503336053257</v>
      </c>
      <c r="BN233" s="2">
        <v>5.4293304227697218E-7</v>
      </c>
      <c r="BO233" s="2">
        <v>5.2525056251708272E-4</v>
      </c>
      <c r="BP233" s="2">
        <v>6.3850080131345735E-3</v>
      </c>
      <c r="BQ233" s="2">
        <v>50.963111301412965</v>
      </c>
      <c r="BR233" s="2">
        <v>533.924493384225</v>
      </c>
      <c r="BS233" s="2">
        <v>-584.88760468563783</v>
      </c>
      <c r="BT233" s="2">
        <v>0.83039129869081252</v>
      </c>
      <c r="BU233" s="2">
        <v>1.0750071289321167E-7</v>
      </c>
      <c r="BV233" s="2">
        <v>2.5986639972429633E-6</v>
      </c>
      <c r="BW233" s="2">
        <v>-4.0768327327792714E-6</v>
      </c>
      <c r="BX233" s="2">
        <v>4.231933578323404E-2</v>
      </c>
      <c r="BY233" s="2">
        <v>0.44812377661323316</v>
      </c>
      <c r="BZ233" s="2">
        <v>-0.24284278882153268</v>
      </c>
      <c r="CA233" s="2">
        <v>1514159.7981515448</v>
      </c>
      <c r="CB233" s="2">
        <v>39.523579694586516</v>
      </c>
      <c r="CC233" s="2">
        <v>0</v>
      </c>
      <c r="CD233" s="2">
        <v>0.99</v>
      </c>
      <c r="CE233" s="2">
        <v>0.05</v>
      </c>
      <c r="CF233" s="2">
        <v>0</v>
      </c>
      <c r="CG233" s="2">
        <v>11291.179609346775</v>
      </c>
      <c r="CH233" s="2">
        <v>1.0149679297707208E-6</v>
      </c>
      <c r="CI233" s="2">
        <v>9.5673457586133051E-4</v>
      </c>
      <c r="CJ233" s="2">
        <v>1.1936242407842045E-2</v>
      </c>
      <c r="CK233" s="2">
        <v>50.963080554113318</v>
      </c>
      <c r="CL233" s="2">
        <v>1042.4512779609354</v>
      </c>
      <c r="CM233" s="2">
        <v>-1093.4143585150489</v>
      </c>
      <c r="CN233" s="2">
        <v>1.5523471110976261</v>
      </c>
      <c r="CO233" s="2">
        <v>2.0096354707861286E-7</v>
      </c>
      <c r="CP233" s="2">
        <v>9.47581165374845E-6</v>
      </c>
      <c r="CQ233" s="2">
        <v>-1.4247388281876685E-5</v>
      </c>
      <c r="CR233" s="2">
        <v>7.9112431424662871E-2</v>
      </c>
      <c r="CS233" s="2">
        <v>1.6340305796713177</v>
      </c>
      <c r="CT233" s="2">
        <v>-0.84867931033675004</v>
      </c>
      <c r="CU233" s="2">
        <v>1514159.8024026386</v>
      </c>
      <c r="CV233" s="2">
        <v>81.127365429438825</v>
      </c>
      <c r="CW233" s="2">
        <v>0</v>
      </c>
    </row>
    <row r="234" spans="1:101" x14ac:dyDescent="0.3">
      <c r="A234" s="2">
        <f t="shared" si="3"/>
        <v>2228</v>
      </c>
      <c r="B234" s="17">
        <f>economy!AX274</f>
        <v>0.99</v>
      </c>
      <c r="C234" s="17">
        <f>economy!AY274</f>
        <v>0.05</v>
      </c>
      <c r="D234" s="17">
        <f>economy!AZ274</f>
        <v>0</v>
      </c>
      <c r="E234" s="17">
        <f>economy!BA274</f>
        <v>5652.3396712811827</v>
      </c>
      <c r="F234" s="17">
        <f>economy!BB274</f>
        <v>9.8880021394308076E-7</v>
      </c>
      <c r="G234" s="17">
        <f>economy!BC274</f>
        <v>9.3477599856432313E-4</v>
      </c>
      <c r="H234" s="17">
        <f>economy!BD274</f>
        <v>1.1802019319226479E-2</v>
      </c>
      <c r="I234" s="1">
        <f>economy!BE274</f>
        <v>50.362045943521316</v>
      </c>
      <c r="J234" s="1">
        <f>economy!BF274</f>
        <v>1034.4049763770345</v>
      </c>
      <c r="K234" s="1">
        <f>economy!BG274</f>
        <v>-1084.7670223205555</v>
      </c>
      <c r="L234" s="1">
        <f>economy!BH274</f>
        <v>1.5349065824491162</v>
      </c>
      <c r="M234" s="1">
        <f>economy!BI274</f>
        <v>1.9578234458814366E-7</v>
      </c>
      <c r="N234" s="1">
        <f>economy!BJ274</f>
        <v>9.260379368894039E-6</v>
      </c>
      <c r="O234" s="1">
        <f>economy!BK274</f>
        <v>-1.3928766001139508E-5</v>
      </c>
      <c r="P234" s="1">
        <f>economy!BL274</f>
        <v>7.7301074428031386E-2</v>
      </c>
      <c r="Q234" s="1">
        <f>economy!BM274</f>
        <v>1.6028393433001358</v>
      </c>
      <c r="R234" s="1">
        <f>economy!BN274</f>
        <v>-0.83250802149177405</v>
      </c>
      <c r="S234" s="1">
        <f>economy!BO274</f>
        <v>1536769.0006508201</v>
      </c>
      <c r="T234" s="1">
        <f>economy!BP274</f>
        <v>82.10023496573001</v>
      </c>
      <c r="U234" s="1">
        <f>economy!BQ274</f>
        <v>0</v>
      </c>
      <c r="V234" s="2">
        <v>0.05</v>
      </c>
      <c r="W234" s="2">
        <v>0.05</v>
      </c>
      <c r="X234" s="2">
        <v>0.05</v>
      </c>
      <c r="Y234" s="2">
        <v>0.05</v>
      </c>
      <c r="Z234" s="2">
        <v>5.3230705711537914E-4</v>
      </c>
      <c r="AA234" s="2">
        <v>5.2970907075300371E-3</v>
      </c>
      <c r="AB234" s="2">
        <v>6.3534568660213439E-2</v>
      </c>
      <c r="AC234" s="2">
        <v>239.06217837231023</v>
      </c>
      <c r="AD234" s="2">
        <v>942.38686306225645</v>
      </c>
      <c r="AE234" s="2">
        <v>-1181.4490414345676</v>
      </c>
      <c r="AF234" s="2">
        <v>8.6978530145511037</v>
      </c>
      <c r="AG234" s="2">
        <v>5.2947354908483087E-6</v>
      </c>
      <c r="AH234" s="1">
        <v>5.0164990078920266E-5</v>
      </c>
      <c r="AI234" s="1">
        <v>2.3168154511819689E-4</v>
      </c>
      <c r="AJ234" s="1">
        <v>2.090515200679175</v>
      </c>
      <c r="AK234" s="1">
        <v>8.6823806992531374</v>
      </c>
      <c r="AL234" s="12">
        <v>13.843120468843336</v>
      </c>
      <c r="AM234" s="2">
        <v>816.99583898864387</v>
      </c>
      <c r="AN234" s="2">
        <v>82.100283861353759</v>
      </c>
      <c r="AO234" s="2">
        <v>6.8449768354198861</v>
      </c>
      <c r="AP234" s="2">
        <v>0.1</v>
      </c>
      <c r="AQ234" s="2">
        <v>0.1</v>
      </c>
      <c r="AR234" s="2">
        <v>0.1</v>
      </c>
      <c r="AS234" s="2">
        <v>9.9999999999999992E-2</v>
      </c>
      <c r="AT234" s="2">
        <v>1.0647669997270208E-3</v>
      </c>
      <c r="AU234" s="2">
        <v>1.0595678357893483E-2</v>
      </c>
      <c r="AV234" s="2">
        <v>0.1270876394052366</v>
      </c>
      <c r="AW234" s="2">
        <v>452.94942542574995</v>
      </c>
      <c r="AX234" s="2">
        <v>1785.1870035026934</v>
      </c>
      <c r="AY234" s="2">
        <v>-2238.1364289284452</v>
      </c>
      <c r="AZ234" s="2">
        <v>18.364777788368066</v>
      </c>
      <c r="BA234" s="2">
        <v>2.1181967118169652E-5</v>
      </c>
      <c r="BB234" s="2">
        <v>2.0068672717147646E-4</v>
      </c>
      <c r="BC234" s="2">
        <v>9.2662597914518782E-4</v>
      </c>
      <c r="BD234" s="2">
        <v>8.3630774972244595</v>
      </c>
      <c r="BE234" s="2">
        <v>34.72728013153246</v>
      </c>
      <c r="BF234" s="2">
        <v>55.31873468767845</v>
      </c>
      <c r="BG234" s="2">
        <v>1724.7696250049382</v>
      </c>
      <c r="BH234" s="2">
        <v>173.32328490970872</v>
      </c>
      <c r="BI234" s="2">
        <v>14.45048304800865</v>
      </c>
      <c r="BJ234" s="2">
        <v>0.99</v>
      </c>
      <c r="BK234" s="2">
        <v>2.5000000000000001E-2</v>
      </c>
      <c r="BL234" s="2">
        <v>0</v>
      </c>
      <c r="BM234" s="2">
        <v>5680.0252525801088</v>
      </c>
      <c r="BN234" s="2">
        <v>5.2886989974785005E-7</v>
      </c>
      <c r="BO234" s="2">
        <v>5.1313182684324166E-4</v>
      </c>
      <c r="BP234" s="2">
        <v>6.3124286202546585E-3</v>
      </c>
      <c r="BQ234" s="2">
        <v>50.362077149949315</v>
      </c>
      <c r="BR234" s="2">
        <v>529.82832881321019</v>
      </c>
      <c r="BS234" s="2">
        <v>-580.19040596315949</v>
      </c>
      <c r="BT234" s="2">
        <v>0.82096046763438257</v>
      </c>
      <c r="BU234" s="2">
        <v>1.0471621217973723E-7</v>
      </c>
      <c r="BV234" s="2">
        <v>2.53932870704426E-6</v>
      </c>
      <c r="BW234" s="2">
        <v>-3.9846755085810153E-6</v>
      </c>
      <c r="BX234" s="2">
        <v>4.1345285451638424E-2</v>
      </c>
      <c r="BY234" s="2">
        <v>0.43952557540182585</v>
      </c>
      <c r="BZ234" s="2">
        <v>-0.23815669349824892</v>
      </c>
      <c r="CA234" s="2">
        <v>1536768.9924223991</v>
      </c>
      <c r="CB234" s="2">
        <v>39.997541795686587</v>
      </c>
      <c r="CC234" s="2">
        <v>0</v>
      </c>
      <c r="CD234" s="2">
        <v>0.99</v>
      </c>
      <c r="CE234" s="2">
        <v>0.05</v>
      </c>
      <c r="CF234" s="2">
        <v>0</v>
      </c>
      <c r="CG234" s="2">
        <v>11304.678247832118</v>
      </c>
      <c r="CH234" s="2">
        <v>9.8880036632763469E-7</v>
      </c>
      <c r="CI234" s="2">
        <v>9.3477614175075979E-4</v>
      </c>
      <c r="CJ234" s="2">
        <v>1.1802020986875737E-2</v>
      </c>
      <c r="CK234" s="2">
        <v>50.36204752242481</v>
      </c>
      <c r="CL234" s="2">
        <v>1034.4049939143147</v>
      </c>
      <c r="CM234" s="2">
        <v>-1084.7670414367394</v>
      </c>
      <c r="CN234" s="2">
        <v>1.5349068150314775</v>
      </c>
      <c r="CO234" s="2">
        <v>1.9578237476025517E-7</v>
      </c>
      <c r="CP234" s="2">
        <v>9.2603807739889549E-6</v>
      </c>
      <c r="CQ234" s="2">
        <v>-1.3928769937465539E-5</v>
      </c>
      <c r="CR234" s="2">
        <v>7.7301088564837694E-2</v>
      </c>
      <c r="CS234" s="2">
        <v>1.6028396157116092</v>
      </c>
      <c r="CT234" s="2">
        <v>-0.83250816231139235</v>
      </c>
      <c r="CU234" s="2">
        <v>1536768.9966830614</v>
      </c>
      <c r="CV234" s="2">
        <v>82.100234830379932</v>
      </c>
      <c r="CW234" s="2">
        <v>0</v>
      </c>
    </row>
    <row r="235" spans="1:101" x14ac:dyDescent="0.3">
      <c r="A235" s="2">
        <f t="shared" si="3"/>
        <v>2229</v>
      </c>
      <c r="B235" s="17">
        <f>economy!AX275</f>
        <v>0.99</v>
      </c>
      <c r="C235" s="17">
        <f>economy!AY275</f>
        <v>0.05</v>
      </c>
      <c r="D235" s="17">
        <f>economy!AZ275</f>
        <v>0</v>
      </c>
      <c r="E235" s="17">
        <f>economy!BA275</f>
        <v>5659.0159418928069</v>
      </c>
      <c r="F235" s="17">
        <f>economy!BB275</f>
        <v>9.6329566015790778E-7</v>
      </c>
      <c r="G235" s="17">
        <f>economy!BC275</f>
        <v>9.1331044156151822E-4</v>
      </c>
      <c r="H235" s="17">
        <f>economy!BD275</f>
        <v>1.1669165735767652E-2</v>
      </c>
      <c r="I235" s="1">
        <f>economy!BE275</f>
        <v>49.766617496782693</v>
      </c>
      <c r="J235" s="1">
        <f>economy!BF275</f>
        <v>1026.3717714623187</v>
      </c>
      <c r="K235" s="1">
        <f>economy!BG275</f>
        <v>-1076.1383889591011</v>
      </c>
      <c r="L235" s="1">
        <f>economy!BH275</f>
        <v>1.5176443428290043</v>
      </c>
      <c r="M235" s="1">
        <f>economy!BI275</f>
        <v>1.9073244791741289E-7</v>
      </c>
      <c r="N235" s="1">
        <f>economy!BJ275</f>
        <v>9.0496908193486529E-6</v>
      </c>
      <c r="O235" s="1">
        <f>economy!BK275</f>
        <v>-1.3616942896881382E-5</v>
      </c>
      <c r="P235" s="1">
        <f>economy!BL275</f>
        <v>7.5528062251126182E-2</v>
      </c>
      <c r="Q235" s="1">
        <f>economy!BM275</f>
        <v>1.5721583470717879</v>
      </c>
      <c r="R235" s="1">
        <f>economy!BN275</f>
        <v>-0.81659766905244913</v>
      </c>
      <c r="S235" s="1">
        <f>economy!BO275</f>
        <v>1559716.2548769531</v>
      </c>
      <c r="T235" s="1">
        <f>economy!BP275</f>
        <v>83.084801934062853</v>
      </c>
      <c r="U235" s="1">
        <f>economy!BQ275</f>
        <v>0</v>
      </c>
      <c r="V235" s="2">
        <v>0.05</v>
      </c>
      <c r="W235" s="2">
        <v>0.05</v>
      </c>
      <c r="X235" s="2">
        <v>0.05</v>
      </c>
      <c r="Y235" s="2">
        <v>4.9999999999999996E-2</v>
      </c>
      <c r="Z235" s="2">
        <v>5.2326597095057133E-4</v>
      </c>
      <c r="AA235" s="2">
        <v>5.2222480704152236E-3</v>
      </c>
      <c r="AB235" s="2">
        <v>6.3387378109300646E-2</v>
      </c>
      <c r="AC235" s="2">
        <v>236.2789524871641</v>
      </c>
      <c r="AD235" s="2">
        <v>936.22475361996055</v>
      </c>
      <c r="AE235" s="2">
        <v>-1172.5037061071232</v>
      </c>
      <c r="AF235" s="2">
        <v>8.6777940529781272</v>
      </c>
      <c r="AG235" s="2">
        <v>5.2052789818702305E-6</v>
      </c>
      <c r="AH235" s="1">
        <v>4.949529321325668E-5</v>
      </c>
      <c r="AI235" s="1">
        <v>2.3207781073586177E-4</v>
      </c>
      <c r="AJ235" s="1">
        <v>2.0612224993064023</v>
      </c>
      <c r="AK235" s="1">
        <v>8.5981215465936476</v>
      </c>
      <c r="AL235" s="12">
        <v>13.913258954274873</v>
      </c>
      <c r="AM235" s="2">
        <v>829.19533609398889</v>
      </c>
      <c r="AN235" s="2">
        <v>83.084850968101875</v>
      </c>
      <c r="AO235" s="2">
        <v>6.8450488976013188</v>
      </c>
      <c r="AP235" s="2">
        <v>0.1</v>
      </c>
      <c r="AQ235" s="2">
        <v>0.1</v>
      </c>
      <c r="AR235" s="2">
        <v>0.1</v>
      </c>
      <c r="AS235" s="2">
        <v>9.9999999999999992E-2</v>
      </c>
      <c r="AT235" s="2">
        <v>1.0466818324675778E-3</v>
      </c>
      <c r="AU235" s="2">
        <v>1.0445968265223456E-2</v>
      </c>
      <c r="AV235" s="2">
        <v>0.12679316240666966</v>
      </c>
      <c r="AW235" s="2">
        <v>447.67624455406758</v>
      </c>
      <c r="AX235" s="2">
        <v>1773.519248569462</v>
      </c>
      <c r="AY235" s="2">
        <v>-2221.19549312353</v>
      </c>
      <c r="AZ235" s="2">
        <v>18.322417905607608</v>
      </c>
      <c r="BA235" s="2">
        <v>2.0824082363509793E-5</v>
      </c>
      <c r="BB235" s="2">
        <v>1.9800754000466359E-4</v>
      </c>
      <c r="BC235" s="2">
        <v>9.2821264482498267E-4</v>
      </c>
      <c r="BD235" s="2">
        <v>8.2458923993281559</v>
      </c>
      <c r="BE235" s="2">
        <v>34.390348647633097</v>
      </c>
      <c r="BF235" s="2">
        <v>55.599033529614069</v>
      </c>
      <c r="BG235" s="2">
        <v>1750.5241170004897</v>
      </c>
      <c r="BH235" s="2">
        <v>175.40181475188186</v>
      </c>
      <c r="BI235" s="2">
        <v>14.450635631944614</v>
      </c>
      <c r="BJ235" s="2">
        <v>0.99</v>
      </c>
      <c r="BK235" s="2">
        <v>2.5000000000000001E-2</v>
      </c>
      <c r="BL235" s="2">
        <v>0</v>
      </c>
      <c r="BM235" s="2">
        <v>5686.4749857614634</v>
      </c>
      <c r="BN235" s="2">
        <v>5.1516493921885694E-7</v>
      </c>
      <c r="BO235" s="2">
        <v>5.0128673986748443E-4</v>
      </c>
      <c r="BP235" s="2">
        <v>6.2406002848899925E-3</v>
      </c>
      <c r="BQ235" s="2">
        <v>49.766647474630908</v>
      </c>
      <c r="BR235" s="2">
        <v>525.73786061193061</v>
      </c>
      <c r="BS235" s="2">
        <v>-575.50450808656149</v>
      </c>
      <c r="BT235" s="2">
        <v>0.81162739953669671</v>
      </c>
      <c r="BU235" s="2">
        <v>1.020026314258422E-7</v>
      </c>
      <c r="BV235" s="2">
        <v>2.4813048597807253E-6</v>
      </c>
      <c r="BW235" s="2">
        <v>-3.8945091915769045E-6</v>
      </c>
      <c r="BX235" s="2">
        <v>4.0391985182857831E-2</v>
      </c>
      <c r="BY235" s="2">
        <v>0.43106880197425818</v>
      </c>
      <c r="BZ235" s="2">
        <v>-0.23354761365997079</v>
      </c>
      <c r="CA235" s="2">
        <v>1559716.2469163591</v>
      </c>
      <c r="CB235" s="2">
        <v>40.477202715917201</v>
      </c>
      <c r="CC235" s="2">
        <v>0</v>
      </c>
      <c r="CD235" s="2">
        <v>0.99</v>
      </c>
      <c r="CE235" s="2">
        <v>0.05</v>
      </c>
      <c r="CF235" s="2">
        <v>0</v>
      </c>
      <c r="CG235" s="2">
        <v>11318.030875763716</v>
      </c>
      <c r="CH235" s="2">
        <v>9.6329579638394177E-7</v>
      </c>
      <c r="CI235" s="2">
        <v>9.1331056993583775E-4</v>
      </c>
      <c r="CJ235" s="2">
        <v>1.1669167248908784E-2</v>
      </c>
      <c r="CK235" s="2">
        <v>49.766618928528082</v>
      </c>
      <c r="CL235" s="2">
        <v>1026.3717874823544</v>
      </c>
      <c r="CM235" s="2">
        <v>-1076.1384064108829</v>
      </c>
      <c r="CN235" s="2">
        <v>1.5176445538544954</v>
      </c>
      <c r="CO235" s="2">
        <v>1.9073247489014135E-7</v>
      </c>
      <c r="CP235" s="2">
        <v>9.0496920796427274E-6</v>
      </c>
      <c r="CQ235" s="2">
        <v>-1.3616946428300535E-5</v>
      </c>
      <c r="CR235" s="2">
        <v>7.5528074926043035E-2</v>
      </c>
      <c r="CS235" s="2">
        <v>1.572158592290996</v>
      </c>
      <c r="CT235" s="2">
        <v>-0.816597795841566</v>
      </c>
      <c r="CU235" s="2">
        <v>1559716.2511826328</v>
      </c>
      <c r="CV235" s="2">
        <v>83.084801808497289</v>
      </c>
      <c r="CW235" s="2">
        <v>0</v>
      </c>
    </row>
    <row r="236" spans="1:101" x14ac:dyDescent="0.3">
      <c r="A236" s="2">
        <f t="shared" si="3"/>
        <v>2230</v>
      </c>
      <c r="B236" s="17">
        <f>economy!AX276</f>
        <v>0.99</v>
      </c>
      <c r="C236" s="17">
        <f>economy!AY276</f>
        <v>0.05</v>
      </c>
      <c r="D236" s="17">
        <f>economy!AZ276</f>
        <v>0</v>
      </c>
      <c r="E236" s="17">
        <f>economy!BA276</f>
        <v>5665.6201573098915</v>
      </c>
      <c r="F236" s="17">
        <f>economy!BB276</f>
        <v>9.3843782786799382E-7</v>
      </c>
      <c r="G236" s="17">
        <f>economy!BC276</f>
        <v>8.9232715550204727E-4</v>
      </c>
      <c r="H236" s="17">
        <f>economy!BD276</f>
        <v>1.153767036202857E-2</v>
      </c>
      <c r="I236" s="1">
        <f>economy!BE276</f>
        <v>49.176777117510802</v>
      </c>
      <c r="J236" s="1">
        <f>economy!BF276</f>
        <v>1018.3529206563323</v>
      </c>
      <c r="K236" s="1">
        <f>economy!BG276</f>
        <v>-1067.5296977738431</v>
      </c>
      <c r="L236" s="1">
        <f>economy!BH276</f>
        <v>1.5005588888331474</v>
      </c>
      <c r="M236" s="1">
        <f>economy!BI276</f>
        <v>1.8581060185130708E-7</v>
      </c>
      <c r="N236" s="1">
        <f>economy!BJ276</f>
        <v>8.843646779775838E-6</v>
      </c>
      <c r="O236" s="1">
        <f>economy!BK276</f>
        <v>-1.331178373828325E-5</v>
      </c>
      <c r="P236" s="1">
        <f>economy!BL276</f>
        <v>7.379268500253415E-2</v>
      </c>
      <c r="Q236" s="1">
        <f>economy!BM276</f>
        <v>1.5419819360366553</v>
      </c>
      <c r="R236" s="1">
        <f>economy!BN276</f>
        <v>-0.80094558854395181</v>
      </c>
      <c r="S236" s="1">
        <f>economy!BO276</f>
        <v>1583006.6263630865</v>
      </c>
      <c r="T236" s="1">
        <f>economy!BP276</f>
        <v>84.081207188460638</v>
      </c>
      <c r="U236" s="1">
        <f>economy!BQ276</f>
        <v>0</v>
      </c>
      <c r="V236" s="2">
        <v>0.05</v>
      </c>
      <c r="W236" s="2">
        <v>0.05</v>
      </c>
      <c r="X236" s="2">
        <v>0.05</v>
      </c>
      <c r="Y236" s="2">
        <v>0.05</v>
      </c>
      <c r="Z236" s="2">
        <v>5.1438647143184683E-4</v>
      </c>
      <c r="AA236" s="2">
        <v>5.1485428313650296E-3</v>
      </c>
      <c r="AB236" s="2">
        <v>6.3241512705067643E-2</v>
      </c>
      <c r="AC236" s="2">
        <v>233.52046572598408</v>
      </c>
      <c r="AD236" s="2">
        <v>930.04219299963256</v>
      </c>
      <c r="AE236" s="2">
        <v>-1163.5626587256158</v>
      </c>
      <c r="AF236" s="2">
        <v>8.6579189933882397</v>
      </c>
      <c r="AG236" s="2">
        <v>5.1174053701192581E-6</v>
      </c>
      <c r="AH236" s="1">
        <v>4.8834678985010279E-5</v>
      </c>
      <c r="AI236" s="1">
        <v>2.324662341281533E-4</v>
      </c>
      <c r="AJ236" s="1">
        <v>2.0323092510028125</v>
      </c>
      <c r="AK236" s="1">
        <v>8.5143916617409481</v>
      </c>
      <c r="AL236" s="12">
        <v>13.982773634013615</v>
      </c>
      <c r="AM236" s="2">
        <v>841.57724534318015</v>
      </c>
      <c r="AN236" s="2">
        <v>84.081256357080491</v>
      </c>
      <c r="AO236" s="2">
        <v>6.8451232608596868</v>
      </c>
      <c r="AP236" s="2">
        <v>0.1</v>
      </c>
      <c r="AQ236" s="2">
        <v>0.1</v>
      </c>
      <c r="AR236" s="2">
        <v>0.1</v>
      </c>
      <c r="AS236" s="2">
        <v>0.1</v>
      </c>
      <c r="AT236" s="2">
        <v>1.0289198761725047E-3</v>
      </c>
      <c r="AU236" s="2">
        <v>1.02985331678371E-2</v>
      </c>
      <c r="AV236" s="2">
        <v>0.12650133366884003</v>
      </c>
      <c r="AW236" s="2">
        <v>442.44992954155373</v>
      </c>
      <c r="AX236" s="2">
        <v>1761.8126132521475</v>
      </c>
      <c r="AY236" s="2">
        <v>-2204.2625427937023</v>
      </c>
      <c r="AZ236" s="2">
        <v>18.280445955503158</v>
      </c>
      <c r="BA236" s="2">
        <v>2.0472529912291811E-5</v>
      </c>
      <c r="BB236" s="2">
        <v>1.9536468481583792E-4</v>
      </c>
      <c r="BC236" s="2">
        <v>9.2976793137728082E-4</v>
      </c>
      <c r="BD236" s="2">
        <v>8.1302250704902654</v>
      </c>
      <c r="BE236" s="2">
        <v>34.055530477889256</v>
      </c>
      <c r="BF236" s="2">
        <v>55.876840292659509</v>
      </c>
      <c r="BG236" s="2">
        <v>1776.6637013082961</v>
      </c>
      <c r="BH236" s="2">
        <v>177.50533651330096</v>
      </c>
      <c r="BI236" s="2">
        <v>14.450793067018887</v>
      </c>
      <c r="BJ236" s="2">
        <v>0.99</v>
      </c>
      <c r="BK236" s="2">
        <v>2.5000000000000001E-2</v>
      </c>
      <c r="BL236" s="2">
        <v>0</v>
      </c>
      <c r="BM236" s="2">
        <v>5692.8535024969624</v>
      </c>
      <c r="BN236" s="2">
        <v>5.0180931848036883E-7</v>
      </c>
      <c r="BO236" s="2">
        <v>4.8970938061478108E-4</v>
      </c>
      <c r="BP236" s="2">
        <v>6.1695176330509895E-3</v>
      </c>
      <c r="BQ236" s="2">
        <v>49.176805917709082</v>
      </c>
      <c r="BR236" s="2">
        <v>521.65377306782375</v>
      </c>
      <c r="BS236" s="2">
        <v>-570.83057898553284</v>
      </c>
      <c r="BT236" s="2">
        <v>0.80239138632039508</v>
      </c>
      <c r="BU236" s="2">
        <v>9.9358219877853825E-8</v>
      </c>
      <c r="BV236" s="2">
        <v>2.4245653753276945E-6</v>
      </c>
      <c r="BW236" s="2">
        <v>-3.806294782452708E-6</v>
      </c>
      <c r="BX236" s="2">
        <v>3.9459055475587659E-2</v>
      </c>
      <c r="BY236" s="2">
        <v>0.42275196022631262</v>
      </c>
      <c r="BZ236" s="2">
        <v>-0.2290147698131377</v>
      </c>
      <c r="CA236" s="2">
        <v>1583006.6186550248</v>
      </c>
      <c r="CB236" s="2">
        <v>40.962631005407388</v>
      </c>
      <c r="CC236" s="2">
        <v>0</v>
      </c>
      <c r="CD236" s="2">
        <v>0.99</v>
      </c>
      <c r="CE236" s="2">
        <v>0.05</v>
      </c>
      <c r="CF236" s="2">
        <v>0</v>
      </c>
      <c r="CG236" s="2">
        <v>11331.239386447949</v>
      </c>
      <c r="CH236" s="2">
        <v>9.3843794964994543E-7</v>
      </c>
      <c r="CI236" s="2">
        <v>8.9232727059747362E-4</v>
      </c>
      <c r="CJ236" s="2">
        <v>1.1537671734986887E-2</v>
      </c>
      <c r="CK236" s="2">
        <v>49.176778415808307</v>
      </c>
      <c r="CL236" s="2">
        <v>1018.3529352886798</v>
      </c>
      <c r="CM236" s="2">
        <v>-1067.5297137044881</v>
      </c>
      <c r="CN236" s="2">
        <v>1.5005590803014059</v>
      </c>
      <c r="CO236" s="2">
        <v>1.8581062596411067E-7</v>
      </c>
      <c r="CP236" s="2">
        <v>8.843647910189543E-6</v>
      </c>
      <c r="CQ236" s="2">
        <v>-1.3311786906431534E-5</v>
      </c>
      <c r="CR236" s="2">
        <v>7.3792696366508065E-2</v>
      </c>
      <c r="CS236" s="2">
        <v>1.5419821567698671</v>
      </c>
      <c r="CT236" s="2">
        <v>-0.80094570269541498</v>
      </c>
      <c r="CU236" s="2">
        <v>1583006.6229232636</v>
      </c>
      <c r="CV236" s="2">
        <v>84.081207071968123</v>
      </c>
      <c r="CW236" s="2">
        <v>0</v>
      </c>
    </row>
    <row r="237" spans="1:101" x14ac:dyDescent="0.3">
      <c r="A237" s="2">
        <f t="shared" si="3"/>
        <v>2231</v>
      </c>
      <c r="B237" s="17">
        <f>economy!AX277</f>
        <v>0.99</v>
      </c>
      <c r="C237" s="17">
        <f>economy!AY277</f>
        <v>0.05</v>
      </c>
      <c r="D237" s="17">
        <f>economy!AZ277</f>
        <v>0</v>
      </c>
      <c r="E237" s="17">
        <f>economy!BA277</f>
        <v>5672.1532514910141</v>
      </c>
      <c r="F237" s="17">
        <f>economy!BB277</f>
        <v>9.1421082218138315E-7</v>
      </c>
      <c r="G237" s="17">
        <f>economy!BC277</f>
        <v>8.7181575794924727E-4</v>
      </c>
      <c r="H237" s="17">
        <f>economy!BD277</f>
        <v>1.1407523652654581E-2</v>
      </c>
      <c r="I237" s="1">
        <f>economy!BE277</f>
        <v>48.592507483502537</v>
      </c>
      <c r="J237" s="1">
        <f>economy!BF277</f>
        <v>1010.349665465631</v>
      </c>
      <c r="K237" s="1">
        <f>economy!BG277</f>
        <v>-1058.9421729491335</v>
      </c>
      <c r="L237" s="1">
        <f>economy!BH277</f>
        <v>1.4836489625602813</v>
      </c>
      <c r="M237" s="1">
        <f>economy!BI277</f>
        <v>1.8101365921377115E-7</v>
      </c>
      <c r="N237" s="1">
        <f>economy!BJ277</f>
        <v>8.6421513079116121E-6</v>
      </c>
      <c r="O237" s="1">
        <f>economy!BK277</f>
        <v>-1.3013159588587371E-5</v>
      </c>
      <c r="P237" s="1">
        <f>economy!BL277</f>
        <v>7.2094256603666931E-2</v>
      </c>
      <c r="Q237" s="1">
        <f>economy!BM277</f>
        <v>1.5123046992278175</v>
      </c>
      <c r="R237" s="1">
        <f>economy!BN277</f>
        <v>-0.78554922815365591</v>
      </c>
      <c r="S237" s="1">
        <f>economy!BO277</f>
        <v>1606645.2477886551</v>
      </c>
      <c r="T237" s="1">
        <f>economy!BP277</f>
        <v>85.089593129759194</v>
      </c>
      <c r="U237" s="1">
        <f>economy!BQ277</f>
        <v>0</v>
      </c>
      <c r="V237" s="2">
        <v>0.05</v>
      </c>
      <c r="W237" s="2">
        <v>0.05</v>
      </c>
      <c r="X237" s="2">
        <v>0.05</v>
      </c>
      <c r="Y237" s="2">
        <v>4.9999999999999996E-2</v>
      </c>
      <c r="Z237" s="2">
        <v>5.0566557344152287E-4</v>
      </c>
      <c r="AA237" s="2">
        <v>5.0759569863238875E-3</v>
      </c>
      <c r="AB237" s="2">
        <v>6.309696884227689E-2</v>
      </c>
      <c r="AC237" s="2">
        <v>230.78669147498508</v>
      </c>
      <c r="AD237" s="2">
        <v>923.84095709397548</v>
      </c>
      <c r="AE237" s="2">
        <v>-1154.6276485689609</v>
      </c>
      <c r="AF237" s="2">
        <v>8.6382272990504365</v>
      </c>
      <c r="AG237" s="2">
        <v>5.0310859671988355E-6</v>
      </c>
      <c r="AH237" s="1">
        <v>4.8183035930537845E-5</v>
      </c>
      <c r="AI237" s="1">
        <v>2.3284694071444288E-4</v>
      </c>
      <c r="AJ237" s="1">
        <v>2.0037717789908358</v>
      </c>
      <c r="AK237" s="1">
        <v>8.4311970012295401</v>
      </c>
      <c r="AL237" s="12">
        <v>14.05166638710252</v>
      </c>
      <c r="AM237" s="2">
        <v>854.14429543416361</v>
      </c>
      <c r="AN237" s="2">
        <v>85.089642429243867</v>
      </c>
      <c r="AO237" s="2">
        <v>6.8451999022673826</v>
      </c>
      <c r="AP237" s="2">
        <v>0.1</v>
      </c>
      <c r="AQ237" s="2">
        <v>0.1</v>
      </c>
      <c r="AR237" s="2">
        <v>0.1</v>
      </c>
      <c r="AS237" s="2">
        <v>0.10000000000000002</v>
      </c>
      <c r="AT237" s="2">
        <v>1.0114751611563716E-3</v>
      </c>
      <c r="AU237" s="2">
        <v>1.0153337066119558E-2</v>
      </c>
      <c r="AV237" s="2">
        <v>0.12621214607435821</v>
      </c>
      <c r="AW237" s="2">
        <v>437.27043017414229</v>
      </c>
      <c r="AX237" s="2">
        <v>1750.0704633850362</v>
      </c>
      <c r="AY237" s="2">
        <v>-2187.3408935591783</v>
      </c>
      <c r="AZ237" s="2">
        <v>18.238860818488341</v>
      </c>
      <c r="BA237" s="2">
        <v>2.0127195022963808E-5</v>
      </c>
      <c r="BB237" s="2">
        <v>1.9275771596456744E-4</v>
      </c>
      <c r="BC237" s="2">
        <v>9.3129233981765114E-4</v>
      </c>
      <c r="BD237" s="2">
        <v>8.016060817381053</v>
      </c>
      <c r="BE237" s="2">
        <v>33.722849554999144</v>
      </c>
      <c r="BF237" s="2">
        <v>56.152162445390815</v>
      </c>
      <c r="BG237" s="2">
        <v>1803.1941385131709</v>
      </c>
      <c r="BH237" s="2">
        <v>179.63415081874106</v>
      </c>
      <c r="BI237" s="2">
        <v>14.450955304842749</v>
      </c>
      <c r="BJ237" s="2">
        <v>0.99</v>
      </c>
      <c r="BK237" s="2">
        <v>2.5000000000000001E-2</v>
      </c>
      <c r="BL237" s="2">
        <v>0</v>
      </c>
      <c r="BM237" s="2">
        <v>5699.1617566600135</v>
      </c>
      <c r="BN237" s="2">
        <v>4.8879440063925216E-7</v>
      </c>
      <c r="BO237" s="2">
        <v>4.7839394497483891E-4</v>
      </c>
      <c r="BP237" s="2">
        <v>6.0991752461404371E-3</v>
      </c>
      <c r="BQ237" s="2">
        <v>48.592535154588212</v>
      </c>
      <c r="BR237" s="2">
        <v>517.57673170505507</v>
      </c>
      <c r="BS237" s="2">
        <v>-566.16926685964324</v>
      </c>
      <c r="BT237" s="2">
        <v>0.79325171442582676</v>
      </c>
      <c r="BU237" s="2">
        <v>9.678126743457535E-8</v>
      </c>
      <c r="BV237" s="2">
        <v>2.3690836482153364E-6</v>
      </c>
      <c r="BW237" s="2">
        <v>-3.7199938683132262E-6</v>
      </c>
      <c r="BX237" s="2">
        <v>3.8546121335398052E-2</v>
      </c>
      <c r="BY237" s="2">
        <v>0.41457353764867777</v>
      </c>
      <c r="BZ237" s="2">
        <v>-0.22455737079581273</v>
      </c>
      <c r="CA237" s="2">
        <v>1606645.2403188681</v>
      </c>
      <c r="CB237" s="2">
        <v>41.453896038940663</v>
      </c>
      <c r="CC237" s="2">
        <v>0</v>
      </c>
      <c r="CD237" s="2">
        <v>0.99</v>
      </c>
      <c r="CE237" s="2">
        <v>0.05</v>
      </c>
      <c r="CF237" s="2">
        <v>0</v>
      </c>
      <c r="CG237" s="2">
        <v>11344.305648343563</v>
      </c>
      <c r="CH237" s="2">
        <v>9.1421093105170143E-7</v>
      </c>
      <c r="CI237" s="2">
        <v>8.7181586114022159E-4</v>
      </c>
      <c r="CJ237" s="2">
        <v>1.1407524898426547E-2</v>
      </c>
      <c r="CK237" s="2">
        <v>48.592508660785612</v>
      </c>
      <c r="CL237" s="2">
        <v>1010.349678828978</v>
      </c>
      <c r="CM237" s="2">
        <v>-1058.9421874897637</v>
      </c>
      <c r="CN237" s="2">
        <v>1.483649136285343</v>
      </c>
      <c r="CO237" s="2">
        <v>1.8101368077007425E-7</v>
      </c>
      <c r="CP237" s="2">
        <v>8.6421523218286508E-6</v>
      </c>
      <c r="CQ237" s="2">
        <v>-1.3013162430822164E-5</v>
      </c>
      <c r="CR237" s="2">
        <v>7.209426679208697E-2</v>
      </c>
      <c r="CS237" s="2">
        <v>1.5123048979129283</v>
      </c>
      <c r="CT237" s="2">
        <v>-0.78554933092264989</v>
      </c>
      <c r="CU237" s="2">
        <v>1606645.2445857087</v>
      </c>
      <c r="CV237" s="2">
        <v>85.089593021680244</v>
      </c>
      <c r="CW237" s="2">
        <v>0</v>
      </c>
    </row>
    <row r="238" spans="1:101" x14ac:dyDescent="0.3">
      <c r="A238" s="2">
        <f t="shared" si="3"/>
        <v>2232</v>
      </c>
      <c r="B238" s="17">
        <f>economy!AX278</f>
        <v>0.99</v>
      </c>
      <c r="C238" s="17">
        <f>economy!AY278</f>
        <v>0.05</v>
      </c>
      <c r="D238" s="17">
        <f>economy!AZ278</f>
        <v>0</v>
      </c>
      <c r="E238" s="17">
        <f>economy!BA278</f>
        <v>5678.6161460696203</v>
      </c>
      <c r="F238" s="17">
        <f>economy!BB278</f>
        <v>8.905991158603255E-7</v>
      </c>
      <c r="G238" s="17">
        <f>economy!BC278</f>
        <v>8.5176607050975158E-4</v>
      </c>
      <c r="H238" s="17">
        <f>economy!BD278</f>
        <v>1.1278715981101839E-2</v>
      </c>
      <c r="I238" s="1">
        <f>economy!BE278</f>
        <v>48.013790337184254</v>
      </c>
      <c r="J238" s="1">
        <f>economy!BF278</f>
        <v>1002.3632127724811</v>
      </c>
      <c r="K238" s="1">
        <f>economy!BG278</f>
        <v>-1050.3770031096656</v>
      </c>
      <c r="L238" s="1">
        <f>economy!BH278</f>
        <v>1.4669132961226119</v>
      </c>
      <c r="M238" s="1">
        <f>economy!BI278</f>
        <v>1.763385456236659E-7</v>
      </c>
      <c r="N238" s="1">
        <f>economy!BJ278</f>
        <v>8.4451101612103519E-6</v>
      </c>
      <c r="O238" s="1">
        <f>economy!BK278</f>
        <v>-1.2720943418236197E-5</v>
      </c>
      <c r="P238" s="1">
        <f>economy!BL278</f>
        <v>7.0432099123057659E-2</v>
      </c>
      <c r="Q238" s="1">
        <f>economy!BM278</f>
        <v>1.4831211729279374</v>
      </c>
      <c r="R238" s="1">
        <f>economy!BN278</f>
        <v>-0.77040599590149506</v>
      </c>
      <c r="S238" s="1">
        <f>economy!BO278</f>
        <v>1630637.3286240096</v>
      </c>
      <c r="T238" s="1">
        <f>economy!BP278</f>
        <v>86.110103871871601</v>
      </c>
      <c r="U238" s="1">
        <f>economy!BQ278</f>
        <v>0</v>
      </c>
      <c r="V238" s="2">
        <v>0.05</v>
      </c>
      <c r="W238" s="2">
        <v>0.05</v>
      </c>
      <c r="X238" s="2">
        <v>0.05</v>
      </c>
      <c r="Y238" s="2">
        <v>4.9999999999999996E-2</v>
      </c>
      <c r="Z238" s="2">
        <v>4.9710034565507064E-4</v>
      </c>
      <c r="AA238" s="2">
        <v>5.0044727972588052E-3</v>
      </c>
      <c r="AB238" s="2">
        <v>6.2953742629912712E-2</v>
      </c>
      <c r="AC238" s="2">
        <v>228.07759718954912</v>
      </c>
      <c r="AD238" s="2">
        <v>917.62278317068876</v>
      </c>
      <c r="AE238" s="2">
        <v>-1145.7003803602367</v>
      </c>
      <c r="AF238" s="2">
        <v>8.6187183950143957</v>
      </c>
      <c r="AG238" s="2">
        <v>4.9462925811856676E-6</v>
      </c>
      <c r="AH238" s="1">
        <v>4.7540253174737734E-5</v>
      </c>
      <c r="AI238" s="1">
        <v>2.3322005518779825E-4</v>
      </c>
      <c r="AJ238" s="1">
        <v>1.9756063914438324</v>
      </c>
      <c r="AK238" s="1">
        <v>8.3485431424456102</v>
      </c>
      <c r="AL238" s="12">
        <v>14.119939245391196</v>
      </c>
      <c r="AM238" s="2">
        <v>866.89925588935091</v>
      </c>
      <c r="AN238" s="2">
        <v>86.110153298618101</v>
      </c>
      <c r="AO238" s="2">
        <v>6.8452787991346362</v>
      </c>
      <c r="AP238" s="2">
        <v>0.1</v>
      </c>
      <c r="AQ238" s="2">
        <v>0.1</v>
      </c>
      <c r="AR238" s="2">
        <v>0.1</v>
      </c>
      <c r="AS238" s="2">
        <v>9.9999999999999992E-2</v>
      </c>
      <c r="AT238" s="2">
        <v>9.9434182525443286E-4</v>
      </c>
      <c r="AU238" s="2">
        <v>1.0010344491913875E-2</v>
      </c>
      <c r="AV238" s="2">
        <v>0.12592559193231131</v>
      </c>
      <c r="AW238" s="2">
        <v>432.13768499580618</v>
      </c>
      <c r="AX238" s="2">
        <v>1738.2960916715319</v>
      </c>
      <c r="AY238" s="2">
        <v>-2170.4337766673389</v>
      </c>
      <c r="AZ238" s="2">
        <v>18.197661294031946</v>
      </c>
      <c r="BA238" s="2">
        <v>1.9787964938543628E-5</v>
      </c>
      <c r="BB238" s="2">
        <v>1.901861901535985E-4</v>
      </c>
      <c r="BC238" s="2">
        <v>9.3278636829592784E-4</v>
      </c>
      <c r="BD238" s="2">
        <v>7.9033848858183662</v>
      </c>
      <c r="BE238" s="2">
        <v>33.392328293135819</v>
      </c>
      <c r="BF238" s="2">
        <v>56.425008068092161</v>
      </c>
      <c r="BG238" s="2">
        <v>1830.1212753849024</v>
      </c>
      <c r="BH238" s="2">
        <v>181.78856190944876</v>
      </c>
      <c r="BI238" s="2">
        <v>14.451122297534024</v>
      </c>
      <c r="BJ238" s="2">
        <v>0.99</v>
      </c>
      <c r="BK238" s="2">
        <v>2.5000000000000001E-2</v>
      </c>
      <c r="BL238" s="2">
        <v>0</v>
      </c>
      <c r="BM238" s="2">
        <v>5705.4006891829276</v>
      </c>
      <c r="BN238" s="2">
        <v>4.7611174995542763E-7</v>
      </c>
      <c r="BO238" s="2">
        <v>4.6733474389350389E-4</v>
      </c>
      <c r="BP238" s="2">
        <v>6.0295676645986543E-3</v>
      </c>
      <c r="BQ238" s="2">
        <v>48.013816925440608</v>
      </c>
      <c r="BR238" s="2">
        <v>513.50738355707813</v>
      </c>
      <c r="BS238" s="2">
        <v>-561.52120048251868</v>
      </c>
      <c r="BT238" s="2">
        <v>0.78420766527725394</v>
      </c>
      <c r="BU238" s="2">
        <v>9.4270103822934846E-8</v>
      </c>
      <c r="BV238" s="2">
        <v>2.3148335431825192E-6</v>
      </c>
      <c r="BW238" s="2">
        <v>-3.6355686221973679E-6</v>
      </c>
      <c r="BX238" s="2">
        <v>3.765281232616477E-2</v>
      </c>
      <c r="BY238" s="2">
        <v>0.40653200699118341</v>
      </c>
      <c r="BZ238" s="2">
        <v>-0.22017461481703846</v>
      </c>
      <c r="CA238" s="2">
        <v>1630637.3213791985</v>
      </c>
      <c r="CB238" s="2">
        <v>41.951068025875209</v>
      </c>
      <c r="CC238" s="2">
        <v>0</v>
      </c>
      <c r="CD238" s="2">
        <v>0.99</v>
      </c>
      <c r="CE238" s="2">
        <v>0.05</v>
      </c>
      <c r="CF238" s="2">
        <v>0</v>
      </c>
      <c r="CG238" s="2">
        <v>11357.231505216385</v>
      </c>
      <c r="CH238" s="2">
        <v>8.9059921318878331E-7</v>
      </c>
      <c r="CI238" s="2">
        <v>8.5176616302836707E-4</v>
      </c>
      <c r="CJ238" s="2">
        <v>1.127871711147827E-2</v>
      </c>
      <c r="CK238" s="2">
        <v>48.013791404728472</v>
      </c>
      <c r="CL238" s="2">
        <v>1002.3632249755341</v>
      </c>
      <c r="CM238" s="2">
        <v>-1050.3770163802626</v>
      </c>
      <c r="CN238" s="2">
        <v>1.4669134537501216</v>
      </c>
      <c r="CO238" s="2">
        <v>1.7633856489468327E-7</v>
      </c>
      <c r="CP238" s="2">
        <v>8.4451110706356664E-6</v>
      </c>
      <c r="CQ238" s="2">
        <v>-1.2720945968075274E-5</v>
      </c>
      <c r="CR238" s="2">
        <v>7.0432108257354423E-2</v>
      </c>
      <c r="CS238" s="2">
        <v>1.4831213517609427</v>
      </c>
      <c r="CT238" s="2">
        <v>-0.77040608841905955</v>
      </c>
      <c r="CU238" s="2">
        <v>1630637.3256415434</v>
      </c>
      <c r="CV238" s="2">
        <v>86.110103771595121</v>
      </c>
      <c r="CW238" s="2">
        <v>0</v>
      </c>
    </row>
    <row r="239" spans="1:101" x14ac:dyDescent="0.3">
      <c r="A239" s="2">
        <f t="shared" si="3"/>
        <v>2233</v>
      </c>
      <c r="B239" s="17">
        <f>economy!AX279</f>
        <v>0.99</v>
      </c>
      <c r="C239" s="17">
        <f>economy!AY279</f>
        <v>0.05</v>
      </c>
      <c r="D239" s="17">
        <f>economy!AZ279</f>
        <v>0</v>
      </c>
      <c r="E239" s="17">
        <f>economy!BA279</f>
        <v>5685.0097504328969</v>
      </c>
      <c r="F239" s="17">
        <f>economy!BB279</f>
        <v>8.6758754187999055E-7</v>
      </c>
      <c r="G239" s="17">
        <f>economy!BC279</f>
        <v>8.3216811567833648E-4</v>
      </c>
      <c r="H239" s="17">
        <f>economy!BD279</f>
        <v>1.1151237646093451E-2</v>
      </c>
      <c r="I239" s="1">
        <f>economy!BE279</f>
        <v>47.440606516682791</v>
      </c>
      <c r="J239" s="1">
        <f>economy!BF279</f>
        <v>994.39473534223453</v>
      </c>
      <c r="K239" s="1">
        <f>economy!BG279</f>
        <v>-1041.8353418589174</v>
      </c>
      <c r="L239" s="1">
        <f>economy!BH279</f>
        <v>1.450350612471587</v>
      </c>
      <c r="M239" s="1">
        <f>economy!BI279</f>
        <v>1.7178225802142388E-7</v>
      </c>
      <c r="N239" s="1">
        <f>economy!BJ279</f>
        <v>8.2524307795082019E-6</v>
      </c>
      <c r="O239" s="1">
        <f>economy!BK279</f>
        <v>-1.2435010103965179E-5</v>
      </c>
      <c r="P239" s="1">
        <f>economy!BL279</f>
        <v>6.880554286641262E-2</v>
      </c>
      <c r="Q239" s="1">
        <f>economy!BM279</f>
        <v>1.4544258463293283</v>
      </c>
      <c r="R239" s="1">
        <f>economy!BN279</f>
        <v>-0.75551326307981304</v>
      </c>
      <c r="S239" s="1">
        <f>economy!BO279</f>
        <v>1654988.156279318</v>
      </c>
      <c r="T239" s="1">
        <f>economy!BP279</f>
        <v>87.142885262393378</v>
      </c>
      <c r="U239" s="1">
        <f>economy!BQ279</f>
        <v>0</v>
      </c>
      <c r="V239" s="2">
        <v>0.05</v>
      </c>
      <c r="W239" s="2">
        <v>0.05</v>
      </c>
      <c r="X239" s="2">
        <v>0.05</v>
      </c>
      <c r="Y239" s="2">
        <v>0.05</v>
      </c>
      <c r="Z239" s="2">
        <v>4.8868790974043003E-4</v>
      </c>
      <c r="AA239" s="2">
        <v>4.9340727898024824E-3</v>
      </c>
      <c r="AB239" s="2">
        <v>6.2811829902752747E-2</v>
      </c>
      <c r="AC239" s="2">
        <v>225.39314457500436</v>
      </c>
      <c r="AD239" s="2">
        <v>911.38937022666357</v>
      </c>
      <c r="AE239" s="2">
        <v>-1136.7825148016682</v>
      </c>
      <c r="AF239" s="2">
        <v>8.5993916696780008</v>
      </c>
      <c r="AG239" s="2">
        <v>4.8629975100916544E-6</v>
      </c>
      <c r="AH239" s="1">
        <v>4.6906220468517901E-5</v>
      </c>
      <c r="AI239" s="1">
        <v>2.3358570145429311E-4</v>
      </c>
      <c r="AJ239" s="1">
        <v>1.9478093840435347</v>
      </c>
      <c r="AK239" s="1">
        <v>8.2664352946974908</v>
      </c>
      <c r="AL239" s="12">
        <v>14.187594386823191</v>
      </c>
      <c r="AM239" s="2">
        <v>879.84493766641651</v>
      </c>
      <c r="AN239" s="2">
        <v>87.142934812907839</v>
      </c>
      <c r="AO239" s="2">
        <v>6.8453599290068849</v>
      </c>
      <c r="AP239" s="2">
        <v>0.1</v>
      </c>
      <c r="AQ239" s="2">
        <v>0.1</v>
      </c>
      <c r="AR239" s="2">
        <v>0.1</v>
      </c>
      <c r="AS239" s="2">
        <v>0.1</v>
      </c>
      <c r="AT239" s="2">
        <v>9.7751411222424755E-4</v>
      </c>
      <c r="AU239" s="2">
        <v>9.8695205038284144E-3</v>
      </c>
      <c r="AV239" s="2">
        <v>0.1256416630014025</v>
      </c>
      <c r="AW239" s="2">
        <v>427.05162165114353</v>
      </c>
      <c r="AX239" s="2">
        <v>1726.4927183516179</v>
      </c>
      <c r="AY239" s="2">
        <v>-2153.5443400027607</v>
      </c>
      <c r="AZ239" s="2">
        <v>18.156846103946283</v>
      </c>
      <c r="BA239" s="2">
        <v>1.9454728860525198E-5</v>
      </c>
      <c r="BB239" s="2">
        <v>1.876496665790194E-4</v>
      </c>
      <c r="BC239" s="2">
        <v>9.3425051185225044E-4</v>
      </c>
      <c r="BD239" s="2">
        <v>7.7921824710159617</v>
      </c>
      <c r="BE239" s="2">
        <v>33.063987632205667</v>
      </c>
      <c r="BF239" s="2">
        <v>56.695385825931325</v>
      </c>
      <c r="BG239" s="2">
        <v>1857.4510461677096</v>
      </c>
      <c r="BH239" s="2">
        <v>183.96887768664337</v>
      </c>
      <c r="BI239" s="2">
        <v>14.451293997711256</v>
      </c>
      <c r="BJ239" s="2">
        <v>0.99</v>
      </c>
      <c r="BK239" s="2">
        <v>2.5000000000000001E-2</v>
      </c>
      <c r="BL239" s="2">
        <v>0</v>
      </c>
      <c r="BM239" s="2">
        <v>5711.5712281452334</v>
      </c>
      <c r="BN239" s="2">
        <v>4.6375312773402697E-7</v>
      </c>
      <c r="BO239" s="2">
        <v>4.5652620156898293E-4</v>
      </c>
      <c r="BP239" s="2">
        <v>5.9606893914269264E-3</v>
      </c>
      <c r="BQ239" s="2">
        <v>47.440632066267348</v>
      </c>
      <c r="BR239" s="2">
        <v>509.44635744061912</v>
      </c>
      <c r="BS239" s="2">
        <v>-556.88698950688627</v>
      </c>
      <c r="BT239" s="2">
        <v>0.7752585157334182</v>
      </c>
      <c r="BU239" s="2">
        <v>9.1823097784641012E-8</v>
      </c>
      <c r="BV239" s="2">
        <v>2.2617893905730152E-6</v>
      </c>
      <c r="BW239" s="2">
        <v>-3.5529818021069527E-6</v>
      </c>
      <c r="BX239" s="2">
        <v>3.6778762615427507E-2</v>
      </c>
      <c r="BY239" s="2">
        <v>0.39862582786561629</v>
      </c>
      <c r="BZ239" s="2">
        <v>-0.21586569045818024</v>
      </c>
      <c r="CA239" s="2">
        <v>1654988.1492470843</v>
      </c>
      <c r="CB239" s="2">
        <v>42.454218020182658</v>
      </c>
      <c r="CC239" s="2">
        <v>0</v>
      </c>
      <c r="CD239" s="2">
        <v>0.99</v>
      </c>
      <c r="CE239" s="2">
        <v>0.05</v>
      </c>
      <c r="CF239" s="2">
        <v>0</v>
      </c>
      <c r="CG239" s="2">
        <v>11370.018776300369</v>
      </c>
      <c r="CH239" s="2">
        <v>8.6758762889096916E-7</v>
      </c>
      <c r="CI239" s="2">
        <v>8.3216819862909873E-4</v>
      </c>
      <c r="CJ239" s="2">
        <v>1.1151238671771474E-2</v>
      </c>
      <c r="CK239" s="2">
        <v>47.44060748471351</v>
      </c>
      <c r="CL239" s="2">
        <v>994.39474648454075</v>
      </c>
      <c r="CM239" s="2">
        <v>-1041.8353539692544</v>
      </c>
      <c r="CN239" s="2">
        <v>1.450350755494455</v>
      </c>
      <c r="CO239" s="2">
        <v>1.7178227524958253E-7</v>
      </c>
      <c r="CP239" s="2">
        <v>8.2524315952100289E-6</v>
      </c>
      <c r="CQ239" s="2">
        <v>-1.2435012391481164E-5</v>
      </c>
      <c r="CR239" s="2">
        <v>6.8805551055494907E-2</v>
      </c>
      <c r="CS239" s="2">
        <v>1.4544260072882464</v>
      </c>
      <c r="CT239" s="2">
        <v>-0.75551334636507061</v>
      </c>
      <c r="CU239" s="2">
        <v>1654988.1535020771</v>
      </c>
      <c r="CV239" s="2">
        <v>87.142885169352837</v>
      </c>
      <c r="CW239" s="2">
        <v>0</v>
      </c>
    </row>
    <row r="240" spans="1:101" x14ac:dyDescent="0.3">
      <c r="A240" s="2">
        <f t="shared" si="3"/>
        <v>2234</v>
      </c>
      <c r="B240" s="17">
        <f>economy!AX280</f>
        <v>0.99</v>
      </c>
      <c r="C240" s="17">
        <f>economy!AY280</f>
        <v>0.05</v>
      </c>
      <c r="D240" s="17">
        <f>economy!AZ280</f>
        <v>0</v>
      </c>
      <c r="E240" s="17">
        <f>economy!BA280</f>
        <v>5691.3349618040129</v>
      </c>
      <c r="F240" s="17">
        <f>economy!BB280</f>
        <v>8.4516128608716259E-7</v>
      </c>
      <c r="G240" s="17">
        <f>economy!BC280</f>
        <v>8.1301211369180185E-4</v>
      </c>
      <c r="H240" s="17">
        <f>economy!BD280</f>
        <v>1.1025078877860259E-2</v>
      </c>
      <c r="I240" s="1">
        <f>economy!BE280</f>
        <v>46.872935986343492</v>
      </c>
      <c r="J240" s="1">
        <f>economy!BF280</f>
        <v>986.44537233291464</v>
      </c>
      <c r="K240" s="1">
        <f>economy!BG280</f>
        <v>-1033.3183083192584</v>
      </c>
      <c r="L240" s="1">
        <f>economy!BH280</f>
        <v>1.4339596261958469</v>
      </c>
      <c r="M240" s="1">
        <f>economy!BI280</f>
        <v>1.6734186321549828E-7</v>
      </c>
      <c r="N240" s="1">
        <f>economy!BJ280</f>
        <v>8.0640222672170579E-6</v>
      </c>
      <c r="O240" s="1">
        <f>economy!BK280</f>
        <v>-1.2155236426304041E-5</v>
      </c>
      <c r="P240" s="1">
        <f>economy!BL280</f>
        <v>6.7213926455897549E-2</v>
      </c>
      <c r="Q240" s="1">
        <f>economy!BM280</f>
        <v>1.4262131669836375</v>
      </c>
      <c r="R240" s="1">
        <f>economy!BN280</f>
        <v>-0.74086836756940433</v>
      </c>
      <c r="S240" s="1">
        <f>economy!BO280</f>
        <v>1679703.0972706918</v>
      </c>
      <c r="T240" s="1">
        <f>economy!BP280</f>
        <v>88.188084903457849</v>
      </c>
      <c r="U240" s="1">
        <f>economy!BQ280</f>
        <v>0</v>
      </c>
      <c r="V240" s="2">
        <v>0.05</v>
      </c>
      <c r="W240" s="2">
        <v>0.05</v>
      </c>
      <c r="X240" s="2">
        <v>0.05</v>
      </c>
      <c r="Y240" s="2">
        <v>0.05</v>
      </c>
      <c r="Z240" s="2">
        <v>4.8042543955955622E-4</v>
      </c>
      <c r="AA240" s="2">
        <v>4.8647397508329668E-3</v>
      </c>
      <c r="AB240" s="2">
        <v>6.2671226232635838E-2</v>
      </c>
      <c r="AC240" s="2">
        <v>222.73328976433433</v>
      </c>
      <c r="AD240" s="2">
        <v>905.14237935451479</v>
      </c>
      <c r="AE240" s="2">
        <v>-1127.8756691188498</v>
      </c>
      <c r="AF240" s="2">
        <v>8.5802464763130235</v>
      </c>
      <c r="AG240" s="2">
        <v>4.7811735352979636E-6</v>
      </c>
      <c r="AH240" s="1">
        <v>4.6280828223996232E-5</v>
      </c>
      <c r="AI240" s="1">
        <v>2.339440025761362E-4</v>
      </c>
      <c r="AJ240" s="1">
        <v>1.9203770424310982</v>
      </c>
      <c r="AK240" s="1">
        <v>8.18487831009117</v>
      </c>
      <c r="AL240" s="12">
        <v>14.254634128890864</v>
      </c>
      <c r="AM240" s="2">
        <v>892.98419377824905</v>
      </c>
      <c r="AN240" s="2">
        <v>88.188134574350769</v>
      </c>
      <c r="AO240" s="2">
        <v>6.8454432696618355</v>
      </c>
      <c r="AP240" s="2">
        <v>0.1</v>
      </c>
      <c r="AQ240" s="2">
        <v>0.1</v>
      </c>
      <c r="AR240" s="2">
        <v>0.1</v>
      </c>
      <c r="AS240" s="2">
        <v>9.9999999999999992E-2</v>
      </c>
      <c r="AT240" s="2">
        <v>9.609863701516829E-4</v>
      </c>
      <c r="AU240" s="2">
        <v>9.7308306824167284E-3</v>
      </c>
      <c r="AV240" s="2">
        <v>0.12536035051248692</v>
      </c>
      <c r="AW240" s="2">
        <v>422.01215722214687</v>
      </c>
      <c r="AX240" s="2">
        <v>1714.6634918927982</v>
      </c>
      <c r="AY240" s="2">
        <v>-2136.675649114944</v>
      </c>
      <c r="AZ240" s="2">
        <v>18.116413895607796</v>
      </c>
      <c r="BA240" s="2">
        <v>1.9127377922671925E-5</v>
      </c>
      <c r="BB240" s="2">
        <v>1.8514770707134826E-4</v>
      </c>
      <c r="BC240" s="2">
        <v>9.3568526218838061E-4</v>
      </c>
      <c r="BD240" s="2">
        <v>7.6824387274061676</v>
      </c>
      <c r="BE240" s="2">
        <v>32.73784708133109</v>
      </c>
      <c r="BF240" s="2">
        <v>56.963304942802395</v>
      </c>
      <c r="BG240" s="2">
        <v>1885.1894738890305</v>
      </c>
      <c r="BH240" s="2">
        <v>186.17540975554664</v>
      </c>
      <c r="BI240" s="2">
        <v>14.451470358487274</v>
      </c>
      <c r="BJ240" s="2">
        <v>0.99</v>
      </c>
      <c r="BK240" s="2">
        <v>2.5000000000000001E-2</v>
      </c>
      <c r="BL240" s="2">
        <v>0</v>
      </c>
      <c r="BM240" s="2">
        <v>5717.6742888653498</v>
      </c>
      <c r="BN240" s="2">
        <v>4.5171048827380804E-7</v>
      </c>
      <c r="BO240" s="2">
        <v>4.4596285365407061E-4</v>
      </c>
      <c r="BP240" s="2">
        <v>5.8925348955915224E-3</v>
      </c>
      <c r="BQ240" s="2">
        <v>46.87296053940743</v>
      </c>
      <c r="BR240" s="2">
        <v>505.39426423079124</v>
      </c>
      <c r="BS240" s="2">
        <v>-552.2672247701986</v>
      </c>
      <c r="BT240" s="2">
        <v>0.76640353852266174</v>
      </c>
      <c r="BU240" s="2">
        <v>8.9438656273977486E-8</v>
      </c>
      <c r="BV240" s="2">
        <v>2.209925981586425E-6</v>
      </c>
      <c r="BW240" s="2">
        <v>-3.47219674957638E-6</v>
      </c>
      <c r="BX240" s="2">
        <v>3.5923611013927659E-2</v>
      </c>
      <c r="BY240" s="2">
        <v>0.39085344828830521</v>
      </c>
      <c r="BZ240" s="2">
        <v>-0.21162977763698521</v>
      </c>
      <c r="CA240" s="2">
        <v>1679703.0904394651</v>
      </c>
      <c r="CB240" s="2">
        <v>42.963417930608308</v>
      </c>
      <c r="CC240" s="2">
        <v>0</v>
      </c>
      <c r="CD240" s="2">
        <v>0.99</v>
      </c>
      <c r="CE240" s="2">
        <v>0.05</v>
      </c>
      <c r="CF240" s="2">
        <v>0</v>
      </c>
      <c r="CG240" s="2">
        <v>11382.669256465186</v>
      </c>
      <c r="CH240" s="2">
        <v>8.4516136387508255E-7</v>
      </c>
      <c r="CI240" s="2">
        <v>8.1301218806483909E-4</v>
      </c>
      <c r="CJ240" s="2">
        <v>1.1025079808544754E-2</v>
      </c>
      <c r="CK240" s="2">
        <v>46.872936864133649</v>
      </c>
      <c r="CL240" s="2">
        <v>986.44538250561584</v>
      </c>
      <c r="CM240" s="2">
        <v>-1033.3183193697494</v>
      </c>
      <c r="CN240" s="2">
        <v>1.4339597559684201</v>
      </c>
      <c r="CO240" s="2">
        <v>1.6734187861749321E-7</v>
      </c>
      <c r="CP240" s="2">
        <v>8.0640229988541938E-6</v>
      </c>
      <c r="CQ240" s="2">
        <v>-1.2155238478478123E-5</v>
      </c>
      <c r="CR240" s="2">
        <v>6.7213933797440589E-2</v>
      </c>
      <c r="CS240" s="2">
        <v>1.4262133118500497</v>
      </c>
      <c r="CT240" s="2">
        <v>-0.74086844254057183</v>
      </c>
      <c r="CU240" s="2">
        <v>1679703.0946844849</v>
      </c>
      <c r="CV240" s="2">
        <v>88.1880848171282</v>
      </c>
      <c r="CW240" s="2">
        <v>0</v>
      </c>
    </row>
    <row r="241" spans="1:101" x14ac:dyDescent="0.3">
      <c r="A241" s="2">
        <f t="shared" si="3"/>
        <v>2235</v>
      </c>
      <c r="B241" s="17">
        <f>economy!AX281</f>
        <v>0.99</v>
      </c>
      <c r="C241" s="17">
        <f>economy!AY281</f>
        <v>0.05</v>
      </c>
      <c r="D241" s="17">
        <f>economy!AZ281</f>
        <v>0</v>
      </c>
      <c r="E241" s="17">
        <f>economy!BA281</f>
        <v>5697.5926653274337</v>
      </c>
      <c r="F241" s="17">
        <f>economy!BB281</f>
        <v>8.2330587996029656E-7</v>
      </c>
      <c r="G241" s="17">
        <f>economy!BC281</f>
        <v>7.9428847939418546E-4</v>
      </c>
      <c r="H241" s="17">
        <f>economy!BD281</f>
        <v>1.090022984417173E-2</v>
      </c>
      <c r="I241" s="1">
        <f>economy!BE281</f>
        <v>46.310757866698751</v>
      </c>
      <c r="J241" s="1">
        <f>economy!BF281</f>
        <v>978.51622980652644</v>
      </c>
      <c r="K241" s="1">
        <f>economy!BG281</f>
        <v>-1024.8269876732254</v>
      </c>
      <c r="L241" s="1">
        <f>economy!BH281</f>
        <v>1.4177390442920861</v>
      </c>
      <c r="M241" s="1">
        <f>economy!BI281</f>
        <v>1.6301449644888157E-7</v>
      </c>
      <c r="N241" s="1">
        <f>economy!BJ281</f>
        <v>7.8797953750920235E-6</v>
      </c>
      <c r="O241" s="1">
        <f>economy!BK281</f>
        <v>-1.1881501065577207E-5</v>
      </c>
      <c r="P241" s="1">
        <f>economy!BL281</f>
        <v>6.5656596899125577E-2</v>
      </c>
      <c r="Q241" s="1">
        <f>economy!BM281</f>
        <v>1.3984775460457624</v>
      </c>
      <c r="R241" s="1">
        <f>economy!BN281</f>
        <v>-0.72646861703428811</v>
      </c>
      <c r="S241" s="1">
        <f>economy!BO281</f>
        <v>1704787.5984037076</v>
      </c>
      <c r="T241" s="1">
        <f>economy!BP281</f>
        <v>89.245852172841211</v>
      </c>
      <c r="U241" s="1">
        <f>economy!BQ281</f>
        <v>0</v>
      </c>
      <c r="V241" s="2">
        <v>0.05</v>
      </c>
      <c r="W241" s="2">
        <v>0.05</v>
      </c>
      <c r="X241" s="2">
        <v>0.05</v>
      </c>
      <c r="Y241" s="2">
        <v>0.05</v>
      </c>
      <c r="Z241" s="2">
        <v>4.7231016037282275E-4</v>
      </c>
      <c r="AA241" s="2">
        <v>4.7964567259953838E-3</v>
      </c>
      <c r="AB241" s="2">
        <v>6.2531926939432381E-2</v>
      </c>
      <c r="AC241" s="2">
        <v>220.09798349281979</v>
      </c>
      <c r="AD241" s="2">
        <v>898.88343412055042</v>
      </c>
      <c r="AE241" s="2">
        <v>-1118.9814176133709</v>
      </c>
      <c r="AF241" s="2">
        <v>8.561282134550348</v>
      </c>
      <c r="AG241" s="2">
        <v>4.7007939149690867E-6</v>
      </c>
      <c r="AH241" s="1">
        <v>4.5663967547519209E-5</v>
      </c>
      <c r="AI241" s="1">
        <v>2.3429508071847287E-4</v>
      </c>
      <c r="AJ241" s="1">
        <v>1.8933056445549534</v>
      </c>
      <c r="AK241" s="1">
        <v>8.103876694209255</v>
      </c>
      <c r="AL241" s="12">
        <v>14.321060922256923</v>
      </c>
      <c r="AM241" s="2">
        <v>906.31991992215626</v>
      </c>
      <c r="AN241" s="2">
        <v>89.245901960823701</v>
      </c>
      <c r="AO241" s="2">
        <v>6.8455287991066518</v>
      </c>
      <c r="AP241" s="2">
        <v>0.1</v>
      </c>
      <c r="AQ241" s="2">
        <v>0.1</v>
      </c>
      <c r="AR241" s="2">
        <v>0.1</v>
      </c>
      <c r="AS241" s="2">
        <v>0.10000000000000002</v>
      </c>
      <c r="AT241" s="2">
        <v>9.4475304986255256E-4</v>
      </c>
      <c r="AU241" s="2">
        <v>9.5942411252415705E-3</v>
      </c>
      <c r="AV241" s="2">
        <v>0.12508164519051454</v>
      </c>
      <c r="AW241" s="2">
        <v>417.01919855916321</v>
      </c>
      <c r="AX241" s="2">
        <v>1702.8114897028877</v>
      </c>
      <c r="AY241" s="2">
        <v>-2119.8306882620514</v>
      </c>
      <c r="AZ241" s="2">
        <v>18.076363245092558</v>
      </c>
      <c r="BA241" s="2">
        <v>1.8805805164728595E-5</v>
      </c>
      <c r="BB241" s="2">
        <v>1.8267987622790376E-4</v>
      </c>
      <c r="BC241" s="2">
        <v>9.3709110745371414E-4</v>
      </c>
      <c r="BD241" s="2">
        <v>7.5741387780496794</v>
      </c>
      <c r="BE241" s="2">
        <v>32.413924761552195</v>
      </c>
      <c r="BF241" s="2">
        <v>57.228775175833036</v>
      </c>
      <c r="BG241" s="2">
        <v>1913.3426716878448</v>
      </c>
      <c r="BH241" s="2">
        <v>188.40847346993712</v>
      </c>
      <c r="BI241" s="2">
        <v>14.451651333463085</v>
      </c>
      <c r="BJ241" s="2">
        <v>0.99</v>
      </c>
      <c r="BK241" s="2">
        <v>2.5000000000000001E-2</v>
      </c>
      <c r="BL241" s="2">
        <v>0</v>
      </c>
      <c r="BM241" s="2">
        <v>5723.7107739952189</v>
      </c>
      <c r="BN241" s="2">
        <v>4.3997597487256464E-7</v>
      </c>
      <c r="BO241" s="2">
        <v>4.356393454656861E-4</v>
      </c>
      <c r="BP241" s="2">
        <v>5.8250986153114475E-3</v>
      </c>
      <c r="BQ241" s="2">
        <v>46.310781463497598</v>
      </c>
      <c r="BR241" s="2">
        <v>501.35169713706898</v>
      </c>
      <c r="BS241" s="2">
        <v>-547.66247860056637</v>
      </c>
      <c r="BT241" s="2">
        <v>0.7576420026630738</v>
      </c>
      <c r="BU241" s="2">
        <v>8.7115223666881941E-8</v>
      </c>
      <c r="BV241" s="2">
        <v>2.1592185633966534E-6</v>
      </c>
      <c r="BW241" s="2">
        <v>-3.3931773878103359E-6</v>
      </c>
      <c r="BX241" s="2">
        <v>3.5087001009583604E-2</v>
      </c>
      <c r="BY241" s="2">
        <v>0.38321330616384186</v>
      </c>
      <c r="BZ241" s="2">
        <v>-0.207466048535178</v>
      </c>
      <c r="CA241" s="2">
        <v>1704787.5917626943</v>
      </c>
      <c r="CB241" s="2">
        <v>43.478740530953196</v>
      </c>
      <c r="CC241" s="2">
        <v>0</v>
      </c>
      <c r="CD241" s="2">
        <v>0.99</v>
      </c>
      <c r="CE241" s="2">
        <v>0.05</v>
      </c>
      <c r="CF241" s="2">
        <v>0</v>
      </c>
      <c r="CG241" s="2">
        <v>11395.184716389711</v>
      </c>
      <c r="CH241" s="2">
        <v>8.23305949503428E-7</v>
      </c>
      <c r="CI241" s="2">
        <v>7.9428854607710788E-4</v>
      </c>
      <c r="CJ241" s="2">
        <v>1.090023068866746E-2</v>
      </c>
      <c r="CK241" s="2">
        <v>46.310758662657584</v>
      </c>
      <c r="CL241" s="2">
        <v>978.5162390930534</v>
      </c>
      <c r="CM241" s="2">
        <v>-1024.8269977557111</v>
      </c>
      <c r="CN241" s="2">
        <v>1.4177391620430304</v>
      </c>
      <c r="CO241" s="2">
        <v>1.6301451021841012E-7</v>
      </c>
      <c r="CP241" s="2">
        <v>7.8797960313281499E-6</v>
      </c>
      <c r="CQ241" s="2">
        <v>-1.1881502906616791E-5</v>
      </c>
      <c r="CR241" s="2">
        <v>6.5656603480728104E-2</v>
      </c>
      <c r="CS241" s="2">
        <v>1.3984776764242564</v>
      </c>
      <c r="CT241" s="2">
        <v>-0.72646868451862823</v>
      </c>
      <c r="CU241" s="2">
        <v>1704787.5959953284</v>
      </c>
      <c r="CV241" s="2">
        <v>89.245852092735547</v>
      </c>
      <c r="CW241" s="2">
        <v>0</v>
      </c>
    </row>
    <row r="242" spans="1:101" x14ac:dyDescent="0.3">
      <c r="A242" s="2">
        <f t="shared" si="3"/>
        <v>2236</v>
      </c>
      <c r="B242" s="17">
        <f>economy!AX282</f>
        <v>0.99</v>
      </c>
      <c r="C242" s="17">
        <f>economy!AY282</f>
        <v>0.05</v>
      </c>
      <c r="D242" s="17">
        <f>economy!AZ282</f>
        <v>0</v>
      </c>
      <c r="E242" s="17">
        <f>economy!BA282</f>
        <v>5703.783734157113</v>
      </c>
      <c r="F242" s="17">
        <f>economy!BB282</f>
        <v>8.020071934720423E-7</v>
      </c>
      <c r="G242" s="17">
        <f>economy!BC282</f>
        <v>7.7598781911542643E-4</v>
      </c>
      <c r="H242" s="17">
        <f>economy!BD282</f>
        <v>1.0776680656162017E-2</v>
      </c>
      <c r="I242" s="1">
        <f>economy!BE282</f>
        <v>45.75405046388795</v>
      </c>
      <c r="J242" s="1">
        <f>economy!BF282</f>
        <v>970.60838124159613</v>
      </c>
      <c r="K242" s="1">
        <f>economy!BG282</f>
        <v>-1016.362431705484</v>
      </c>
      <c r="L242" s="1">
        <f>economy!BH282</f>
        <v>1.4016875669095683</v>
      </c>
      <c r="M242" s="1">
        <f>economy!BI282</f>
        <v>1.5879735998591056E-7</v>
      </c>
      <c r="N242" s="1">
        <f>economy!BJ282</f>
        <v>7.6996624816127164E-6</v>
      </c>
      <c r="O242" s="1">
        <f>economy!BK282</f>
        <v>-1.1613684596489665E-5</v>
      </c>
      <c r="P242" s="1">
        <f>economy!BL282</f>
        <v>6.4132909648295683E-2</v>
      </c>
      <c r="Q242" s="1">
        <f>economy!BM282</f>
        <v>1.3712133633165682</v>
      </c>
      <c r="R242" s="1">
        <f>economy!BN282</f>
        <v>-0.71231129199777621</v>
      </c>
      <c r="S242" s="1">
        <f>economy!BO282</f>
        <v>1730247.1879746879</v>
      </c>
      <c r="T242" s="1">
        <f>economy!BP282</f>
        <v>90.316338245321759</v>
      </c>
      <c r="U242" s="1">
        <f>economy!BQ282</f>
        <v>0</v>
      </c>
      <c r="V242" s="2">
        <v>0.05</v>
      </c>
      <c r="W242" s="2">
        <v>0.05</v>
      </c>
      <c r="X242" s="2">
        <v>0.05</v>
      </c>
      <c r="Y242" s="2">
        <v>0.05</v>
      </c>
      <c r="Z242" s="2">
        <v>4.6433934804679448E-4</v>
      </c>
      <c r="AA242" s="2">
        <v>4.7292070171708785E-3</v>
      </c>
      <c r="AB242" s="2">
        <v>6.2393927101721293E-2</v>
      </c>
      <c r="AC242" s="2">
        <v>217.48717126961077</v>
      </c>
      <c r="AD242" s="2">
        <v>892.61412095335538</v>
      </c>
      <c r="AE242" s="2">
        <v>-1110.1012922229663</v>
      </c>
      <c r="AF242" s="2">
        <v>8.5424979318254621</v>
      </c>
      <c r="AG242" s="2">
        <v>4.6218323774534934E-6</v>
      </c>
      <c r="AH242" s="1">
        <v>4.5055530270582972E-5</v>
      </c>
      <c r="AI242" s="1">
        <v>2.3463905709972192E-4</v>
      </c>
      <c r="AJ242" s="1">
        <v>1.8665914629183913</v>
      </c>
      <c r="AK242" s="1">
        <v>8.0234346165921018</v>
      </c>
      <c r="AL242" s="12">
        <v>14.386877344542365</v>
      </c>
      <c r="AM242" s="2">
        <v>919.85505511850135</v>
      </c>
      <c r="AN242" s="2">
        <v>90.316388147201323</v>
      </c>
      <c r="AO242" s="2">
        <v>6.8456164955754142</v>
      </c>
      <c r="AP242" s="2">
        <v>0.1</v>
      </c>
      <c r="AQ242" s="2">
        <v>0.1</v>
      </c>
      <c r="AR242" s="2">
        <v>0.1</v>
      </c>
      <c r="AS242" s="2">
        <v>0.1</v>
      </c>
      <c r="AT242" s="2">
        <v>9.2880870334090921E-4</v>
      </c>
      <c r="AU242" s="2">
        <v>9.4597184418325781E-3</v>
      </c>
      <c r="AV242" s="2">
        <v>0.12480553727588882</v>
      </c>
      <c r="AW242" s="2">
        <v>412.0726426060383</v>
      </c>
      <c r="AX242" s="2">
        <v>1690.9397188630003</v>
      </c>
      <c r="AY242" s="2">
        <v>-2103.0123614690383</v>
      </c>
      <c r="AZ242" s="2">
        <v>18.036692660228162</v>
      </c>
      <c r="BA242" s="2">
        <v>1.8489905506078006E-5</v>
      </c>
      <c r="BB242" s="2">
        <v>1.8024574153677685E-4</v>
      </c>
      <c r="BC242" s="2">
        <v>9.3846853204544918E-4</v>
      </c>
      <c r="BD242" s="2">
        <v>7.4672677236440856</v>
      </c>
      <c r="BE242" s="2">
        <v>32.092237447739798</v>
      </c>
      <c r="BF242" s="2">
        <v>57.491806790554627</v>
      </c>
      <c r="BG242" s="2">
        <v>1941.9168441629031</v>
      </c>
      <c r="BH242" s="2">
        <v>190.66838797724316</v>
      </c>
      <c r="BI242" s="2">
        <v>14.451836876722194</v>
      </c>
      <c r="BJ242" s="2">
        <v>0.99</v>
      </c>
      <c r="BK242" s="2">
        <v>2.5000000000000001E-2</v>
      </c>
      <c r="BL242" s="2">
        <v>0</v>
      </c>
      <c r="BM242" s="2">
        <v>5729.6815736177805</v>
      </c>
      <c r="BN242" s="2">
        <v>4.2854191589007298E-7</v>
      </c>
      <c r="BO242" s="2">
        <v>4.2555043020286006E-4</v>
      </c>
      <c r="BP242" s="2">
        <v>5.7583749612326205E-3</v>
      </c>
      <c r="BQ242" s="2">
        <v>45.75407314288487</v>
      </c>
      <c r="BR242" s="2">
        <v>497.31923197985304</v>
      </c>
      <c r="BS242" s="2">
        <v>-543.07330512273791</v>
      </c>
      <c r="BT242" s="2">
        <v>0.7489731738680091</v>
      </c>
      <c r="BU242" s="2">
        <v>8.48512809814171E-8</v>
      </c>
      <c r="BV242" s="2">
        <v>2.1096428341497163E-6</v>
      </c>
      <c r="BW242" s="2">
        <v>-3.3158882194150784E-6</v>
      </c>
      <c r="BX242" s="2">
        <v>3.4268580796148064E-2</v>
      </c>
      <c r="BY242" s="2">
        <v>0.37570383071123092</v>
      </c>
      <c r="BZ242" s="2">
        <v>-0.20337366849038335</v>
      </c>
      <c r="CA242" s="2">
        <v>1730247.1815138147</v>
      </c>
      <c r="CB242" s="2">
        <v>44.000259470480003</v>
      </c>
      <c r="CC242" s="2">
        <v>0</v>
      </c>
      <c r="CD242" s="2">
        <v>0.99</v>
      </c>
      <c r="CE242" s="2">
        <v>0.05</v>
      </c>
      <c r="CF242" s="2">
        <v>0</v>
      </c>
      <c r="CG242" s="2">
        <v>11407.566902741053</v>
      </c>
      <c r="CH242" s="2">
        <v>8.0200725564482783E-7</v>
      </c>
      <c r="CI242" s="2">
        <v>7.7598787890393477E-4</v>
      </c>
      <c r="CJ242" s="2">
        <v>1.0776681422457074E-2</v>
      </c>
      <c r="CK242" s="2">
        <v>45.754051185641366</v>
      </c>
      <c r="CL242" s="2">
        <v>970.60838971830583</v>
      </c>
      <c r="CM242" s="2">
        <v>-1016.362440903947</v>
      </c>
      <c r="CN242" s="2">
        <v>1.401687673753522</v>
      </c>
      <c r="CO242" s="2">
        <v>1.5879737229611215E-7</v>
      </c>
      <c r="CP242" s="2">
        <v>7.6996630702187643E-6</v>
      </c>
      <c r="CQ242" s="2">
        <v>-1.161368624811314E-5</v>
      </c>
      <c r="CR242" s="2">
        <v>6.4132915548516592E-2</v>
      </c>
      <c r="CS242" s="2">
        <v>1.3712134806522369</v>
      </c>
      <c r="CT242" s="2">
        <v>-0.71231135274055224</v>
      </c>
      <c r="CU242" s="2">
        <v>1730247.1857318487</v>
      </c>
      <c r="CV242" s="2">
        <v>90.316338170988843</v>
      </c>
      <c r="CW242" s="2">
        <v>0</v>
      </c>
    </row>
    <row r="243" spans="1:101" x14ac:dyDescent="0.3">
      <c r="A243" s="2">
        <f t="shared" si="3"/>
        <v>2237</v>
      </c>
      <c r="B243" s="17">
        <f>economy!AX283</f>
        <v>0.99</v>
      </c>
      <c r="C243" s="17">
        <f>economy!AY283</f>
        <v>0.05</v>
      </c>
      <c r="D243" s="17">
        <f>economy!AZ283</f>
        <v>0</v>
      </c>
      <c r="E243" s="17">
        <f>economy!BA283</f>
        <v>5709.9090295475826</v>
      </c>
      <c r="F243" s="17">
        <f>economy!BB283</f>
        <v>7.8125142805507411E-7</v>
      </c>
      <c r="G243" s="17">
        <f>economy!BC283</f>
        <v>7.5810092756530901E-4</v>
      </c>
      <c r="H243" s="17">
        <f>economy!BD283</f>
        <v>1.065442137395565E-2</v>
      </c>
      <c r="I243" s="1">
        <f>economy!BE283</f>
        <v>45.202791298533207</v>
      </c>
      <c r="J243" s="1">
        <f>economy!BF283</f>
        <v>962.72286804648377</v>
      </c>
      <c r="K243" s="1">
        <f>economy!BG283</f>
        <v>-1007.925659345017</v>
      </c>
      <c r="L243" s="1">
        <f>economy!BH283</f>
        <v>1.3858038880687003</v>
      </c>
      <c r="M243" s="1">
        <f>economy!BI283</f>
        <v>1.546877217195253E-7</v>
      </c>
      <c r="N243" s="1">
        <f>economy!BJ283</f>
        <v>7.5235375740155543E-6</v>
      </c>
      <c r="O243" s="1">
        <f>economy!BK283</f>
        <v>-1.13516694813803E-5</v>
      </c>
      <c r="P243" s="1">
        <f>economy!BL283</f>
        <v>6.2642228649908718E-2</v>
      </c>
      <c r="Q243" s="1">
        <f>economy!BM283</f>
        <v>1.3444149720887404</v>
      </c>
      <c r="R243" s="1">
        <f>economy!BN283</f>
        <v>-0.6983936488022664</v>
      </c>
      <c r="S243" s="1">
        <f>economy!BO283</f>
        <v>1756087.4769899282</v>
      </c>
      <c r="T243" s="1">
        <f>economy!BP283</f>
        <v>91.399696114295807</v>
      </c>
      <c r="U243" s="1">
        <f>economy!BQ283</f>
        <v>0</v>
      </c>
      <c r="V243" s="2">
        <v>0.05</v>
      </c>
      <c r="W243" s="2">
        <v>0.05</v>
      </c>
      <c r="X243" s="2">
        <v>0.05</v>
      </c>
      <c r="Y243" s="2">
        <v>0.05</v>
      </c>
      <c r="Z243" s="2">
        <v>4.5651032826583073E-4</v>
      </c>
      <c r="AA243" s="2">
        <v>4.6629741798968252E-3</v>
      </c>
      <c r="AB243" s="2">
        <v>6.2257221567178313E-2</v>
      </c>
      <c r="AC243" s="2">
        <v>214.90079354623757</v>
      </c>
      <c r="AD243" s="2">
        <v>886.33598954216325</v>
      </c>
      <c r="AE243" s="2">
        <v>-1101.2367830884009</v>
      </c>
      <c r="AF243" s="2">
        <v>8.5238931247840473</v>
      </c>
      <c r="AG243" s="2">
        <v>4.5442631146769704E-6</v>
      </c>
      <c r="AH243" s="1">
        <v>4.4455408978729803E-5</v>
      </c>
      <c r="AI243" s="1">
        <v>2.3497605194530995E-4</v>
      </c>
      <c r="AJ243" s="1">
        <v>1.8402307667296507</v>
      </c>
      <c r="AK243" s="1">
        <v>7.9435559210187758</v>
      </c>
      <c r="AL243" s="12">
        <v>14.452086094278554</v>
      </c>
      <c r="AM243" s="2">
        <v>933.59258235889195</v>
      </c>
      <c r="AN243" s="2">
        <v>91.399746126973554</v>
      </c>
      <c r="AO243" s="2">
        <v>6.8457063375261527</v>
      </c>
      <c r="AP243" s="2">
        <v>0.1</v>
      </c>
      <c r="AQ243" s="2">
        <v>0.1</v>
      </c>
      <c r="AR243" s="2">
        <v>0.1</v>
      </c>
      <c r="AS243" s="2">
        <v>0.10000000000000002</v>
      </c>
      <c r="AT243" s="2">
        <v>9.1314798215492673E-4</v>
      </c>
      <c r="AU243" s="2">
        <v>9.3272297485465193E-3</v>
      </c>
      <c r="AV243" s="2">
        <v>0.1245320165452509</v>
      </c>
      <c r="AW243" s="2">
        <v>407.17237671946265</v>
      </c>
      <c r="AX243" s="2">
        <v>1679.0511168792409</v>
      </c>
      <c r="AY243" s="2">
        <v>-2086.2234935987058</v>
      </c>
      <c r="AZ243" s="2">
        <v>17.997400583562069</v>
      </c>
      <c r="BA243" s="2">
        <v>1.8179575719367172E-5</v>
      </c>
      <c r="BB243" s="2">
        <v>1.778448734927133E-4</v>
      </c>
      <c r="BC243" s="2">
        <v>9.3981801642235385E-4</v>
      </c>
      <c r="BD243" s="2">
        <v>7.3618106511424068</v>
      </c>
      <c r="BE243" s="2">
        <v>31.772800609713077</v>
      </c>
      <c r="BF243" s="2">
        <v>57.752410536727538</v>
      </c>
      <c r="BG243" s="2">
        <v>1970.9182887411337</v>
      </c>
      <c r="BH243" s="2">
        <v>192.95547626417846</v>
      </c>
      <c r="BI243" s="2">
        <v>14.452026942824297</v>
      </c>
      <c r="BJ243" s="2">
        <v>0.99</v>
      </c>
      <c r="BK243" s="2">
        <v>2.5000000000000001E-2</v>
      </c>
      <c r="BL243" s="2">
        <v>0</v>
      </c>
      <c r="BM243" s="2">
        <v>5735.5875653472358</v>
      </c>
      <c r="BN243" s="2">
        <v>4.1740082086901634E-7</v>
      </c>
      <c r="BO243" s="2">
        <v>4.1569096717421157E-4</v>
      </c>
      <c r="BP243" s="2">
        <v>5.6923583194910471E-3</v>
      </c>
      <c r="BQ243" s="2">
        <v>45.202813096495042</v>
      </c>
      <c r="BR243" s="2">
        <v>493.29742746737924</v>
      </c>
      <c r="BS243" s="2">
        <v>-538.5002405638744</v>
      </c>
      <c r="BT243" s="2">
        <v>0.74039631493726066</v>
      </c>
      <c r="BU243" s="2">
        <v>8.2645345109720681E-8</v>
      </c>
      <c r="BV243" s="2">
        <v>2.0611749378520346E-6</v>
      </c>
      <c r="BW243" s="2">
        <v>-3.2402943237478949E-6</v>
      </c>
      <c r="BX243" s="2">
        <v>3.346800329678358E-2</v>
      </c>
      <c r="BY243" s="2">
        <v>0.36832344383375326</v>
      </c>
      <c r="BZ243" s="2">
        <v>-0.19935179685316054</v>
      </c>
      <c r="CA243" s="2">
        <v>1756087.4706997927</v>
      </c>
      <c r="CB243" s="2">
        <v>44.528049284444087</v>
      </c>
      <c r="CC243" s="2">
        <v>0</v>
      </c>
      <c r="CD243" s="2">
        <v>0.99</v>
      </c>
      <c r="CE243" s="2">
        <v>0.05</v>
      </c>
      <c r="CF243" s="2">
        <v>0</v>
      </c>
      <c r="CG243" s="2">
        <v>11419.817538359126</v>
      </c>
      <c r="CH243" s="2">
        <v>7.8125148363915647E-7</v>
      </c>
      <c r="CI243" s="2">
        <v>7.5810098117271832E-4</v>
      </c>
      <c r="CJ243" s="2">
        <v>1.0654422069297285E-2</v>
      </c>
      <c r="CK243" s="2">
        <v>45.202791952996719</v>
      </c>
      <c r="CL243" s="2">
        <v>962.7228757832487</v>
      </c>
      <c r="CM243" s="2">
        <v>-1007.9256677362455</v>
      </c>
      <c r="CN243" s="2">
        <v>1.3858039850168686</v>
      </c>
      <c r="CO243" s="2">
        <v>1.5468773272516491E-7</v>
      </c>
      <c r="CP243" s="2">
        <v>7.5235381019616815E-6</v>
      </c>
      <c r="CQ243" s="2">
        <v>-1.1351670963072901E-5</v>
      </c>
      <c r="CR243" s="2">
        <v>6.2642233939198516E-2</v>
      </c>
      <c r="CS243" s="2">
        <v>1.3444150776829837</v>
      </c>
      <c r="CT243" s="2">
        <v>-0.69839370347483853</v>
      </c>
      <c r="CU243" s="2">
        <v>1756087.4749011968</v>
      </c>
      <c r="CV243" s="2">
        <v>91.399696045317512</v>
      </c>
      <c r="CW243" s="2">
        <v>0</v>
      </c>
    </row>
    <row r="244" spans="1:101" x14ac:dyDescent="0.3">
      <c r="A244" s="2">
        <f t="shared" si="3"/>
        <v>2238</v>
      </c>
      <c r="B244" s="17">
        <f>economy!AX284</f>
        <v>0.99</v>
      </c>
      <c r="C244" s="17">
        <f>economy!AY284</f>
        <v>0.05</v>
      </c>
      <c r="D244" s="17">
        <f>economy!AZ284</f>
        <v>0</v>
      </c>
      <c r="E244" s="17">
        <f>economy!BA284</f>
        <v>5715.9694009474515</v>
      </c>
      <c r="F244" s="17">
        <f>economy!BB284</f>
        <v>7.610251096721645E-7</v>
      </c>
      <c r="G244" s="17">
        <f>economy!BC284</f>
        <v>7.4061878474467426E-4</v>
      </c>
      <c r="H244" s="17">
        <f>economy!BD284</f>
        <v>1.0533442012098489E-2</v>
      </c>
      <c r="I244" s="1">
        <f>economy!BE284</f>
        <v>44.656957134072989</v>
      </c>
      <c r="J244" s="1">
        <f>economy!BF284</f>
        <v>954.86070007302646</v>
      </c>
      <c r="K244" s="1">
        <f>economy!BG284</f>
        <v>-999.51765720709955</v>
      </c>
      <c r="L244" s="1">
        <f>economy!BH284</f>
        <v>1.3700866963546201</v>
      </c>
      <c r="M244" s="1">
        <f>economy!BI284</f>
        <v>1.506829137991668E-7</v>
      </c>
      <c r="N244" s="1">
        <f>economy!BJ284</f>
        <v>7.3513362290150749E-6</v>
      </c>
      <c r="O244" s="1">
        <f>economy!BK284</f>
        <v>-1.1095340062224148E-5</v>
      </c>
      <c r="P244" s="1">
        <f>economy!BL284</f>
        <v>6.1183926385497286E-2</v>
      </c>
      <c r="Q244" s="1">
        <f>economy!BM284</f>
        <v>1.3180767038006234</v>
      </c>
      <c r="R244" s="1">
        <f>economy!BN284</f>
        <v>-0.68471292245549231</v>
      </c>
      <c r="S244" s="1">
        <f>economy!BO284</f>
        <v>1782314.1604031697</v>
      </c>
      <c r="T244" s="1">
        <f>economy!BP284</f>
        <v>92.496080613655579</v>
      </c>
      <c r="U244" s="1">
        <f>economy!BQ284</f>
        <v>0</v>
      </c>
      <c r="V244" s="2">
        <v>0.05</v>
      </c>
      <c r="W244" s="2">
        <v>0.05</v>
      </c>
      <c r="X244" s="2">
        <v>0.05</v>
      </c>
      <c r="Y244" s="2">
        <v>4.9999999999999996E-2</v>
      </c>
      <c r="Z244" s="2">
        <v>4.4882047574806454E-4</v>
      </c>
      <c r="AA244" s="2">
        <v>4.5977420207438616E-3</v>
      </c>
      <c r="AB244" s="2">
        <v>6.2121804962681451E-2</v>
      </c>
      <c r="AC244" s="2">
        <v>212.33878588206795</v>
      </c>
      <c r="AD244" s="2">
        <v>880.05055324424643</v>
      </c>
      <c r="AE244" s="2">
        <v>-1092.3893391263132</v>
      </c>
      <c r="AF244" s="2">
        <v>8.5054669406497716</v>
      </c>
      <c r="AG244" s="2">
        <v>4.468060775535574E-6</v>
      </c>
      <c r="AH244" s="1">
        <v>4.3863497038507246E-5</v>
      </c>
      <c r="AI244" s="1">
        <v>2.3530618444467119E-4</v>
      </c>
      <c r="AJ244" s="1">
        <v>1.8142198239577003</v>
      </c>
      <c r="AK244" s="1">
        <v>7.8642441355885584</v>
      </c>
      <c r="AL244" s="12">
        <v>14.516689985023463</v>
      </c>
      <c r="AM244" s="2">
        <v>947.53552926405803</v>
      </c>
      <c r="AN244" s="2">
        <v>92.496130734121593</v>
      </c>
      <c r="AO244" s="2">
        <v>6.8457983036385359</v>
      </c>
      <c r="AP244" s="2">
        <v>0.1</v>
      </c>
      <c r="AQ244" s="2">
        <v>0.1</v>
      </c>
      <c r="AR244" s="2">
        <v>0.1</v>
      </c>
      <c r="AS244" s="2">
        <v>0.10000000000000002</v>
      </c>
      <c r="AT244" s="2">
        <v>8.9776563589144271E-4</v>
      </c>
      <c r="AU244" s="2">
        <v>9.1967426633403418E-3</v>
      </c>
      <c r="AV244" s="2">
        <v>0.12426107233169942</v>
      </c>
      <c r="AW244" s="2">
        <v>402.31827898253277</v>
      </c>
      <c r="AX244" s="2">
        <v>1667.1485524515858</v>
      </c>
      <c r="AY244" s="2">
        <v>-2069.466831434122</v>
      </c>
      <c r="AZ244" s="2">
        <v>17.958485395250012</v>
      </c>
      <c r="BA244" s="2">
        <v>1.7874714404130097E-5</v>
      </c>
      <c r="BB244" s="2">
        <v>1.7547684570523643E-4</v>
      </c>
      <c r="BC244" s="2">
        <v>9.4114003693160494E-4</v>
      </c>
      <c r="BD244" s="2">
        <v>7.2577526419940455</v>
      </c>
      <c r="BE244" s="2">
        <v>31.455628452561371</v>
      </c>
      <c r="BF244" s="2">
        <v>58.010597624820008</v>
      </c>
      <c r="BG244" s="2">
        <v>2000.353397066486</v>
      </c>
      <c r="BH244" s="2">
        <v>195.27006520292619</v>
      </c>
      <c r="BI244" s="2">
        <v>14.452221486800049</v>
      </c>
      <c r="BJ244" s="2">
        <v>0.99</v>
      </c>
      <c r="BK244" s="2">
        <v>2.5000000000000001E-2</v>
      </c>
      <c r="BL244" s="2">
        <v>0</v>
      </c>
      <c r="BM244" s="2">
        <v>5741.4296144316704</v>
      </c>
      <c r="BN244" s="2">
        <v>4.0654537671434588E-7</v>
      </c>
      <c r="BO244" s="2">
        <v>4.0605592003600604E-4</v>
      </c>
      <c r="BP244" s="2">
        <v>5.6270430546680912E-3</v>
      </c>
      <c r="BQ244" s="2">
        <v>44.656978086159974</v>
      </c>
      <c r="BR244" s="2">
        <v>489.28682547272956</v>
      </c>
      <c r="BS244" s="2">
        <v>-533.9438035588895</v>
      </c>
      <c r="BT244" s="2">
        <v>0.73191068613438137</v>
      </c>
      <c r="BU244" s="2">
        <v>8.0495968061526155E-8</v>
      </c>
      <c r="BV244" s="2">
        <v>2.0137914591604015E-6</v>
      </c>
      <c r="BW244" s="2">
        <v>-3.1663613539088403E-6</v>
      </c>
      <c r="BX244" s="2">
        <v>3.2684926182794206E-2</v>
      </c>
      <c r="BY244" s="2">
        <v>0.36107056143393179</v>
      </c>
      <c r="BZ244" s="2">
        <v>-0.19539958780999409</v>
      </c>
      <c r="CA244" s="2">
        <v>1782314.1542749924</v>
      </c>
      <c r="CB244" s="2">
        <v>45.062185404751702</v>
      </c>
      <c r="CC244" s="2">
        <v>0</v>
      </c>
      <c r="CD244" s="2">
        <v>0.99</v>
      </c>
      <c r="CE244" s="2">
        <v>0.05</v>
      </c>
      <c r="CF244" s="2">
        <v>0</v>
      </c>
      <c r="CG244" s="2">
        <v>11431.938322445872</v>
      </c>
      <c r="CH244" s="2">
        <v>7.6102515936624942E-7</v>
      </c>
      <c r="CI244" s="2">
        <v>7.4061883281046129E-4</v>
      </c>
      <c r="CJ244" s="2">
        <v>1.0533442643061889E-2</v>
      </c>
      <c r="CK244" s="2">
        <v>44.656957727517948</v>
      </c>
      <c r="CL244" s="2">
        <v>954.86070713377592</v>
      </c>
      <c r="CM244" s="2">
        <v>-999.51766486129372</v>
      </c>
      <c r="CN244" s="2">
        <v>1.3700867843243927</v>
      </c>
      <c r="CO244" s="2">
        <v>1.5068292363858808E-7</v>
      </c>
      <c r="CP244" s="2">
        <v>7.3513367025532597E-6</v>
      </c>
      <c r="CQ244" s="2">
        <v>-1.1095341391467468E-5</v>
      </c>
      <c r="CR244" s="2">
        <v>6.1183931127034109E-2</v>
      </c>
      <c r="CS244" s="2">
        <v>1.3180767988253974</v>
      </c>
      <c r="CT244" s="2">
        <v>-0.68471297166261813</v>
      </c>
      <c r="CU244" s="2">
        <v>1782314.1584579034</v>
      </c>
      <c r="CV244" s="2">
        <v>92.496080549643864</v>
      </c>
      <c r="CW244" s="2">
        <v>0</v>
      </c>
    </row>
    <row r="245" spans="1:101" x14ac:dyDescent="0.3">
      <c r="A245" s="2">
        <f t="shared" si="3"/>
        <v>2239</v>
      </c>
      <c r="B245" s="17">
        <f>economy!AX285</f>
        <v>0.99</v>
      </c>
      <c r="C245" s="17">
        <f>economy!AY285</f>
        <v>0.05</v>
      </c>
      <c r="D245" s="17">
        <f>economy!AZ285</f>
        <v>0</v>
      </c>
      <c r="E245" s="17">
        <f>economy!BA285</f>
        <v>5721.9656860955183</v>
      </c>
      <c r="F245" s="17">
        <f>economy!BB285</f>
        <v>7.4131508199095874E-7</v>
      </c>
      <c r="G245" s="17">
        <f>economy!BC285</f>
        <v>7.2353255287551483E-4</v>
      </c>
      <c r="H245" s="17">
        <f>economy!BD285</f>
        <v>1.0413732544798281E-2</v>
      </c>
      <c r="I245" s="1">
        <f>economy!BE285</f>
        <v>44.116524004557334</v>
      </c>
      <c r="J245" s="1">
        <f>economy!BF285</f>
        <v>947.0228561301185</v>
      </c>
      <c r="K245" s="1">
        <f>economy!BG285</f>
        <v>-991.139380134676</v>
      </c>
      <c r="L245" s="1">
        <f>economy!BH285</f>
        <v>1.3545346755861578</v>
      </c>
      <c r="M245" s="1">
        <f>economy!BI285</f>
        <v>1.4678033127940475E-7</v>
      </c>
      <c r="N245" s="1">
        <f>economy!BJ285</f>
        <v>7.1829755932480921E-6</v>
      </c>
      <c r="O245" s="1">
        <f>economy!BK285</f>
        <v>-1.0844582551459086E-5</v>
      </c>
      <c r="P245" s="1">
        <f>economy!BL285</f>
        <v>5.975738390376794E-2</v>
      </c>
      <c r="Q245" s="1">
        <f>economy!BM285</f>
        <v>1.2921928725023764</v>
      </c>
      <c r="R245" s="1">
        <f>economy!BN285</f>
        <v>-0.6712663293656943</v>
      </c>
      <c r="S245" s="1">
        <f>economy!BO285</f>
        <v>1808933.0183716016</v>
      </c>
      <c r="T245" s="1">
        <f>economy!BP285</f>
        <v>93.605648439926398</v>
      </c>
      <c r="U245" s="1">
        <f>economy!BQ285</f>
        <v>0</v>
      </c>
      <c r="V245" s="2">
        <v>0.05</v>
      </c>
      <c r="W245" s="2">
        <v>0.05</v>
      </c>
      <c r="X245" s="2">
        <v>0.05</v>
      </c>
      <c r="Y245" s="2">
        <v>0.05</v>
      </c>
      <c r="Z245" s="2">
        <v>4.4126721346609502E-4</v>
      </c>
      <c r="AA245" s="2">
        <v>4.5334945946530879E-3</v>
      </c>
      <c r="AB245" s="2">
        <v>6.198767170413752E-2</v>
      </c>
      <c r="AC245" s="2">
        <v>209.80107910671688</v>
      </c>
      <c r="AD245" s="2">
        <v>873.75928950056482</v>
      </c>
      <c r="AE245" s="2">
        <v>-1083.5603686072818</v>
      </c>
      <c r="AF245" s="2">
        <v>8.4872185785534064</v>
      </c>
      <c r="AG245" s="2">
        <v>4.3932004592929385E-6</v>
      </c>
      <c r="AH245" s="1">
        <v>4.3279688622556008E-5</v>
      </c>
      <c r="AI245" s="1">
        <v>2.3562957271138212E-4</v>
      </c>
      <c r="AJ245" s="1">
        <v>1.7885549032961787</v>
      </c>
      <c r="AK245" s="1">
        <v>7.7855024826007426</v>
      </c>
      <c r="AL245" s="12">
        <v>14.580691939639379</v>
      </c>
      <c r="AM245" s="2">
        <v>961.68696875159139</v>
      </c>
      <c r="AN245" s="2">
        <v>93.605698665257435</v>
      </c>
      <c r="AO245" s="2">
        <v>6.8458923728110497</v>
      </c>
      <c r="AP245" s="2">
        <v>0.1</v>
      </c>
      <c r="AQ245" s="2">
        <v>0.1</v>
      </c>
      <c r="AR245" s="2">
        <v>0.1</v>
      </c>
      <c r="AS245" s="2">
        <v>0.1</v>
      </c>
      <c r="AT245" s="2">
        <v>8.8265651059985569E-4</v>
      </c>
      <c r="AU245" s="2">
        <v>9.0682253004644442E-3</v>
      </c>
      <c r="AV245" s="2">
        <v>0.12399269354445518</v>
      </c>
      <c r="AW245" s="2">
        <v>397.51021851253864</v>
      </c>
      <c r="AX245" s="2">
        <v>1655.2348262585572</v>
      </c>
      <c r="AY245" s="2">
        <v>-2052.745044771093</v>
      </c>
      <c r="AZ245" s="2">
        <v>17.919945415863367</v>
      </c>
      <c r="BA245" s="2">
        <v>1.7575221960426686E-5</v>
      </c>
      <c r="BB245" s="2">
        <v>1.7314123499929054E-4</v>
      </c>
      <c r="BC245" s="2">
        <v>9.4243506564818604E-4</v>
      </c>
      <c r="BD245" s="2">
        <v>7.1550787800182567</v>
      </c>
      <c r="BE245" s="2">
        <v>31.140733956163558</v>
      </c>
      <c r="BF245" s="2">
        <v>58.266379703131413</v>
      </c>
      <c r="BG245" s="2">
        <v>2030.2286564096069</v>
      </c>
      <c r="BH245" s="2">
        <v>197.61248559787734</v>
      </c>
      <c r="BI245" s="2">
        <v>14.452420464144947</v>
      </c>
      <c r="BJ245" s="2">
        <v>0.99</v>
      </c>
      <c r="BK245" s="2">
        <v>2.5000000000000001E-2</v>
      </c>
      <c r="BL245" s="2">
        <v>0</v>
      </c>
      <c r="BM245" s="2">
        <v>5747.20857385825</v>
      </c>
      <c r="BN245" s="2">
        <v>3.9596844393128645E-7</v>
      </c>
      <c r="BO245" s="2">
        <v>3.9664035504166878E-4</v>
      </c>
      <c r="BP245" s="2">
        <v>5.5624235126401442E-3</v>
      </c>
      <c r="BQ245" s="2">
        <v>44.116544144406653</v>
      </c>
      <c r="BR245" s="2">
        <v>485.28795131072746</v>
      </c>
      <c r="BS245" s="2">
        <v>-529.404495455134</v>
      </c>
      <c r="BT245" s="2">
        <v>0.72351554555035058</v>
      </c>
      <c r="BU245" s="2">
        <v>7.8401736219293864E-8</v>
      </c>
      <c r="BV245" s="2">
        <v>1.9674694180835861E-6</v>
      </c>
      <c r="BW245" s="2">
        <v>-3.0940555333971925E-6</v>
      </c>
      <c r="BX245" s="2">
        <v>3.1919011887731448E-2</v>
      </c>
      <c r="BY245" s="2">
        <v>0.35394359467484865</v>
      </c>
      <c r="BZ245" s="2">
        <v>-0.19151619117301466</v>
      </c>
      <c r="CA245" s="2">
        <v>1808933.0123971829</v>
      </c>
      <c r="CB245" s="2">
        <v>45.602744170745204</v>
      </c>
      <c r="CC245" s="2">
        <v>0</v>
      </c>
      <c r="CD245" s="2">
        <v>0.99</v>
      </c>
      <c r="CE245" s="2">
        <v>0.05</v>
      </c>
      <c r="CF245" s="2">
        <v>0</v>
      </c>
      <c r="CG245" s="2">
        <v>11443.930930759594</v>
      </c>
      <c r="CH245" s="2">
        <v>7.4131512641960469E-7</v>
      </c>
      <c r="CI245" s="2">
        <v>7.2353259597294649E-4</v>
      </c>
      <c r="CJ245" s="2">
        <v>1.0413733117348846E-2</v>
      </c>
      <c r="CK245" s="2">
        <v>44.11652454267076</v>
      </c>
      <c r="CL245" s="2">
        <v>947.02286257333071</v>
      </c>
      <c r="CM245" s="2">
        <v>-991.13938711600144</v>
      </c>
      <c r="CN245" s="2">
        <v>1.3545347554097968</v>
      </c>
      <c r="CO245" s="2">
        <v>1.4678034007627003E-7</v>
      </c>
      <c r="CP245" s="2">
        <v>7.1829760179859313E-6</v>
      </c>
      <c r="CQ245" s="2">
        <v>-1.0844583743936811E-5</v>
      </c>
      <c r="CR245" s="2">
        <v>5.9757388154205691E-2</v>
      </c>
      <c r="CS245" s="2">
        <v>1.2921929580129972</v>
      </c>
      <c r="CT245" s="2">
        <v>-0.67126637365209452</v>
      </c>
      <c r="CU245" s="2">
        <v>1808933.0165598998</v>
      </c>
      <c r="CV245" s="2">
        <v>93.605648380521899</v>
      </c>
      <c r="CW245" s="2">
        <v>0</v>
      </c>
    </row>
    <row r="246" spans="1:101" x14ac:dyDescent="0.3">
      <c r="A246" s="2">
        <f t="shared" si="3"/>
        <v>2240</v>
      </c>
      <c r="B246" s="17">
        <f>economy!AX286</f>
        <v>0.99</v>
      </c>
      <c r="C246" s="17">
        <f>economy!AY286</f>
        <v>0.05</v>
      </c>
      <c r="D246" s="17">
        <f>economy!AZ286</f>
        <v>0</v>
      </c>
      <c r="E246" s="17">
        <f>economy!BA286</f>
        <v>5727.8987111190545</v>
      </c>
      <c r="F246" s="17">
        <f>economy!BB286</f>
        <v>7.2210849966402339E-7</v>
      </c>
      <c r="G246" s="17">
        <f>economy!BC286</f>
        <v>7.0683357335156178E-4</v>
      </c>
      <c r="H246" s="17">
        <f>economy!BD286</f>
        <v>1.0295282910979668E-2</v>
      </c>
      <c r="I246" s="1">
        <f>economy!BE286</f>
        <v>43.581467241908193</v>
      </c>
      <c r="J246" s="1">
        <f>economy!BF286</f>
        <v>939.21028449678806</v>
      </c>
      <c r="K246" s="1">
        <f>economy!BG286</f>
        <v>-982.79175173869646</v>
      </c>
      <c r="L246" s="1">
        <f>economy!BH286</f>
        <v>1.3391465054609411</v>
      </c>
      <c r="M246" s="1">
        <f>economy!BI286</f>
        <v>1.429774307894081E-7</v>
      </c>
      <c r="N246" s="1">
        <f>economy!BJ286</f>
        <v>7.0183743634739258E-6</v>
      </c>
      <c r="O246" s="1">
        <f>economy!BK286</f>
        <v>-1.0599285021710995E-5</v>
      </c>
      <c r="P246" s="1">
        <f>economy!BL286</f>
        <v>5.8361990844561333E-2</v>
      </c>
      <c r="Q246" s="1">
        <f>economy!BM286</f>
        <v>1.2667577791390929</v>
      </c>
      <c r="R246" s="1">
        <f>economy!BN286</f>
        <v>-0.65805106996835594</v>
      </c>
      <c r="S246" s="1">
        <f>economy!BO286</f>
        <v>1835949.9175306314</v>
      </c>
      <c r="T246" s="1">
        <f>economy!BP286</f>
        <v>94.728558174675314</v>
      </c>
      <c r="U246" s="1">
        <f>economy!BQ286</f>
        <v>0</v>
      </c>
      <c r="V246" s="2">
        <v>0.05</v>
      </c>
      <c r="W246" s="2">
        <v>0.05</v>
      </c>
      <c r="X246" s="2">
        <v>0.05</v>
      </c>
      <c r="Y246" s="2">
        <v>0.05</v>
      </c>
      <c r="Z246" s="2">
        <v>4.3384801187289012E-4</v>
      </c>
      <c r="AA246" s="2">
        <v>4.4702162022382018E-3</v>
      </c>
      <c r="AB246" s="2">
        <v>6.1854816006035582E-2</v>
      </c>
      <c r="AC246" s="2">
        <v>207.28759947942584</v>
      </c>
      <c r="AD246" s="2">
        <v>867.46364025895639</v>
      </c>
      <c r="AE246" s="2">
        <v>-1074.7512397383819</v>
      </c>
      <c r="AF246" s="2">
        <v>8.4691472108252199</v>
      </c>
      <c r="AG246" s="2">
        <v>4.3196577089882958E-6</v>
      </c>
      <c r="AH246" s="1">
        <v>4.2703878732906739E-5</v>
      </c>
      <c r="AI246" s="1">
        <v>2.3594633374630431E-4</v>
      </c>
      <c r="AJ246" s="1">
        <v>1.7632322760385966</v>
      </c>
      <c r="AK246" s="1">
        <v>7.7073338882337916</v>
      </c>
      <c r="AL246" s="12">
        <v>14.644094984731163</v>
      </c>
      <c r="AM246" s="2">
        <v>976.05001971364698</v>
      </c>
      <c r="AN246" s="2">
        <v>94.728608502031577</v>
      </c>
      <c r="AO246" s="2">
        <v>6.8459885241585967</v>
      </c>
      <c r="AP246" s="2">
        <v>0.1</v>
      </c>
      <c r="AQ246" s="2">
        <v>0.1</v>
      </c>
      <c r="AR246" s="2">
        <v>0.1</v>
      </c>
      <c r="AS246" s="2">
        <v>9.9999999999999992E-2</v>
      </c>
      <c r="AT246" s="2">
        <v>8.6781554724636679E-4</v>
      </c>
      <c r="AU246" s="2">
        <v>8.9416462650854442E-3</v>
      </c>
      <c r="AV246" s="2">
        <v>0.12372686868798174</v>
      </c>
      <c r="AW246" s="2">
        <v>392.74805576300923</v>
      </c>
      <c r="AX246" s="2">
        <v>1643.3126717562843</v>
      </c>
      <c r="AY246" s="2">
        <v>-2036.0607275192904</v>
      </c>
      <c r="AZ246" s="2">
        <v>17.881778909119451</v>
      </c>
      <c r="BA246" s="2">
        <v>1.7281000562523087E-5</v>
      </c>
      <c r="BB246" s="2">
        <v>1.708376215087172E-4</v>
      </c>
      <c r="BC246" s="2">
        <v>9.4370357022632737E-4</v>
      </c>
      <c r="BD246" s="2">
        <v>7.0537741589225229</v>
      </c>
      <c r="BE246" s="2">
        <v>30.82812891390784</v>
      </c>
      <c r="BF246" s="2">
        <v>58.5197688355561</v>
      </c>
      <c r="BG246" s="2">
        <v>2060.5506510985492</v>
      </c>
      <c r="BH246" s="2">
        <v>199.98307223293608</v>
      </c>
      <c r="BI246" s="2">
        <v>14.452623830814209</v>
      </c>
      <c r="BJ246" s="2">
        <v>0.99</v>
      </c>
      <c r="BK246" s="2">
        <v>2.5000000000000001E-2</v>
      </c>
      <c r="BL246" s="2">
        <v>0</v>
      </c>
      <c r="BM246" s="2">
        <v>5752.9252844604634</v>
      </c>
      <c r="BN246" s="2">
        <v>3.8566305292228249E-7</v>
      </c>
      <c r="BO246" s="2">
        <v>3.874394393036746E-4</v>
      </c>
      <c r="BP246" s="2">
        <v>5.498494023325598E-3</v>
      </c>
      <c r="BQ246" s="2">
        <v>43.581486601712186</v>
      </c>
      <c r="BR246" s="2">
        <v>481.30131401448705</v>
      </c>
      <c r="BS246" s="2">
        <v>-524.88280061619923</v>
      </c>
      <c r="BT246" s="2">
        <v>0.71521014945404882</v>
      </c>
      <c r="BU246" s="2">
        <v>7.6361269605012884E-8</v>
      </c>
      <c r="BV246" s="2">
        <v>1.9221862646055791E-6</v>
      </c>
      <c r="BW246" s="2">
        <v>-3.0233436524547329E-6</v>
      </c>
      <c r="BX246" s="2">
        <v>3.1169927617098671E-2</v>
      </c>
      <c r="BY246" s="2">
        <v>0.34694095118918189</v>
      </c>
      <c r="BZ246" s="2">
        <v>-0.18770075313728579</v>
      </c>
      <c r="CA246" s="2">
        <v>1835949.9117023114</v>
      </c>
      <c r="CB246" s="2">
        <v>46.149802840119996</v>
      </c>
      <c r="CC246" s="2">
        <v>0</v>
      </c>
      <c r="CD246" s="2">
        <v>0.99</v>
      </c>
      <c r="CE246" s="2">
        <v>0.05</v>
      </c>
      <c r="CF246" s="2">
        <v>0</v>
      </c>
      <c r="CG246" s="2">
        <v>11455.797015813358</v>
      </c>
      <c r="CH246" s="2">
        <v>7.2210853938552503E-7</v>
      </c>
      <c r="CI246" s="2">
        <v>7.0683361199456985E-4</v>
      </c>
      <c r="CJ246" s="2">
        <v>1.0295283430529663E-2</v>
      </c>
      <c r="CK246" s="2">
        <v>43.581467729847269</v>
      </c>
      <c r="CL246" s="2">
        <v>939.21029037595065</v>
      </c>
      <c r="CM246" s="2">
        <v>-982.79175810579773</v>
      </c>
      <c r="CN246" s="2">
        <v>1.3391465778935052</v>
      </c>
      <c r="CO246" s="2">
        <v>1.4297743865425971E-7</v>
      </c>
      <c r="CP246" s="2">
        <v>7.0183747444411715E-6</v>
      </c>
      <c r="CQ246" s="2">
        <v>-1.0599286091493863E-5</v>
      </c>
      <c r="CR246" s="2">
        <v>5.8361994654703264E-2</v>
      </c>
      <c r="CS246" s="2">
        <v>1.2667578560858272</v>
      </c>
      <c r="CT246" s="2">
        <v>-0.65805110982466031</v>
      </c>
      <c r="CU246" s="2">
        <v>1835949.9158432824</v>
      </c>
      <c r="CV246" s="2">
        <v>94.72855811954463</v>
      </c>
      <c r="CW246" s="2">
        <v>0</v>
      </c>
    </row>
    <row r="247" spans="1:101" x14ac:dyDescent="0.3">
      <c r="A247" s="2">
        <f t="shared" si="3"/>
        <v>2241</v>
      </c>
      <c r="B247" s="17">
        <f>economy!AX287</f>
        <v>0.99</v>
      </c>
      <c r="C247" s="17">
        <f>economy!AY287</f>
        <v>0.05</v>
      </c>
      <c r="D247" s="17">
        <f>economy!AZ287</f>
        <v>0</v>
      </c>
      <c r="E247" s="17">
        <f>economy!BA287</f>
        <v>5733.7692906342845</v>
      </c>
      <c r="F247" s="17">
        <f>economy!BB287</f>
        <v>7.0339282171446479E-7</v>
      </c>
      <c r="G247" s="17">
        <f>economy!BC287</f>
        <v>6.9051336371091785E-4</v>
      </c>
      <c r="H247" s="17">
        <f>economy!BD287</f>
        <v>1.0178083019158693E-2</v>
      </c>
      <c r="I247" s="1">
        <f>economy!BE287</f>
        <v>43.05176150264824</v>
      </c>
      <c r="J247" s="1">
        <f>economy!BF287</f>
        <v>931.42390343445288</v>
      </c>
      <c r="K247" s="1">
        <f>economy!BG287</f>
        <v>-974.47566493710087</v>
      </c>
      <c r="L247" s="1">
        <f>economy!BH287</f>
        <v>1.3239208621772318</v>
      </c>
      <c r="M247" s="1">
        <f>economy!BI287</f>
        <v>1.3927172922331786E-7</v>
      </c>
      <c r="N247" s="1">
        <f>economy!BJ287</f>
        <v>6.8574527665628415E-6</v>
      </c>
      <c r="O247" s="1">
        <f>economy!BK287</f>
        <v>-1.0359337394488658E-5</v>
      </c>
      <c r="P247" s="1">
        <f>economy!BL287</f>
        <v>5.6997145455015025E-2</v>
      </c>
      <c r="Q247" s="1">
        <f>economy!BM287</f>
        <v>1.2417657156554831</v>
      </c>
      <c r="R247" s="1">
        <f>economy!BN287</f>
        <v>-0.64506433124712903</v>
      </c>
      <c r="S247" s="1">
        <f>economy!BO287</f>
        <v>1863370.8122877569</v>
      </c>
      <c r="T247" s="1">
        <f>economy!BP287</f>
        <v>95.864970307185047</v>
      </c>
      <c r="U247" s="1">
        <f>economy!BQ287</f>
        <v>0</v>
      </c>
      <c r="V247" s="2">
        <v>0.05</v>
      </c>
      <c r="W247" s="2">
        <v>0.05</v>
      </c>
      <c r="X247" s="2">
        <v>0.05</v>
      </c>
      <c r="Y247" s="2">
        <v>0.05</v>
      </c>
      <c r="Z247" s="2">
        <v>4.2656038813320698E-4</v>
      </c>
      <c r="AA247" s="2">
        <v>4.4078913870564109E-3</v>
      </c>
      <c r="AB247" s="2">
        <v>6.1723231890732193E-2</v>
      </c>
      <c r="AC247" s="2">
        <v>204.79826884541802</v>
      </c>
      <c r="AD247" s="2">
        <v>861.16501240418677</v>
      </c>
      <c r="AE247" s="2">
        <v>-1065.9632812496038</v>
      </c>
      <c r="AF247" s="2">
        <v>8.4512519842506286</v>
      </c>
      <c r="AG247" s="2">
        <v>4.2474085048596348E-6</v>
      </c>
      <c r="AH247" s="1">
        <v>4.2135963222555511E-5</v>
      </c>
      <c r="AI247" s="1">
        <v>2.3625658340361205E-4</v>
      </c>
      <c r="AJ247" s="1">
        <v>1.7382482178673269</v>
      </c>
      <c r="AK247" s="1">
        <v>7.6297409920232919</v>
      </c>
      <c r="AL247" s="12">
        <v>14.706902245242965</v>
      </c>
      <c r="AM247" s="2">
        <v>990.62784770482006</v>
      </c>
      <c r="AN247" s="2">
        <v>95.865020733806858</v>
      </c>
      <c r="AO247" s="2">
        <v>6.8460867370099541</v>
      </c>
      <c r="AP247" s="2">
        <v>0.1</v>
      </c>
      <c r="AQ247" s="2">
        <v>0.1</v>
      </c>
      <c r="AR247" s="2">
        <v>0.1</v>
      </c>
      <c r="AS247" s="2">
        <v>9.9999999999999992E-2</v>
      </c>
      <c r="AT247" s="2">
        <v>8.532377801791554E-4</v>
      </c>
      <c r="AU247" s="2">
        <v>8.8169746478456677E-3</v>
      </c>
      <c r="AV247" s="2">
        <v>0.12346358588057016</v>
      </c>
      <c r="AW247" s="2">
        <v>388.03164282003081</v>
      </c>
      <c r="AX247" s="2">
        <v>1631.3847559906915</v>
      </c>
      <c r="AY247" s="2">
        <v>-2019.4163988107218</v>
      </c>
      <c r="AZ247" s="2">
        <v>17.843984084533862</v>
      </c>
      <c r="BA247" s="2">
        <v>1.6991954132630601E-5</v>
      </c>
      <c r="BB247" s="2">
        <v>1.6856558876283807E-4</v>
      </c>
      <c r="BC247" s="2">
        <v>9.4494601376251099E-4</v>
      </c>
      <c r="BD247" s="2">
        <v>6.9538238894755908</v>
      </c>
      <c r="BE247" s="2">
        <v>30.517823970608621</v>
      </c>
      <c r="BF247" s="2">
        <v>58.770777479978754</v>
      </c>
      <c r="BG247" s="2">
        <v>2091.3260639709533</v>
      </c>
      <c r="BH247" s="2">
        <v>202.38216391938758</v>
      </c>
      <c r="BI247" s="2">
        <v>14.452831543217007</v>
      </c>
      <c r="BJ247" s="2">
        <v>0.99</v>
      </c>
      <c r="BK247" s="2">
        <v>2.5000000000000001E-2</v>
      </c>
      <c r="BL247" s="2">
        <v>0</v>
      </c>
      <c r="BM247" s="2">
        <v>5758.5805750275476</v>
      </c>
      <c r="BN247" s="2">
        <v>3.7562240034298375E-7</v>
      </c>
      <c r="BO247" s="2">
        <v>3.7844843906864362E-4</v>
      </c>
      <c r="BP247" s="2">
        <v>5.4352489033317186E-3</v>
      </c>
      <c r="BQ247" s="2">
        <v>43.051780113227466</v>
      </c>
      <c r="BR247" s="2">
        <v>477.32740661143447</v>
      </c>
      <c r="BS247" s="2">
        <v>-520.37918672466185</v>
      </c>
      <c r="BT247" s="2">
        <v>0.70699375262982322</v>
      </c>
      <c r="BU247" s="2">
        <v>7.4373221158692028E-8</v>
      </c>
      <c r="BV247" s="2">
        <v>1.877919873239869E-6</v>
      </c>
      <c r="BW247" s="2">
        <v>-2.9541930641168637E-6</v>
      </c>
      <c r="BX247" s="2">
        <v>3.0437345353862305E-2</v>
      </c>
      <c r="BY247" s="2">
        <v>0.3400610362372683</v>
      </c>
      <c r="BZ247" s="2">
        <v>-0.183952417006462</v>
      </c>
      <c r="CA247" s="2">
        <v>1863370.8065983793</v>
      </c>
      <c r="CB247" s="2">
        <v>46.703439599970693</v>
      </c>
      <c r="CC247" s="2">
        <v>0</v>
      </c>
      <c r="CD247" s="2">
        <v>0.99</v>
      </c>
      <c r="CE247" s="2">
        <v>0.05</v>
      </c>
      <c r="CF247" s="2">
        <v>0</v>
      </c>
      <c r="CG247" s="2">
        <v>11467.538207077754</v>
      </c>
      <c r="CH247" s="2">
        <v>7.0339285722788155E-7</v>
      </c>
      <c r="CI247" s="2">
        <v>6.9051339836023403E-4</v>
      </c>
      <c r="CJ247" s="2">
        <v>1.0178083490618531E-2</v>
      </c>
      <c r="CK247" s="2">
        <v>43.051761945089723</v>
      </c>
      <c r="CL247" s="2">
        <v>931.42390879847937</v>
      </c>
      <c r="CM247" s="2">
        <v>-974.47567074356937</v>
      </c>
      <c r="CN247" s="2">
        <v>1.3239209279037265</v>
      </c>
      <c r="CO247" s="2">
        <v>1.3927173625496944E-7</v>
      </c>
      <c r="CP247" s="2">
        <v>6.8574531082708402E-6</v>
      </c>
      <c r="CQ247" s="2">
        <v>-1.0359338354200151E-5</v>
      </c>
      <c r="CR247" s="2">
        <v>5.6997148870416188E-2</v>
      </c>
      <c r="CS247" s="2">
        <v>1.241765784893951</v>
      </c>
      <c r="CT247" s="2">
        <v>-0.64506436711521631</v>
      </c>
      <c r="CU247" s="2">
        <v>1863370.810716182</v>
      </c>
      <c r="CV247" s="2">
        <v>95.86497025601885</v>
      </c>
      <c r="CW247" s="2">
        <v>0</v>
      </c>
    </row>
    <row r="248" spans="1:101" x14ac:dyDescent="0.3">
      <c r="A248" s="2">
        <f t="shared" si="3"/>
        <v>2242</v>
      </c>
      <c r="B248" s="17">
        <f>economy!AX288</f>
        <v>0.99</v>
      </c>
      <c r="C248" s="17">
        <f>economy!AY288</f>
        <v>0.05</v>
      </c>
      <c r="D248" s="17">
        <f>economy!AZ288</f>
        <v>0</v>
      </c>
      <c r="E248" s="17">
        <f>economy!BA288</f>
        <v>5739.5782278488432</v>
      </c>
      <c r="F248" s="17">
        <f>economy!BB288</f>
        <v>6.8515580502731872E-7</v>
      </c>
      <c r="G248" s="17">
        <f>economy!BC288</f>
        <v>6.7456361463205184E-4</v>
      </c>
      <c r="H248" s="17">
        <f>economy!BD288</f>
        <v>1.0062122752141099E-2</v>
      </c>
      <c r="I248" s="1">
        <f>economy!BE288</f>
        <v>42.527380794102726</v>
      </c>
      <c r="J248" s="1">
        <f>economy!BF288</f>
        <v>923.66460169795027</v>
      </c>
      <c r="K248" s="1">
        <f>economy!BG288</f>
        <v>-966.19198249205317</v>
      </c>
      <c r="L248" s="1">
        <f>economy!BH288</f>
        <v>1.308856419033058</v>
      </c>
      <c r="M248" s="1">
        <f>economy!BI288</f>
        <v>1.3566080245156137E-7</v>
      </c>
      <c r="N248" s="1">
        <f>economy!BJ288</f>
        <v>6.7001325393019732E-6</v>
      </c>
      <c r="O248" s="1">
        <f>economy!BK288</f>
        <v>-1.0124631427915554E-5</v>
      </c>
      <c r="P248" s="1">
        <f>economy!BL288</f>
        <v>5.566225459830234E-2</v>
      </c>
      <c r="Q248" s="1">
        <f>economy!BM288</f>
        <v>1.2172109689265516</v>
      </c>
      <c r="R248" s="1">
        <f>economy!BN288</f>
        <v>-0.6323032891514998</v>
      </c>
      <c r="S248" s="1">
        <f>economy!BO288</f>
        <v>1891201.7461357743</v>
      </c>
      <c r="T248" s="1">
        <f>economy!BP288</f>
        <v>97.015047257402713</v>
      </c>
      <c r="U248" s="1">
        <f>economy!BQ288</f>
        <v>0</v>
      </c>
      <c r="V248" s="2">
        <v>0.05</v>
      </c>
      <c r="W248" s="2">
        <v>0.05</v>
      </c>
      <c r="X248" s="2">
        <v>0.05</v>
      </c>
      <c r="Y248" s="2">
        <v>0.05</v>
      </c>
      <c r="Z248" s="2">
        <v>4.1940190536092622E-4</v>
      </c>
      <c r="AA248" s="2">
        <v>4.3465049328516702E-3</v>
      </c>
      <c r="AB248" s="2">
        <v>6.1592913197473287E-2</v>
      </c>
      <c r="AC248" s="2">
        <v>202.33300478925241</v>
      </c>
      <c r="AD248" s="2">
        <v>854.86477819417371</v>
      </c>
      <c r="AE248" s="2">
        <v>-1057.1977829834248</v>
      </c>
      <c r="AF248" s="2">
        <v>8.4335320212900147</v>
      </c>
      <c r="AG248" s="2">
        <v>4.1764292577872257E-6</v>
      </c>
      <c r="AH248" s="1">
        <v>4.1575838815386312E-5</v>
      </c>
      <c r="AI248" s="1">
        <v>2.3656043635958499E-4</v>
      </c>
      <c r="AJ248" s="1">
        <v>1.7135990105591776</v>
      </c>
      <c r="AK248" s="1">
        <v>7.5527261561390562</v>
      </c>
      <c r="AL248" s="12">
        <v>14.769116939211392</v>
      </c>
      <c r="AM248" s="2">
        <v>1005.4236656402813</v>
      </c>
      <c r="AN248" s="2">
        <v>97.015097780608244</v>
      </c>
      <c r="AO248" s="2">
        <v>6.8461869909052959</v>
      </c>
      <c r="AP248" s="2">
        <v>0.1</v>
      </c>
      <c r="AQ248" s="2">
        <v>0.1</v>
      </c>
      <c r="AR248" s="2">
        <v>0.1</v>
      </c>
      <c r="AS248" s="2">
        <v>0.1</v>
      </c>
      <c r="AT248" s="2">
        <v>8.389183356053351E-4</v>
      </c>
      <c r="AU248" s="2">
        <v>8.6941800193673074E-3</v>
      </c>
      <c r="AV248" s="2">
        <v>0.12320283287239985</v>
      </c>
      <c r="AW248" s="2">
        <v>383.36082369287925</v>
      </c>
      <c r="AX248" s="2">
        <v>1619.4536804214927</v>
      </c>
      <c r="AY248" s="2">
        <v>-2002.8145041143703</v>
      </c>
      <c r="AZ248" s="2">
        <v>17.806559099998157</v>
      </c>
      <c r="BA248" s="2">
        <v>1.6707988314725223E-5</v>
      </c>
      <c r="BB248" s="2">
        <v>1.6632472376642955E-4</v>
      </c>
      <c r="BC248" s="2">
        <v>9.4616285466954842E-4</v>
      </c>
      <c r="BD248" s="2">
        <v>6.8552131063468851</v>
      </c>
      <c r="BE248" s="2">
        <v>30.209828659623817</v>
      </c>
      <c r="BF248" s="2">
        <v>59.019418467294514</v>
      </c>
      <c r="BG248" s="2">
        <v>2122.5616778478861</v>
      </c>
      <c r="BH248" s="2">
        <v>204.81010354434761</v>
      </c>
      <c r="BI248" s="2">
        <v>14.453043558211252</v>
      </c>
      <c r="BJ248" s="2">
        <v>0.99</v>
      </c>
      <c r="BK248" s="2">
        <v>2.5000000000000001E-2</v>
      </c>
      <c r="BL248" s="2">
        <v>0</v>
      </c>
      <c r="BM248" s="2">
        <v>5764.1752624158025</v>
      </c>
      <c r="BN248" s="2">
        <v>3.6583984551736647E-7</v>
      </c>
      <c r="BO248" s="2">
        <v>3.6966271800637743E-4</v>
      </c>
      <c r="BP248" s="2">
        <v>5.3726824585039355E-3</v>
      </c>
      <c r="BQ248" s="2">
        <v>42.527398684974507</v>
      </c>
      <c r="BR248" s="2">
        <v>473.36670639858795</v>
      </c>
      <c r="BS248" s="2">
        <v>-515.89410508356241</v>
      </c>
      <c r="BT248" s="2">
        <v>0.6988656087024927</v>
      </c>
      <c r="BU248" s="2">
        <v>7.2436276028559313E-8</v>
      </c>
      <c r="BV248" s="2">
        <v>1.8346485375235011E-6</v>
      </c>
      <c r="BW248" s="2">
        <v>-2.8865716799915879E-6</v>
      </c>
      <c r="BX248" s="2">
        <v>2.9720941859976372E-2</v>
      </c>
      <c r="BY248" s="2">
        <v>0.33330225381549272</v>
      </c>
      <c r="BZ248" s="2">
        <v>-0.18027032388762573</v>
      </c>
      <c r="CA248" s="2">
        <v>1891201.7405786493</v>
      </c>
      <c r="CB248" s="2">
        <v>47.263733577971742</v>
      </c>
      <c r="CC248" s="2">
        <v>0</v>
      </c>
      <c r="CD248" s="2">
        <v>0.99</v>
      </c>
      <c r="CE248" s="2">
        <v>0.05</v>
      </c>
      <c r="CF248" s="2">
        <v>0</v>
      </c>
      <c r="CG248" s="2">
        <v>11479.156111187343</v>
      </c>
      <c r="CH248" s="2">
        <v>6.8515583677876623E-7</v>
      </c>
      <c r="CI248" s="2">
        <v>6.7456364570072118E-4</v>
      </c>
      <c r="CJ248" s="2">
        <v>1.006212317996589E-2</v>
      </c>
      <c r="CK248" s="2">
        <v>42.527381195287546</v>
      </c>
      <c r="CL248" s="2">
        <v>923.66460659156314</v>
      </c>
      <c r="CM248" s="2">
        <v>-966.19198778685063</v>
      </c>
      <c r="CN248" s="2">
        <v>1.3088564786749526</v>
      </c>
      <c r="CO248" s="2">
        <v>1.3566080873834364E-7</v>
      </c>
      <c r="CP248" s="2">
        <v>6.7001328457971072E-6</v>
      </c>
      <c r="CQ248" s="2">
        <v>-1.0124632288880692E-5</v>
      </c>
      <c r="CR248" s="2">
        <v>5.5662257659811212E-2</v>
      </c>
      <c r="CS248" s="2">
        <v>1.2172110312271318</v>
      </c>
      <c r="CT248" s="2">
        <v>-0.63230332142932522</v>
      </c>
      <c r="CU248" s="2">
        <v>1891201.7446719946</v>
      </c>
      <c r="CV248" s="2">
        <v>97.015047209914698</v>
      </c>
      <c r="CW248" s="2">
        <v>0</v>
      </c>
    </row>
    <row r="249" spans="1:101" x14ac:dyDescent="0.3">
      <c r="A249" s="2">
        <f t="shared" si="3"/>
        <v>2243</v>
      </c>
      <c r="B249" s="17">
        <f>economy!AX289</f>
        <v>0.99</v>
      </c>
      <c r="C249" s="17">
        <f>economy!AY289</f>
        <v>0.05</v>
      </c>
      <c r="D249" s="17">
        <f>economy!AZ289</f>
        <v>0</v>
      </c>
      <c r="E249" s="17">
        <f>economy!BA289</f>
        <v>5745.3263146660456</v>
      </c>
      <c r="F249" s="17">
        <f>economy!BB289</f>
        <v>6.6738549794681879E-7</v>
      </c>
      <c r="G249" s="17">
        <f>economy!BC289</f>
        <v>6.5897618695450431E-4</v>
      </c>
      <c r="H249" s="17">
        <f>economy!BD289</f>
        <v>9.9473919715492229E-3</v>
      </c>
      <c r="I249" s="1">
        <f>economy!BE289</f>
        <v>42.008298500077899</v>
      </c>
      <c r="J249" s="1">
        <f>economy!BF289</f>
        <v>915.93323904503006</v>
      </c>
      <c r="K249" s="1">
        <f>economy!BG289</f>
        <v>-957.94153754510796</v>
      </c>
      <c r="L249" s="1">
        <f>economy!BH289</f>
        <v>1.2939518470033187</v>
      </c>
      <c r="M249" s="1">
        <f>economy!BI289</f>
        <v>1.3214228405312984E-7</v>
      </c>
      <c r="N249" s="1">
        <f>economy!BJ289</f>
        <v>6.5463369080477328E-6</v>
      </c>
      <c r="O249" s="1">
        <f>economy!BK289</f>
        <v>-9.895060703564194E-6</v>
      </c>
      <c r="P249" s="1">
        <f>economy!BL289</f>
        <v>5.4356733755313268E-2</v>
      </c>
      <c r="Q249" s="1">
        <f>economy!BM289</f>
        <v>1.1930878245188843</v>
      </c>
      <c r="R249" s="1">
        <f>economy!BN289</f>
        <v>-0.61976511091384567</v>
      </c>
      <c r="S249" s="1">
        <f>economy!BO289</f>
        <v>1919448.8529856608</v>
      </c>
      <c r="T249" s="1">
        <f>economy!BP289</f>
        <v>98.178953399165337</v>
      </c>
      <c r="U249" s="1">
        <f>economy!BQ289</f>
        <v>0</v>
      </c>
      <c r="V249" s="2">
        <v>0.05</v>
      </c>
      <c r="W249" s="2">
        <v>0.05</v>
      </c>
      <c r="X249" s="2">
        <v>0.05</v>
      </c>
      <c r="Y249" s="2">
        <v>4.9999999999999996E-2</v>
      </c>
      <c r="Z249" s="2">
        <v>4.1237017186260548E-4</v>
      </c>
      <c r="AA249" s="2">
        <v>4.2860418607741473E-3</v>
      </c>
      <c r="AB249" s="2">
        <v>6.1463853591158135E-2</v>
      </c>
      <c r="AC249" s="2">
        <v>199.89172078518814</v>
      </c>
      <c r="AD249" s="2">
        <v>848.56427570176652</v>
      </c>
      <c r="AE249" s="2">
        <v>-1048.4559964869532</v>
      </c>
      <c r="AF249" s="2">
        <v>8.41598642126357</v>
      </c>
      <c r="AG249" s="2">
        <v>4.1066968027618562E-6</v>
      </c>
      <c r="AH249" s="1">
        <v>4.1023403124510637E-5</v>
      </c>
      <c r="AI249" s="1">
        <v>2.3685800608404909E-4</v>
      </c>
      <c r="AJ249" s="1">
        <v>1.6892809436101708</v>
      </c>
      <c r="AK249" s="1">
        <v>7.4762914744622702</v>
      </c>
      <c r="AL249" s="12">
        <v>14.830742372673434</v>
      </c>
      <c r="AM249" s="2">
        <v>1020.4407345043895</v>
      </c>
      <c r="AN249" s="2">
        <v>98.17900401634752</v>
      </c>
      <c r="AO249" s="2">
        <v>6.8462892655938585</v>
      </c>
      <c r="AP249" s="2">
        <v>0.1</v>
      </c>
      <c r="AQ249" s="2">
        <v>0.1</v>
      </c>
      <c r="AR249" s="2">
        <v>0.1</v>
      </c>
      <c r="AS249" s="2">
        <v>0.10000000000000002</v>
      </c>
      <c r="AT249" s="2">
        <v>8.2485243008025542E-4</v>
      </c>
      <c r="AU249" s="2">
        <v>8.5732324247083779E-3</v>
      </c>
      <c r="AV249" s="2">
        <v>0.12294459706308473</v>
      </c>
      <c r="AW249" s="2">
        <v>378.73543459898616</v>
      </c>
      <c r="AX249" s="2">
        <v>1607.5219817568282</v>
      </c>
      <c r="AY249" s="2">
        <v>-1986.2574163558147</v>
      </c>
      <c r="AZ249" s="2">
        <v>17.769502064283557</v>
      </c>
      <c r="BA249" s="2">
        <v>1.6429010448464178E-5</v>
      </c>
      <c r="BB249" s="2">
        <v>1.6411461707336046E-4</v>
      </c>
      <c r="BC249" s="2">
        <v>9.4735454656126844E-4</v>
      </c>
      <c r="BD249" s="2">
        <v>6.7579269746222668</v>
      </c>
      <c r="BE249" s="2">
        <v>29.904151439174456</v>
      </c>
      <c r="BF249" s="2">
        <v>59.265704981046227</v>
      </c>
      <c r="BG249" s="2">
        <v>2154.2643770297977</v>
      </c>
      <c r="BH249" s="2">
        <v>207.26723811979232</v>
      </c>
      <c r="BI249" s="2">
        <v>14.45325983309845</v>
      </c>
      <c r="BJ249" s="2">
        <v>0.99</v>
      </c>
      <c r="BK249" s="2">
        <v>2.5000000000000001E-2</v>
      </c>
      <c r="BL249" s="2">
        <v>0</v>
      </c>
      <c r="BM249" s="2">
        <v>5769.7101516616704</v>
      </c>
      <c r="BN249" s="2">
        <v>3.5630890691199237E-7</v>
      </c>
      <c r="BO249" s="2">
        <v>3.6107773551357795E-4</v>
      </c>
      <c r="BP249" s="2">
        <v>5.3107889863802113E-3</v>
      </c>
      <c r="BQ249" s="2">
        <v>42.008315699520438</v>
      </c>
      <c r="BR249" s="2">
        <v>469.41967521692823</v>
      </c>
      <c r="BS249" s="2">
        <v>-511.42799091644889</v>
      </c>
      <c r="BT249" s="2">
        <v>0.69082497045014069</v>
      </c>
      <c r="BU249" s="2">
        <v>7.0549150872970784E-8</v>
      </c>
      <c r="BV249" s="2">
        <v>1.7923509644595287E-6</v>
      </c>
      <c r="BW249" s="2">
        <v>-2.8204479657857331E-6</v>
      </c>
      <c r="BX249" s="2">
        <v>2.9020398674118958E-2</v>
      </c>
      <c r="BY249" s="2">
        <v>0.32666300771632872</v>
      </c>
      <c r="BZ249" s="2">
        <v>-0.17665361335611521</v>
      </c>
      <c r="CA249" s="2">
        <v>1919448.847554533</v>
      </c>
      <c r="CB249" s="2">
        <v>47.830764853691939</v>
      </c>
      <c r="CC249" s="2">
        <v>0</v>
      </c>
      <c r="CD249" s="2">
        <v>0.99</v>
      </c>
      <c r="CE249" s="2">
        <v>0.05</v>
      </c>
      <c r="CF249" s="2">
        <v>0</v>
      </c>
      <c r="CG249" s="2">
        <v>11490.65231215078</v>
      </c>
      <c r="CH249" s="2">
        <v>6.6738552633508768E-7</v>
      </c>
      <c r="CI249" s="2">
        <v>6.5897621481282652E-4</v>
      </c>
      <c r="CJ249" s="2">
        <v>9.9473923597810654E-3</v>
      </c>
      <c r="CK249" s="2">
        <v>42.008298863851884</v>
      </c>
      <c r="CL249" s="2">
        <v>915.93324350911757</v>
      </c>
      <c r="CM249" s="2">
        <v>-957.94154237296937</v>
      </c>
      <c r="CN249" s="2">
        <v>1.2939519011244374</v>
      </c>
      <c r="CO249" s="2">
        <v>1.3214228967400329E-7</v>
      </c>
      <c r="CP249" s="2">
        <v>6.5463371829593613E-6</v>
      </c>
      <c r="CQ249" s="2">
        <v>-9.8950614759430692E-6</v>
      </c>
      <c r="CR249" s="2">
        <v>5.4356736499557121E-2</v>
      </c>
      <c r="CS249" s="2">
        <v>1.1930878805751768</v>
      </c>
      <c r="CT249" s="2">
        <v>-0.61976513995978955</v>
      </c>
      <c r="CU249" s="2">
        <v>1919448.8516222474</v>
      </c>
      <c r="CV249" s="2">
        <v>98.178953355089419</v>
      </c>
      <c r="CW249" s="2">
        <v>0</v>
      </c>
    </row>
    <row r="250" spans="1:101" x14ac:dyDescent="0.3">
      <c r="A250" s="2">
        <f t="shared" si="3"/>
        <v>2244</v>
      </c>
      <c r="B250" s="17">
        <f>economy!AX290</f>
        <v>0.99</v>
      </c>
      <c r="C250" s="17">
        <f>economy!AY290</f>
        <v>0.05</v>
      </c>
      <c r="D250" s="17">
        <f>economy!AZ290</f>
        <v>0</v>
      </c>
      <c r="E250" s="17">
        <f>economy!BA290</f>
        <v>5751.0143317909688</v>
      </c>
      <c r="F250" s="17">
        <f>economy!BB290</f>
        <v>6.500702339794738E-7</v>
      </c>
      <c r="G250" s="17">
        <f>economy!BC290</f>
        <v>6.4374310872545497E-4</v>
      </c>
      <c r="H250" s="17">
        <f>economy!BD290</f>
        <v>9.8338805221819623E-3</v>
      </c>
      <c r="I250" s="1">
        <f>economy!BE290</f>
        <v>41.49448740602093</v>
      </c>
      <c r="J250" s="1">
        <f>economy!BF290</f>
        <v>908.23064674399166</v>
      </c>
      <c r="K250" s="1">
        <f>economy!BG290</f>
        <v>-949.72513415001265</v>
      </c>
      <c r="L250" s="1">
        <f>economy!BH290</f>
        <v>1.2792058152953434</v>
      </c>
      <c r="M250" s="1">
        <f>economy!BI290</f>
        <v>1.2871386406880489E-7</v>
      </c>
      <c r="N250" s="1">
        <f>economy!BJ290</f>
        <v>6.3959905682513985E-6</v>
      </c>
      <c r="O250" s="1">
        <f>economy!BK290</f>
        <v>-9.6705206124549785E-6</v>
      </c>
      <c r="P250" s="1">
        <f>economy!BL290</f>
        <v>5.3080007019624738E-2</v>
      </c>
      <c r="Q250" s="1">
        <f>economy!BM290</f>
        <v>1.1693905702869376</v>
      </c>
      <c r="R250" s="1">
        <f>economy!BN290</f>
        <v>-0.60744695726842313</v>
      </c>
      <c r="S250" s="1">
        <f>economy!BO290</f>
        <v>1948118.3585193616</v>
      </c>
      <c r="T250" s="1">
        <f>economy!BP290</f>
        <v>99.356855083702499</v>
      </c>
      <c r="U250" s="1">
        <f>economy!BQ290</f>
        <v>0</v>
      </c>
      <c r="V250" s="2">
        <v>0.05</v>
      </c>
      <c r="W250" s="2">
        <v>0.05</v>
      </c>
      <c r="X250" s="2">
        <v>0.05</v>
      </c>
      <c r="Y250" s="2">
        <v>0.05</v>
      </c>
      <c r="Z250" s="2">
        <v>4.0546284038756161E-4</v>
      </c>
      <c r="AA250" s="2">
        <v>4.2264874265791159E-3</v>
      </c>
      <c r="AB250" s="2">
        <v>6.133604657085031E-2</v>
      </c>
      <c r="AC250" s="2">
        <v>197.47432634458286</v>
      </c>
      <c r="AD250" s="2">
        <v>842.2648092614678</v>
      </c>
      <c r="AE250" s="2">
        <v>-1039.7391356060498</v>
      </c>
      <c r="AF250" s="2">
        <v>8.3986142615015211</v>
      </c>
      <c r="AG250" s="2">
        <v>4.0381883923821025E-6</v>
      </c>
      <c r="AH250" s="1">
        <v>4.0478554669088025E-5</v>
      </c>
      <c r="AI250" s="1">
        <v>2.3714940481435137E-4</v>
      </c>
      <c r="AJ250" s="1">
        <v>1.6652903157820877</v>
      </c>
      <c r="AK250" s="1">
        <v>7.4004387814631558</v>
      </c>
      <c r="AL250" s="12">
        <v>14.891781934726476</v>
      </c>
      <c r="AM250" s="2">
        <v>1035.6823640698747</v>
      </c>
      <c r="AN250" s="2">
        <v>99.356905792327069</v>
      </c>
      <c r="AO250" s="2">
        <v>6.8463935410314889</v>
      </c>
      <c r="AP250" s="2">
        <v>0.1</v>
      </c>
      <c r="AQ250" s="2">
        <v>0.1</v>
      </c>
      <c r="AR250" s="2">
        <v>0.1</v>
      </c>
      <c r="AS250" s="2">
        <v>9.9999999999999978E-2</v>
      </c>
      <c r="AT250" s="2">
        <v>8.1103536900976924E-4</v>
      </c>
      <c r="AU250" s="2">
        <v>8.4541023777770612E-3</v>
      </c>
      <c r="AV250" s="2">
        <v>0.12268886551871434</v>
      </c>
      <c r="AW250" s="2">
        <v>374.15530424328688</v>
      </c>
      <c r="AX250" s="2">
        <v>1595.5921327973692</v>
      </c>
      <c r="AY250" s="2">
        <v>-1969.7474370406567</v>
      </c>
      <c r="AZ250" s="2">
        <v>17.732811039471645</v>
      </c>
      <c r="BA250" s="2">
        <v>1.6154929543216903E-5</v>
      </c>
      <c r="BB250" s="2">
        <v>1.6193486285414767E-4</v>
      </c>
      <c r="BC250" s="2">
        <v>9.4852153814736979E-4</v>
      </c>
      <c r="BD250" s="2">
        <v>6.6619506960065538</v>
      </c>
      <c r="BE250" s="2">
        <v>29.600799727868097</v>
      </c>
      <c r="BF250" s="2">
        <v>59.509650537668826</v>
      </c>
      <c r="BG250" s="2">
        <v>2186.4411488148121</v>
      </c>
      <c r="BH250" s="2">
        <v>209.75391883217699</v>
      </c>
      <c r="BI250" s="2">
        <v>14.453480325618283</v>
      </c>
      <c r="BJ250" s="2">
        <v>0.99</v>
      </c>
      <c r="BK250" s="2">
        <v>2.5000000000000001E-2</v>
      </c>
      <c r="BL250" s="2">
        <v>0</v>
      </c>
      <c r="BM250" s="2">
        <v>5775.1860360965238</v>
      </c>
      <c r="BN250" s="2">
        <v>3.4702325866935429E-7</v>
      </c>
      <c r="BO250" s="2">
        <v>3.5268904503288145E-4</v>
      </c>
      <c r="BP250" s="2">
        <v>5.2495627785529306E-3</v>
      </c>
      <c r="BQ250" s="2">
        <v>41.494503941133488</v>
      </c>
      <c r="BR250" s="2">
        <v>465.48675972468294</v>
      </c>
      <c r="BS250" s="2">
        <v>-506.98126366581641</v>
      </c>
      <c r="BT250" s="2">
        <v>0.68287109010499869</v>
      </c>
      <c r="BU250" s="2">
        <v>6.8710593174017934E-8</v>
      </c>
      <c r="BV250" s="2">
        <v>1.751006268915787E-6</v>
      </c>
      <c r="BW250" s="2">
        <v>-2.7557909365968373E-6</v>
      </c>
      <c r="BX250" s="2">
        <v>2.8335402105832481E-2</v>
      </c>
      <c r="BY250" s="2">
        <v>0.32014170254131241</v>
      </c>
      <c r="BZ250" s="2">
        <v>-0.17310142409114296</v>
      </c>
      <c r="CA250" s="2">
        <v>1948118.3532083814</v>
      </c>
      <c r="CB250" s="2">
        <v>48.404614470045018</v>
      </c>
      <c r="CC250" s="2">
        <v>0</v>
      </c>
      <c r="CD250" s="2">
        <v>0.99</v>
      </c>
      <c r="CE250" s="2">
        <v>0.05</v>
      </c>
      <c r="CF250" s="2">
        <v>0</v>
      </c>
      <c r="CG250" s="2">
        <v>11502.028371564251</v>
      </c>
      <c r="CH250" s="2">
        <v>6.500702593610509E-7</v>
      </c>
      <c r="CI250" s="2">
        <v>6.4374313370540353E-4</v>
      </c>
      <c r="CJ250" s="2">
        <v>9.8338808744881899E-3</v>
      </c>
      <c r="CK250" s="2">
        <v>41.494487735871495</v>
      </c>
      <c r="CL250" s="2">
        <v>908.23065081592654</v>
      </c>
      <c r="CM250" s="2">
        <v>-949.72513855179807</v>
      </c>
      <c r="CN250" s="2">
        <v>1.2792058644072148</v>
      </c>
      <c r="CO250" s="2">
        <v>1.2871386909435383E-7</v>
      </c>
      <c r="CP250" s="2">
        <v>6.3959908148347503E-6</v>
      </c>
      <c r="CQ250" s="2">
        <v>-9.6705213053624612E-6</v>
      </c>
      <c r="CR250" s="2">
        <v>5.3080009479444946E-2</v>
      </c>
      <c r="CS250" s="2">
        <v>1.1693906207233828</v>
      </c>
      <c r="CT250" s="2">
        <v>-0.60744698340520742</v>
      </c>
      <c r="CU250" s="2">
        <v>1948118.3572494015</v>
      </c>
      <c r="CV250" s="2">
        <v>99.356855042792475</v>
      </c>
      <c r="CW250" s="2">
        <v>0</v>
      </c>
    </row>
    <row r="251" spans="1:101" x14ac:dyDescent="0.3">
      <c r="A251" s="2">
        <f t="shared" si="3"/>
        <v>2245</v>
      </c>
      <c r="B251" s="17">
        <f>economy!AX291</f>
        <v>0.99</v>
      </c>
      <c r="C251" s="17">
        <f>economy!AY291</f>
        <v>0.05</v>
      </c>
      <c r="D251" s="17">
        <f>economy!AZ291</f>
        <v>0</v>
      </c>
      <c r="E251" s="17">
        <f>economy!BA291</f>
        <v>5756.643048838022</v>
      </c>
      <c r="F251" s="17">
        <f>economy!BB291</f>
        <v>6.3319862560283633E-7</v>
      </c>
      <c r="G251" s="17">
        <f>economy!BC291</f>
        <v>6.28856572273284E-4</v>
      </c>
      <c r="H251" s="17">
        <f>economy!BD291</f>
        <v>9.7215782362122232E-3</v>
      </c>
      <c r="I251" s="1">
        <f>economy!BE291</f>
        <v>40.985919723664914</v>
      </c>
      <c r="J251" s="1">
        <f>economy!BF291</f>
        <v>900.55762807914857</v>
      </c>
      <c r="K251" s="1">
        <f>economy!BG291</f>
        <v>-941.54354780281335</v>
      </c>
      <c r="L251" s="1">
        <f>economy!BH291</f>
        <v>1.2646169918835799</v>
      </c>
      <c r="M251" s="1">
        <f>economy!BI291</f>
        <v>1.2537328777531165E-7</v>
      </c>
      <c r="N251" s="1">
        <f>economy!BJ291</f>
        <v>6.2490196638837091E-6</v>
      </c>
      <c r="O251" s="1">
        <f>economy!BK291</f>
        <v>-9.4509083402795181E-6</v>
      </c>
      <c r="P251" s="1">
        <f>economy!BL291</f>
        <v>5.1831507086103595E-2</v>
      </c>
      <c r="Q251" s="1">
        <f>economy!BM291</f>
        <v>1.1461134998088369</v>
      </c>
      <c r="R251" s="1">
        <f>economy!BN291</f>
        <v>-0.59534598457489374</v>
      </c>
      <c r="S251" s="1">
        <f>economy!BO291</f>
        <v>1977216.5815628646</v>
      </c>
      <c r="T251" s="1">
        <f>economy!BP291</f>
        <v>100.54892066342371</v>
      </c>
      <c r="U251" s="1">
        <f>economy!BQ291</f>
        <v>0</v>
      </c>
      <c r="V251" s="2">
        <v>0.05</v>
      </c>
      <c r="W251" s="2">
        <v>0.05</v>
      </c>
      <c r="X251" s="2">
        <v>0.05</v>
      </c>
      <c r="Y251" s="2">
        <v>0.05</v>
      </c>
      <c r="Z251" s="2">
        <v>3.9867760738475366E-4</v>
      </c>
      <c r="AA251" s="2">
        <v>4.1678271178087166E-3</v>
      </c>
      <c r="AB251" s="2">
        <v>6.1209485478040761E-2</v>
      </c>
      <c r="AC251" s="2">
        <v>195.08072716034044</v>
      </c>
      <c r="AD251" s="2">
        <v>835.96764992050419</v>
      </c>
      <c r="AE251" s="2">
        <v>-1031.0483770808448</v>
      </c>
      <c r="AF251" s="2">
        <v>8.3814145984607951</v>
      </c>
      <c r="AG251" s="2">
        <v>3.9708816903845341E-6</v>
      </c>
      <c r="AH251" s="1">
        <v>3.9941192889693004E-5</v>
      </c>
      <c r="AI251" s="1">
        <v>2.3743474353175932E-4</v>
      </c>
      <c r="AJ251" s="1">
        <v>1.6416234365733344</v>
      </c>
      <c r="AK251" s="1">
        <v>7.3251696608804924</v>
      </c>
      <c r="AL251" s="12">
        <v>14.952239092738587</v>
      </c>
      <c r="AM251" s="2">
        <v>1051.1519136278082</v>
      </c>
      <c r="AN251" s="2">
        <v>100.54897146102623</v>
      </c>
      <c r="AO251" s="2">
        <v>6.8464997973783603</v>
      </c>
      <c r="AP251" s="2">
        <v>0.1</v>
      </c>
      <c r="AQ251" s="2">
        <v>0.1</v>
      </c>
      <c r="AR251" s="2">
        <v>0.1</v>
      </c>
      <c r="AS251" s="2">
        <v>0.1</v>
      </c>
      <c r="AT251" s="2">
        <v>7.9746254516605832E-4</v>
      </c>
      <c r="AU251" s="2">
        <v>8.3367608557113684E-3</v>
      </c>
      <c r="AV251" s="2">
        <v>0.12243562498840101</v>
      </c>
      <c r="AW251" s="2">
        <v>369.62025409197895</v>
      </c>
      <c r="AX251" s="2">
        <v>1583.6665432887651</v>
      </c>
      <c r="AY251" s="2">
        <v>-1953.2867973807424</v>
      </c>
      <c r="AZ251" s="2">
        <v>17.696484043314765</v>
      </c>
      <c r="BA251" s="2">
        <v>1.5885656252226888E-5</v>
      </c>
      <c r="BB251" s="2">
        <v>1.597850589576953E-4</v>
      </c>
      <c r="BC251" s="2">
        <v>9.4966427313798371E-4</v>
      </c>
      <c r="BD251" s="2">
        <v>6.5672695147231863</v>
      </c>
      <c r="BE251" s="2">
        <v>29.299779939432501</v>
      </c>
      <c r="BF251" s="2">
        <v>59.751268967333353</v>
      </c>
      <c r="BG251" s="2">
        <v>2219.0990850397584</v>
      </c>
      <c r="BH251" s="2">
        <v>212.27050109265417</v>
      </c>
      <c r="BI251" s="2">
        <v>14.453704993943754</v>
      </c>
      <c r="BJ251" s="2">
        <v>0.99</v>
      </c>
      <c r="BK251" s="2">
        <v>2.5000000000000001E-2</v>
      </c>
      <c r="BL251" s="2">
        <v>0</v>
      </c>
      <c r="BM251" s="2">
        <v>5780.6036974629424</v>
      </c>
      <c r="BN251" s="2">
        <v>3.3797672720018697E-7</v>
      </c>
      <c r="BO251" s="2">
        <v>3.4449229238782137E-4</v>
      </c>
      <c r="BP251" s="2">
        <v>5.1889981229408409E-3</v>
      </c>
      <c r="BQ251" s="2">
        <v>40.985935620424392</v>
      </c>
      <c r="BR251" s="2">
        <v>461.56839166935987</v>
      </c>
      <c r="BS251" s="2">
        <v>-502.55432728978428</v>
      </c>
      <c r="BT251" s="2">
        <v>0.67500321964275567</v>
      </c>
      <c r="BU251" s="2">
        <v>6.6919380562810228E-8</v>
      </c>
      <c r="BV251" s="2">
        <v>1.7105939679876455E-6</v>
      </c>
      <c r="BW251" s="2">
        <v>-2.6925701519883571E-6</v>
      </c>
      <c r="BX251" s="2">
        <v>2.7665643226253717E-2</v>
      </c>
      <c r="BY251" s="2">
        <v>0.31373674466824059</v>
      </c>
      <c r="BZ251" s="2">
        <v>-0.16961289448300176</v>
      </c>
      <c r="CA251" s="2">
        <v>1977216.5763665591</v>
      </c>
      <c r="CB251" s="2">
        <v>48.98536444487798</v>
      </c>
      <c r="CC251" s="2">
        <v>0</v>
      </c>
      <c r="CD251" s="2">
        <v>0.99</v>
      </c>
      <c r="CE251" s="2">
        <v>0.05</v>
      </c>
      <c r="CF251" s="2">
        <v>0</v>
      </c>
      <c r="CG251" s="2">
        <v>11513.285828827924</v>
      </c>
      <c r="CH251" s="2">
        <v>6.33198648296398E-7</v>
      </c>
      <c r="CI251" s="2">
        <v>6.2885659467248368E-4</v>
      </c>
      <c r="CJ251" s="2">
        <v>9.7215785559202419E-3</v>
      </c>
      <c r="CK251" s="2">
        <v>40.985920022754527</v>
      </c>
      <c r="CL251" s="2">
        <v>900.55763179309133</v>
      </c>
      <c r="CM251" s="2">
        <v>-941.54355181584572</v>
      </c>
      <c r="CN251" s="2">
        <v>1.2646170364502975</v>
      </c>
      <c r="CO251" s="2">
        <v>1.2537329226863398E-7</v>
      </c>
      <c r="CP251" s="2">
        <v>6.2490198850585307E-6</v>
      </c>
      <c r="CQ251" s="2">
        <v>-9.4509089618928305E-6</v>
      </c>
      <c r="CR251" s="2">
        <v>5.1831509290946619E-2</v>
      </c>
      <c r="CS251" s="2">
        <v>1.146113545187603</v>
      </c>
      <c r="CT251" s="2">
        <v>-0.59534600809312099</v>
      </c>
      <c r="CU251" s="2">
        <v>1977216.5803799245</v>
      </c>
      <c r="CV251" s="2">
        <v>100.54892062545088</v>
      </c>
      <c r="CW251" s="2">
        <v>0</v>
      </c>
    </row>
    <row r="252" spans="1:101" x14ac:dyDescent="0.3">
      <c r="A252" s="2">
        <f t="shared" si="3"/>
        <v>2246</v>
      </c>
      <c r="B252" s="17">
        <f>economy!AX292</f>
        <v>0.99</v>
      </c>
      <c r="C252" s="17">
        <f>economy!AY292</f>
        <v>0.05</v>
      </c>
      <c r="D252" s="17">
        <f>economy!AZ292</f>
        <v>0</v>
      </c>
      <c r="E252" s="17">
        <f>economy!BA292</f>
        <v>5762.2132244400364</v>
      </c>
      <c r="F252" s="17">
        <f>economy!BB292</f>
        <v>6.1675955817971563E-7</v>
      </c>
      <c r="G252" s="17">
        <f>economy!BC292</f>
        <v>6.1430893130911982E-4</v>
      </c>
      <c r="H252" s="17">
        <f>economy!BD292</f>
        <v>9.6104749372263043E-3</v>
      </c>
      <c r="I252" s="1">
        <f>economy!BE292</f>
        <v>40.482567115164649</v>
      </c>
      <c r="J252" s="1">
        <f>economy!BF292</f>
        <v>892.91495885385189</v>
      </c>
      <c r="K252" s="1">
        <f>economy!BG292</f>
        <v>-933.39752596901656</v>
      </c>
      <c r="L252" s="1">
        <f>economy!BH292</f>
        <v>1.2501840440239227</v>
      </c>
      <c r="M252" s="1">
        <f>economy!BI292</f>
        <v>1.2211835448034844E-7</v>
      </c>
      <c r="N252" s="1">
        <f>economy!BJ292</f>
        <v>6.1053517667825837E-6</v>
      </c>
      <c r="O252" s="1">
        <f>economy!BK292</f>
        <v>-9.2361228519054972E-6</v>
      </c>
      <c r="P252" s="1">
        <f>economy!BL292</f>
        <v>5.0610675233469751E-2</v>
      </c>
      <c r="Q252" s="1">
        <f>economy!BM292</f>
        <v>1.1232509156660671</v>
      </c>
      <c r="R252" s="1">
        <f>economy!BN292</f>
        <v>-0.58345934684893486</v>
      </c>
      <c r="S252" s="1">
        <f>economy!BO292</f>
        <v>2006749.9354797823</v>
      </c>
      <c r="T252" s="1">
        <f>economy!BP292</f>
        <v>101.75532051599222</v>
      </c>
      <c r="U252" s="1">
        <f>economy!BQ292</f>
        <v>0</v>
      </c>
      <c r="V252" s="2">
        <v>0.05</v>
      </c>
      <c r="W252" s="2">
        <v>0.05</v>
      </c>
      <c r="X252" s="2">
        <v>0.05</v>
      </c>
      <c r="Y252" s="2">
        <v>5.000000000000001E-2</v>
      </c>
      <c r="Z252" s="2">
        <v>3.9201221226672607E-4</v>
      </c>
      <c r="AA252" s="2">
        <v>4.1100466509594305E-3</v>
      </c>
      <c r="AB252" s="2">
        <v>6.1084163504668186E-2</v>
      </c>
      <c r="AC252" s="2">
        <v>192.7108252484345</v>
      </c>
      <c r="AD252" s="2">
        <v>829.67403589369439</v>
      </c>
      <c r="AE252" s="2">
        <v>-1022.3848611421311</v>
      </c>
      <c r="AF252" s="2">
        <v>8.3643864688085472</v>
      </c>
      <c r="AG252" s="2">
        <v>3.9047547652106355E-6</v>
      </c>
      <c r="AH252" s="1">
        <v>3.9411218162288032E-5</v>
      </c>
      <c r="AI252" s="1">
        <v>2.377141319401783E-4</v>
      </c>
      <c r="AJ252" s="1">
        <v>1.6182766276166067</v>
      </c>
      <c r="AK252" s="1">
        <v>7.250485454204</v>
      </c>
      <c r="AL252" s="12">
        <v>15.012117387706516</v>
      </c>
      <c r="AM252" s="2">
        <v>1066.8527927284827</v>
      </c>
      <c r="AN252" s="2">
        <v>101.75537140017624</v>
      </c>
      <c r="AO252" s="2">
        <v>6.8466080149966571</v>
      </c>
      <c r="AP252" s="2">
        <v>0.1</v>
      </c>
      <c r="AQ252" s="2">
        <v>0.1</v>
      </c>
      <c r="AR252" s="2">
        <v>0.1</v>
      </c>
      <c r="AS252" s="2">
        <v>0.10000000000000002</v>
      </c>
      <c r="AT252" s="2">
        <v>7.8412943721747831E-4</v>
      </c>
      <c r="AU252" s="2">
        <v>8.2211792932298765E-3</v>
      </c>
      <c r="AV252" s="2">
        <v>0.12218486192034249</v>
      </c>
      <c r="AW252" s="2">
        <v>365.13009864073814</v>
      </c>
      <c r="AX252" s="2">
        <v>1571.7475607813969</v>
      </c>
      <c r="AY252" s="2">
        <v>-1936.8776594221381</v>
      </c>
      <c r="AZ252" s="2">
        <v>17.660519051526386</v>
      </c>
      <c r="BA252" s="2">
        <v>1.562110284691847E-5</v>
      </c>
      <c r="BB252" s="2">
        <v>1.5766480696745438E-4</v>
      </c>
      <c r="BC252" s="2">
        <v>9.5078319015753411E-4</v>
      </c>
      <c r="BD252" s="2">
        <v>6.4738687231206198</v>
      </c>
      <c r="BE252" s="2">
        <v>29.001097516662462</v>
      </c>
      <c r="BF252" s="2">
        <v>59.990574395380513</v>
      </c>
      <c r="BG252" s="2">
        <v>2252.2453836442623</v>
      </c>
      <c r="BH252" s="2">
        <v>214.81734458789617</v>
      </c>
      <c r="BI252" s="2">
        <v>14.453933796676083</v>
      </c>
      <c r="BJ252" s="2">
        <v>0.99</v>
      </c>
      <c r="BK252" s="2">
        <v>2.5000000000000001E-2</v>
      </c>
      <c r="BL252" s="2">
        <v>0</v>
      </c>
      <c r="BM252" s="2">
        <v>5785.9639060323752</v>
      </c>
      <c r="BN252" s="2">
        <v>3.2916328783459282E-7</v>
      </c>
      <c r="BO252" s="2">
        <v>3.3648321413427341E-4</v>
      </c>
      <c r="BP252" s="2">
        <v>5.1290893059734661E-3</v>
      </c>
      <c r="BQ252" s="2">
        <v>40.482582398478691</v>
      </c>
      <c r="BR252" s="2">
        <v>457.66498815837986</v>
      </c>
      <c r="BS252" s="2">
        <v>-498.14757055685862</v>
      </c>
      <c r="BT252" s="2">
        <v>0.66722061106061559</v>
      </c>
      <c r="BU252" s="2">
        <v>6.5174320156402365E-8</v>
      </c>
      <c r="BV252" s="2">
        <v>1.6710939753319537E-6</v>
      </c>
      <c r="BW252" s="2">
        <v>-2.6307557108651365E-6</v>
      </c>
      <c r="BX252" s="2">
        <v>2.7010817855614114E-2</v>
      </c>
      <c r="BY252" s="2">
        <v>0.30744654317387243</v>
      </c>
      <c r="BZ252" s="2">
        <v>-0.16618716321265412</v>
      </c>
      <c r="CA252" s="2">
        <v>2006749.9303930285</v>
      </c>
      <c r="CB252" s="2">
        <v>49.573097782699627</v>
      </c>
      <c r="CC252" s="2">
        <v>0</v>
      </c>
      <c r="CD252" s="2">
        <v>0.99</v>
      </c>
      <c r="CE252" s="2">
        <v>0.05</v>
      </c>
      <c r="CF252" s="2">
        <v>0</v>
      </c>
      <c r="CG252" s="2">
        <v>11524.426201365266</v>
      </c>
      <c r="CH252" s="2">
        <v>6.1675957847014074E-7</v>
      </c>
      <c r="CI252" s="2">
        <v>6.1430895139439798E-4</v>
      </c>
      <c r="CJ252" s="2">
        <v>9.6104752273550691E-3</v>
      </c>
      <c r="CK252" s="2">
        <v>40.482567386361076</v>
      </c>
      <c r="CL252" s="2">
        <v>892.91496224101775</v>
      </c>
      <c r="CM252" s="2">
        <v>-933.3975296273785</v>
      </c>
      <c r="CN252" s="2">
        <v>1.2501840844665431</v>
      </c>
      <c r="CO252" s="2">
        <v>1.2211835849785011E-7</v>
      </c>
      <c r="CP252" s="2">
        <v>6.1053519651676525E-6</v>
      </c>
      <c r="CQ252" s="2">
        <v>-9.2361234095605478E-6</v>
      </c>
      <c r="CR252" s="2">
        <v>5.0610677209737442E-2</v>
      </c>
      <c r="CS252" s="2">
        <v>1.1232509564932294</v>
      </c>
      <c r="CT252" s="2">
        <v>-0.58345936801026865</v>
      </c>
      <c r="CU252" s="2">
        <v>2006749.9343778703</v>
      </c>
      <c r="CV252" s="2">
        <v>101.75532048074464</v>
      </c>
      <c r="CW252" s="2">
        <v>0</v>
      </c>
    </row>
    <row r="253" spans="1:101" x14ac:dyDescent="0.3">
      <c r="A253" s="2">
        <f t="shared" si="3"/>
        <v>2247</v>
      </c>
      <c r="B253" s="17">
        <f>economy!AX293</f>
        <v>0.99</v>
      </c>
      <c r="C253" s="17">
        <f>economy!AY293</f>
        <v>0.05</v>
      </c>
      <c r="D253" s="17">
        <f>economy!AZ293</f>
        <v>0</v>
      </c>
      <c r="E253" s="17">
        <f>economy!BA293</f>
        <v>5767.7256063586683</v>
      </c>
      <c r="F253" s="17">
        <f>economy!BB293</f>
        <v>6.0074218397750201E-7</v>
      </c>
      <c r="G253" s="17">
        <f>economy!BC293</f>
        <v>6.0009269805734694E-4</v>
      </c>
      <c r="H253" s="17">
        <f>economy!BD293</f>
        <v>9.5005604441095268E-3</v>
      </c>
      <c r="I253" s="1">
        <f>economy!BE293</f>
        <v>39.984400716727102</v>
      </c>
      <c r="J253" s="1">
        <f>economy!BF293</f>
        <v>885.30338789080406</v>
      </c>
      <c r="K253" s="1">
        <f>economy!BG293</f>
        <v>-925.2877886075313</v>
      </c>
      <c r="L253" s="1">
        <f>economy!BH293</f>
        <v>1.2359056387482763</v>
      </c>
      <c r="M253" s="1">
        <f>economy!BI293</f>
        <v>1.1894691633842823E-7</v>
      </c>
      <c r="N253" s="1">
        <f>economy!BJ293</f>
        <v>5.9649158559472953E-6</v>
      </c>
      <c r="O253" s="1">
        <f>economy!BK293</f>
        <v>-9.0260648752178582E-6</v>
      </c>
      <c r="P253" s="1">
        <f>economy!BL293</f>
        <v>4.9416961301138422E-2</v>
      </c>
      <c r="Q253" s="1">
        <f>economy!BM293</f>
        <v>1.1007971325714481</v>
      </c>
      <c r="R253" s="1">
        <f>economy!BN293</f>
        <v>-0.57178419770248534</v>
      </c>
      <c r="S253" s="1">
        <f>economy!BO293</f>
        <v>2036724.9295857933</v>
      </c>
      <c r="T253" s="1">
        <f>economy!BP293</f>
        <v>102.97622706868606</v>
      </c>
      <c r="U253" s="1">
        <f>economy!BQ293</f>
        <v>0</v>
      </c>
      <c r="V253" s="2">
        <v>0.05</v>
      </c>
      <c r="W253" s="2">
        <v>0.05</v>
      </c>
      <c r="X253" s="2">
        <v>0.05</v>
      </c>
      <c r="Y253" s="2">
        <v>5.000000000000001E-2</v>
      </c>
      <c r="Z253" s="2">
        <v>3.8546443668085242E-4</v>
      </c>
      <c r="AA253" s="2">
        <v>4.0531319686386213E-3</v>
      </c>
      <c r="AB253" s="2">
        <v>6.0960073700901708E-2</v>
      </c>
      <c r="AC253" s="2">
        <v>190.36451908652884</v>
      </c>
      <c r="AD253" s="2">
        <v>823.38517302158755</v>
      </c>
      <c r="AE253" s="2">
        <v>-1013.7496921081156</v>
      </c>
      <c r="AF253" s="2">
        <v>8.3475288904734661</v>
      </c>
      <c r="AG253" s="2">
        <v>3.8397860836139554E-6</v>
      </c>
      <c r="AH253" s="1">
        <v>3.8888531810866175E-5</v>
      </c>
      <c r="AI253" s="1">
        <v>2.3798767844708025E-4</v>
      </c>
      <c r="AJ253" s="1">
        <v>1.5952462240057992</v>
      </c>
      <c r="AK253" s="1">
        <v>7.1763872689614097</v>
      </c>
      <c r="AL253" s="12">
        <v>15.071420429758959</v>
      </c>
      <c r="AM253" s="2">
        <v>1082.7884619333709</v>
      </c>
      <c r="AN253" s="2">
        <v>102.97627803712078</v>
      </c>
      <c r="AO253" s="2">
        <v>6.8467181744483288</v>
      </c>
      <c r="AP253" s="2">
        <v>0.1</v>
      </c>
      <c r="AQ253" s="2">
        <v>0.1</v>
      </c>
      <c r="AR253" s="2">
        <v>0.1</v>
      </c>
      <c r="AS253" s="2">
        <v>0.1</v>
      </c>
      <c r="AT253" s="2">
        <v>7.7103160827294399E-4</v>
      </c>
      <c r="AU253" s="2">
        <v>8.1073295769600075E-3</v>
      </c>
      <c r="AV253" s="2">
        <v>0.12193656247741008</v>
      </c>
      <c r="AW253" s="2">
        <v>360.68464567743564</v>
      </c>
      <c r="AX253" s="2">
        <v>1559.8374714964202</v>
      </c>
      <c r="AY253" s="2">
        <v>-1920.5221171738547</v>
      </c>
      <c r="AZ253" s="2">
        <v>17.624914000003649</v>
      </c>
      <c r="BA253" s="2">
        <v>1.5361183191363291E-5</v>
      </c>
      <c r="BB253" s="2">
        <v>1.5557371225225511E-4</v>
      </c>
      <c r="BC253" s="2">
        <v>9.518787226674687E-4</v>
      </c>
      <c r="BD253" s="2">
        <v>6.3817336669954257</v>
      </c>
      <c r="BE253" s="2">
        <v>28.704756964586977</v>
      </c>
      <c r="BF253" s="2">
        <v>60.227581224334571</v>
      </c>
      <c r="BG253" s="2">
        <v>2285.8873502582087</v>
      </c>
      <c r="BH253" s="2">
        <v>217.39481333152415</v>
      </c>
      <c r="BI253" s="2">
        <v>14.45416669283984</v>
      </c>
      <c r="BJ253" s="2">
        <v>0.99</v>
      </c>
      <c r="BK253" s="2">
        <v>2.5000000000000001E-2</v>
      </c>
      <c r="BL253" s="2">
        <v>0</v>
      </c>
      <c r="BM253" s="2">
        <v>5791.2674207241089</v>
      </c>
      <c r="BN253" s="2">
        <v>3.2057706153175194E-7</v>
      </c>
      <c r="BO253" s="2">
        <v>3.2865763592890106E-4</v>
      </c>
      <c r="BP253" s="2">
        <v>5.0698306146904418E-3</v>
      </c>
      <c r="BQ253" s="2">
        <v>39.984415410484161</v>
      </c>
      <c r="BR253" s="2">
        <v>453.77695192816799</v>
      </c>
      <c r="BS253" s="2">
        <v>-493.76136733865206</v>
      </c>
      <c r="BT253" s="2">
        <v>0.6595225166444082</v>
      </c>
      <c r="BU253" s="2">
        <v>6.347424790632164E-8</v>
      </c>
      <c r="BV253" s="2">
        <v>1.6324865954790681E-6</v>
      </c>
      <c r="BW253" s="2">
        <v>-2.5703182461652473E-6</v>
      </c>
      <c r="BX253" s="2">
        <v>2.6370626547683698E-2</v>
      </c>
      <c r="BY253" s="2">
        <v>0.30126951071339581</v>
      </c>
      <c r="BZ253" s="2">
        <v>-0.162823369804486</v>
      </c>
      <c r="CA253" s="2">
        <v>2036724.9246037968</v>
      </c>
      <c r="CB253" s="2">
        <v>50.167898486548758</v>
      </c>
      <c r="CC253" s="2">
        <v>0</v>
      </c>
      <c r="CD253" s="2">
        <v>0.99</v>
      </c>
      <c r="CE253" s="2">
        <v>0.05</v>
      </c>
      <c r="CF253" s="2">
        <v>0</v>
      </c>
      <c r="CG253" s="2">
        <v>11535.450984844943</v>
      </c>
      <c r="CH253" s="2">
        <v>6.00742202119454E-7</v>
      </c>
      <c r="CI253" s="2">
        <v>6.0009271606792217E-4</v>
      </c>
      <c r="CJ253" s="2">
        <v>9.5005607073981764E-3</v>
      </c>
      <c r="CK253" s="2">
        <v>39.984400962630815</v>
      </c>
      <c r="CL253" s="2">
        <v>885.30339097971591</v>
      </c>
      <c r="CM253" s="2">
        <v>-925.28779194234698</v>
      </c>
      <c r="CN253" s="2">
        <v>1.2359056754488114</v>
      </c>
      <c r="CO253" s="2">
        <v>1.1894691993053258E-7</v>
      </c>
      <c r="CP253" s="2">
        <v>5.9649160338914449E-6</v>
      </c>
      <c r="CQ253" s="2">
        <v>-9.0260653754958134E-6</v>
      </c>
      <c r="CR253" s="2">
        <v>4.941696307250211E-2</v>
      </c>
      <c r="CS253" s="2">
        <v>1.1007971693025724</v>
      </c>
      <c r="CT253" s="2">
        <v>-0.57178421674252278</v>
      </c>
      <c r="CU253" s="2">
        <v>2036724.9285593361</v>
      </c>
      <c r="CV253" s="2">
        <v>102.97622703596723</v>
      </c>
      <c r="CW253" s="2">
        <v>0</v>
      </c>
    </row>
    <row r="254" spans="1:101" x14ac:dyDescent="0.3">
      <c r="A254" s="2">
        <f t="shared" si="3"/>
        <v>2248</v>
      </c>
      <c r="B254" s="17">
        <f>economy!AX294</f>
        <v>0.99</v>
      </c>
      <c r="C254" s="17">
        <f>economy!AY294</f>
        <v>0.05</v>
      </c>
      <c r="D254" s="17">
        <f>economy!AZ294</f>
        <v>0</v>
      </c>
      <c r="E254" s="17">
        <f>economy!BA294</f>
        <v>5773.1809315960618</v>
      </c>
      <c r="F254" s="17">
        <f>economy!BB294</f>
        <v>5.8513591629213549E-7</v>
      </c>
      <c r="G254" s="17">
        <f>economy!BC294</f>
        <v>5.8620054041585382E-4</v>
      </c>
      <c r="H254" s="17">
        <f>economy!BD294</f>
        <v>9.391824574782142E-3</v>
      </c>
      <c r="I254" s="1">
        <f>economy!BE294</f>
        <v>39.49139116174171</v>
      </c>
      <c r="J254" s="1">
        <f>economy!BF294</f>
        <v>877.72363752939555</v>
      </c>
      <c r="K254" s="1">
        <f>economy!BG294</f>
        <v>-917.21502869113715</v>
      </c>
      <c r="L254" s="1">
        <f>economy!BH294</f>
        <v>1.2217804433398338</v>
      </c>
      <c r="M254" s="1">
        <f>economy!BI294</f>
        <v>1.1585687718743876E-7</v>
      </c>
      <c r="N254" s="1">
        <f>economy!BJ294</f>
        <v>5.8276422968001539E-6</v>
      </c>
      <c r="O254" s="1">
        <f>economy!BK294</f>
        <v>-8.8206368843481757E-6</v>
      </c>
      <c r="P254" s="1">
        <f>economy!BL294</f>
        <v>4.8249823660645598E-2</v>
      </c>
      <c r="Q254" s="1">
        <f>economy!BM294</f>
        <v>1.0787464803496336</v>
      </c>
      <c r="R254" s="1">
        <f>economy!BN294</f>
        <v>-0.56031769219610783</v>
      </c>
      <c r="S254" s="1">
        <f>economy!BO294</f>
        <v>2067148.1705842647</v>
      </c>
      <c r="T254" s="1">
        <f>economy!BP294</f>
        <v>104.21181482305497</v>
      </c>
      <c r="U254" s="1">
        <f>economy!BQ294</f>
        <v>0</v>
      </c>
      <c r="V254" s="2">
        <v>0.05</v>
      </c>
      <c r="W254" s="2">
        <v>0.05</v>
      </c>
      <c r="X254" s="2">
        <v>0.05</v>
      </c>
      <c r="Y254" s="2">
        <v>0.05</v>
      </c>
      <c r="Z254" s="2">
        <v>3.7903210378807428E-4</v>
      </c>
      <c r="AA254" s="2">
        <v>3.9970692367124567E-3</v>
      </c>
      <c r="AB254" s="2">
        <v>6.0837208982691064E-2</v>
      </c>
      <c r="AC254" s="2">
        <v>188.0417037497181</v>
      </c>
      <c r="AD254" s="2">
        <v>817.10223523133925</v>
      </c>
      <c r="AE254" s="2">
        <v>-1005.1439389810563</v>
      </c>
      <c r="AF254" s="2">
        <v>8.3308408636652924</v>
      </c>
      <c r="AG254" s="2">
        <v>3.7759545043105414E-6</v>
      </c>
      <c r="AH254" s="1">
        <v>3.8373036118817261E-5</v>
      </c>
      <c r="AI254" s="1">
        <v>2.3825549014654807E-4</v>
      </c>
      <c r="AJ254" s="1">
        <v>1.5725285755544749</v>
      </c>
      <c r="AK254" s="1">
        <v>7.1028759868112994</v>
      </c>
      <c r="AL254" s="12">
        <v>15.130151893802665</v>
      </c>
      <c r="AM254" s="2">
        <v>1098.9624335783524</v>
      </c>
      <c r="AN254" s="2">
        <v>104.21186587347329</v>
      </c>
      <c r="AO254" s="2">
        <v>6.8468302564927983</v>
      </c>
      <c r="AP254" s="2">
        <v>0.1</v>
      </c>
      <c r="AQ254" s="2">
        <v>0.1</v>
      </c>
      <c r="AR254" s="2">
        <v>0.1</v>
      </c>
      <c r="AS254" s="2">
        <v>0.1</v>
      </c>
      <c r="AT254" s="2">
        <v>7.581647044412321E-4</v>
      </c>
      <c r="AU254" s="2">
        <v>7.9951840397487293E-3</v>
      </c>
      <c r="AV254" s="2">
        <v>0.12169071255227303</v>
      </c>
      <c r="AW254" s="2">
        <v>356.28369653939757</v>
      </c>
      <c r="AX254" s="2">
        <v>1547.9385011970878</v>
      </c>
      <c r="AY254" s="2">
        <v>-1904.2221977364861</v>
      </c>
      <c r="AZ254" s="2">
        <v>17.589666786983056</v>
      </c>
      <c r="BA254" s="2">
        <v>1.5105812716918598E-5</v>
      </c>
      <c r="BB254" s="2">
        <v>1.5351138401202929E-4</v>
      </c>
      <c r="BC254" s="2">
        <v>9.5295129889746673E-4</v>
      </c>
      <c r="BD254" s="2">
        <v>6.2908497506413363</v>
      </c>
      <c r="BE254" s="2">
        <v>28.410761882861433</v>
      </c>
      <c r="BF254" s="2">
        <v>60.462304116487019</v>
      </c>
      <c r="BG254" s="2">
        <v>2320.0323998130002</v>
      </c>
      <c r="BH254" s="2">
        <v>220.00327571616305</v>
      </c>
      <c r="BI254" s="2">
        <v>14.454403641878017</v>
      </c>
      <c r="BJ254" s="2">
        <v>0.99</v>
      </c>
      <c r="BK254" s="2">
        <v>2.5000000000000001E-2</v>
      </c>
      <c r="BL254" s="2">
        <v>0</v>
      </c>
      <c r="BM254" s="2">
        <v>5796.5149892253976</v>
      </c>
      <c r="BN254" s="2">
        <v>3.1221231164793937E-7</v>
      </c>
      <c r="BO254" s="2">
        <v>3.2101147091503717E-4</v>
      </c>
      <c r="BP254" s="2">
        <v>5.0112163387580197E-3</v>
      </c>
      <c r="BQ254" s="2">
        <v>39.491405288858189</v>
      </c>
      <c r="BR254" s="2">
        <v>449.90467161155789</v>
      </c>
      <c r="BS254" s="2">
        <v>-489.39607690041595</v>
      </c>
      <c r="BT254" s="2">
        <v>0.65190818922503646</v>
      </c>
      <c r="BU254" s="2">
        <v>6.1818027958639236E-8</v>
      </c>
      <c r="BV254" s="2">
        <v>1.5947525181292827E-6</v>
      </c>
      <c r="BW254" s="2">
        <v>-2.5112289193835342E-6</v>
      </c>
      <c r="BX254" s="2">
        <v>2.5744774571325128E-2</v>
      </c>
      <c r="BY254" s="2">
        <v>0.29520406435788793</v>
      </c>
      <c r="BZ254" s="2">
        <v>-0.15952065515299346</v>
      </c>
      <c r="CA254" s="2">
        <v>2067148.1657025351</v>
      </c>
      <c r="CB254" s="2">
        <v>50.769851570006551</v>
      </c>
      <c r="CC254" s="2">
        <v>0</v>
      </c>
      <c r="CD254" s="2">
        <v>0.99</v>
      </c>
      <c r="CE254" s="2">
        <v>0.05</v>
      </c>
      <c r="CF254" s="2">
        <v>0</v>
      </c>
      <c r="CG254" s="2">
        <v>11546.361653405083</v>
      </c>
      <c r="CH254" s="2">
        <v>5.8513593251327404E-7</v>
      </c>
      <c r="CI254" s="2">
        <v>5.8620055656619769E-4</v>
      </c>
      <c r="CJ254" s="2">
        <v>9.3918248137159609E-3</v>
      </c>
      <c r="CK254" s="2">
        <v>39.491391384710845</v>
      </c>
      <c r="CL254" s="2">
        <v>877.72364034611292</v>
      </c>
      <c r="CM254" s="2">
        <v>-917.21503173082408</v>
      </c>
      <c r="CN254" s="2">
        <v>1.2217804766448794</v>
      </c>
      <c r="CO254" s="2">
        <v>1.1585688039922234E-7</v>
      </c>
      <c r="CP254" s="2">
        <v>5.8276424564101255E-6</v>
      </c>
      <c r="CQ254" s="2">
        <v>-8.8206373331530839E-6</v>
      </c>
      <c r="CR254" s="2">
        <v>4.8249825248328389E-2</v>
      </c>
      <c r="CS254" s="2">
        <v>1.0787465133948047</v>
      </c>
      <c r="CT254" s="2">
        <v>-0.56031770932696723</v>
      </c>
      <c r="CU254" s="2">
        <v>2067148.1696280739</v>
      </c>
      <c r="CV254" s="2">
        <v>104.21181479268246</v>
      </c>
      <c r="CW254" s="2">
        <v>0</v>
      </c>
    </row>
    <row r="255" spans="1:101" x14ac:dyDescent="0.3">
      <c r="A255" s="2">
        <f t="shared" si="3"/>
        <v>2249</v>
      </c>
      <c r="B255" s="17">
        <f>economy!AX295</f>
        <v>0.99</v>
      </c>
      <c r="C255" s="17">
        <f>economy!AY295</f>
        <v>0.05</v>
      </c>
      <c r="D255" s="17">
        <f>economy!AZ295</f>
        <v>0</v>
      </c>
      <c r="E255" s="17">
        <f>economy!BA295</f>
        <v>5778.579926507532</v>
      </c>
      <c r="F255" s="17">
        <f>economy!BB295</f>
        <v>5.6993042367628441E-7</v>
      </c>
      <c r="G255" s="17">
        <f>economy!BC295</f>
        <v>5.7262527914689353E-4</v>
      </c>
      <c r="H255" s="17">
        <f>economy!BD295</f>
        <v>9.2842571497900733E-3</v>
      </c>
      <c r="I255" s="1">
        <f>economy!BE295</f>
        <v>39.003508603415909</v>
      </c>
      <c r="J255" s="1">
        <f>economy!BF295</f>
        <v>870.17640411984564</v>
      </c>
      <c r="K255" s="1">
        <f>economy!BG295</f>
        <v>-909.17991272326162</v>
      </c>
      <c r="L255" s="1">
        <f>economy!BH295</f>
        <v>1.2078071257897396</v>
      </c>
      <c r="M255" s="1">
        <f>economy!BI295</f>
        <v>1.1284619140583554E-7</v>
      </c>
      <c r="N255" s="1">
        <f>economy!BJ295</f>
        <v>5.6934628204371317E-6</v>
      </c>
      <c r="O255" s="1">
        <f>economy!BK295</f>
        <v>-8.6197430823428129E-6</v>
      </c>
      <c r="P255" s="1">
        <f>economy!BL295</f>
        <v>4.7108729181959533E-2</v>
      </c>
      <c r="Q255" s="1">
        <f>economy!BM295</f>
        <v>1.0570933067745349</v>
      </c>
      <c r="R255" s="1">
        <f>economy!BN295</f>
        <v>-0.54905698860602459</v>
      </c>
      <c r="S255" s="1">
        <f>economy!BO295</f>
        <v>2098026.3640233497</v>
      </c>
      <c r="T255" s="1">
        <f>economy!BP295</f>
        <v>105.46226037987272</v>
      </c>
      <c r="U255" s="1">
        <f>economy!BQ295</f>
        <v>0</v>
      </c>
      <c r="V255" s="2">
        <v>0.05</v>
      </c>
      <c r="W255" s="2">
        <v>0.05</v>
      </c>
      <c r="X255" s="2">
        <v>0.05</v>
      </c>
      <c r="Y255" s="2">
        <v>5.000000000000001E-2</v>
      </c>
      <c r="Z255" s="2">
        <v>3.7271307754936043E-4</v>
      </c>
      <c r="AA255" s="2">
        <v>3.9418448414483562E-3</v>
      </c>
      <c r="AB255" s="2">
        <v>6.0715562139088949E-2</v>
      </c>
      <c r="AC255" s="2">
        <v>185.74227104341736</v>
      </c>
      <c r="AD255" s="2">
        <v>810.82636499985801</v>
      </c>
      <c r="AE255" s="2">
        <v>-996.56863604327623</v>
      </c>
      <c r="AF255" s="2">
        <v>8.314321371863695</v>
      </c>
      <c r="AG255" s="2">
        <v>3.7132392716759731E-6</v>
      </c>
      <c r="AH255" s="1">
        <v>3.7864634339078269E-5</v>
      </c>
      <c r="AI255" s="1">
        <v>2.3851767280433242E-4</v>
      </c>
      <c r="AJ255" s="1">
        <v>1.5501200479883324</v>
      </c>
      <c r="AK255" s="1">
        <v>7.0299522714441753</v>
      </c>
      <c r="AL255" s="12">
        <v>15.188315515309027</v>
      </c>
      <c r="AM255" s="2">
        <v>1115.37827254835</v>
      </c>
      <c r="AN255" s="2">
        <v>105.46231151006891</v>
      </c>
      <c r="AO255" s="2">
        <v>6.8469442420849287</v>
      </c>
      <c r="AP255" s="2">
        <v>0.1</v>
      </c>
      <c r="AQ255" s="2">
        <v>0.1</v>
      </c>
      <c r="AR255" s="2">
        <v>0.1</v>
      </c>
      <c r="AS255" s="2">
        <v>0.1</v>
      </c>
      <c r="AT255" s="2">
        <v>7.4552445340564464E-4</v>
      </c>
      <c r="AU255" s="2">
        <v>7.884715454961751E-3</v>
      </c>
      <c r="AV255" s="2">
        <v>0.12144729778206782</v>
      </c>
      <c r="AW255" s="2">
        <v>351.92704636526366</v>
      </c>
      <c r="AX255" s="2">
        <v>1536.0528160644792</v>
      </c>
      <c r="AY255" s="2">
        <v>-1887.9798624297455</v>
      </c>
      <c r="AZ255" s="2">
        <v>17.554775275131352</v>
      </c>
      <c r="BA255" s="2">
        <v>1.4854908397050317E-5</v>
      </c>
      <c r="BB255" s="2">
        <v>1.5147743531866378E-4</v>
      </c>
      <c r="BC255" s="2">
        <v>9.5400134178473105E-4</v>
      </c>
      <c r="BD255" s="2">
        <v>6.2012024416338658</v>
      </c>
      <c r="BE255" s="2">
        <v>28.119114997393925</v>
      </c>
      <c r="BF255" s="2">
        <v>60.694757977041512</v>
      </c>
      <c r="BG255" s="2">
        <v>2354.6880581769042</v>
      </c>
      <c r="BH255" s="2">
        <v>222.64310456611793</v>
      </c>
      <c r="BI255" s="2">
        <v>14.454644603647482</v>
      </c>
      <c r="BJ255" s="2">
        <v>0.99</v>
      </c>
      <c r="BK255" s="2">
        <v>2.5000000000000001E-2</v>
      </c>
      <c r="BL255" s="2">
        <v>0</v>
      </c>
      <c r="BM255" s="2">
        <v>5801.7073481125526</v>
      </c>
      <c r="BN255" s="2">
        <v>3.0406344076257357E-7</v>
      </c>
      <c r="BO255" s="2">
        <v>3.135407181264716E-4</v>
      </c>
      <c r="BP255" s="2">
        <v>4.9532407724052641E-3</v>
      </c>
      <c r="BQ255" s="2">
        <v>39.003522185880556</v>
      </c>
      <c r="BR255" s="2">
        <v>446.048522003394</v>
      </c>
      <c r="BS255" s="2">
        <v>-485.05204418927451</v>
      </c>
      <c r="BT255" s="2">
        <v>0.64437688242462943</v>
      </c>
      <c r="BU255" s="2">
        <v>6.020455202553196E-8</v>
      </c>
      <c r="BV255" s="2">
        <v>1.5578728124400315E-6</v>
      </c>
      <c r="BW255" s="2">
        <v>-2.4534594149417899E-6</v>
      </c>
      <c r="BX255" s="2">
        <v>2.5132971889323175E-2</v>
      </c>
      <c r="BY255" s="2">
        <v>0.28924862639104221</v>
      </c>
      <c r="BZ255" s="2">
        <v>-0.15627816202418915</v>
      </c>
      <c r="CA255" s="2">
        <v>2098026.359237677</v>
      </c>
      <c r="CB255" s="2">
        <v>51.37904306935264</v>
      </c>
      <c r="CC255" s="2">
        <v>0</v>
      </c>
      <c r="CD255" s="2">
        <v>0.99</v>
      </c>
      <c r="CE255" s="2">
        <v>0.05</v>
      </c>
      <c r="CF255" s="2">
        <v>0</v>
      </c>
      <c r="CG255" s="2">
        <v>11557.159659879588</v>
      </c>
      <c r="CH255" s="2">
        <v>5.6993043818012931E-7</v>
      </c>
      <c r="CI255" s="2">
        <v>5.7262529362928994E-4</v>
      </c>
      <c r="CJ255" s="2">
        <v>9.284257366624013E-3</v>
      </c>
      <c r="CK255" s="2">
        <v>39.003508805588837</v>
      </c>
      <c r="CL255" s="2">
        <v>870.17640668817319</v>
      </c>
      <c r="CM255" s="2">
        <v>-909.17991549376234</v>
      </c>
      <c r="CN255" s="2">
        <v>1.207807156013758</v>
      </c>
      <c r="CO255" s="2">
        <v>1.1284619427759516E-7</v>
      </c>
      <c r="CP255" s="2">
        <v>5.6934629636024964E-6</v>
      </c>
      <c r="CQ255" s="2">
        <v>-8.6197434849712287E-6</v>
      </c>
      <c r="CR255" s="2">
        <v>4.7108730604988956E-2</v>
      </c>
      <c r="CS255" s="2">
        <v>1.0570933365028803</v>
      </c>
      <c r="CT255" s="2">
        <v>-0.54905700401867519</v>
      </c>
      <c r="CU255" s="2">
        <v>2098026.3631325904</v>
      </c>
      <c r="CV255" s="2">
        <v>105.46226035167744</v>
      </c>
      <c r="CW255" s="2">
        <v>0</v>
      </c>
    </row>
    <row r="256" spans="1:101" x14ac:dyDescent="0.3">
      <c r="A256" s="2">
        <f t="shared" si="3"/>
        <v>2250</v>
      </c>
      <c r="B256" s="17">
        <f>economy!AX296</f>
        <v>0.99</v>
      </c>
      <c r="C256" s="17">
        <f>economy!AY296</f>
        <v>0.05</v>
      </c>
      <c r="D256" s="17">
        <f>economy!AZ296</f>
        <v>0</v>
      </c>
      <c r="E256" s="17">
        <f>economy!BA296</f>
        <v>5783.9233069153834</v>
      </c>
      <c r="F256" s="17">
        <f>economy!BB296</f>
        <v>5.5511562427105893E-7</v>
      </c>
      <c r="G256" s="17">
        <f>economy!BC296</f>
        <v>5.5935988509916805E-4</v>
      </c>
      <c r="H256" s="17">
        <f>economy!BD296</f>
        <v>9.1778479957540481E-3</v>
      </c>
      <c r="I256" s="1">
        <f>economy!BE296</f>
        <v>38.520722736920909</v>
      </c>
      <c r="J256" s="1">
        <f>economy!BF296</f>
        <v>862.66235851391889</v>
      </c>
      <c r="K256" s="1">
        <f>economy!BG296</f>
        <v>-901.18308125083979</v>
      </c>
      <c r="L256" s="1">
        <f>economy!BH296</f>
        <v>1.1939843552354759</v>
      </c>
      <c r="M256" s="1">
        <f>economy!BI296</f>
        <v>1.0991286279033405E-7</v>
      </c>
      <c r="N256" s="1">
        <f>economy!BJ296</f>
        <v>5.5623105028858655E-6</v>
      </c>
      <c r="O256" s="1">
        <f>economy!BK296</f>
        <v>-8.4232893833166603E-6</v>
      </c>
      <c r="P256" s="1">
        <f>economy!BL296</f>
        <v>4.5993153194956699E-2</v>
      </c>
      <c r="Q256" s="1">
        <f>economy!BM296</f>
        <v>1.0358319802677058</v>
      </c>
      <c r="R256" s="1">
        <f>economy!BN296</f>
        <v>-0.53799925010820171</v>
      </c>
      <c r="S256" s="1">
        <f>economy!BO296</f>
        <v>2129366.3157748505</v>
      </c>
      <c r="T256" s="1">
        <f>economy!BP296</f>
        <v>106.72774246438824</v>
      </c>
      <c r="U256" s="1">
        <f>economy!BQ296</f>
        <v>0</v>
      </c>
      <c r="V256" s="2">
        <v>0.05</v>
      </c>
      <c r="W256" s="2">
        <v>0.05</v>
      </c>
      <c r="X256" s="2">
        <v>0.05</v>
      </c>
      <c r="Y256" s="2">
        <v>4.9999999999999996E-2</v>
      </c>
      <c r="Z256" s="2">
        <v>3.6650526202002437E-4</v>
      </c>
      <c r="AA256" s="2">
        <v>3.887445386654012E-3</v>
      </c>
      <c r="AB256" s="2">
        <v>6.0595125839350797E-2</v>
      </c>
      <c r="AC256" s="2">
        <v>183.46610963342621</v>
      </c>
      <c r="AD256" s="2">
        <v>804.55867381875009</v>
      </c>
      <c r="AE256" s="2">
        <v>-988.02478345217503</v>
      </c>
      <c r="AF256" s="2">
        <v>8.2979693827763885</v>
      </c>
      <c r="AG256" s="2">
        <v>3.651620009491407E-6</v>
      </c>
      <c r="AH256" s="1">
        <v>3.7363230703118374E-5</v>
      </c>
      <c r="AI256" s="1">
        <v>2.3877433084483214E-4</v>
      </c>
      <c r="AJ256" s="1">
        <v>1.528017024073772</v>
      </c>
      <c r="AK256" s="1">
        <v>6.9576165762929261</v>
      </c>
      <c r="AL256" s="12">
        <v>15.245915086238007</v>
      </c>
      <c r="AM256" s="2">
        <v>1132.0395970635509</v>
      </c>
      <c r="AN256" s="2">
        <v>106.72779367221654</v>
      </c>
      <c r="AO256" s="2">
        <v>6.8470601123726382</v>
      </c>
      <c r="AP256" s="2">
        <v>0.1</v>
      </c>
      <c r="AQ256" s="2">
        <v>0.1</v>
      </c>
      <c r="AR256" s="2">
        <v>0.1</v>
      </c>
      <c r="AS256" s="2">
        <v>9.9999999999999992E-2</v>
      </c>
      <c r="AT256" s="2">
        <v>7.3310666301433871E-4</v>
      </c>
      <c r="AU256" s="2">
        <v>7.775897030775589E-3</v>
      </c>
      <c r="AV256" s="2">
        <v>0.12120630356262356</v>
      </c>
      <c r="AW256" s="2">
        <v>347.61448434149088</v>
      </c>
      <c r="AX256" s="2">
        <v>1524.1825235767167</v>
      </c>
      <c r="AY256" s="2">
        <v>-1871.7970079182073</v>
      </c>
      <c r="AZ256" s="2">
        <v>17.520237293571974</v>
      </c>
      <c r="BA256" s="2">
        <v>1.4608388722351174E-5</v>
      </c>
      <c r="BB256" s="2">
        <v>1.4947148315218932E-4</v>
      </c>
      <c r="BC256" s="2">
        <v>9.550292689209861E-4</v>
      </c>
      <c r="BD256" s="2">
        <v>6.1127772753591003</v>
      </c>
      <c r="BE256" s="2">
        <v>27.829818191210833</v>
      </c>
      <c r="BF256" s="2">
        <v>60.924957937807115</v>
      </c>
      <c r="BG256" s="2">
        <v>2389.861963814848</v>
      </c>
      <c r="BH256" s="2">
        <v>225.31467719068368</v>
      </c>
      <c r="BI256" s="2">
        <v>14.45488953841399</v>
      </c>
      <c r="BJ256" s="2">
        <v>0.99</v>
      </c>
      <c r="BK256" s="2">
        <v>2.5000000000000001E-2</v>
      </c>
      <c r="BL256" s="2">
        <v>0</v>
      </c>
      <c r="BM256" s="2">
        <v>5806.8452229731047</v>
      </c>
      <c r="BN256" s="2">
        <v>2.9612498756189595E-7</v>
      </c>
      <c r="BO256" s="2">
        <v>3.0624146090946707E-4</v>
      </c>
      <c r="BP256" s="2">
        <v>4.8958982162819525E-3</v>
      </c>
      <c r="BQ256" s="2">
        <v>38.520735795836764</v>
      </c>
      <c r="BR256" s="2">
        <v>442.20886432420554</v>
      </c>
      <c r="BS256" s="2">
        <v>-480.72960012004233</v>
      </c>
      <c r="BT256" s="2">
        <v>0.63692785089259252</v>
      </c>
      <c r="BU256" s="2">
        <v>5.8632738768254591E-8</v>
      </c>
      <c r="BV256" s="2">
        <v>1.5218289213093389E-6</v>
      </c>
      <c r="BW256" s="2">
        <v>-2.3969819344192805E-6</v>
      </c>
      <c r="BX256" s="2">
        <v>2.4534933134641581E-2</v>
      </c>
      <c r="BY256" s="2">
        <v>0.28340162506632444</v>
      </c>
      <c r="BZ256" s="2">
        <v>-0.15309503553245696</v>
      </c>
      <c r="CA256" s="2">
        <v>2129366.3110812875</v>
      </c>
      <c r="CB256" s="2">
        <v>51.995560055867564</v>
      </c>
      <c r="CC256" s="2">
        <v>0</v>
      </c>
      <c r="CD256" s="2">
        <v>0.99</v>
      </c>
      <c r="CE256" s="2">
        <v>0.05</v>
      </c>
      <c r="CF256" s="2">
        <v>0</v>
      </c>
      <c r="CG256" s="2">
        <v>11567.846436026593</v>
      </c>
      <c r="CH256" s="2">
        <v>5.5511563723955009E-7</v>
      </c>
      <c r="CI256" s="2">
        <v>5.5935989808601023E-4</v>
      </c>
      <c r="CJ256" s="2">
        <v>9.1778481925341038E-3</v>
      </c>
      <c r="CK256" s="2">
        <v>38.520722920236658</v>
      </c>
      <c r="CL256" s="2">
        <v>862.66236085559933</v>
      </c>
      <c r="CM256" s="2">
        <v>-901.18308377583605</v>
      </c>
      <c r="CN256" s="2">
        <v>1.1939843826637806</v>
      </c>
      <c r="CO256" s="2">
        <v>1.0991286535809383E-7</v>
      </c>
      <c r="CP256" s="2">
        <v>5.5623106313014245E-6</v>
      </c>
      <c r="CQ256" s="2">
        <v>-8.4232897445201523E-6</v>
      </c>
      <c r="CR256" s="2">
        <v>4.5993154470391616E-2</v>
      </c>
      <c r="CS256" s="2">
        <v>1.0358320070114766</v>
      </c>
      <c r="CT256" s="2">
        <v>-0.53799926397456688</v>
      </c>
      <c r="CU256" s="2">
        <v>2129366.31494503</v>
      </c>
      <c r="CV256" s="2">
        <v>106.72774243821347</v>
      </c>
      <c r="CW256" s="2">
        <v>0</v>
      </c>
    </row>
    <row r="257" spans="1:101" x14ac:dyDescent="0.3">
      <c r="A257" s="2">
        <f t="shared" si="3"/>
        <v>2251</v>
      </c>
      <c r="B257" s="17">
        <f>economy!AX297</f>
        <v>0.99</v>
      </c>
      <c r="C257" s="17">
        <f>economy!AY297</f>
        <v>0.05</v>
      </c>
      <c r="D257" s="17">
        <f>economy!AZ297</f>
        <v>0</v>
      </c>
      <c r="E257" s="17">
        <f>economy!BA297</f>
        <v>5789.2117782234363</v>
      </c>
      <c r="F257" s="17">
        <f>economy!BB297</f>
        <v>5.406816802406841E-7</v>
      </c>
      <c r="G257" s="17">
        <f>economy!BC297</f>
        <v>5.46397476461846E-4</v>
      </c>
      <c r="H257" s="17">
        <f>economy!BD297</f>
        <v>9.0725869486816182E-3</v>
      </c>
      <c r="I257" s="1">
        <f>economy!BE297</f>
        <v>38.043002821052383</v>
      </c>
      <c r="J257" s="1">
        <f>economy!BF297</f>
        <v>855.18214655199415</v>
      </c>
      <c r="K257" s="1">
        <f>economy!BG297</f>
        <v>-893.22514937304652</v>
      </c>
      <c r="L257" s="1">
        <f>economy!BH297</f>
        <v>1.1803108023817102</v>
      </c>
      <c r="M257" s="1">
        <f>economy!BI297</f>
        <v>1.0705494345398752E-7</v>
      </c>
      <c r="N257" s="1">
        <f>economy!BJ297</f>
        <v>5.4341197443900737E-6</v>
      </c>
      <c r="O257" s="1">
        <f>economy!BK297</f>
        <v>-8.2311833941388014E-6</v>
      </c>
      <c r="P257" s="1">
        <f>economy!BL297</f>
        <v>4.4902579446346576E-2</v>
      </c>
      <c r="Q257" s="1">
        <f>economy!BM297</f>
        <v>1.014956892462016</v>
      </c>
      <c r="R257" s="1">
        <f>economy!BN297</f>
        <v>-0.52714164638201155</v>
      </c>
      <c r="S257" s="1">
        <f>economy!BO297</f>
        <v>2161174.9335352601</v>
      </c>
      <c r="T257" s="1">
        <f>economy!BP297</f>
        <v>108.00844195188458</v>
      </c>
      <c r="U257" s="1">
        <f>economy!BQ297</f>
        <v>0</v>
      </c>
      <c r="V257" s="2">
        <v>0.05</v>
      </c>
      <c r="W257" s="2">
        <v>0.05</v>
      </c>
      <c r="X257" s="2">
        <v>0.05</v>
      </c>
      <c r="Y257" s="2">
        <v>0.05</v>
      </c>
      <c r="Z257" s="2">
        <v>3.6040660065210321E-4</v>
      </c>
      <c r="AA257" s="2">
        <v>3.8338576908157687E-3</v>
      </c>
      <c r="AB257" s="2">
        <v>6.0475892639817314E-2</v>
      </c>
      <c r="AC257" s="2">
        <v>181.2131051731933</v>
      </c>
      <c r="AD257" s="2">
        <v>798.30024266060741</v>
      </c>
      <c r="AE257" s="2">
        <v>-979.51334783380139</v>
      </c>
      <c r="AF257" s="2">
        <v>8.2817838492682725</v>
      </c>
      <c r="AG257" s="2">
        <v>3.5910767147416725E-6</v>
      </c>
      <c r="AH257" s="1">
        <v>3.6868730428814973E-5</v>
      </c>
      <c r="AI257" s="1">
        <v>2.3902556733990219E-4</v>
      </c>
      <c r="AJ257" s="1">
        <v>1.5062159046849712</v>
      </c>
      <c r="AK257" s="1">
        <v>6.8858691520555846</v>
      </c>
      <c r="AL257" s="12">
        <v>15.302954451097504</v>
      </c>
      <c r="AM257" s="2">
        <v>1148.9500794774003</v>
      </c>
      <c r="AN257" s="2">
        <v>108.00849323525719</v>
      </c>
      <c r="AO257" s="2">
        <v>6.8471778486949946</v>
      </c>
      <c r="AP257" s="2">
        <v>0.1</v>
      </c>
      <c r="AQ257" s="2">
        <v>0.1</v>
      </c>
      <c r="AR257" s="2">
        <v>0.1</v>
      </c>
      <c r="AS257" s="2">
        <v>0.1</v>
      </c>
      <c r="AT257" s="2">
        <v>7.2090721988669296E-4</v>
      </c>
      <c r="AU257" s="2">
        <v>7.6687024044677695E-3</v>
      </c>
      <c r="AV257" s="2">
        <v>0.12096771506225276</v>
      </c>
      <c r="AW257" s="2">
        <v>343.34579394355347</v>
      </c>
      <c r="AX257" s="2">
        <v>1512.3296733908198</v>
      </c>
      <c r="AY257" s="2">
        <v>-1855.6754673343744</v>
      </c>
      <c r="AZ257" s="2">
        <v>17.486050639850024</v>
      </c>
      <c r="BA257" s="2">
        <v>1.4366173675765387E-5</v>
      </c>
      <c r="BB257" s="2">
        <v>1.4749314843252642E-4</v>
      </c>
      <c r="BC257" s="2">
        <v>9.5603549250681814E-4</v>
      </c>
      <c r="BD257" s="2">
        <v>6.0255598592960586</v>
      </c>
      <c r="BE257" s="2">
        <v>27.542872534572453</v>
      </c>
      <c r="BF257" s="2">
        <v>61.152919341432451</v>
      </c>
      <c r="BG257" s="2">
        <v>2425.5618694730729</v>
      </c>
      <c r="BH257" s="2">
        <v>228.01837543810137</v>
      </c>
      <c r="BI257" s="2">
        <v>14.455138406847897</v>
      </c>
      <c r="BJ257" s="2">
        <v>0.99</v>
      </c>
      <c r="BK257" s="2">
        <v>2.5000000000000001E-2</v>
      </c>
      <c r="BL257" s="2">
        <v>0</v>
      </c>
      <c r="BM257" s="2">
        <v>5811.9293285286285</v>
      </c>
      <c r="BN257" s="2">
        <v>2.8839162377993228E-7</v>
      </c>
      <c r="BO257" s="2">
        <v>2.991098653633999E-4</v>
      </c>
      <c r="BP257" s="2">
        <v>4.8391829792406773E-3</v>
      </c>
      <c r="BQ257" s="2">
        <v>38.043015376676315</v>
      </c>
      <c r="BR257" s="2">
        <v>438.3860464818415</v>
      </c>
      <c r="BS257" s="2">
        <v>-476.42906185851785</v>
      </c>
      <c r="BT257" s="2">
        <v>0.62956035053195369</v>
      </c>
      <c r="BU257" s="2">
        <v>5.710153319145373E-8</v>
      </c>
      <c r="BV257" s="2">
        <v>1.4866026556612285E-6</v>
      </c>
      <c r="BW257" s="2">
        <v>-2.3417691906572679E-6</v>
      </c>
      <c r="BX257" s="2">
        <v>2.395037758426178E-2</v>
      </c>
      <c r="BY257" s="2">
        <v>0.27766149532580642</v>
      </c>
      <c r="BZ257" s="2">
        <v>-0.14997042359362919</v>
      </c>
      <c r="CA257" s="2">
        <v>2161174.9289301103</v>
      </c>
      <c r="CB257" s="2">
        <v>52.619490648283794</v>
      </c>
      <c r="CC257" s="2">
        <v>0</v>
      </c>
      <c r="CD257" s="2">
        <v>0.99</v>
      </c>
      <c r="CE257" s="2">
        <v>0.05</v>
      </c>
      <c r="CF257" s="2">
        <v>0</v>
      </c>
      <c r="CG257" s="2">
        <v>11578.423392758305</v>
      </c>
      <c r="CH257" s="2">
        <v>5.4068169183647155E-7</v>
      </c>
      <c r="CI257" s="2">
        <v>5.4639748810769554E-4</v>
      </c>
      <c r="CJ257" s="2">
        <v>9.0725871272642027E-3</v>
      </c>
      <c r="CK257" s="2">
        <v>38.04300298726929</v>
      </c>
      <c r="CL257" s="2">
        <v>855.18214868688585</v>
      </c>
      <c r="CM257" s="2">
        <v>-893.22515167415531</v>
      </c>
      <c r="CN257" s="2">
        <v>1.1803108272731642</v>
      </c>
      <c r="CO257" s="2">
        <v>1.0705494574995221E-7</v>
      </c>
      <c r="CP257" s="2">
        <v>5.4341198595759158E-6</v>
      </c>
      <c r="CQ257" s="2">
        <v>-8.231183718180012E-6</v>
      </c>
      <c r="CR257" s="2">
        <v>4.490258058948042E-2</v>
      </c>
      <c r="CS257" s="2">
        <v>1.0149569165202574</v>
      </c>
      <c r="CT257" s="2">
        <v>-0.52714165885685982</v>
      </c>
      <c r="CU257" s="2">
        <v>2161174.9327621879</v>
      </c>
      <c r="CV257" s="2">
        <v>108.00844192758476</v>
      </c>
      <c r="CW257" s="2">
        <v>0</v>
      </c>
    </row>
    <row r="258" spans="1:101" x14ac:dyDescent="0.3">
      <c r="A258" s="2">
        <f t="shared" si="3"/>
        <v>2252</v>
      </c>
      <c r="B258" s="17">
        <f>economy!AX298</f>
        <v>0.99</v>
      </c>
      <c r="C258" s="17">
        <f>economy!AY298</f>
        <v>0.05</v>
      </c>
      <c r="D258" s="17">
        <f>economy!AZ298</f>
        <v>0</v>
      </c>
      <c r="E258" s="17">
        <f>economy!BA298</f>
        <v>5794.4460355325327</v>
      </c>
      <c r="F258" s="17">
        <f>economy!BB298</f>
        <v>5.2661899230932387E-7</v>
      </c>
      <c r="G258" s="17">
        <f>economy!BC298</f>
        <v>5.3373131605103654E-4</v>
      </c>
      <c r="H258" s="17">
        <f>economy!BD298</f>
        <v>8.9684638571456057E-3</v>
      </c>
      <c r="I258" s="1">
        <f>economy!BE298</f>
        <v>37.570317699412243</v>
      </c>
      <c r="J258" s="1">
        <f>economy!BF298</f>
        <v>847.73638954632531</v>
      </c>
      <c r="K258" s="1">
        <f>economy!BG298</f>
        <v>-885.30670724573724</v>
      </c>
      <c r="L258" s="1">
        <f>economy!BH298</f>
        <v>1.1667851399038995</v>
      </c>
      <c r="M258" s="1">
        <f>economy!BI298</f>
        <v>1.0427053274448983E-7</v>
      </c>
      <c r="N258" s="1">
        <f>economy!BJ298</f>
        <v>5.3088262487370087E-6</v>
      </c>
      <c r="O258" s="1">
        <f>economy!BK298</f>
        <v>-8.0433343956927045E-6</v>
      </c>
      <c r="P258" s="1">
        <f>economy!BL298</f>
        <v>4.3836500052304092E-2</v>
      </c>
      <c r="Q258" s="1">
        <f>economy!BM298</f>
        <v>0.9944624606345549</v>
      </c>
      <c r="R258" s="1">
        <f>economy!BN298</f>
        <v>-0.51648135513578897</v>
      </c>
      <c r="S258" s="1">
        <f>economy!BO298</f>
        <v>2193459.2283492335</v>
      </c>
      <c r="T258" s="1">
        <f>economy!BP298</f>
        <v>109.30454189354045</v>
      </c>
      <c r="U258" s="1">
        <f>economy!BQ298</f>
        <v>0</v>
      </c>
      <c r="V258" s="2">
        <v>0.05</v>
      </c>
      <c r="W258" s="2">
        <v>0.05</v>
      </c>
      <c r="X258" s="2">
        <v>0.05</v>
      </c>
      <c r="Y258" s="2">
        <v>0.05</v>
      </c>
      <c r="Z258" s="2">
        <v>3.5441507560489329E-4</v>
      </c>
      <c r="AA258" s="2">
        <v>3.7810687842383794E-3</v>
      </c>
      <c r="AB258" s="2">
        <v>6.035785499058359E-2</v>
      </c>
      <c r="AC258" s="2">
        <v>178.98314042831248</v>
      </c>
      <c r="AD258" s="2">
        <v>792.05212244624215</v>
      </c>
      <c r="AE258" s="2">
        <v>-971.03526287455429</v>
      </c>
      <c r="AF258" s="2">
        <v>8.2657637102611385</v>
      </c>
      <c r="AG258" s="2">
        <v>3.5315897514673301E-6</v>
      </c>
      <c r="AH258" s="1">
        <v>3.6381039727269613E-5</v>
      </c>
      <c r="AI258" s="1">
        <v>2.3927148399940435E-4</v>
      </c>
      <c r="AJ258" s="1">
        <v>1.4847131098114341</v>
      </c>
      <c r="AK258" s="1">
        <v>6.8147100540318855</v>
      </c>
      <c r="AL258" s="12">
        <v>15.359437503134828</v>
      </c>
      <c r="AM258" s="2">
        <v>1166.1134470865352</v>
      </c>
      <c r="AN258" s="2">
        <v>109.30459325042551</v>
      </c>
      <c r="AO258" s="2">
        <v>6.8472974325799667</v>
      </c>
      <c r="AP258" s="2">
        <v>0.1</v>
      </c>
      <c r="AQ258" s="2">
        <v>0.1</v>
      </c>
      <c r="AR258" s="2">
        <v>0.1</v>
      </c>
      <c r="AS258" s="2">
        <v>9.9999999999999992E-2</v>
      </c>
      <c r="AT258" s="2">
        <v>7.0892208803593039E-4</v>
      </c>
      <c r="AU258" s="2">
        <v>7.5631056367093741E-3</v>
      </c>
      <c r="AV258" s="2">
        <v>0.12073151723511669</v>
      </c>
      <c r="AW258" s="2">
        <v>339.12075317189652</v>
      </c>
      <c r="AX258" s="2">
        <v>1500.4962582264332</v>
      </c>
      <c r="AY258" s="2">
        <v>-1839.617011398328</v>
      </c>
      <c r="AZ258" s="2">
        <v>17.452213081835485</v>
      </c>
      <c r="BA258" s="2">
        <v>1.4128184708028087E-5</v>
      </c>
      <c r="BB258" s="2">
        <v>1.4554205604698495E-4</v>
      </c>
      <c r="BC258" s="2">
        <v>9.5702041931300646E-4</v>
      </c>
      <c r="BD258" s="2">
        <v>5.9395358770606785</v>
      </c>
      <c r="BE258" s="2">
        <v>27.258278314345059</v>
      </c>
      <c r="BF258" s="2">
        <v>61.378657726167582</v>
      </c>
      <c r="BG258" s="2">
        <v>2461.7956438890019</v>
      </c>
      <c r="BH258" s="2">
        <v>230.75458575015696</v>
      </c>
      <c r="BI258" s="2">
        <v>14.455391170019386</v>
      </c>
      <c r="BJ258" s="2">
        <v>0.99</v>
      </c>
      <c r="BK258" s="2">
        <v>2.5000000000000001E-2</v>
      </c>
      <c r="BL258" s="2">
        <v>0</v>
      </c>
      <c r="BM258" s="2">
        <v>5816.9603687584267</v>
      </c>
      <c r="BN258" s="2">
        <v>2.8085815119627596E-7</v>
      </c>
      <c r="BO258" s="2">
        <v>2.9214217880029332E-4</v>
      </c>
      <c r="BP258" s="2">
        <v>4.7830893800451541E-3</v>
      </c>
      <c r="BQ258" s="2">
        <v>37.570329771192561</v>
      </c>
      <c r="BR258" s="2">
        <v>434.58040333096983</v>
      </c>
      <c r="BS258" s="2">
        <v>-472.15073310216246</v>
      </c>
      <c r="BT258" s="2">
        <v>0.62227363871620023</v>
      </c>
      <c r="BU258" s="2">
        <v>5.5609906048732535E-8</v>
      </c>
      <c r="BV258" s="2">
        <v>1.4521761887380485E-6</v>
      </c>
      <c r="BW258" s="2">
        <v>-2.2877944017500729E-6</v>
      </c>
      <c r="BX258" s="2">
        <v>2.337902913074608E-2</v>
      </c>
      <c r="BY258" s="2">
        <v>0.27202667948182191</v>
      </c>
      <c r="BZ258" s="2">
        <v>-0.14690347735500203</v>
      </c>
      <c r="CA258" s="2">
        <v>2193459.2238290245</v>
      </c>
      <c r="CB258" s="2">
        <v>53.250924025385508</v>
      </c>
      <c r="CC258" s="2">
        <v>0</v>
      </c>
      <c r="CD258" s="2">
        <v>0.99</v>
      </c>
      <c r="CE258" s="2">
        <v>0.05</v>
      </c>
      <c r="CF258" s="2">
        <v>0</v>
      </c>
      <c r="CG258" s="2">
        <v>11588.891920372671</v>
      </c>
      <c r="CH258" s="2">
        <v>5.266190026778168E-7</v>
      </c>
      <c r="CI258" s="2">
        <v>5.337313264944715E-4</v>
      </c>
      <c r="CJ258" s="2">
        <v>8.968464019215144E-3</v>
      </c>
      <c r="CK258" s="2">
        <v>37.570317850124717</v>
      </c>
      <c r="CL258" s="2">
        <v>847.73639149256257</v>
      </c>
      <c r="CM258" s="2">
        <v>-885.30670934268744</v>
      </c>
      <c r="CN258" s="2">
        <v>1.1667851624933792</v>
      </c>
      <c r="CO258" s="2">
        <v>1.0427053479745035E-7</v>
      </c>
      <c r="CP258" s="2">
        <v>5.3088263520565604E-6</v>
      </c>
      <c r="CQ258" s="2">
        <v>-8.043334686395669E-6</v>
      </c>
      <c r="CR258" s="2">
        <v>4.3836501076847598E-2</v>
      </c>
      <c r="CS258" s="2">
        <v>0.99446248227642231</v>
      </c>
      <c r="CT258" s="2">
        <v>-0.51648136635844333</v>
      </c>
      <c r="CU258" s="2">
        <v>2193459.2276290134</v>
      </c>
      <c r="CV258" s="2">
        <v>109.30454187098059</v>
      </c>
      <c r="CW258" s="2">
        <v>0</v>
      </c>
    </row>
    <row r="259" spans="1:101" x14ac:dyDescent="0.3">
      <c r="A259" s="2">
        <f t="shared" si="3"/>
        <v>2253</v>
      </c>
      <c r="B259" s="17">
        <f>economy!AX299</f>
        <v>0.99</v>
      </c>
      <c r="C259" s="17">
        <f>economy!AY299</f>
        <v>0.05</v>
      </c>
      <c r="D259" s="17">
        <f>economy!AZ299</f>
        <v>0</v>
      </c>
      <c r="E259" s="17">
        <f>economy!BA299</f>
        <v>5799.6267637565834</v>
      </c>
      <c r="F259" s="17">
        <f>economy!BB299</f>
        <v>5.1291819439934271E-7</v>
      </c>
      <c r="G259" s="17">
        <f>economy!BC299</f>
        <v>5.2135480862925852E-4</v>
      </c>
      <c r="H259" s="17">
        <f>economy!BD299</f>
        <v>8.8654685853330889E-3</v>
      </c>
      <c r="I259" s="1">
        <f>economy!BE299</f>
        <v>37.102635821116763</v>
      </c>
      <c r="J259" s="1">
        <f>economy!BF299</f>
        <v>840.32568476027382</v>
      </c>
      <c r="K259" s="1">
        <f>economy!BG299</f>
        <v>-877.42832058139072</v>
      </c>
      <c r="L259" s="1">
        <f>economy!BH299</f>
        <v>1.1534060428353174</v>
      </c>
      <c r="M259" s="1">
        <f>economy!BI299</f>
        <v>1.0155777618256244E-7</v>
      </c>
      <c r="N259" s="1">
        <f>economy!BJ299</f>
        <v>5.1863670026445001E-6</v>
      </c>
      <c r="O259" s="1">
        <f>economy!BK299</f>
        <v>-7.8596533237527858E-6</v>
      </c>
      <c r="P259" s="1">
        <f>economy!BL299</f>
        <v>4.2794415447072964E-2</v>
      </c>
      <c r="Q259" s="1">
        <f>economy!BM299</f>
        <v>0.97434313001289852</v>
      </c>
      <c r="R259" s="1">
        <f>economy!BN299</f>
        <v>-0.50601556355670996</v>
      </c>
      <c r="S259" s="1">
        <f>economy!BO299</f>
        <v>2226226.3161558607</v>
      </c>
      <c r="T259" s="1">
        <f>economy!BP299</f>
        <v>110.61622754260603</v>
      </c>
      <c r="U259" s="1">
        <f>economy!BQ299</f>
        <v>0</v>
      </c>
      <c r="V259" s="2">
        <v>0.05</v>
      </c>
      <c r="W259" s="2">
        <v>0.05</v>
      </c>
      <c r="X259" s="2">
        <v>0.05</v>
      </c>
      <c r="Y259" s="2">
        <v>0.05</v>
      </c>
      <c r="Z259" s="2">
        <v>3.4852870706380575E-4</v>
      </c>
      <c r="AA259" s="2">
        <v>3.7290659061883342E-3</v>
      </c>
      <c r="AB259" s="2">
        <v>6.0241005241960993E-2</v>
      </c>
      <c r="AC259" s="2">
        <v>176.77609539827992</v>
      </c>
      <c r="AD259" s="2">
        <v>785.81533451243126</v>
      </c>
      <c r="AE259" s="2">
        <v>-962.59142991071087</v>
      </c>
      <c r="AF259" s="2">
        <v>8.2499078916054422</v>
      </c>
      <c r="AG259" s="2">
        <v>3.4731398446733014E-6</v>
      </c>
      <c r="AH259" s="1">
        <v>3.5900065808613725E-5</v>
      </c>
      <c r="AI259" s="1">
        <v>2.395121811634128E-4</v>
      </c>
      <c r="AJ259" s="1">
        <v>1.4635050795082782</v>
      </c>
      <c r="AK259" s="1">
        <v>6.7441391492762994</v>
      </c>
      <c r="AL259" s="12">
        <v>15.415368180657927</v>
      </c>
      <c r="AM259" s="2">
        <v>1183.5334829528285</v>
      </c>
      <c r="AN259" s="2">
        <v>110.6162789710264</v>
      </c>
      <c r="AO259" s="2">
        <v>6.8474188457424292</v>
      </c>
      <c r="AP259" s="2">
        <v>0.1</v>
      </c>
      <c r="AQ259" s="2">
        <v>0.1</v>
      </c>
      <c r="AR259" s="2">
        <v>0.1</v>
      </c>
      <c r="AS259" s="2">
        <v>0.1</v>
      </c>
      <c r="AT259" s="2">
        <v>6.9714730750832345E-4</v>
      </c>
      <c r="AU259" s="2">
        <v>7.4590812058644134E-3</v>
      </c>
      <c r="AV259" s="2">
        <v>0.1204976948341763</v>
      </c>
      <c r="AW259" s="2">
        <v>334.93913478270025</v>
      </c>
      <c r="AX259" s="2">
        <v>1488.684214750612</v>
      </c>
      <c r="AY259" s="2">
        <v>-1823.6233495333147</v>
      </c>
      <c r="AZ259" s="2">
        <v>17.418722359567496</v>
      </c>
      <c r="BA259" s="2">
        <v>1.3894344713329863E-5</v>
      </c>
      <c r="BB259" s="2">
        <v>1.436178348737203E-4</v>
      </c>
      <c r="BC259" s="2">
        <v>9.5798445064849849E-4</v>
      </c>
      <c r="BD259" s="2">
        <v>5.8546910922204178</v>
      </c>
      <c r="BE259" s="2">
        <v>26.976035062640147</v>
      </c>
      <c r="BF259" s="2">
        <v>61.602188811144316</v>
      </c>
      <c r="BG259" s="2">
        <v>2498.5712735266543</v>
      </c>
      <c r="BH259" s="2">
        <v>233.52369921744122</v>
      </c>
      <c r="BI259" s="2">
        <v>14.455647789394138</v>
      </c>
      <c r="BJ259" s="2">
        <v>0.99</v>
      </c>
      <c r="BK259" s="2">
        <v>2.5000000000000001E-2</v>
      </c>
      <c r="BL259" s="2">
        <v>0</v>
      </c>
      <c r="BM259" s="2">
        <v>5821.9390370237361</v>
      </c>
      <c r="BN259" s="2">
        <v>2.7351949869025129E-7</v>
      </c>
      <c r="BO259" s="2">
        <v>2.8533472822353387E-4</v>
      </c>
      <c r="BP259" s="2">
        <v>4.7276117490069733E-3</v>
      </c>
      <c r="BQ259" s="2">
        <v>37.102647427728527</v>
      </c>
      <c r="BR259" s="2">
        <v>430.79225693033328</v>
      </c>
      <c r="BS259" s="2">
        <v>-467.89490435806186</v>
      </c>
      <c r="BT259" s="2">
        <v>0.61506697449694214</v>
      </c>
      <c r="BU259" s="2">
        <v>5.4156853259378141E-8</v>
      </c>
      <c r="BV259" s="2">
        <v>1.4185320504046298E-6</v>
      </c>
      <c r="BW259" s="2">
        <v>-2.235031284934876E-6</v>
      </c>
      <c r="BX259" s="2">
        <v>2.2820616251666596E-2</v>
      </c>
      <c r="BY259" s="2">
        <v>0.26649562786262532</v>
      </c>
      <c r="BZ259" s="2">
        <v>-0.14389335160302455</v>
      </c>
      <c r="CA259" s="2">
        <v>2226226.3117173356</v>
      </c>
      <c r="CB259" s="2">
        <v>53.889950438760906</v>
      </c>
      <c r="CC259" s="2">
        <v>0</v>
      </c>
      <c r="CD259" s="2">
        <v>0.99</v>
      </c>
      <c r="CE259" s="2">
        <v>0.05</v>
      </c>
      <c r="CF259" s="2">
        <v>0</v>
      </c>
      <c r="CG259" s="2">
        <v>11599.253388786192</v>
      </c>
      <c r="CH259" s="2">
        <v>5.1291820367053252E-7</v>
      </c>
      <c r="CI259" s="2">
        <v>5.2135481799452273E-4</v>
      </c>
      <c r="CJ259" s="2">
        <v>8.8654687324179263E-3</v>
      </c>
      <c r="CK259" s="2">
        <v>37.102635957770559</v>
      </c>
      <c r="CL259" s="2">
        <v>840.32568653441456</v>
      </c>
      <c r="CM259" s="2">
        <v>-877.42832249218509</v>
      </c>
      <c r="CN259" s="2">
        <v>1.1534060633359253</v>
      </c>
      <c r="CO259" s="2">
        <v>1.0155777801825707E-7</v>
      </c>
      <c r="CP259" s="2">
        <v>5.1863670953206187E-6</v>
      </c>
      <c r="CQ259" s="2">
        <v>-7.8596535845479893E-6</v>
      </c>
      <c r="CR259" s="2">
        <v>4.2794416365317313E-2</v>
      </c>
      <c r="CS259" s="2">
        <v>0.97434314948062739</v>
      </c>
      <c r="CT259" s="2">
        <v>-0.50601557365257788</v>
      </c>
      <c r="CU259" s="2">
        <v>2226226.3154848665</v>
      </c>
      <c r="CV259" s="2">
        <v>110.61622752166096</v>
      </c>
      <c r="CW259" s="2">
        <v>0</v>
      </c>
    </row>
    <row r="260" spans="1:101" x14ac:dyDescent="0.3">
      <c r="A260" s="2">
        <f t="shared" si="3"/>
        <v>2254</v>
      </c>
      <c r="B260" s="17">
        <f>economy!AX300</f>
        <v>0.99</v>
      </c>
      <c r="C260" s="17">
        <f>economy!AY300</f>
        <v>0.05</v>
      </c>
      <c r="D260" s="17">
        <f>economy!AZ300</f>
        <v>0</v>
      </c>
      <c r="E260" s="17">
        <f>economy!BA300</f>
        <v>5804.7546377392828</v>
      </c>
      <c r="F260" s="17">
        <f>economy!BB300</f>
        <v>4.9957014837010107E-7</v>
      </c>
      <c r="G260" s="17">
        <f>economy!BC300</f>
        <v>5.0926149825832143E-4</v>
      </c>
      <c r="H260" s="17">
        <f>economy!BD300</f>
        <v>8.7635910159684118E-3</v>
      </c>
      <c r="I260" s="1">
        <f>economy!BE300</f>
        <v>36.639925261036268</v>
      </c>
      <c r="J260" s="1">
        <f>economy!BF300</f>
        <v>832.95060588336582</v>
      </c>
      <c r="K260" s="1">
        <f>economy!BG300</f>
        <v>-869.59053114440201</v>
      </c>
      <c r="L260" s="1">
        <f>economy!BH300</f>
        <v>1.1401721889378733</v>
      </c>
      <c r="M260" s="1">
        <f>economy!BI300</f>
        <v>9.8914864420246707E-8</v>
      </c>
      <c r="N260" s="1">
        <f>economy!BJ300</f>
        <v>5.0666802552223836E-6</v>
      </c>
      <c r="O260" s="1">
        <f>economy!BK300</f>
        <v>-7.6800527495162276E-6</v>
      </c>
      <c r="P260" s="1">
        <f>economy!BL300</f>
        <v>4.1775834327782174E-2</v>
      </c>
      <c r="Q260" s="1">
        <f>economy!BM300</f>
        <v>0.95459337595862315</v>
      </c>
      <c r="R260" s="1">
        <f>economy!BN300</f>
        <v>-0.49574146968728039</v>
      </c>
      <c r="S260" s="1">
        <f>economy!BO300</f>
        <v>2259483.4193580705</v>
      </c>
      <c r="T260" s="1">
        <f>economy!BP300</f>
        <v>111.94368638089389</v>
      </c>
      <c r="U260" s="1">
        <f>economy!BQ300</f>
        <v>0</v>
      </c>
      <c r="V260" s="2">
        <v>0.05</v>
      </c>
      <c r="W260" s="2">
        <v>0.05</v>
      </c>
      <c r="X260" s="2">
        <v>0.05</v>
      </c>
      <c r="Y260" s="2">
        <v>5.000000000000001E-2</v>
      </c>
      <c r="Z260" s="2">
        <v>3.4274555256763519E-4</v>
      </c>
      <c r="AA260" s="2">
        <v>3.6778365020427783E-3</v>
      </c>
      <c r="AB260" s="2">
        <v>6.012533565073553E-2</v>
      </c>
      <c r="AC260" s="2">
        <v>174.59184743554115</v>
      </c>
      <c r="AD260" s="2">
        <v>779.59087107981441</v>
      </c>
      <c r="AE260" s="2">
        <v>-954.1827185153553</v>
      </c>
      <c r="AF260" s="2">
        <v>8.2342153069244048</v>
      </c>
      <c r="AG260" s="2">
        <v>3.4157080742958623E-6</v>
      </c>
      <c r="AH260" s="1">
        <v>3.5425716886851958E-5</v>
      </c>
      <c r="AI260" s="1">
        <v>2.3974775779599445E-4</v>
      </c>
      <c r="AJ260" s="1">
        <v>1.4425882747912206</v>
      </c>
      <c r="AK260" s="1">
        <v>6.6741561235698876</v>
      </c>
      <c r="AL260" s="12">
        <v>15.470750463483682</v>
      </c>
      <c r="AM260" s="2">
        <v>1201.2140267377388</v>
      </c>
      <c r="AN260" s="2">
        <v>111.94373787892532</v>
      </c>
      <c r="AO260" s="2">
        <v>6.8475420700821283</v>
      </c>
      <c r="AP260" s="2">
        <v>0.1</v>
      </c>
      <c r="AQ260" s="2">
        <v>0.1</v>
      </c>
      <c r="AR260" s="2">
        <v>0.1</v>
      </c>
      <c r="AS260" s="2">
        <v>9.9999999999999992E-2</v>
      </c>
      <c r="AT260" s="2">
        <v>6.8557899303914338E-4</v>
      </c>
      <c r="AU260" s="2">
        <v>7.3566040022997915E-3</v>
      </c>
      <c r="AV260" s="2">
        <v>0.12026623242373645</v>
      </c>
      <c r="AW260" s="2">
        <v>330.80070651350786</v>
      </c>
      <c r="AX260" s="2">
        <v>1476.8954244629699</v>
      </c>
      <c r="AY260" s="2">
        <v>-1807.6961309764747</v>
      </c>
      <c r="AZ260" s="2">
        <v>17.385576187040055</v>
      </c>
      <c r="BA260" s="2">
        <v>1.3664578005213213E-5</v>
      </c>
      <c r="BB260" s="2">
        <v>1.417201178013305E-4</v>
      </c>
      <c r="BC260" s="2">
        <v>9.5892798233470971E-4</v>
      </c>
      <c r="BD260" s="2">
        <v>5.7710113518871875</v>
      </c>
      <c r="BE260" s="2">
        <v>26.696141584729155</v>
      </c>
      <c r="BF260" s="2">
        <v>61.823528482163788</v>
      </c>
      <c r="BG260" s="2">
        <v>2535.8968643380558</v>
      </c>
      <c r="BH260" s="2">
        <v>236.32611163527426</v>
      </c>
      <c r="BI260" s="2">
        <v>14.455908226828877</v>
      </c>
      <c r="BJ260" s="2">
        <v>0.99</v>
      </c>
      <c r="BK260" s="2">
        <v>2.5000000000000001E-2</v>
      </c>
      <c r="BL260" s="2">
        <v>0</v>
      </c>
      <c r="BM260" s="2">
        <v>5826.8660161925163</v>
      </c>
      <c r="BN260" s="2">
        <v>2.6637071935095496E-7</v>
      </c>
      <c r="BO260" s="2">
        <v>2.7868391882599641E-4</v>
      </c>
      <c r="BP260" s="2">
        <v>4.6727444295528537E-3</v>
      </c>
      <c r="BQ260" s="2">
        <v>36.639936420414934</v>
      </c>
      <c r="BR260" s="2">
        <v>427.02191679768106</v>
      </c>
      <c r="BS260" s="2">
        <v>-463.66185321809604</v>
      </c>
      <c r="BT260" s="2">
        <v>0.60793961880264102</v>
      </c>
      <c r="BU260" s="2">
        <v>5.2741395336153078E-8</v>
      </c>
      <c r="BV260" s="2">
        <v>1.3856531214687608E-6</v>
      </c>
      <c r="BW260" s="2">
        <v>-2.1834540503917226E-6</v>
      </c>
      <c r="BX260" s="2">
        <v>2.2274871977033834E-2</v>
      </c>
      <c r="BY260" s="2">
        <v>0.26106679942318578</v>
      </c>
      <c r="BZ260" s="2">
        <v>-0.1409392051493677</v>
      </c>
      <c r="CA260" s="2">
        <v>2259483.4149981695</v>
      </c>
      <c r="CB260" s="2">
        <v>54.536661225707839</v>
      </c>
      <c r="CC260" s="2">
        <v>0</v>
      </c>
      <c r="CD260" s="2">
        <v>0.99</v>
      </c>
      <c r="CE260" s="2">
        <v>0.05</v>
      </c>
      <c r="CF260" s="2">
        <v>0</v>
      </c>
      <c r="CG260" s="2">
        <v>11609.509147767902</v>
      </c>
      <c r="CH260" s="2">
        <v>4.9957015666020543E-7</v>
      </c>
      <c r="CI260" s="2">
        <v>5.0926150665681405E-4</v>
      </c>
      <c r="CJ260" s="2">
        <v>8.7635911494553433E-3</v>
      </c>
      <c r="CK260" s="2">
        <v>36.639925384942465</v>
      </c>
      <c r="CL260" s="2">
        <v>832.95060750052767</v>
      </c>
      <c r="CM260" s="2">
        <v>-869.59053288546988</v>
      </c>
      <c r="CN260" s="2">
        <v>1.1401722075429714</v>
      </c>
      <c r="CO260" s="2">
        <v>9.8914866061686511E-8</v>
      </c>
      <c r="CP260" s="2">
        <v>5.0666803383519047E-6</v>
      </c>
      <c r="CQ260" s="2">
        <v>-7.6800529834812051E-6</v>
      </c>
      <c r="CR260" s="2">
        <v>4.1775835150746364E-2</v>
      </c>
      <c r="CS260" s="2">
        <v>0.95459339347022454</v>
      </c>
      <c r="CT260" s="2">
        <v>-0.49574147876924762</v>
      </c>
      <c r="CU260" s="2">
        <v>2259483.4187329216</v>
      </c>
      <c r="CV260" s="2">
        <v>111.94368636144748</v>
      </c>
      <c r="CW260" s="2">
        <v>0</v>
      </c>
    </row>
    <row r="261" spans="1:101" x14ac:dyDescent="0.3">
      <c r="A261" s="2">
        <f t="shared" si="3"/>
        <v>2255</v>
      </c>
      <c r="B261" s="17">
        <f>economy!AX301</f>
        <v>0.99</v>
      </c>
      <c r="C261" s="17">
        <f>economy!AY301</f>
        <v>0.05</v>
      </c>
      <c r="D261" s="17">
        <f>economy!AZ301</f>
        <v>0</v>
      </c>
      <c r="E261" s="17">
        <f>economy!BA301</f>
        <v>5809.8303223713046</v>
      </c>
      <c r="F261" s="17">
        <f>economy!BB301</f>
        <v>4.8656593885642753E-7</v>
      </c>
      <c r="G261" s="17">
        <f>economy!BC301</f>
        <v>4.9744506568605827E-4</v>
      </c>
      <c r="H261" s="17">
        <f>economy!BD301</f>
        <v>8.6628210531143092E-3</v>
      </c>
      <c r="I261" s="1">
        <f>economy!BE301</f>
        <v>36.182153739572421</v>
      </c>
      <c r="J261" s="1">
        <f>economy!BF301</f>
        <v>825.61170350201962</v>
      </c>
      <c r="K261" s="1">
        <f>economy!BG301</f>
        <v>-861.79385724159204</v>
      </c>
      <c r="L261" s="1">
        <f>economy!BH301</f>
        <v>1.1270822590572875</v>
      </c>
      <c r="M261" s="1">
        <f>economy!BI301</f>
        <v>9.634003221893136E-8</v>
      </c>
      <c r="N261" s="1">
        <f>economy!BJ301</f>
        <v>4.949705497523043E-6</v>
      </c>
      <c r="O261" s="1">
        <f>economy!BK301</f>
        <v>-7.5044468598280496E-6</v>
      </c>
      <c r="P261" s="1">
        <f>economy!BL301</f>
        <v>4.0780273595717481E-2</v>
      </c>
      <c r="Q261" s="1">
        <f>economy!BM301</f>
        <v>0.93520770603203451</v>
      </c>
      <c r="R261" s="1">
        <f>economy!BN301</f>
        <v>-0.48565628373077352</v>
      </c>
      <c r="S261" s="1">
        <f>economy!BO301</f>
        <v>2293237.8684155294</v>
      </c>
      <c r="T261" s="1">
        <f>economy!BP301</f>
        <v>113.28710814558553</v>
      </c>
      <c r="U261" s="1">
        <f>economy!BQ301</f>
        <v>0</v>
      </c>
      <c r="V261" s="2">
        <v>0.05</v>
      </c>
      <c r="W261" s="2">
        <v>0.05</v>
      </c>
      <c r="X261" s="2">
        <v>0.05</v>
      </c>
      <c r="Y261" s="2">
        <v>0.05</v>
      </c>
      <c r="Z261" s="2">
        <v>3.3706370634433499E-4</v>
      </c>
      <c r="AA261" s="2">
        <v>3.6273682204459759E-3</v>
      </c>
      <c r="AB261" s="2">
        <v>6.0010838386228192E-2</v>
      </c>
      <c r="AC261" s="2">
        <v>172.43027136186066</v>
      </c>
      <c r="AD261" s="2">
        <v>773.37969572057534</v>
      </c>
      <c r="AE261" s="2">
        <v>-945.80996708243754</v>
      </c>
      <c r="AF261" s="2">
        <v>8.2186848584311374</v>
      </c>
      <c r="AG261" s="2">
        <v>3.3592758692298913E-6</v>
      </c>
      <c r="AH261" s="1">
        <v>3.4957902183789621E-5</v>
      </c>
      <c r="AI261" s="1">
        <v>2.399783114804821E-4</v>
      </c>
      <c r="AJ261" s="1">
        <v>1.4219591784782937</v>
      </c>
      <c r="AK261" s="1">
        <v>6.604760488213433</v>
      </c>
      <c r="AL261" s="12">
        <v>15.525588369510226</v>
      </c>
      <c r="AM261" s="2">
        <v>1219.1589755491443</v>
      </c>
      <c r="AN261" s="2">
        <v>113.28715971135503</v>
      </c>
      <c r="AO261" s="2">
        <v>6.8476670876816428</v>
      </c>
      <c r="AP261" s="2">
        <v>0.1</v>
      </c>
      <c r="AQ261" s="2">
        <v>0.1</v>
      </c>
      <c r="AR261" s="2">
        <v>0.1</v>
      </c>
      <c r="AS261" s="2">
        <v>0.1</v>
      </c>
      <c r="AT261" s="2">
        <v>6.7421333272557995E-4</v>
      </c>
      <c r="AU261" s="2">
        <v>7.255649322710082E-3</v>
      </c>
      <c r="AV261" s="2">
        <v>0.12003711439159524</v>
      </c>
      <c r="AW261" s="2">
        <v>326.70523130378029</v>
      </c>
      <c r="AX261" s="2">
        <v>1465.1317145804887</v>
      </c>
      <c r="AY261" s="2">
        <v>-1791.8369458842712</v>
      </c>
      <c r="AZ261" s="2">
        <v>17.352772253931192</v>
      </c>
      <c r="BA261" s="2">
        <v>1.3438810292709108E-5</v>
      </c>
      <c r="BB261" s="2">
        <v>1.3984854174478733E-4</v>
      </c>
      <c r="BC261" s="2">
        <v>9.5985140468581292E-4</v>
      </c>
      <c r="BD261" s="2">
        <v>5.6884825900969904</v>
      </c>
      <c r="BE261" s="2">
        <v>26.418595986244725</v>
      </c>
      <c r="BF261" s="2">
        <v>62.042692777979653</v>
      </c>
      <c r="BG261" s="2">
        <v>2573.7806435510174</v>
      </c>
      <c r="BH261" s="2">
        <v>239.16222356029883</v>
      </c>
      <c r="BI261" s="2">
        <v>14.456172444567029</v>
      </c>
      <c r="BJ261" s="2">
        <v>0.99</v>
      </c>
      <c r="BK261" s="2">
        <v>2.5000000000000001E-2</v>
      </c>
      <c r="BL261" s="2">
        <v>0</v>
      </c>
      <c r="BM261" s="2">
        <v>5831.7419787646486</v>
      </c>
      <c r="BN261" s="2">
        <v>2.5940698764265898E-7</v>
      </c>
      <c r="BO261" s="2">
        <v>2.7218623250779915E-4</v>
      </c>
      <c r="BP261" s="2">
        <v>4.6184817797245443E-3</v>
      </c>
      <c r="BQ261" s="2">
        <v>36.182164468945629</v>
      </c>
      <c r="BR261" s="2">
        <v>423.26968016229347</v>
      </c>
      <c r="BS261" s="2">
        <v>-459.45184463123917</v>
      </c>
      <c r="BT261" s="2">
        <v>0.60089083462869231</v>
      </c>
      <c r="BU261" s="2">
        <v>5.1362576824047952E-8</v>
      </c>
      <c r="BV261" s="2">
        <v>1.3535226280223172E-6</v>
      </c>
      <c r="BW261" s="2">
        <v>-2.1330373949647596E-6</v>
      </c>
      <c r="BX261" s="2">
        <v>2.1741533854855003E-2</v>
      </c>
      <c r="BY261" s="2">
        <v>0.25573866232224785</v>
      </c>
      <c r="BZ261" s="2">
        <v>-0.13804020119607877</v>
      </c>
      <c r="CA261" s="2">
        <v>2293237.8641313752</v>
      </c>
      <c r="CB261" s="2">
        <v>55.191148822293442</v>
      </c>
      <c r="CC261" s="2">
        <v>0</v>
      </c>
      <c r="CD261" s="2">
        <v>0.99</v>
      </c>
      <c r="CE261" s="2">
        <v>0.05</v>
      </c>
      <c r="CF261" s="2">
        <v>0</v>
      </c>
      <c r="CG261" s="2">
        <v>11619.660527174352</v>
      </c>
      <c r="CH261" s="2">
        <v>4.8656594626934309E-7</v>
      </c>
      <c r="CI261" s="2">
        <v>4.9744507321765709E-4</v>
      </c>
      <c r="CJ261" s="2">
        <v>8.6628211742616461E-3</v>
      </c>
      <c r="CK261" s="2">
        <v>36.182153851919786</v>
      </c>
      <c r="CL261" s="2">
        <v>825.61170497600256</v>
      </c>
      <c r="CM261" s="2">
        <v>-861.79385882792258</v>
      </c>
      <c r="CN261" s="2">
        <v>1.1270822759423165</v>
      </c>
      <c r="CO261" s="2">
        <v>9.6340033686687918E-8</v>
      </c>
      <c r="CP261" s="2">
        <v>4.9497055720897191E-6</v>
      </c>
      <c r="CQ261" s="2">
        <v>-7.5044470697235932E-6</v>
      </c>
      <c r="CR261" s="2">
        <v>4.078027433327925E-2</v>
      </c>
      <c r="CS261" s="2">
        <v>0.9352077217837016</v>
      </c>
      <c r="CT261" s="2">
        <v>-0.48565629190044318</v>
      </c>
      <c r="CU261" s="2">
        <v>2293237.8678330802</v>
      </c>
      <c r="CV261" s="2">
        <v>113.28710812753005</v>
      </c>
      <c r="CW261" s="2">
        <v>0</v>
      </c>
    </row>
    <row r="262" spans="1:101" x14ac:dyDescent="0.3">
      <c r="A262" s="2">
        <f t="shared" si="3"/>
        <v>2256</v>
      </c>
      <c r="B262" s="17">
        <f>economy!AX302</f>
        <v>0.99</v>
      </c>
      <c r="C262" s="17">
        <f>economy!AY302</f>
        <v>0.05</v>
      </c>
      <c r="D262" s="17">
        <f>economy!AZ302</f>
        <v>0</v>
      </c>
      <c r="E262" s="17">
        <f>economy!BA302</f>
        <v>5814.8544727079097</v>
      </c>
      <c r="F262" s="17">
        <f>economy!BB302</f>
        <v>4.7389686820579083E-7</v>
      </c>
      <c r="G262" s="17">
        <f>economy!BC302</f>
        <v>4.8589932576718545E-4</v>
      </c>
      <c r="H262" s="17">
        <f>economy!BD302</f>
        <v>8.5631486248542079E-3</v>
      </c>
      <c r="I262" s="1">
        <f>economy!BE302</f>
        <v>35.729288641978727</v>
      </c>
      <c r="J262" s="1">
        <f>economy!BF302</f>
        <v>818.30950556577295</v>
      </c>
      <c r="K262" s="1">
        <f>economy!BG302</f>
        <v>-854.03879420775138</v>
      </c>
      <c r="L262" s="1">
        <f>economy!BH302</f>
        <v>1.1141349374630147</v>
      </c>
      <c r="M262" s="1">
        <f>economy!BI302</f>
        <v>9.3831557446922426E-8</v>
      </c>
      <c r="N262" s="1">
        <f>economy!BJ302</f>
        <v>4.8353834421937556E-6</v>
      </c>
      <c r="O262" s="1">
        <f>economy!BK302</f>
        <v>-7.3327514371342533E-6</v>
      </c>
      <c r="P262" s="1">
        <f>economy!BL302</f>
        <v>3.9807258294274193E-2</v>
      </c>
      <c r="Q262" s="1">
        <f>economy!BM302</f>
        <v>0.91618066194185022</v>
      </c>
      <c r="R262" s="1">
        <f>economy!BN302</f>
        <v>-0.47575722928782083</v>
      </c>
      <c r="S262" s="1">
        <f>economy!BO302</f>
        <v>2327497.1034613526</v>
      </c>
      <c r="T262" s="1">
        <f>economy!BP302</f>
        <v>114.64668485636498</v>
      </c>
      <c r="U262" s="1">
        <f>economy!BQ302</f>
        <v>0</v>
      </c>
      <c r="V262" s="2">
        <v>0.05</v>
      </c>
      <c r="W262" s="2">
        <v>0.05</v>
      </c>
      <c r="X262" s="2">
        <v>0.05</v>
      </c>
      <c r="Y262" s="2">
        <v>0.05</v>
      </c>
      <c r="Z262" s="2">
        <v>3.3148129865539464E-4</v>
      </c>
      <c r="AA262" s="2">
        <v>3.5776489104749247E-3</v>
      </c>
      <c r="AB262" s="2">
        <v>5.9897505536161431E-2</v>
      </c>
      <c r="AC262" s="2">
        <v>170.29123958204548</v>
      </c>
      <c r="AD262" s="2">
        <v>767.18274382554387</v>
      </c>
      <c r="AE262" s="2">
        <v>-937.47398340758934</v>
      </c>
      <c r="AF262" s="2">
        <v>8.2033154377195334</v>
      </c>
      <c r="AG262" s="2">
        <v>3.3038250014181204E-6</v>
      </c>
      <c r="AH262" s="1">
        <v>3.4496531932087004E-5</v>
      </c>
      <c r="AI262" s="1">
        <v>2.4020393841616544E-4</v>
      </c>
      <c r="AJ262" s="1">
        <v>1.4016142959802422</v>
      </c>
      <c r="AK262" s="1">
        <v>6.5359515866443809</v>
      </c>
      <c r="AL262" s="12">
        <v>15.579885951410859</v>
      </c>
      <c r="AM262" s="2">
        <v>1237.3722848008445</v>
      </c>
      <c r="AN262" s="2">
        <v>114.64673648804967</v>
      </c>
      <c r="AO262" s="2">
        <v>6.8477938808044474</v>
      </c>
      <c r="AP262" s="2">
        <v>0.1</v>
      </c>
      <c r="AQ262" s="2">
        <v>0.1</v>
      </c>
      <c r="AR262" s="2">
        <v>0.1</v>
      </c>
      <c r="AS262" s="2">
        <v>9.9999999999999992E-2</v>
      </c>
      <c r="AT262" s="2">
        <v>6.6304658671680386E-4</v>
      </c>
      <c r="AU262" s="2">
        <v>7.1561928644601411E-3</v>
      </c>
      <c r="AV262" s="2">
        <v>0.11981032496080485</v>
      </c>
      <c r="AW262" s="2">
        <v>322.65246751043918</v>
      </c>
      <c r="AX262" s="2">
        <v>1453.3948589213171</v>
      </c>
      <c r="AY262" s="2">
        <v>-1776.0473264317568</v>
      </c>
      <c r="AZ262" s="2">
        <v>17.320308227276556</v>
      </c>
      <c r="BA262" s="2">
        <v>1.32169686567204E-5</v>
      </c>
      <c r="BB262" s="2">
        <v>1.380027476578678E-4</v>
      </c>
      <c r="BC262" s="2">
        <v>9.6075510249473144E-4</v>
      </c>
      <c r="BD262" s="2">
        <v>5.6070908309838874</v>
      </c>
      <c r="BE262" s="2">
        <v>26.143395699677558</v>
      </c>
      <c r="BF262" s="2">
        <v>62.259697877067573</v>
      </c>
      <c r="BG262" s="2">
        <v>2612.2309614836004</v>
      </c>
      <c r="BH262" s="2">
        <v>242.03244036776243</v>
      </c>
      <c r="BI262" s="2">
        <v>14.456440405234511</v>
      </c>
      <c r="BJ262" s="2">
        <v>0.99</v>
      </c>
      <c r="BK262" s="2">
        <v>2.5000000000000001E-2</v>
      </c>
      <c r="BL262" s="2">
        <v>0</v>
      </c>
      <c r="BM262" s="2">
        <v>5836.5675869974548</v>
      </c>
      <c r="BN262" s="2">
        <v>2.5262359662502663E-7</v>
      </c>
      <c r="BO262" s="2">
        <v>2.658382264138394E-4</v>
      </c>
      <c r="BP262" s="2">
        <v>4.5648181736132297E-3</v>
      </c>
      <c r="BQ262" s="2">
        <v>35.729298957896496</v>
      </c>
      <c r="BR262" s="2">
        <v>419.53583221501015</v>
      </c>
      <c r="BS262" s="2">
        <v>-455.26513117290671</v>
      </c>
      <c r="BT262" s="2">
        <v>0.59391988721910483</v>
      </c>
      <c r="BU262" s="2">
        <v>5.0019465749887121E-8</v>
      </c>
      <c r="BV262" s="2">
        <v>1.3221241358069118E-6</v>
      </c>
      <c r="BW262" s="2">
        <v>-2.0837564958149614E-6</v>
      </c>
      <c r="BX262" s="2">
        <v>2.1220343914946257E-2</v>
      </c>
      <c r="BY262" s="2">
        <v>0.25050969446674642</v>
      </c>
      <c r="BZ262" s="2">
        <v>-0.13519550768050181</v>
      </c>
      <c r="CA262" s="2">
        <v>2327497.0992502463</v>
      </c>
      <c r="CB262" s="2">
        <v>55.853506776573361</v>
      </c>
      <c r="CC262" s="2">
        <v>0</v>
      </c>
      <c r="CD262" s="2">
        <v>0.99</v>
      </c>
      <c r="CE262" s="2">
        <v>0.05</v>
      </c>
      <c r="CF262" s="2">
        <v>0</v>
      </c>
      <c r="CG262" s="2">
        <v>11629.708837185304</v>
      </c>
      <c r="CH262" s="2">
        <v>4.7389687483440376E-7</v>
      </c>
      <c r="CI262" s="2">
        <v>4.8589933252144276E-4</v>
      </c>
      <c r="CJ262" s="2">
        <v>8.5631487348037261E-3</v>
      </c>
      <c r="CK262" s="2">
        <v>35.729288743845224</v>
      </c>
      <c r="CL262" s="2">
        <v>818.30950690917462</v>
      </c>
      <c r="CM262" s="2">
        <v>-854.03879565301997</v>
      </c>
      <c r="CN262" s="2">
        <v>1.1141349527871609</v>
      </c>
      <c r="CO262" s="2">
        <v>9.3831558759387153E-8</v>
      </c>
      <c r="CP262" s="2">
        <v>4.8353835090799494E-6</v>
      </c>
      <c r="CQ262" s="2">
        <v>-7.3327516254370661E-6</v>
      </c>
      <c r="CR262" s="2">
        <v>3.980725895528836E-2</v>
      </c>
      <c r="CS262" s="2">
        <v>0.9161806761101422</v>
      </c>
      <c r="CT262" s="2">
        <v>-0.4757572366366406</v>
      </c>
      <c r="CU262" s="2">
        <v>2327497.1029186761</v>
      </c>
      <c r="CV262" s="2">
        <v>114.64668483960041</v>
      </c>
      <c r="CW262" s="2">
        <v>0</v>
      </c>
    </row>
    <row r="263" spans="1:101" x14ac:dyDescent="0.3">
      <c r="A263" s="2">
        <f t="shared" si="3"/>
        <v>2257</v>
      </c>
      <c r="B263" s="17">
        <f>economy!AX303</f>
        <v>0.99</v>
      </c>
      <c r="C263" s="17">
        <f>economy!AY303</f>
        <v>0.05</v>
      </c>
      <c r="D263" s="17">
        <f>economy!AZ303</f>
        <v>0</v>
      </c>
      <c r="E263" s="17">
        <f>economy!BA303</f>
        <v>5819.8277340868972</v>
      </c>
      <c r="F263" s="17">
        <f>economy!BB303</f>
        <v>4.6155445151319974E-7</v>
      </c>
      <c r="G263" s="17">
        <f>economy!BC303</f>
        <v>4.7461822491864279E-4</v>
      </c>
      <c r="H263" s="17">
        <f>economy!BD303</f>
        <v>8.4645636858598113E-3</v>
      </c>
      <c r="I263" s="1">
        <f>economy!BE303</f>
        <v>35.281297037229763</v>
      </c>
      <c r="J263" s="1">
        <f>economy!BF303</f>
        <v>811.04451784891023</v>
      </c>
      <c r="K263" s="1">
        <f>economy!BG303</f>
        <v>-846.32581488614017</v>
      </c>
      <c r="L263" s="1">
        <f>economy!BH303</f>
        <v>1.101328912173426</v>
      </c>
      <c r="M263" s="1">
        <f>economy!BI303</f>
        <v>9.1387760096362386E-8</v>
      </c>
      <c r="N263" s="1">
        <f>economy!BJ303</f>
        <v>4.7236560032439361E-6</v>
      </c>
      <c r="O263" s="1">
        <f>economy!BK303</f>
        <v>-7.1648838391976646E-6</v>
      </c>
      <c r="P263" s="1">
        <f>economy!BL303</f>
        <v>3.8856321543813292E-2</v>
      </c>
      <c r="Q263" s="1">
        <f>economy!BM303</f>
        <v>0.89750682138367166</v>
      </c>
      <c r="R263" s="1">
        <f>economy!BN303</f>
        <v>-0.46604154452642055</v>
      </c>
      <c r="S263" s="1">
        <f>economy!BO303</f>
        <v>2362268.6759430165</v>
      </c>
      <c r="T263" s="1">
        <f>economy!BP303</f>
        <v>116.02261084287393</v>
      </c>
      <c r="U263" s="1">
        <f>economy!BQ303</f>
        <v>0</v>
      </c>
      <c r="V263" s="2">
        <v>0.05</v>
      </c>
      <c r="W263" s="2">
        <v>0.05</v>
      </c>
      <c r="X263" s="2">
        <v>0.05</v>
      </c>
      <c r="Y263" s="2">
        <v>4.9999999999999996E-2</v>
      </c>
      <c r="Z263" s="2">
        <v>3.2599649514888104E-4</v>
      </c>
      <c r="AA263" s="2">
        <v>3.5286666188160984E-3</v>
      </c>
      <c r="AB263" s="2">
        <v>5.9785329112337089E-2</v>
      </c>
      <c r="AC263" s="2">
        <v>168.17462219505484</v>
      </c>
      <c r="AD263" s="2">
        <v>761.00092307042291</v>
      </c>
      <c r="AE263" s="2">
        <v>-929.17554526547588</v>
      </c>
      <c r="AF263" s="2">
        <v>8.1881059265294738</v>
      </c>
      <c r="AG263" s="2">
        <v>3.2493375800038751E-6</v>
      </c>
      <c r="AH263" s="1">
        <v>3.404151737748628E-5</v>
      </c>
      <c r="AI263" s="1">
        <v>2.4042473341632489E-4</v>
      </c>
      <c r="AJ263" s="1">
        <v>1.3815501560414898</v>
      </c>
      <c r="AK263" s="1">
        <v>6.4677286008804549</v>
      </c>
      <c r="AL263" s="12">
        <v>15.633647293446575</v>
      </c>
      <c r="AM263" s="2">
        <v>1255.857969084914</v>
      </c>
      <c r="AN263" s="2">
        <v>116.02266253869945</v>
      </c>
      <c r="AO263" s="2">
        <v>6.8479224318929175</v>
      </c>
      <c r="AP263" s="2">
        <v>0.1</v>
      </c>
      <c r="AQ263" s="2">
        <v>0.1</v>
      </c>
      <c r="AR263" s="2">
        <v>0.1</v>
      </c>
      <c r="AS263" s="2">
        <v>0.1</v>
      </c>
      <c r="AT263" s="2">
        <v>6.5207508592128778E-4</v>
      </c>
      <c r="AU263" s="2">
        <v>7.058210719949571E-3</v>
      </c>
      <c r="AV263" s="2">
        <v>0.11958584820105629</v>
      </c>
      <c r="AW263" s="2">
        <v>318.6421691184517</v>
      </c>
      <c r="AX263" s="2">
        <v>1441.6865787869694</v>
      </c>
      <c r="AY263" s="2">
        <v>-1760.3287479054206</v>
      </c>
      <c r="AZ263" s="2">
        <v>17.288181753088921</v>
      </c>
      <c r="BA263" s="2">
        <v>1.2998981526657834E-5</v>
      </c>
      <c r="BB263" s="2">
        <v>1.3618238054227029E-4</v>
      </c>
      <c r="BC263" s="2">
        <v>9.6163945502451831E-4</v>
      </c>
      <c r="BD263" s="2">
        <v>5.5268221917558344</v>
      </c>
      <c r="BE263" s="2">
        <v>25.870537510180508</v>
      </c>
      <c r="BF263" s="2">
        <v>62.474560084868031</v>
      </c>
      <c r="BG263" s="2">
        <v>2651.2562933857871</v>
      </c>
      <c r="BH263" s="2">
        <v>244.93717230947797</v>
      </c>
      <c r="BI263" s="2">
        <v>14.456712071835453</v>
      </c>
      <c r="BJ263" s="2">
        <v>0.99</v>
      </c>
      <c r="BK263" s="2">
        <v>2.5000000000000001E-2</v>
      </c>
      <c r="BL263" s="2">
        <v>0</v>
      </c>
      <c r="BM263" s="2">
        <v>5841.343493031527</v>
      </c>
      <c r="BN263" s="2">
        <v>2.4601595522757601E-7</v>
      </c>
      <c r="BO263" s="2">
        <v>2.5963653149128918E-4</v>
      </c>
      <c r="BP263" s="2">
        <v>4.5117480027306199E-3</v>
      </c>
      <c r="BQ263" s="2">
        <v>35.281306955593223</v>
      </c>
      <c r="BR263" s="2">
        <v>415.82064635571322</v>
      </c>
      <c r="BS263" s="2">
        <v>-451.10195331130649</v>
      </c>
      <c r="BT263" s="2">
        <v>0.58702604424004834</v>
      </c>
      <c r="BU263" s="2">
        <v>4.8711153082675032E-8</v>
      </c>
      <c r="BV263" s="2">
        <v>1.2914415446079634E-6</v>
      </c>
      <c r="BW263" s="2">
        <v>-2.0355870040143741E-6</v>
      </c>
      <c r="BX263" s="2">
        <v>2.0711048631118899E-2</v>
      </c>
      <c r="BY263" s="2">
        <v>0.24537838402467554</v>
      </c>
      <c r="BZ263" s="2">
        <v>-0.13240429760064762</v>
      </c>
      <c r="CA263" s="2">
        <v>2362268.6718024127</v>
      </c>
      <c r="CB263" s="2">
        <v>56.523829761966986</v>
      </c>
      <c r="CC263" s="2">
        <v>0</v>
      </c>
      <c r="CD263" s="2">
        <v>0.99</v>
      </c>
      <c r="CE263" s="2">
        <v>0.05</v>
      </c>
      <c r="CF263" s="2">
        <v>0</v>
      </c>
      <c r="CG263" s="2">
        <v>11639.655368540114</v>
      </c>
      <c r="CH263" s="2">
        <v>4.6155445744055546E-7</v>
      </c>
      <c r="CI263" s="2">
        <v>4.7461823097585314E-4</v>
      </c>
      <c r="CJ263" s="2">
        <v>8.4645637856475362E-3</v>
      </c>
      <c r="CK263" s="2">
        <v>35.281297129592893</v>
      </c>
      <c r="CL263" s="2">
        <v>811.04451907322812</v>
      </c>
      <c r="CM263" s="2">
        <v>-846.3258162028211</v>
      </c>
      <c r="CN263" s="2">
        <v>1.1013289260811328</v>
      </c>
      <c r="CO263" s="2">
        <v>9.138776126997827E-8</v>
      </c>
      <c r="CP263" s="2">
        <v>4.7236560632410679E-6</v>
      </c>
      <c r="CQ263" s="2">
        <v>-7.1648840081295751E-6</v>
      </c>
      <c r="CR263" s="2">
        <v>3.8856322136217661E-2</v>
      </c>
      <c r="CS263" s="2">
        <v>0.89750683412747434</v>
      </c>
      <c r="CT263" s="2">
        <v>-0.46604155113669554</v>
      </c>
      <c r="CU263" s="2">
        <v>2362268.6754373838</v>
      </c>
      <c r="CV263" s="2">
        <v>116.0226108273077</v>
      </c>
      <c r="CW263" s="2">
        <v>0</v>
      </c>
    </row>
    <row r="264" spans="1:101" x14ac:dyDescent="0.3">
      <c r="A264" s="2">
        <f t="shared" ref="A264:A306" si="4">1+A263</f>
        <v>2258</v>
      </c>
      <c r="B264" s="17">
        <f>economy!AX304</f>
        <v>0.99</v>
      </c>
      <c r="C264" s="17">
        <f>economy!AY304</f>
        <v>0.05</v>
      </c>
      <c r="D264" s="17">
        <f>economy!AZ304</f>
        <v>0</v>
      </c>
      <c r="E264" s="17">
        <f>economy!BA304</f>
        <v>5824.7507422467534</v>
      </c>
      <c r="F264" s="17">
        <f>economy!BB304</f>
        <v>4.4953041175279014E-7</v>
      </c>
      <c r="G264" s="17">
        <f>economy!BC304</f>
        <v>4.6359583860960387E-4</v>
      </c>
      <c r="H264" s="17">
        <f>economy!BD304</f>
        <v>8.36705621984693E-3</v>
      </c>
      <c r="I264" s="1">
        <f>economy!BE304</f>
        <v>34.838145696445331</v>
      </c>
      <c r="J264" s="1">
        <f>economy!BF304</f>
        <v>803.81722440732995</v>
      </c>
      <c r="K264" s="1">
        <f>economy!BG304</f>
        <v>-838.65537010377523</v>
      </c>
      <c r="L264" s="1">
        <f>economy!BH304</f>
        <v>1.0886628752666851</v>
      </c>
      <c r="M264" s="1">
        <f>economy!BI304</f>
        <v>8.9007001319293346E-8</v>
      </c>
      <c r="N264" s="1">
        <f>economy!BJ304</f>
        <v>4.6144662759384255E-6</v>
      </c>
      <c r="O264" s="1">
        <f>economy!BK304</f>
        <v>-7.0007629786079199E-6</v>
      </c>
      <c r="P264" s="1">
        <f>economy!BL304</f>
        <v>3.7927004473632578E-2</v>
      </c>
      <c r="Q264" s="1">
        <f>economy!BM304</f>
        <v>0.87918079977087682</v>
      </c>
      <c r="R264" s="1">
        <f>economy!BN304</f>
        <v>-0.45650648328751092</v>
      </c>
      <c r="S264" s="1">
        <f>economy!BO304</f>
        <v>2397560.2502878467</v>
      </c>
      <c r="T264" s="1">
        <f>economy!BP304</f>
        <v>117.4150827725023</v>
      </c>
      <c r="U264" s="1">
        <f>economy!BQ304</f>
        <v>0</v>
      </c>
      <c r="V264" s="2">
        <v>0.05</v>
      </c>
      <c r="W264" s="2">
        <v>0.05</v>
      </c>
      <c r="X264" s="2">
        <v>0.05</v>
      </c>
      <c r="Y264" s="2">
        <v>0.05</v>
      </c>
      <c r="Z264" s="2">
        <v>3.206074962211972E-4</v>
      </c>
      <c r="AA264" s="2">
        <v>3.4804095869545855E-3</v>
      </c>
      <c r="AB264" s="2">
        <v>5.9674301056129551E-2</v>
      </c>
      <c r="AC264" s="2">
        <v>166.08028710252833</v>
      </c>
      <c r="AD264" s="2">
        <v>754.83511388079125</v>
      </c>
      <c r="AE264" s="2">
        <v>-920.91540098332109</v>
      </c>
      <c r="AF264" s="2">
        <v>8.1730551974870735</v>
      </c>
      <c r="AG264" s="2">
        <v>3.1957960455486494E-6</v>
      </c>
      <c r="AH264" s="1">
        <v>3.3592770780249318E-5</v>
      </c>
      <c r="AI264" s="1">
        <v>2.4064078990753714E-4</v>
      </c>
      <c r="AJ264" s="1">
        <v>1.3617633114335241</v>
      </c>
      <c r="AK264" s="1">
        <v>6.4000905577923808</v>
      </c>
      <c r="AL264" s="12">
        <v>15.686876508394688</v>
      </c>
      <c r="AM264" s="2">
        <v>1274.6201030571397</v>
      </c>
      <c r="AN264" s="2">
        <v>117.41513453074111</v>
      </c>
      <c r="AO264" s="2">
        <v>6.8480527235664761</v>
      </c>
      <c r="AP264" s="2">
        <v>0.1</v>
      </c>
      <c r="AQ264" s="2">
        <v>0.1</v>
      </c>
      <c r="AR264" s="2">
        <v>0.1</v>
      </c>
      <c r="AS264" s="2">
        <v>9.9999999999999992E-2</v>
      </c>
      <c r="AT264" s="2">
        <v>6.412952307315162E-4</v>
      </c>
      <c r="AU264" s="2">
        <v>6.961679371001582E-3</v>
      </c>
      <c r="AV264" s="2">
        <v>0.11936366803969448</v>
      </c>
      <c r="AW264" s="2">
        <v>314.67408594652801</v>
      </c>
      <c r="AX264" s="2">
        <v>1430.0085438422821</v>
      </c>
      <c r="AY264" s="2">
        <v>-1744.6826297888115</v>
      </c>
      <c r="AZ264" s="2">
        <v>17.256390457924951</v>
      </c>
      <c r="BA264" s="2">
        <v>1.2784778657334423E-5</v>
      </c>
      <c r="BB264" s="2">
        <v>1.3438708945356874E-4</v>
      </c>
      <c r="BC264" s="2">
        <v>9.6250483600485181E-4</v>
      </c>
      <c r="BD264" s="2">
        <v>5.4476628854799065</v>
      </c>
      <c r="BE264" s="2">
        <v>25.60001758068967</v>
      </c>
      <c r="BF264" s="2">
        <v>62.687295821493478</v>
      </c>
      <c r="BG264" s="2">
        <v>2690.8652413087248</v>
      </c>
      <c r="BH264" s="2">
        <v>247.8768345724929</v>
      </c>
      <c r="BI264" s="2">
        <v>14.456987407748167</v>
      </c>
      <c r="BJ264" s="2">
        <v>0.99</v>
      </c>
      <c r="BK264" s="2">
        <v>2.5000000000000001E-2</v>
      </c>
      <c r="BL264" s="2">
        <v>0</v>
      </c>
      <c r="BM264" s="2">
        <v>5846.0703390166791</v>
      </c>
      <c r="BN264" s="2">
        <v>2.39579585577784E-7</v>
      </c>
      <c r="BO264" s="2">
        <v>2.5357785106713544E-4</v>
      </c>
      <c r="BP264" s="2">
        <v>4.4592656773184405E-3</v>
      </c>
      <c r="BQ264" s="2">
        <v>34.83815523253385</v>
      </c>
      <c r="BR264" s="2">
        <v>412.12438443817518</v>
      </c>
      <c r="BS264" s="2">
        <v>-446.96253967070908</v>
      </c>
      <c r="BT264" s="2">
        <v>0.5802085759454999</v>
      </c>
      <c r="BU264" s="2">
        <v>4.743675220456345E-8</v>
      </c>
      <c r="BV264" s="2">
        <v>1.2614590826804943E-6</v>
      </c>
      <c r="BW264" s="2">
        <v>-1.9885050380910289E-6</v>
      </c>
      <c r="BX264" s="2">
        <v>2.0213398881854062E-2</v>
      </c>
      <c r="BY264" s="2">
        <v>0.24034322990744841</v>
      </c>
      <c r="BZ264" s="2">
        <v>-0.12966574932166305</v>
      </c>
      <c r="CA264" s="2">
        <v>2397560.246215356</v>
      </c>
      <c r="CB264" s="2">
        <v>57.202213590796639</v>
      </c>
      <c r="CC264" s="2">
        <v>0</v>
      </c>
      <c r="CD264" s="2">
        <v>0.99</v>
      </c>
      <c r="CE264" s="2">
        <v>0.05</v>
      </c>
      <c r="CF264" s="2">
        <v>0</v>
      </c>
      <c r="CG264" s="2">
        <v>11649.501392774497</v>
      </c>
      <c r="CH264" s="2">
        <v>4.4953041705313126E-7</v>
      </c>
      <c r="CI264" s="2">
        <v>4.6359584404176044E-4</v>
      </c>
      <c r="CJ264" s="2">
        <v>8.3670563104129465E-3</v>
      </c>
      <c r="CK264" s="2">
        <v>34.838145780191411</v>
      </c>
      <c r="CL264" s="2">
        <v>803.81722552305769</v>
      </c>
      <c r="CM264" s="2">
        <v>-838.65537130324924</v>
      </c>
      <c r="CN264" s="2">
        <v>1.0886628878890108</v>
      </c>
      <c r="CO264" s="2">
        <v>8.9007002368760417E-8</v>
      </c>
      <c r="CP264" s="2">
        <v>4.6144663297563248E-6</v>
      </c>
      <c r="CQ264" s="2">
        <v>-7.0007631301621109E-6</v>
      </c>
      <c r="CR264" s="2">
        <v>3.792700500454247E-2</v>
      </c>
      <c r="CS264" s="2">
        <v>0.8791808112331615</v>
      </c>
      <c r="CT264" s="2">
        <v>-0.45650648923331294</v>
      </c>
      <c r="CU264" s="2">
        <v>2397560.2498167218</v>
      </c>
      <c r="CV264" s="2">
        <v>117.41508275804831</v>
      </c>
      <c r="CW264" s="2">
        <v>0</v>
      </c>
    </row>
    <row r="265" spans="1:101" x14ac:dyDescent="0.3">
      <c r="A265" s="2">
        <f t="shared" si="4"/>
        <v>2259</v>
      </c>
      <c r="B265" s="17">
        <f>economy!AX305</f>
        <v>0.99</v>
      </c>
      <c r="C265" s="17">
        <f>economy!AY305</f>
        <v>0.05</v>
      </c>
      <c r="D265" s="17">
        <f>economy!AZ305</f>
        <v>0</v>
      </c>
      <c r="E265" s="17">
        <f>economy!BA305</f>
        <v>5829.6241234450699</v>
      </c>
      <c r="F265" s="17">
        <f>economy!BB305</f>
        <v>4.378166750050283E-7</v>
      </c>
      <c r="G265" s="17">
        <f>economy!BC305</f>
        <v>4.5282636888637829E-4</v>
      </c>
      <c r="H265" s="17">
        <f>economy!BD305</f>
        <v>8.2706162419232763E-3</v>
      </c>
      <c r="I265" s="1">
        <f>economy!BE305</f>
        <v>34.399801110875444</v>
      </c>
      <c r="J265" s="1">
        <f>economy!BF305</f>
        <v>796.62808803057169</v>
      </c>
      <c r="K265" s="1">
        <f>economy!BG305</f>
        <v>-831.02788914144719</v>
      </c>
      <c r="L265" s="1">
        <f>economy!BH305</f>
        <v>1.0761355231777097</v>
      </c>
      <c r="M265" s="1">
        <f>economy!BI305</f>
        <v>8.6687682482651536E-8</v>
      </c>
      <c r="N265" s="1">
        <f>economy!BJ305</f>
        <v>4.507758516827902E-6</v>
      </c>
      <c r="O265" s="1">
        <f>economy!BK305</f>
        <v>-6.8403093021165107E-6</v>
      </c>
      <c r="P265" s="1">
        <f>economy!BL305</f>
        <v>3.7018856151255088E-2</v>
      </c>
      <c r="Q265" s="1">
        <f>economy!BM305</f>
        <v>0.8611972518615445</v>
      </c>
      <c r="R265" s="1">
        <f>economy!BN305</f>
        <v>-0.44714931612824949</v>
      </c>
      <c r="S265" s="1">
        <f>economy!BO305</f>
        <v>2433379.605593361</v>
      </c>
      <c r="T265" s="1">
        <f>economy!BP305</f>
        <v>118.82429967850769</v>
      </c>
      <c r="U265" s="1">
        <f>economy!BQ305</f>
        <v>0</v>
      </c>
      <c r="V265" s="2">
        <v>0.05</v>
      </c>
      <c r="W265" s="2">
        <v>0.05</v>
      </c>
      <c r="X265" s="2">
        <v>0.05</v>
      </c>
      <c r="Y265" s="2">
        <v>0.05</v>
      </c>
      <c r="Z265" s="2">
        <v>3.1531253638761541E-4</v>
      </c>
      <c r="AA265" s="2">
        <v>3.4328662483773136E-3</v>
      </c>
      <c r="AB265" s="2">
        <v>5.9564413243799096E-2</v>
      </c>
      <c r="AC265" s="2">
        <v>164.00810011476943</v>
      </c>
      <c r="AD265" s="2">
        <v>748.68616989562543</v>
      </c>
      <c r="AE265" s="2">
        <v>-912.69427001039605</v>
      </c>
      <c r="AF265" s="2">
        <v>8.1581621148203141</v>
      </c>
      <c r="AG265" s="2">
        <v>3.1431831643158355E-6</v>
      </c>
      <c r="AH265" s="1">
        <v>3.3150205415848318E-5</v>
      </c>
      <c r="AI265" s="1">
        <v>2.4085219993018412E-4</v>
      </c>
      <c r="AJ265" s="1">
        <v>1.342250339602483</v>
      </c>
      <c r="AK265" s="1">
        <v>6.333036335208627</v>
      </c>
      <c r="AL265" s="12">
        <v>15.73957773459041</v>
      </c>
      <c r="AM265" s="2">
        <v>1293.6628223356527</v>
      </c>
      <c r="AN265" s="2">
        <v>118.82435149747836</v>
      </c>
      <c r="AO265" s="2">
        <v>6.8481847386195938</v>
      </c>
      <c r="AP265" s="2">
        <v>0.1</v>
      </c>
      <c r="AQ265" s="2">
        <v>0.1</v>
      </c>
      <c r="AR265" s="2">
        <v>0.1</v>
      </c>
      <c r="AS265" s="2">
        <v>0.1</v>
      </c>
      <c r="AT265" s="2">
        <v>6.307034897661902E-4</v>
      </c>
      <c r="AU265" s="2">
        <v>6.8665756832796739E-3</v>
      </c>
      <c r="AV265" s="2">
        <v>0.11914376827237422</v>
      </c>
      <c r="AW265" s="2">
        <v>310.74796384799509</v>
      </c>
      <c r="AX265" s="2">
        <v>1418.3623729926264</v>
      </c>
      <c r="AY265" s="2">
        <v>-1729.110336840622</v>
      </c>
      <c r="AZ265" s="2">
        <v>17.224931950400144</v>
      </c>
      <c r="BA265" s="2">
        <v>1.2574291106123479E-5</v>
      </c>
      <c r="BB265" s="2">
        <v>1.3261652750417267E-4</v>
      </c>
      <c r="BC265" s="2">
        <v>9.6335161363336405E-4</v>
      </c>
      <c r="BD265" s="2">
        <v>5.3695992236839905</v>
      </c>
      <c r="BE265" s="2">
        <v>25.331831476373967</v>
      </c>
      <c r="BF265" s="2">
        <v>62.89792160988663</v>
      </c>
      <c r="BG265" s="2">
        <v>2731.0665360018302</v>
      </c>
      <c r="BH265" s="2">
        <v>250.85184733845423</v>
      </c>
      <c r="BI265" s="2">
        <v>14.457266376720838</v>
      </c>
      <c r="BJ265" s="2">
        <v>0.99</v>
      </c>
      <c r="BK265" s="2">
        <v>2.5000000000000001E-2</v>
      </c>
      <c r="BL265" s="2">
        <v>0</v>
      </c>
      <c r="BM265" s="2">
        <v>5850.748757238036</v>
      </c>
      <c r="BN265" s="2">
        <v>2.3331012038224593E-7</v>
      </c>
      <c r="BO265" s="2">
        <v>2.4765895944589469E-4</v>
      </c>
      <c r="BP265" s="2">
        <v>4.4073656275984167E-3</v>
      </c>
      <c r="BQ265" s="2">
        <v>34.399810279372666</v>
      </c>
      <c r="BR265" s="2">
        <v>408.44729701223554</v>
      </c>
      <c r="BS265" s="2">
        <v>-442.84710729160832</v>
      </c>
      <c r="BT265" s="2">
        <v>0.57346675533525349</v>
      </c>
      <c r="BU265" s="2">
        <v>4.6195398392323472E-8</v>
      </c>
      <c r="BV265" s="2">
        <v>1.2321613012100912E-6</v>
      </c>
      <c r="BW265" s="2">
        <v>-1.9424871775335986E-6</v>
      </c>
      <c r="BX265" s="2">
        <v>1.9727149909577447E-2</v>
      </c>
      <c r="BY265" s="2">
        <v>0.23540274222280938</v>
      </c>
      <c r="BZ265" s="2">
        <v>-0.12697904686406075</v>
      </c>
      <c r="CA265" s="2">
        <v>2433379.601586727</v>
      </c>
      <c r="CB265" s="2">
        <v>57.888755227986934</v>
      </c>
      <c r="CC265" s="2">
        <v>0</v>
      </c>
      <c r="CD265" s="2">
        <v>0.99</v>
      </c>
      <c r="CE265" s="2">
        <v>0.05</v>
      </c>
      <c r="CF265" s="2">
        <v>0</v>
      </c>
      <c r="CG265" s="2">
        <v>11659.24816245769</v>
      </c>
      <c r="CH265" s="2">
        <v>4.378166797447335E-7</v>
      </c>
      <c r="CI265" s="2">
        <v>4.5282637375803318E-4</v>
      </c>
      <c r="CJ265" s="2">
        <v>8.2706163241206224E-3</v>
      </c>
      <c r="CK265" s="2">
        <v>34.39980118680819</v>
      </c>
      <c r="CL265" s="2">
        <v>796.62808904728513</v>
      </c>
      <c r="CM265" s="2">
        <v>-831.02789023409355</v>
      </c>
      <c r="CN265" s="2">
        <v>1.0761355346335757</v>
      </c>
      <c r="CO265" s="2">
        <v>8.6687683421112743E-8</v>
      </c>
      <c r="CP265" s="2">
        <v>4.507758565103248E-6</v>
      </c>
      <c r="CQ265" s="2">
        <v>-6.8403094380810518E-6</v>
      </c>
      <c r="CR265" s="2">
        <v>3.7018856627048728E-2</v>
      </c>
      <c r="CS265" s="2">
        <v>0.86119726217096393</v>
      </c>
      <c r="CT265" s="2">
        <v>-0.44714932147623937</v>
      </c>
      <c r="CU265" s="2">
        <v>2433379.6051543769</v>
      </c>
      <c r="CV265" s="2">
        <v>118.82429966508604</v>
      </c>
      <c r="CW265" s="2">
        <v>0</v>
      </c>
    </row>
    <row r="266" spans="1:101" x14ac:dyDescent="0.3">
      <c r="A266" s="2">
        <f t="shared" si="4"/>
        <v>2260</v>
      </c>
      <c r="B266" s="17">
        <f>economy!AX306</f>
        <v>0.99</v>
      </c>
      <c r="C266" s="17">
        <f>economy!AY306</f>
        <v>0.05</v>
      </c>
      <c r="D266" s="17">
        <f>economy!AZ306</f>
        <v>0</v>
      </c>
      <c r="E266" s="17">
        <f>economy!BA306</f>
        <v>5834.4484945769145</v>
      </c>
      <c r="F266" s="17">
        <f>economy!BB306</f>
        <v>4.2640536577843904E-7</v>
      </c>
      <c r="G266" s="17">
        <f>economy!BC306</f>
        <v>4.4230414193235088E-4</v>
      </c>
      <c r="H266" s="17">
        <f>economy!BD306</f>
        <v>8.1752338008313219E-3</v>
      </c>
      <c r="I266" s="1">
        <f>economy!BE306</f>
        <v>33.966229509451438</v>
      </c>
      <c r="J266" s="1">
        <f>economy!BF306</f>
        <v>789.47755068886397</v>
      </c>
      <c r="K266" s="1">
        <f>economy!BG306</f>
        <v>-823.44378019831549</v>
      </c>
      <c r="L266" s="1">
        <f>economy!BH306</f>
        <v>1.0637455569817311</v>
      </c>
      <c r="M266" s="1">
        <f>economy!BI306</f>
        <v>8.4428244241977347E-8</v>
      </c>
      <c r="N266" s="1">
        <f>economy!BJ306</f>
        <v>4.4034781239264573E-6</v>
      </c>
      <c r="O266" s="1">
        <f>economy!BK306</f>
        <v>-6.6834447698254941E-6</v>
      </c>
      <c r="P266" s="1">
        <f>economy!BL306</f>
        <v>3.6131433509232265E-2</v>
      </c>
      <c r="Q266" s="1">
        <f>economy!BM306</f>
        <v>0.8435508732849788</v>
      </c>
      <c r="R266" s="1">
        <f>economy!BN306</f>
        <v>-0.43796733130509963</v>
      </c>
      <c r="S266" s="1">
        <f>economy!BO306</f>
        <v>2469734.6373429797</v>
      </c>
      <c r="T266" s="1">
        <f>economy!BP306</f>
        <v>120.25046298847774</v>
      </c>
      <c r="U266" s="1">
        <f>economy!BQ306</f>
        <v>0</v>
      </c>
      <c r="V266" s="2">
        <v>0.05</v>
      </c>
      <c r="W266" s="2">
        <v>0.05</v>
      </c>
      <c r="X266" s="2">
        <v>0.05</v>
      </c>
      <c r="Y266" s="2">
        <v>0.05</v>
      </c>
      <c r="Z266" s="2">
        <v>3.1010988366161446E-4</v>
      </c>
      <c r="AA266" s="2">
        <v>3.386025225791742E-3</v>
      </c>
      <c r="AB266" s="2">
        <v>5.9455657491630197E-2</v>
      </c>
      <c r="AC266" s="2">
        <v>161.95792505421213</v>
      </c>
      <c r="AD266" s="2">
        <v>742.55491842902825</v>
      </c>
      <c r="AE266" s="2">
        <v>-904.51284348324009</v>
      </c>
      <c r="AF266" s="2">
        <v>8.1434255350512021</v>
      </c>
      <c r="AG266" s="2">
        <v>3.0914820226216838E-6</v>
      </c>
      <c r="AH266" s="1">
        <v>3.2713735574947635E-5</v>
      </c>
      <c r="AI266" s="1">
        <v>2.410590541400978E-4</v>
      </c>
      <c r="AJ266" s="1">
        <v>1.3230078432727195</v>
      </c>
      <c r="AK266" s="1">
        <v>6.2665646678551141</v>
      </c>
      <c r="AL266" s="12">
        <v>15.791755133079173</v>
      </c>
      <c r="AM266" s="2">
        <v>1312.9903244130624</v>
      </c>
      <c r="AN266" s="2">
        <v>120.25051486654318</v>
      </c>
      <c r="AO266" s="2">
        <v>6.8483184600200433</v>
      </c>
      <c r="AP266" s="2">
        <v>0.1</v>
      </c>
      <c r="AQ266" s="2">
        <v>0.1</v>
      </c>
      <c r="AR266" s="2">
        <v>0.1</v>
      </c>
      <c r="AS266" s="2">
        <v>0.1</v>
      </c>
      <c r="AT266" s="2">
        <v>6.2029639862998254E-4</v>
      </c>
      <c r="AU266" s="2">
        <v>6.7728769007348892E-3</v>
      </c>
      <c r="AV266" s="2">
        <v>0.11892613257336562</v>
      </c>
      <c r="AW266" s="2">
        <v>306.86354490689985</v>
      </c>
      <c r="AX266" s="2">
        <v>1406.7496352577875</v>
      </c>
      <c r="AY266" s="2">
        <v>-1713.613180164687</v>
      </c>
      <c r="AZ266" s="2">
        <v>17.193803822654257</v>
      </c>
      <c r="BA266" s="2">
        <v>1.236745121038432E-5</v>
      </c>
      <c r="BB266" s="2">
        <v>1.3087035186344696E-4</v>
      </c>
      <c r="BC266" s="2">
        <v>9.6418015058153902E-4</v>
      </c>
      <c r="BD266" s="2">
        <v>5.2926176187820291</v>
      </c>
      <c r="BE266" s="2">
        <v>25.065974188425013</v>
      </c>
      <c r="BF266" s="2">
        <v>63.106454064421996</v>
      </c>
      <c r="BG266" s="2">
        <v>2771.8690388384248</v>
      </c>
      <c r="BH266" s="2">
        <v>253.86263584369374</v>
      </c>
      <c r="BI266" s="2">
        <v>14.457548942867868</v>
      </c>
      <c r="BJ266" s="2">
        <v>0.99</v>
      </c>
      <c r="BK266" s="2">
        <v>2.5000000000000001E-2</v>
      </c>
      <c r="BL266" s="2">
        <v>0</v>
      </c>
      <c r="BM266" s="2">
        <v>5855.3793702420799</v>
      </c>
      <c r="BN266" s="2">
        <v>2.2720330036023258E-7</v>
      </c>
      <c r="BO266" s="2">
        <v>2.4187670052754922E-4</v>
      </c>
      <c r="BP266" s="2">
        <v>4.356042304964427E-3</v>
      </c>
      <c r="BQ266" s="2">
        <v>33.966238324469806</v>
      </c>
      <c r="BR266" s="2">
        <v>404.78962356323251</v>
      </c>
      <c r="BS266" s="2">
        <v>-438.75586188770222</v>
      </c>
      <c r="BT266" s="2">
        <v>0.5667998583055226</v>
      </c>
      <c r="BU266" s="2">
        <v>4.4986248309192082E-8</v>
      </c>
      <c r="BV266" s="2">
        <v>1.2035330688119371E-6</v>
      </c>
      <c r="BW266" s="2">
        <v>-1.8975104562639806E-6</v>
      </c>
      <c r="BX266" s="2">
        <v>1.9252061278638859E-2</v>
      </c>
      <c r="BY266" s="2">
        <v>0.23055544269929834</v>
      </c>
      <c r="BZ266" s="2">
        <v>-0.12434338017433356</v>
      </c>
      <c r="CA266" s="2">
        <v>2469734.6334000807</v>
      </c>
      <c r="CB266" s="2">
        <v>58.583552804930605</v>
      </c>
      <c r="CC266" s="2">
        <v>0</v>
      </c>
      <c r="CD266" s="2">
        <v>0.99</v>
      </c>
      <c r="CE266" s="2">
        <v>0.05</v>
      </c>
      <c r="CF266" s="2">
        <v>0</v>
      </c>
      <c r="CG266" s="2">
        <v>11668.896911429616</v>
      </c>
      <c r="CH266" s="2">
        <v>4.2640537001685527E-7</v>
      </c>
      <c r="CI266" s="2">
        <v>4.4230414630138591E-4</v>
      </c>
      <c r="CJ266" s="2">
        <v>8.1752338754340539E-3</v>
      </c>
      <c r="CK266" s="2">
        <v>33.966229578299625</v>
      </c>
      <c r="CL266" s="2">
        <v>789.47755161530051</v>
      </c>
      <c r="CM266" s="2">
        <v>-823.44378119359999</v>
      </c>
      <c r="CN266" s="2">
        <v>1.0637455673790484</v>
      </c>
      <c r="CO266" s="2">
        <v>8.4428245081183418E-8</v>
      </c>
      <c r="CP266" s="2">
        <v>4.4034781672303188E-6</v>
      </c>
      <c r="CQ266" s="2">
        <v>-6.6834448918044498E-6</v>
      </c>
      <c r="CR266" s="2">
        <v>3.6131433935627059E-2</v>
      </c>
      <c r="CS266" s="2">
        <v>0.84355088255729738</v>
      </c>
      <c r="CT266" s="2">
        <v>-0.43796733611526745</v>
      </c>
      <c r="CU266" s="2">
        <v>2469734.6369339339</v>
      </c>
      <c r="CV266" s="2">
        <v>120.25046297601432</v>
      </c>
      <c r="CW266" s="2">
        <v>0</v>
      </c>
    </row>
    <row r="267" spans="1:101" x14ac:dyDescent="0.3">
      <c r="A267" s="2">
        <f t="shared" si="4"/>
        <v>2261</v>
      </c>
      <c r="B267" s="17">
        <f>economy!AX307</f>
        <v>0.99</v>
      </c>
      <c r="C267" s="17">
        <f>economy!AY307</f>
        <v>0.05</v>
      </c>
      <c r="D267" s="17">
        <f>economy!AZ307</f>
        <v>0</v>
      </c>
      <c r="E267" s="17">
        <f>economy!BA307</f>
        <v>5839.2244632933507</v>
      </c>
      <c r="F267" s="17">
        <f>economy!BB307</f>
        <v>4.1528880242470905E-7</v>
      </c>
      <c r="G267" s="17">
        <f>economy!BC307</f>
        <v>4.3202360566305624E-4</v>
      </c>
      <c r="H267" s="17">
        <f>economy!BD307</f>
        <v>8.0808989810894887E-3</v>
      </c>
      <c r="I267" s="1">
        <f>economy!BE307</f>
        <v>33.537396875910204</v>
      </c>
      <c r="J267" s="1">
        <f>economy!BF307</f>
        <v>782.36603397512795</v>
      </c>
      <c r="K267" s="1">
        <f>economy!BG307</f>
        <v>-815.90343085103802</v>
      </c>
      <c r="L267" s="1">
        <f>economy!BH307</f>
        <v>1.0514916826647747</v>
      </c>
      <c r="M267" s="1">
        <f>economy!BI307</f>
        <v>8.2227165633613456E-8</v>
      </c>
      <c r="N267" s="1">
        <f>economy!BJ307</f>
        <v>4.3015716170455529E-6</v>
      </c>
      <c r="O267" s="1">
        <f>economy!BK307</f>
        <v>-6.5300928342573138E-6</v>
      </c>
      <c r="P267" s="1">
        <f>economy!BL307</f>
        <v>3.5264301269647441E-2</v>
      </c>
      <c r="Q267" s="1">
        <f>economy!BM307</f>
        <v>0.82623640197125037</v>
      </c>
      <c r="R267" s="1">
        <f>economy!BN307</f>
        <v>-0.42895783569876028</v>
      </c>
      <c r="S267" s="1">
        <f>economy!BO307</f>
        <v>2506633.3591473461</v>
      </c>
      <c r="T267" s="1">
        <f>economy!BP307</f>
        <v>121.69377655313284</v>
      </c>
      <c r="U267" s="1">
        <f>economy!BQ307</f>
        <v>0</v>
      </c>
      <c r="V267" s="2">
        <v>0.05</v>
      </c>
      <c r="W267" s="2">
        <v>0.05</v>
      </c>
      <c r="X267" s="2">
        <v>0.05</v>
      </c>
      <c r="Y267" s="2">
        <v>0.05</v>
      </c>
      <c r="Z267" s="2">
        <v>3.0499783894304003E-4</v>
      </c>
      <c r="AA267" s="2">
        <v>3.339875328361146E-3</v>
      </c>
      <c r="AB267" s="2">
        <v>5.9348025560898431E-2</v>
      </c>
      <c r="AC267" s="2">
        <v>159.9296238564113</v>
      </c>
      <c r="AD267" s="2">
        <v>736.44216092992804</v>
      </c>
      <c r="AE267" s="2">
        <v>-896.37178478634053</v>
      </c>
      <c r="AF267" s="2">
        <v>8.1288443076643926</v>
      </c>
      <c r="AG267" s="2">
        <v>3.0406760212544086E-6</v>
      </c>
      <c r="AH267" s="1">
        <v>3.228327656271193E-5</v>
      </c>
      <c r="AI267" s="1">
        <v>2.4126144181127901E-4</v>
      </c>
      <c r="AJ267" s="1">
        <v>1.304032451007985</v>
      </c>
      <c r="AK267" s="1">
        <v>6.2006741531323799</v>
      </c>
      <c r="AL267" s="12">
        <v>15.843412884876447</v>
      </c>
      <c r="AM267" s="2">
        <v>1332.6068695821969</v>
      </c>
      <c r="AN267" s="2">
        <v>121.69382848869934</v>
      </c>
      <c r="AO267" s="2">
        <v>6.8484538709069547</v>
      </c>
      <c r="AP267" s="2">
        <v>0.1</v>
      </c>
      <c r="AQ267" s="2">
        <v>0.1</v>
      </c>
      <c r="AR267" s="2">
        <v>0.1</v>
      </c>
      <c r="AS267" s="2">
        <v>9.9999999999999992E-2</v>
      </c>
      <c r="AT267" s="2">
        <v>6.1007055869088944E-4</v>
      </c>
      <c r="AU267" s="2">
        <v>6.6805606400857347E-3</v>
      </c>
      <c r="AV267" s="2">
        <v>0.11871074450551702</v>
      </c>
      <c r="AW267" s="2">
        <v>303.02056762942192</v>
      </c>
      <c r="AX267" s="2">
        <v>1395.1718506420555</v>
      </c>
      <c r="AY267" s="2">
        <v>-1698.1924182714779</v>
      </c>
      <c r="AZ267" s="2">
        <v>17.163003651766758</v>
      </c>
      <c r="BA267" s="2">
        <v>1.2164192565159647E-5</v>
      </c>
      <c r="BB267" s="2">
        <v>1.2914822375512843E-4</v>
      </c>
      <c r="BC267" s="2">
        <v>9.6499080400492664E-4</v>
      </c>
      <c r="BD267" s="2">
        <v>5.2167045863293575</v>
      </c>
      <c r="BE267" s="2">
        <v>24.802440157196585</v>
      </c>
      <c r="BF267" s="2">
        <v>63.3129098799362</v>
      </c>
      <c r="BG267" s="2">
        <v>2813.2817437700533</v>
      </c>
      <c r="BH267" s="2">
        <v>256.90963044003593</v>
      </c>
      <c r="BI267" s="2">
        <v>14.457835070665501</v>
      </c>
      <c r="BJ267" s="2">
        <v>0.99</v>
      </c>
      <c r="BK267" s="2">
        <v>2.5000000000000001E-2</v>
      </c>
      <c r="BL267" s="2">
        <v>0</v>
      </c>
      <c r="BM267" s="2">
        <v>5859.9627909627225</v>
      </c>
      <c r="BN267" s="2">
        <v>2.2125497172901614E-7</v>
      </c>
      <c r="BO267" s="2">
        <v>2.3622798644575205E-4</v>
      </c>
      <c r="BP267" s="2">
        <v>4.3052901831186867E-3</v>
      </c>
      <c r="BQ267" s="2">
        <v>33.537405351014513</v>
      </c>
      <c r="BR267" s="2">
        <v>401.15159274865186</v>
      </c>
      <c r="BS267" s="2">
        <v>-434.68899809966632</v>
      </c>
      <c r="BT267" s="2">
        <v>0.56020716379235114</v>
      </c>
      <c r="BU267" s="2">
        <v>4.3808479506968947E-8</v>
      </c>
      <c r="BV267" s="2">
        <v>1.175559566070739E-6</v>
      </c>
      <c r="BW267" s="2">
        <v>-1.8535523560858136E-6</v>
      </c>
      <c r="BX267" s="2">
        <v>1.8787896832098808E-2</v>
      </c>
      <c r="BY267" s="2">
        <v>0.22579986508326308</v>
      </c>
      <c r="BZ267" s="2">
        <v>-0.1217579453785764</v>
      </c>
      <c r="CA267" s="2">
        <v>2506633.3552661804</v>
      </c>
      <c r="CB267" s="2">
        <v>59.286705633521386</v>
      </c>
      <c r="CC267" s="2">
        <v>0</v>
      </c>
      <c r="CD267" s="2">
        <v>0.99</v>
      </c>
      <c r="CE267" s="2">
        <v>0.05</v>
      </c>
      <c r="CF267" s="2">
        <v>0</v>
      </c>
      <c r="CG267" s="2">
        <v>11678.448855038267</v>
      </c>
      <c r="CH267" s="2">
        <v>4.1528880621489318E-7</v>
      </c>
      <c r="CI267" s="2">
        <v>4.3202360958136777E-4</v>
      </c>
      <c r="CJ267" s="2">
        <v>8.0808990487999891E-3</v>
      </c>
      <c r="CK267" s="2">
        <v>33.537396938334602</v>
      </c>
      <c r="CL267" s="2">
        <v>782.36603481925886</v>
      </c>
      <c r="CM267" s="2">
        <v>-815.90343175759369</v>
      </c>
      <c r="CN267" s="2">
        <v>1.0514916921014545</v>
      </c>
      <c r="CO267" s="2">
        <v>8.2227166384069599E-8</v>
      </c>
      <c r="CP267" s="2">
        <v>4.3015716558901069E-6</v>
      </c>
      <c r="CQ267" s="2">
        <v>-6.5300929436896541E-6</v>
      </c>
      <c r="CR267" s="2">
        <v>3.5264301651767999E-2</v>
      </c>
      <c r="CS267" s="2">
        <v>0.82623641031062511</v>
      </c>
      <c r="CT267" s="2">
        <v>-0.42895784002508786</v>
      </c>
      <c r="CU267" s="2">
        <v>2506633.3587661921</v>
      </c>
      <c r="CV267" s="2">
        <v>121.69377654155909</v>
      </c>
      <c r="CW267" s="2">
        <v>0</v>
      </c>
    </row>
    <row r="268" spans="1:101" x14ac:dyDescent="0.3">
      <c r="A268" s="2">
        <f t="shared" si="4"/>
        <v>2262</v>
      </c>
      <c r="B268" s="17">
        <f>economy!AX308</f>
        <v>0.99</v>
      </c>
      <c r="C268" s="17">
        <f>economy!AY308</f>
        <v>0.05</v>
      </c>
      <c r="D268" s="17">
        <f>economy!AZ308</f>
        <v>0</v>
      </c>
      <c r="E268" s="17">
        <f>economy!BA308</f>
        <v>5843.952628119835</v>
      </c>
      <c r="F268" s="17">
        <f>economy!BB308</f>
        <v>4.044594926460177E-7</v>
      </c>
      <c r="G268" s="17">
        <f>economy!BC308</f>
        <v>4.2197932735648156E-4</v>
      </c>
      <c r="H268" s="17">
        <f>economy!BD308</f>
        <v>7.9876019050348999E-3</v>
      </c>
      <c r="I268" s="1">
        <f>economy!BE308</f>
        <v>33.113268965496509</v>
      </c>
      <c r="J268" s="1">
        <f>economy!BF308</f>
        <v>775.29393954183456</v>
      </c>
      <c r="K268" s="1">
        <f>economy!BG308</f>
        <v>-808.40720850733112</v>
      </c>
      <c r="L268" s="1">
        <f>economy!BH308</f>
        <v>1.0393726113815318</v>
      </c>
      <c r="M268" s="1">
        <f>economy!BI308</f>
        <v>8.0082963185163376E-8</v>
      </c>
      <c r="N268" s="1">
        <f>economy!BJ308</f>
        <v>4.201986618293193E-6</v>
      </c>
      <c r="O268" s="1">
        <f>economy!BK308</f>
        <v>-6.380178419331716E-6</v>
      </c>
      <c r="P268" s="1">
        <f>economy!BL308</f>
        <v>3.4417031866500719E-2</v>
      </c>
      <c r="Q268" s="1">
        <f>economy!BM308</f>
        <v>0.80924861948717153</v>
      </c>
      <c r="R268" s="1">
        <f>economy!BN308</f>
        <v>-0.42011815568295963</v>
      </c>
      <c r="S268" s="1">
        <f>economy!BO308</f>
        <v>2544083.9045117362</v>
      </c>
      <c r="T268" s="1">
        <f>economy!BP308</f>
        <v>123.15444667547496</v>
      </c>
      <c r="U268" s="1">
        <f>economy!BQ308</f>
        <v>0</v>
      </c>
      <c r="V268" s="2">
        <v>0.05</v>
      </c>
      <c r="W268" s="2">
        <v>0.05</v>
      </c>
      <c r="X268" s="2">
        <v>0.05</v>
      </c>
      <c r="Y268" s="2">
        <v>0.05</v>
      </c>
      <c r="Z268" s="2">
        <v>2.9997473541511563E-4</v>
      </c>
      <c r="AA268" s="2">
        <v>3.294405548957964E-3</v>
      </c>
      <c r="AB268" s="2">
        <v>5.9241509162670784E-2</v>
      </c>
      <c r="AC268" s="2">
        <v>157.92305666858732</v>
      </c>
      <c r="AD268" s="2">
        <v>730.34867343948599</v>
      </c>
      <c r="AE268" s="2">
        <v>-888.27173010807439</v>
      </c>
      <c r="AF268" s="2">
        <v>8.1144172757534196</v>
      </c>
      <c r="AG268" s="2">
        <v>2.9907488699624202E-6</v>
      </c>
      <c r="AH268" s="1">
        <v>3.1858744697479144E-5</v>
      </c>
      <c r="AI268" s="1">
        <v>2.4145945083962726E-4</v>
      </c>
      <c r="AJ268" s="1">
        <v>1.285320817731938</v>
      </c>
      <c r="AK268" s="1">
        <v>6.1353632567335277</v>
      </c>
      <c r="AL268" s="12">
        <v>15.894555188332689</v>
      </c>
      <c r="AM268" s="2">
        <v>1352.5167818757143</v>
      </c>
      <c r="AN268" s="2">
        <v>123.15449866699092</v>
      </c>
      <c r="AO268" s="2">
        <v>6.8485909545890431</v>
      </c>
      <c r="AP268" s="2">
        <v>0.1</v>
      </c>
      <c r="AQ268" s="2">
        <v>0.1</v>
      </c>
      <c r="AR268" s="2">
        <v>0.1</v>
      </c>
      <c r="AS268" s="2">
        <v>0.1</v>
      </c>
      <c r="AT268" s="2">
        <v>6.0002263587523752E-4</v>
      </c>
      <c r="AU268" s="2">
        <v>6.5896048853340775E-3</v>
      </c>
      <c r="AV268" s="2">
        <v>0.11849758752988508</v>
      </c>
      <c r="AW268" s="2">
        <v>299.21876713064961</v>
      </c>
      <c r="AX268" s="2">
        <v>1383.6304910000397</v>
      </c>
      <c r="AY268" s="2">
        <v>-1682.8492581306909</v>
      </c>
      <c r="AZ268" s="2">
        <v>17.132529001125462</v>
      </c>
      <c r="BA268" s="2">
        <v>1.1964450001148485E-5</v>
      </c>
      <c r="BB268" s="2">
        <v>1.2744980845219968E-4</v>
      </c>
      <c r="BC268" s="2">
        <v>9.6578392555742433E-4</v>
      </c>
      <c r="BD268" s="2">
        <v>5.1418467471150899</v>
      </c>
      <c r="BE268" s="2">
        <v>24.541223294708097</v>
      </c>
      <c r="BF268" s="2">
        <v>63.517305821179292</v>
      </c>
      <c r="BG268" s="2">
        <v>2855.3137793101232</v>
      </c>
      <c r="BH268" s="2">
        <v>259.99326665633436</v>
      </c>
      <c r="BI268" s="2">
        <v>14.458124724948211</v>
      </c>
      <c r="BJ268" s="2">
        <v>0.99</v>
      </c>
      <c r="BK268" s="2">
        <v>2.5000000000000001E-2</v>
      </c>
      <c r="BL268" s="2">
        <v>0</v>
      </c>
      <c r="BM268" s="2">
        <v>5864.4996228471946</v>
      </c>
      <c r="BN268" s="2">
        <v>2.1546108374030331E-7</v>
      </c>
      <c r="BO268" s="2">
        <v>2.307097962263514E-4</v>
      </c>
      <c r="BP268" s="2">
        <v>4.2551037591538029E-3</v>
      </c>
      <c r="BQ268" s="2">
        <v>33.113277113726255</v>
      </c>
      <c r="BR268" s="2">
        <v>397.53342263195157</v>
      </c>
      <c r="BS268" s="2">
        <v>-430.64669974567767</v>
      </c>
      <c r="BT268" s="2">
        <v>0.55368795390809611</v>
      </c>
      <c r="BU268" s="2">
        <v>4.2661289938232194E-8</v>
      </c>
      <c r="BV268" s="2">
        <v>1.1482262801242766E-6</v>
      </c>
      <c r="BW268" s="2">
        <v>-1.8105908001164829E-6</v>
      </c>
      <c r="BX268" s="2">
        <v>1.8334424647419884E-2</v>
      </c>
      <c r="BY268" s="2">
        <v>0.22113455550940717</v>
      </c>
      <c r="BZ268" s="2">
        <v>-0.11922194501972926</v>
      </c>
      <c r="CA268" s="2">
        <v>2544083.9006904159</v>
      </c>
      <c r="CB268" s="2">
        <v>59.998314220353691</v>
      </c>
      <c r="CC268" s="2">
        <v>0</v>
      </c>
      <c r="CD268" s="2">
        <v>0.99</v>
      </c>
      <c r="CE268" s="2">
        <v>0.05</v>
      </c>
      <c r="CF268" s="2">
        <v>0</v>
      </c>
      <c r="CG268" s="2">
        <v>11687.905190376761</v>
      </c>
      <c r="CH268" s="2">
        <v>4.0445949603540945E-7</v>
      </c>
      <c r="CI268" s="2">
        <v>4.2197933087060642E-4</v>
      </c>
      <c r="CJ268" s="2">
        <v>7.9876019664905356E-3</v>
      </c>
      <c r="CK268" s="2">
        <v>33.11326902209634</v>
      </c>
      <c r="CL268" s="2">
        <v>775.29394031093341</v>
      </c>
      <c r="CM268" s="2">
        <v>-808.40720933302953</v>
      </c>
      <c r="CN268" s="2">
        <v>1.0393726199464253</v>
      </c>
      <c r="CO268" s="2">
        <v>8.008296385626267E-8</v>
      </c>
      <c r="CP268" s="2">
        <v>4.2019866531378651E-6</v>
      </c>
      <c r="CQ268" s="2">
        <v>-6.3801785175083479E-6</v>
      </c>
      <c r="CR268" s="2">
        <v>3.4417032208940788E-2</v>
      </c>
      <c r="CS268" s="2">
        <v>0.80924862698732469</v>
      </c>
      <c r="CT268" s="2">
        <v>-0.4201181595740246</v>
      </c>
      <c r="CU268" s="2">
        <v>2544083.9041565647</v>
      </c>
      <c r="CV268" s="2">
        <v>123.15444666472695</v>
      </c>
      <c r="CW268" s="2">
        <v>0</v>
      </c>
    </row>
    <row r="269" spans="1:101" x14ac:dyDescent="0.3">
      <c r="A269" s="2">
        <f t="shared" si="4"/>
        <v>2263</v>
      </c>
      <c r="B269" s="17">
        <f>economy!AX309</f>
        <v>0.99</v>
      </c>
      <c r="C269" s="17">
        <f>economy!AY309</f>
        <v>0.05</v>
      </c>
      <c r="D269" s="17">
        <f>economy!AZ309</f>
        <v>0</v>
      </c>
      <c r="E269" s="17">
        <f>economy!BA309</f>
        <v>5848.633578574515</v>
      </c>
      <c r="F269" s="17">
        <f>economy!BB309</f>
        <v>3.9391012909340656E-7</v>
      </c>
      <c r="G269" s="17">
        <f>economy!BC309</f>
        <v>4.1216599131861659E-4</v>
      </c>
      <c r="H269" s="17">
        <f>economy!BD309</f>
        <v>7.8953327347706364E-3</v>
      </c>
      <c r="I269" s="1">
        <f>economy!BE309</f>
        <v>32.693811321250237</v>
      </c>
      <c r="J269" s="1">
        <f>economy!BF309</f>
        <v>768.26164953263833</v>
      </c>
      <c r="K269" s="1">
        <f>economy!BG309</f>
        <v>-800.95546085388855</v>
      </c>
      <c r="L269" s="1">
        <f>economy!BH309</f>
        <v>1.0273870597009984</v>
      </c>
      <c r="M269" s="1">
        <f>economy!BI309</f>
        <v>7.7994190043975546E-8</v>
      </c>
      <c r="N269" s="1">
        <f>economy!BJ309</f>
        <v>4.1046718327462006E-6</v>
      </c>
      <c r="O269" s="1">
        <f>economy!BK309</f>
        <v>-6.23362789927408E-6</v>
      </c>
      <c r="P269" s="1">
        <f>economy!BL309</f>
        <v>3.3589205366147824E-2</v>
      </c>
      <c r="Q269" s="1">
        <f>economy!BM309</f>
        <v>0.79258235228200868</v>
      </c>
      <c r="R269" s="1">
        <f>economy!BN309</f>
        <v>-0.41144563793906741</v>
      </c>
      <c r="S269" s="1">
        <f>economy!BO309</f>
        <v>2582094.5286299144</v>
      </c>
      <c r="T269" s="1">
        <f>economy!BP309</f>
        <v>124.63268214028821</v>
      </c>
      <c r="U269" s="1">
        <f>economy!BQ309</f>
        <v>0</v>
      </c>
      <c r="V269" s="2">
        <v>0.05</v>
      </c>
      <c r="W269" s="2">
        <v>0.05</v>
      </c>
      <c r="X269" s="2">
        <v>0.05</v>
      </c>
      <c r="Y269" s="2">
        <v>0.05</v>
      </c>
      <c r="Z269" s="2">
        <v>2.9503893795029725E-4</v>
      </c>
      <c r="AA269" s="2">
        <v>3.2496050614361201E-3</v>
      </c>
      <c r="AB269" s="2">
        <v>5.913609996244365E-2</v>
      </c>
      <c r="AC269" s="2">
        <v>155.9380819457613</v>
      </c>
      <c r="AD269" s="2">
        <v>724.27520704598044</v>
      </c>
      <c r="AE269" s="2">
        <v>-880.21328899174023</v>
      </c>
      <c r="AF269" s="2">
        <v>8.1001432766447614</v>
      </c>
      <c r="AG269" s="2">
        <v>2.9416845820122882E-6</v>
      </c>
      <c r="AH269" s="1">
        <v>3.1440057308830076E-5</v>
      </c>
      <c r="AI269" s="1">
        <v>2.4165316774762375E-4</v>
      </c>
      <c r="AJ269" s="1">
        <v>1.2668696252095175</v>
      </c>
      <c r="AK269" s="1">
        <v>6.0706303181055041</v>
      </c>
      <c r="AL269" s="12">
        <v>15.945186256600527</v>
      </c>
      <c r="AM269" s="2">
        <v>1372.724450019768</v>
      </c>
      <c r="AN269" s="2">
        <v>124.6327341862431</v>
      </c>
      <c r="AO269" s="2">
        <v>6.8487296945427802</v>
      </c>
      <c r="AP269" s="2">
        <v>0.1</v>
      </c>
      <c r="AQ269" s="2">
        <v>0.1</v>
      </c>
      <c r="AR269" s="2">
        <v>0.1</v>
      </c>
      <c r="AS269" s="2">
        <v>0.1</v>
      </c>
      <c r="AT269" s="2">
        <v>5.9014935948032495E-4</v>
      </c>
      <c r="AU269" s="2">
        <v>6.4999879823185031E-3</v>
      </c>
      <c r="AV269" s="2">
        <v>0.1182866450150396</v>
      </c>
      <c r="AW269" s="2">
        <v>295.45787531679076</v>
      </c>
      <c r="AX269" s="2">
        <v>1372.1269808977534</v>
      </c>
      <c r="AY269" s="2">
        <v>-1667.5848562145457</v>
      </c>
      <c r="AZ269" s="2">
        <v>17.102377421748049</v>
      </c>
      <c r="BA269" s="2">
        <v>1.1768159562956999E-5</v>
      </c>
      <c r="BB269" s="2">
        <v>1.2577477526934158E-4</v>
      </c>
      <c r="BC269" s="2">
        <v>9.665598614093929E-4</v>
      </c>
      <c r="BD269" s="2">
        <v>5.0680308290975855</v>
      </c>
      <c r="BE269" s="2">
        <v>24.282317006521033</v>
      </c>
      <c r="BF269" s="2">
        <v>63.719658712674381</v>
      </c>
      <c r="BG269" s="2">
        <v>2897.9744105472041</v>
      </c>
      <c r="BH269" s="2">
        <v>263.11398526075038</v>
      </c>
      <c r="BI269" s="2">
        <v>14.458417870904665</v>
      </c>
      <c r="BJ269" s="2">
        <v>0.99</v>
      </c>
      <c r="BK269" s="2">
        <v>2.5000000000000001E-2</v>
      </c>
      <c r="BL269" s="2">
        <v>0</v>
      </c>
      <c r="BM269" s="2">
        <v>5868.9904599817455</v>
      </c>
      <c r="BN269" s="2">
        <v>2.0981768626709676E-7</v>
      </c>
      <c r="BO269" s="2">
        <v>2.2531917446620884E-4</v>
      </c>
      <c r="BP269" s="2">
        <v>4.2054775545822629E-3</v>
      </c>
      <c r="BQ269" s="2">
        <v>32.693819155140936</v>
      </c>
      <c r="BR269" s="2">
        <v>393.93532091350636</v>
      </c>
      <c r="BS269" s="2">
        <v>-426.62914006864725</v>
      </c>
      <c r="BT269" s="2">
        <v>0.54724151407117116</v>
      </c>
      <c r="BU269" s="2">
        <v>4.1543897478539021E-8</v>
      </c>
      <c r="BV269" s="2">
        <v>1.1215189992928307E-6</v>
      </c>
      <c r="BW269" s="2">
        <v>-1.768604146209522E-6</v>
      </c>
      <c r="BX269" s="2">
        <v>1.7891416991155717E-2</v>
      </c>
      <c r="BY269" s="2">
        <v>0.21655807284580275</v>
      </c>
      <c r="BZ269" s="2">
        <v>-0.11673458827902417</v>
      </c>
      <c r="CA269" s="2">
        <v>2582094.5248666517</v>
      </c>
      <c r="CB269" s="2">
        <v>60.718480281095786</v>
      </c>
      <c r="CC269" s="2">
        <v>0</v>
      </c>
      <c r="CD269" s="2">
        <v>0.99</v>
      </c>
      <c r="CE269" s="2">
        <v>0.05</v>
      </c>
      <c r="CF269" s="2">
        <v>0</v>
      </c>
      <c r="CG269" s="2">
        <v>11697.26709652028</v>
      </c>
      <c r="CH269" s="2">
        <v>3.9391013212442E-7</v>
      </c>
      <c r="CI269" s="2">
        <v>4.1216599447028068E-4</v>
      </c>
      <c r="CJ269" s="2">
        <v>7.8953327905497799E-3</v>
      </c>
      <c r="CK269" s="2">
        <v>32.693811372568831</v>
      </c>
      <c r="CL269" s="2">
        <v>768.26165023333931</v>
      </c>
      <c r="CM269" s="2">
        <v>-800.95546160590834</v>
      </c>
      <c r="CN269" s="2">
        <v>1.0273870674747265</v>
      </c>
      <c r="CO269" s="2">
        <v>7.7994190644115952E-8</v>
      </c>
      <c r="CP269" s="2">
        <v>4.1046718640030394E-6</v>
      </c>
      <c r="CQ269" s="2">
        <v>-6.2336279873530585E-6</v>
      </c>
      <c r="CR269" s="2">
        <v>3.3589205673024786E-2</v>
      </c>
      <c r="CS269" s="2">
        <v>0.79258235902726037</v>
      </c>
      <c r="CT269" s="2">
        <v>-0.41144564143858009</v>
      </c>
      <c r="CU269" s="2">
        <v>2582094.5282989447</v>
      </c>
      <c r="CV269" s="2">
        <v>124.63268213030693</v>
      </c>
      <c r="CW269" s="2">
        <v>0</v>
      </c>
    </row>
    <row r="270" spans="1:101" x14ac:dyDescent="0.3">
      <c r="A270" s="2">
        <f t="shared" si="4"/>
        <v>2264</v>
      </c>
      <c r="B270" s="17">
        <f>economy!AX310</f>
        <v>0.99</v>
      </c>
      <c r="C270" s="17">
        <f>economy!AY310</f>
        <v>0.05</v>
      </c>
      <c r="D270" s="17">
        <f>economy!AZ310</f>
        <v>0</v>
      </c>
      <c r="E270" s="17">
        <f>economy!BA310</f>
        <v>5853.2678952863453</v>
      </c>
      <c r="F270" s="17">
        <f>economy!BB310</f>
        <v>3.8363358505498931E-7</v>
      </c>
      <c r="G270" s="17">
        <f>economy!BC310</f>
        <v>4.0257839658425844E-4</v>
      </c>
      <c r="H270" s="17">
        <f>economy!BD310</f>
        <v>7.8040816740206024E-3</v>
      </c>
      <c r="I270" s="1">
        <f>economy!BE310</f>
        <v>32.278989289884329</v>
      </c>
      <c r="J270" s="1">
        <f>economy!BF310</f>
        <v>761.26952700872198</v>
      </c>
      <c r="K270" s="1">
        <f>economy!BG310</f>
        <v>-793.5485162986065</v>
      </c>
      <c r="L270" s="1">
        <f>economy!BH310</f>
        <v>1.0155337498402648</v>
      </c>
      <c r="M270" s="1">
        <f>economy!BI310</f>
        <v>7.5959435123415124E-8</v>
      </c>
      <c r="N270" s="1">
        <f>economy!BJ310</f>
        <v>4.0095770293029491E-6</v>
      </c>
      <c r="O270" s="1">
        <f>economy!BK310</f>
        <v>-6.0903690774784192E-6</v>
      </c>
      <c r="P270" s="1">
        <f>economy!BL310</f>
        <v>3.2780409385957658E-2</v>
      </c>
      <c r="Q270" s="1">
        <f>economy!BM310</f>
        <v>0.77623247284615604</v>
      </c>
      <c r="R270" s="1">
        <f>economy!BN310</f>
        <v>-0.40293765021845107</v>
      </c>
      <c r="S270" s="1">
        <f>economy!BO310</f>
        <v>2620673.6102047823</v>
      </c>
      <c r="T270" s="1">
        <f>economy!BP310</f>
        <v>126.12869424399389</v>
      </c>
      <c r="U270" s="1">
        <f>economy!BQ310</f>
        <v>0</v>
      </c>
      <c r="V270" s="2">
        <v>0.05</v>
      </c>
      <c r="W270" s="2">
        <v>0.05</v>
      </c>
      <c r="X270" s="2">
        <v>0.05</v>
      </c>
      <c r="Y270" s="2">
        <v>0.05</v>
      </c>
      <c r="Z270" s="2">
        <v>2.9018884252498053E-4</v>
      </c>
      <c r="AA270" s="2">
        <v>3.2054632179235438E-3</v>
      </c>
      <c r="AB270" s="2">
        <v>5.9031789584622553E-2</v>
      </c>
      <c r="AC270" s="2">
        <v>153.97455654451639</v>
      </c>
      <c r="AD270" s="2">
        <v>718.22248833694891</v>
      </c>
      <c r="AE270" s="2">
        <v>-872.19704488146544</v>
      </c>
      <c r="AF270" s="2">
        <v>8.086021142500579</v>
      </c>
      <c r="AG270" s="2">
        <v>2.8934674688172077E-6</v>
      </c>
      <c r="AH270" s="1">
        <v>3.1027132735089365E-5</v>
      </c>
      <c r="AI270" s="1">
        <v>2.4184267768991046E-4</v>
      </c>
      <c r="AJ270" s="1">
        <v>1.2486755824907962</v>
      </c>
      <c r="AK270" s="1">
        <v>6.0064735557569104</v>
      </c>
      <c r="AL270" s="12">
        <v>15.995310315201699</v>
      </c>
      <c r="AM270" s="2">
        <v>1393.2343284019448</v>
      </c>
      <c r="AN270" s="2">
        <v>126.12874634291695</v>
      </c>
      <c r="AO270" s="2">
        <v>6.848870074410673</v>
      </c>
      <c r="AP270" s="2">
        <v>0.1</v>
      </c>
      <c r="AQ270" s="2">
        <v>0.1</v>
      </c>
      <c r="AR270" s="2">
        <v>0.1</v>
      </c>
      <c r="AS270" s="2">
        <v>9.9999999999999992E-2</v>
      </c>
      <c r="AT270" s="2">
        <v>5.804475210047297E-4</v>
      </c>
      <c r="AU270" s="2">
        <v>6.4116886333077678E-3</v>
      </c>
      <c r="AV270" s="2">
        <v>0.11807790024605198</v>
      </c>
      <c r="AW270" s="2">
        <v>291.73762106288598</v>
      </c>
      <c r="AX270" s="2">
        <v>1360.6626984685583</v>
      </c>
      <c r="AY270" s="2">
        <v>-1652.4003195314458</v>
      </c>
      <c r="AZ270" s="2">
        <v>17.072546453558623</v>
      </c>
      <c r="BA270" s="2">
        <v>1.1575258487630543E-5</v>
      </c>
      <c r="BB270" s="2">
        <v>1.2412279755310657E-4</v>
      </c>
      <c r="BC270" s="2">
        <v>9.6731895226937967E-4</v>
      </c>
      <c r="BD270" s="2">
        <v>4.9952436691895157</v>
      </c>
      <c r="BE270" s="2">
        <v>24.025714213001667</v>
      </c>
      <c r="BF270" s="2">
        <v>63.919985428976368</v>
      </c>
      <c r="BG270" s="2">
        <v>2941.2730411884227</v>
      </c>
      <c r="BH270" s="2">
        <v>266.27223232377958</v>
      </c>
      <c r="BI270" s="2">
        <v>14.458714474074043</v>
      </c>
      <c r="BJ270" s="2">
        <v>0.99</v>
      </c>
      <c r="BK270" s="2">
        <v>2.5000000000000001E-2</v>
      </c>
      <c r="BL270" s="2">
        <v>0</v>
      </c>
      <c r="BM270" s="2">
        <v>5873.4358872171133</v>
      </c>
      <c r="BN270" s="2">
        <v>2.0432092744030948E-7</v>
      </c>
      <c r="BO270" s="2">
        <v>2.2005323003232227E-4</v>
      </c>
      <c r="BP270" s="2">
        <v>4.1564061163151559E-3</v>
      </c>
      <c r="BQ270" s="2">
        <v>32.278996821487809</v>
      </c>
      <c r="BR270" s="2">
        <v>390.35748515865708</v>
      </c>
      <c r="BS270" s="2">
        <v>-422.63648198014477</v>
      </c>
      <c r="BT270" s="2">
        <v>0.54086713312928336</v>
      </c>
      <c r="BU270" s="2">
        <v>4.045553945847714E-8</v>
      </c>
      <c r="BV270" s="2">
        <v>1.0954238077568457E-6</v>
      </c>
      <c r="BW270" s="2">
        <v>-1.7275711803742046E-6</v>
      </c>
      <c r="BX270" s="2">
        <v>1.7458650272727354E-2</v>
      </c>
      <c r="BY270" s="2">
        <v>0.21206898901431309</v>
      </c>
      <c r="BZ270" s="2">
        <v>-0.1142950911822235</v>
      </c>
      <c r="CA270" s="2">
        <v>2620673.6064978945</v>
      </c>
      <c r="CB270" s="2">
        <v>61.447306755033622</v>
      </c>
      <c r="CC270" s="2">
        <v>0</v>
      </c>
      <c r="CD270" s="2">
        <v>0.99</v>
      </c>
      <c r="CE270" s="2">
        <v>0.05</v>
      </c>
      <c r="CF270" s="2">
        <v>0</v>
      </c>
      <c r="CG270" s="2">
        <v>11706.535734762518</v>
      </c>
      <c r="CH270" s="2">
        <v>3.8363358776554667E-7</v>
      </c>
      <c r="CI270" s="2">
        <v>4.025783994108784E-4</v>
      </c>
      <c r="CJ270" s="2">
        <v>7.8040817246480924E-3</v>
      </c>
      <c r="CK270" s="2">
        <v>32.278989336414313</v>
      </c>
      <c r="CL270" s="2">
        <v>761.26952764707755</v>
      </c>
      <c r="CM270" s="2">
        <v>-793.54851698349171</v>
      </c>
      <c r="CN270" s="2">
        <v>1.0155337568959879</v>
      </c>
      <c r="CO270" s="2">
        <v>7.5959435660105298E-8</v>
      </c>
      <c r="CP270" s="2">
        <v>4.0095770573415624E-6</v>
      </c>
      <c r="CQ270" s="2">
        <v>-6.0903691564986361E-6</v>
      </c>
      <c r="CR270" s="2">
        <v>3.2780409660962143E-2</v>
      </c>
      <c r="CS270" s="2">
        <v>0.77623247891237357</v>
      </c>
      <c r="CT270" s="2">
        <v>-0.40293765336574255</v>
      </c>
      <c r="CU270" s="2">
        <v>2620673.6098963614</v>
      </c>
      <c r="CV270" s="2">
        <v>126.12869423472431</v>
      </c>
      <c r="CW270" s="2">
        <v>0</v>
      </c>
    </row>
    <row r="271" spans="1:101" x14ac:dyDescent="0.3">
      <c r="A271" s="2">
        <f t="shared" si="4"/>
        <v>2265</v>
      </c>
      <c r="B271" s="17">
        <f>economy!AX311</f>
        <v>0.99</v>
      </c>
      <c r="C271" s="17">
        <f>economy!AY311</f>
        <v>0.05</v>
      </c>
      <c r="D271" s="17">
        <f>economy!AZ311</f>
        <v>0</v>
      </c>
      <c r="E271" s="17">
        <f>economy!BA311</f>
        <v>5857.8561501129698</v>
      </c>
      <c r="F271" s="17">
        <f>economy!BB311</f>
        <v>3.7362291023275973E-7</v>
      </c>
      <c r="G271" s="17">
        <f>economy!BC311</f>
        <v>3.9321145465304067E-4</v>
      </c>
      <c r="H271" s="17">
        <f>economy!BD311</f>
        <v>7.7138389698948318E-3</v>
      </c>
      <c r="I271" s="1">
        <f>economy!BE311</f>
        <v>31.868768037259127</v>
      </c>
      <c r="J271" s="1">
        <f>economy!BF311</f>
        <v>754.31791636978915</v>
      </c>
      <c r="K271" s="1">
        <f>economy!BG311</f>
        <v>-786.18668440704835</v>
      </c>
      <c r="L271" s="1">
        <f>economy!BH311</f>
        <v>1.0038114098868398</v>
      </c>
      <c r="M271" s="1">
        <f>economy!BI311</f>
        <v>7.3977322266678521E-8</v>
      </c>
      <c r="N271" s="1">
        <f>economy!BJ311</f>
        <v>3.9166530217233711E-6</v>
      </c>
      <c r="O271" s="1">
        <f>economy!BK311</f>
        <v>-5.9503311653468175E-6</v>
      </c>
      <c r="P271" s="1">
        <f>economy!BL311</f>
        <v>3.1990239011347059E-2</v>
      </c>
      <c r="Q271" s="1">
        <f>economy!BM311</f>
        <v>0.76019390078594729</v>
      </c>
      <c r="R271" s="1">
        <f>economy!BN311</f>
        <v>-0.39459158205444966</v>
      </c>
      <c r="S271" s="1">
        <f>economy!BO311</f>
        <v>2659829.6532963412</v>
      </c>
      <c r="T271" s="1">
        <f>economy!BP311</f>
        <v>127.64269682486443</v>
      </c>
      <c r="U271" s="1">
        <f>economy!BQ311</f>
        <v>0</v>
      </c>
      <c r="V271" s="2">
        <v>0.05</v>
      </c>
      <c r="W271" s="2">
        <v>0.05</v>
      </c>
      <c r="X271" s="2">
        <v>0.05</v>
      </c>
      <c r="Y271" s="2">
        <v>0.05</v>
      </c>
      <c r="Z271" s="2">
        <v>2.8542287564304366E-4</v>
      </c>
      <c r="AA271" s="2">
        <v>3.1619695461357323E-3</v>
      </c>
      <c r="AB271" s="2">
        <v>5.8928569616847386E-2</v>
      </c>
      <c r="AC271" s="2">
        <v>152.03233581442009</v>
      </c>
      <c r="AD271" s="2">
        <v>712.19121984838046</v>
      </c>
      <c r="AE271" s="2">
        <v>-864.22355566280237</v>
      </c>
      <c r="AF271" s="2">
        <v>8.0720497009004255</v>
      </c>
      <c r="AG271" s="2">
        <v>2.846082134636402E-6</v>
      </c>
      <c r="AH271" s="1">
        <v>3.0619890320288345E-5</v>
      </c>
      <c r="AI271" s="1">
        <v>2.4202806445971101E-4</v>
      </c>
      <c r="AJ271" s="1">
        <v>1.2307354263187573</v>
      </c>
      <c r="AK271" s="1">
        <v>5.9428910724150645</v>
      </c>
      <c r="AL271" s="12">
        <v>16.044931599690958</v>
      </c>
      <c r="AM271" s="2">
        <v>1414.0509380536682</v>
      </c>
      <c r="AN271" s="2">
        <v>127.64274897532366</v>
      </c>
      <c r="AO271" s="2">
        <v>6.849012077999487</v>
      </c>
      <c r="AP271" s="2">
        <v>0.1</v>
      </c>
      <c r="AQ271" s="2">
        <v>0.1</v>
      </c>
      <c r="AR271" s="2">
        <v>0.1</v>
      </c>
      <c r="AS271" s="2">
        <v>0.1</v>
      </c>
      <c r="AT271" s="2">
        <v>5.7091397299623148E-4</v>
      </c>
      <c r="AU271" s="2">
        <v>6.3246858916359283E-3</v>
      </c>
      <c r="AV271" s="2">
        <v>0.11787133643317492</v>
      </c>
      <c r="AW271" s="2">
        <v>288.0577303860864</v>
      </c>
      <c r="AX271" s="2">
        <v>1349.2389762635676</v>
      </c>
      <c r="AY271" s="2">
        <v>-1637.2967066496549</v>
      </c>
      <c r="AZ271" s="2">
        <v>17.043033626619927</v>
      </c>
      <c r="BA271" s="2">
        <v>1.1385685183468393E-5</v>
      </c>
      <c r="BB271" s="2">
        <v>1.2249355266993273E-4</v>
      </c>
      <c r="BC271" s="2">
        <v>9.6806153340922769E-4</v>
      </c>
      <c r="BD271" s="2">
        <v>4.9234722148982941</v>
      </c>
      <c r="BE271" s="2">
        <v>23.771407369980821</v>
      </c>
      <c r="BF271" s="2">
        <v>64.118302885317945</v>
      </c>
      <c r="BG271" s="2">
        <v>2985.2192156334613</v>
      </c>
      <c r="BH271" s="2">
        <v>269.46845928204067</v>
      </c>
      <c r="BI271" s="2">
        <v>14.459014500342224</v>
      </c>
      <c r="BJ271" s="2">
        <v>0.99</v>
      </c>
      <c r="BK271" s="2">
        <v>2.5000000000000001E-2</v>
      </c>
      <c r="BL271" s="2">
        <v>0</v>
      </c>
      <c r="BM271" s="2">
        <v>5877.8364802936594</v>
      </c>
      <c r="BN271" s="2">
        <v>1.9896705133443077E-7</v>
      </c>
      <c r="BO271" s="2">
        <v>2.1490913478120941E-4</v>
      </c>
      <c r="BP271" s="2">
        <v>4.1078840175916946E-3</v>
      </c>
      <c r="BQ271" s="2">
        <v>31.868775278163039</v>
      </c>
      <c r="BR271" s="2">
        <v>386.80010302281818</v>
      </c>
      <c r="BS271" s="2">
        <v>-418.66887830098108</v>
      </c>
      <c r="BT271" s="2">
        <v>0.53456410347636907</v>
      </c>
      <c r="BU271" s="2">
        <v>3.9395472205428553E-8</v>
      </c>
      <c r="BV271" s="2">
        <v>1.0699270802848065E-6</v>
      </c>
      <c r="BW271" s="2">
        <v>-1.6874711101985294E-6</v>
      </c>
      <c r="BX271" s="2">
        <v>1.7035904997372273E-2</v>
      </c>
      <c r="BY271" s="2">
        <v>0.20766588928732224</v>
      </c>
      <c r="BZ271" s="2">
        <v>-0.11190267679121056</v>
      </c>
      <c r="CA271" s="2">
        <v>2659829.6496442342</v>
      </c>
      <c r="CB271" s="2">
        <v>62.184897819791139</v>
      </c>
      <c r="CC271" s="2">
        <v>0</v>
      </c>
      <c r="CD271" s="2">
        <v>0.99</v>
      </c>
      <c r="CE271" s="2">
        <v>0.05</v>
      </c>
      <c r="CF271" s="2">
        <v>0</v>
      </c>
      <c r="CG271" s="2">
        <v>11715.712248851727</v>
      </c>
      <c r="CH271" s="2">
        <v>3.7362291265676813E-7</v>
      </c>
      <c r="CI271" s="2">
        <v>3.9321145718816723E-4</v>
      </c>
      <c r="CJ271" s="2">
        <v>7.7138390158469402E-3</v>
      </c>
      <c r="CK271" s="2">
        <v>31.868768079447236</v>
      </c>
      <c r="CL271" s="2">
        <v>754.31791695131881</v>
      </c>
      <c r="CM271" s="2">
        <v>-786.18668503076606</v>
      </c>
      <c r="CN271" s="2">
        <v>1.0038114162909448</v>
      </c>
      <c r="CO271" s="2">
        <v>7.3977322746632019E-8</v>
      </c>
      <c r="CP271" s="2">
        <v>3.9166530468752699E-6</v>
      </c>
      <c r="CQ271" s="2">
        <v>-5.9503312362402463E-6</v>
      </c>
      <c r="CR271" s="2">
        <v>3.199023925778699E-2</v>
      </c>
      <c r="CS271" s="2">
        <v>0.76019390624138528</v>
      </c>
      <c r="CT271" s="2">
        <v>-0.39459158488490798</v>
      </c>
      <c r="CU271" s="2">
        <v>2659829.6530089248</v>
      </c>
      <c r="CV271" s="2">
        <v>127.64269681625545</v>
      </c>
      <c r="CW271" s="2">
        <v>0</v>
      </c>
    </row>
    <row r="272" spans="1:101" x14ac:dyDescent="0.3">
      <c r="A272" s="2">
        <f t="shared" si="4"/>
        <v>2266</v>
      </c>
      <c r="B272" s="17">
        <f>economy!AX312</f>
        <v>0.99</v>
      </c>
      <c r="C272" s="17">
        <f>economy!AY312</f>
        <v>0.05</v>
      </c>
      <c r="D272" s="17">
        <f>economy!AZ312</f>
        <v>0</v>
      </c>
      <c r="E272" s="17">
        <f>economy!BA312</f>
        <v>5862.3989062583205</v>
      </c>
      <c r="F272" s="17">
        <f>economy!BB312</f>
        <v>3.6387132660677627E-7</v>
      </c>
      <c r="G272" s="17">
        <f>economy!BC312</f>
        <v>3.8406018726061677E-4</v>
      </c>
      <c r="H272" s="17">
        <f>economy!BD312</f>
        <v>7.6245949145681401E-3</v>
      </c>
      <c r="I272" s="1">
        <f>economy!BE312</f>
        <v>31.463112563459998</v>
      </c>
      <c r="J272" s="1">
        <f>economy!BF312</f>
        <v>747.4071437696474</v>
      </c>
      <c r="K272" s="1">
        <f>economy!BG312</f>
        <v>-778.87025633310714</v>
      </c>
      <c r="L272" s="1">
        <f>economy!BH312</f>
        <v>0.99221877400985981</v>
      </c>
      <c r="M272" s="1">
        <f>economy!BI312</f>
        <v>7.2046509427907481E-8</v>
      </c>
      <c r="N272" s="1">
        <f>economy!BJ312</f>
        <v>3.8258516498623019E-6</v>
      </c>
      <c r="O272" s="1">
        <f>economy!BK312</f>
        <v>-5.8134447611258362E-6</v>
      </c>
      <c r="P272" s="1">
        <f>economy!BL312</f>
        <v>3.1218296711343997E-2</v>
      </c>
      <c r="Q272" s="1">
        <f>economy!BM312</f>
        <v>0.74446160381766402</v>
      </c>
      <c r="R272" s="1">
        <f>economy!BN312</f>
        <v>-0.38640484542579046</v>
      </c>
      <c r="S272" s="1">
        <f>economy!BO312</f>
        <v>2699571.2891972293</v>
      </c>
      <c r="T272" s="1">
        <f>economy!BP312</f>
        <v>129.17490629360094</v>
      </c>
      <c r="U272" s="1">
        <f>economy!BQ312</f>
        <v>0</v>
      </c>
      <c r="V272" s="2">
        <v>0.05</v>
      </c>
      <c r="W272" s="2">
        <v>0.05</v>
      </c>
      <c r="X272" s="2">
        <v>0.05</v>
      </c>
      <c r="Y272" s="2">
        <v>5.000000000000001E-2</v>
      </c>
      <c r="Z272" s="2">
        <v>2.8073949376820103E-4</v>
      </c>
      <c r="AA272" s="2">
        <v>3.1191137467113132E-3</v>
      </c>
      <c r="AB272" s="2">
        <v>5.8826431614167889E-2</v>
      </c>
      <c r="AC272" s="2">
        <v>150.11127368714213</v>
      </c>
      <c r="AD272" s="2">
        <v>706.18208051076635</v>
      </c>
      <c r="AE272" s="2">
        <v>-856.29335419790891</v>
      </c>
      <c r="AF272" s="2">
        <v>8.0582277754025924</v>
      </c>
      <c r="AG272" s="2">
        <v>2.7995134713458875E-6</v>
      </c>
      <c r="AH272" s="1">
        <v>3.0218250410620788E-5</v>
      </c>
      <c r="AI272" s="1">
        <v>2.4220941049604179E-4</v>
      </c>
      <c r="AJ272" s="1">
        <v>1.2130459215024745</v>
      </c>
      <c r="AK272" s="1">
        <v>5.8798808600354091</v>
      </c>
      <c r="AL272" s="12">
        <v>16.0940543534143</v>
      </c>
      <c r="AM272" s="2">
        <v>1435.1788676473238</v>
      </c>
      <c r="AN272" s="2">
        <v>129.17495849420223</v>
      </c>
      <c r="AO272" s="2">
        <v>6.8491556892784846</v>
      </c>
      <c r="AP272" s="2">
        <v>0.1</v>
      </c>
      <c r="AQ272" s="2">
        <v>0.1</v>
      </c>
      <c r="AR272" s="2">
        <v>0.1</v>
      </c>
      <c r="AS272" s="2">
        <v>0.1</v>
      </c>
      <c r="AT272" s="2">
        <v>5.6154562791732772E-4</v>
      </c>
      <c r="AU272" s="2">
        <v>6.2389591563813468E-3</v>
      </c>
      <c r="AV272" s="2">
        <v>0.11766693672022201</v>
      </c>
      <c r="AW272" s="2">
        <v>284.41792661456702</v>
      </c>
      <c r="AX272" s="2">
        <v>1337.8571020961574</v>
      </c>
      <c r="AY272" s="2">
        <v>-1622.2750287107212</v>
      </c>
      <c r="AZ272" s="2">
        <v>17.013836462322573</v>
      </c>
      <c r="BA272" s="2">
        <v>1.119937920912325E-5</v>
      </c>
      <c r="BB272" s="2">
        <v>1.2088672199212748E-4</v>
      </c>
      <c r="BC272" s="2">
        <v>9.6878793469236716E-4</v>
      </c>
      <c r="BD272" s="2">
        <v>4.8527035258278541</v>
      </c>
      <c r="BE272" s="2">
        <v>23.5193884888232</v>
      </c>
      <c r="BF272" s="2">
        <v>64.31462802863318</v>
      </c>
      <c r="BG272" s="2">
        <v>3029.8226210795819</v>
      </c>
      <c r="BH272" s="2">
        <v>272.70312300282404</v>
      </c>
      <c r="BI272" s="2">
        <v>14.459317915938069</v>
      </c>
      <c r="BJ272" s="2">
        <v>0.99</v>
      </c>
      <c r="BK272" s="2">
        <v>2.5000000000000001E-2</v>
      </c>
      <c r="BL272" s="2">
        <v>0</v>
      </c>
      <c r="BM272" s="2">
        <v>5882.1928059661377</v>
      </c>
      <c r="BN272" s="2">
        <v>1.9375239570154885E-7</v>
      </c>
      <c r="BO272" s="2">
        <v>2.0988412229850883E-4</v>
      </c>
      <c r="BP272" s="2">
        <v>4.0599058588611635E-3</v>
      </c>
      <c r="BQ272" s="2">
        <v>31.46311952480627</v>
      </c>
      <c r="BR272" s="2">
        <v>383.26335247362545</v>
      </c>
      <c r="BS272" s="2">
        <v>-414.72647199843169</v>
      </c>
      <c r="BT272" s="2">
        <v>0.5283317211634333</v>
      </c>
      <c r="BU272" s="2">
        <v>3.8362970594907576E-8</v>
      </c>
      <c r="BV272" s="2">
        <v>1.0450154770132428E-6</v>
      </c>
      <c r="BW272" s="2">
        <v>-1.6482835582815199E-6</v>
      </c>
      <c r="BX272" s="2">
        <v>1.6622965718347951E-2</v>
      </c>
      <c r="BY272" s="2">
        <v>0.20334737256165941</v>
      </c>
      <c r="BZ272" s="2">
        <v>-0.1095565753814849</v>
      </c>
      <c r="CA272" s="2">
        <v>2699571.2855983945</v>
      </c>
      <c r="CB272" s="2">
        <v>62.93135890622667</v>
      </c>
      <c r="CC272" s="2">
        <v>0</v>
      </c>
      <c r="CD272" s="2">
        <v>0.99</v>
      </c>
      <c r="CE272" s="2">
        <v>0.05</v>
      </c>
      <c r="CF272" s="2">
        <v>0</v>
      </c>
      <c r="CG272" s="2">
        <v>11724.797765226122</v>
      </c>
      <c r="CH272" s="2">
        <v>3.6387132877455106E-7</v>
      </c>
      <c r="CI272" s="2">
        <v>3.8406018953433379E-4</v>
      </c>
      <c r="CJ272" s="2">
        <v>7.6245949562770534E-3</v>
      </c>
      <c r="CK272" s="2">
        <v>31.463112601711249</v>
      </c>
      <c r="CL272" s="2">
        <v>747.40714429938475</v>
      </c>
      <c r="CM272" s="2">
        <v>-778.87025690109601</v>
      </c>
      <c r="CN272" s="2">
        <v>0.99221877982258899</v>
      </c>
      <c r="CO272" s="2">
        <v>7.2046509857126737E-8</v>
      </c>
      <c r="CP272" s="2">
        <v>3.8258516724248244E-6</v>
      </c>
      <c r="CQ272" s="2">
        <v>-5.8134448247285484E-6</v>
      </c>
      <c r="CR272" s="2">
        <v>3.1218296932184236E-2</v>
      </c>
      <c r="CS272" s="2">
        <v>0.74446160872372746</v>
      </c>
      <c r="CT272" s="2">
        <v>-0.38640484797125596</v>
      </c>
      <c r="CU272" s="2">
        <v>2699571.2889293856</v>
      </c>
      <c r="CV272" s="2">
        <v>129.17490628560549</v>
      </c>
      <c r="CW272" s="2">
        <v>0</v>
      </c>
    </row>
    <row r="273" spans="1:101" x14ac:dyDescent="0.3">
      <c r="A273" s="2">
        <f t="shared" si="4"/>
        <v>2267</v>
      </c>
      <c r="B273" s="17">
        <f>economy!AX313</f>
        <v>0.99</v>
      </c>
      <c r="C273" s="17">
        <f>economy!AY313</f>
        <v>0.05</v>
      </c>
      <c r="D273" s="17">
        <f>economy!AZ313</f>
        <v>0</v>
      </c>
      <c r="E273" s="17">
        <f>economy!BA313</f>
        <v>5866.8967183898121</v>
      </c>
      <c r="F273" s="17">
        <f>economy!BB313</f>
        <v>3.5437222438545773E-7</v>
      </c>
      <c r="G273" s="17">
        <f>economy!BC313</f>
        <v>3.7511972418492067E-4</v>
      </c>
      <c r="H273" s="17">
        <f>economy!BD313</f>
        <v>7.5363398468749404E-3</v>
      </c>
      <c r="I273" s="1">
        <f>economy!BE313</f>
        <v>31.061987717483412</v>
      </c>
      <c r="J273" s="1">
        <f>economy!BF313</f>
        <v>740.53751752633673</v>
      </c>
      <c r="K273" s="1">
        <f>economy!BG313</f>
        <v>-771.59950524381986</v>
      </c>
      <c r="L273" s="1">
        <f>economy!BH313</f>
        <v>0.98075458266057991</v>
      </c>
      <c r="M273" s="1">
        <f>economy!BI313</f>
        <v>7.0165687870353297E-8</v>
      </c>
      <c r="N273" s="1">
        <f>economy!BJ313</f>
        <v>3.7371257611019501E-6</v>
      </c>
      <c r="O273" s="1">
        <f>economy!BK313</f>
        <v>-5.6796418287595E-6</v>
      </c>
      <c r="P273" s="1">
        <f>economy!BL313</f>
        <v>3.0464192252824818E-2</v>
      </c>
      <c r="Q273" s="1">
        <f>economy!BM313</f>
        <v>0.7290305986837875</v>
      </c>
      <c r="R273" s="1">
        <f>economy!BN313</f>
        <v>-0.37837487537325626</v>
      </c>
      <c r="S273" s="1">
        <f>economy!BO313</f>
        <v>2739907.2783363955</v>
      </c>
      <c r="T273" s="1">
        <f>economy!BP313</f>
        <v>130.72554166427983</v>
      </c>
      <c r="U273" s="1">
        <f>economy!BQ313</f>
        <v>0</v>
      </c>
      <c r="V273" s="2">
        <v>0.05</v>
      </c>
      <c r="W273" s="2">
        <v>0.05</v>
      </c>
      <c r="X273" s="2">
        <v>0.05</v>
      </c>
      <c r="Y273" s="2">
        <v>0.05</v>
      </c>
      <c r="Z273" s="2">
        <v>2.761371827651578E-4</v>
      </c>
      <c r="AA273" s="2">
        <v>3.0768856905705037E-3</v>
      </c>
      <c r="AB273" s="2">
        <v>5.872536710307294E-2</v>
      </c>
      <c r="AC273" s="2">
        <v>148.21122276330493</v>
      </c>
      <c r="AD273" s="2">
        <v>700.19572609182364</v>
      </c>
      <c r="AE273" s="2">
        <v>-848.40694885512892</v>
      </c>
      <c r="AF273" s="2">
        <v>8.0445541860857794</v>
      </c>
      <c r="AG273" s="2">
        <v>2.7537466532810304E-6</v>
      </c>
      <c r="AH273" s="1">
        <v>2.9822134350421291E-5</v>
      </c>
      <c r="AI273" s="1">
        <v>2.4238679689166128E-4</v>
      </c>
      <c r="AJ273" s="1">
        <v>1.1956038612571378</v>
      </c>
      <c r="AK273" s="1">
        <v>5.8174408046662691</v>
      </c>
      <c r="AL273" s="12">
        <v>16.142682825358978</v>
      </c>
      <c r="AM273" s="2">
        <v>1456.6227745082977</v>
      </c>
      <c r="AN273" s="2">
        <v>130.72559391366588</v>
      </c>
      <c r="AO273" s="2">
        <v>6.8493008923777596</v>
      </c>
      <c r="AP273" s="2">
        <v>0.1</v>
      </c>
      <c r="AQ273" s="2">
        <v>0.1</v>
      </c>
      <c r="AR273" s="2">
        <v>0.1</v>
      </c>
      <c r="AS273" s="2">
        <v>0.1</v>
      </c>
      <c r="AT273" s="2">
        <v>5.5233945702829834E-4</v>
      </c>
      <c r="AU273" s="2">
        <v>6.1544881670908772E-3</v>
      </c>
      <c r="AV273" s="2">
        <v>0.11746468419265481</v>
      </c>
      <c r="AW273" s="2">
        <v>280.81793055214229</v>
      </c>
      <c r="AX273" s="2">
        <v>1326.518319880204</v>
      </c>
      <c r="AY273" s="2">
        <v>-1607.3362504323468</v>
      </c>
      <c r="AZ273" s="2">
        <v>16.98495247453253</v>
      </c>
      <c r="BA273" s="2">
        <v>1.1016281252986935E-5</v>
      </c>
      <c r="BB273" s="2">
        <v>1.1930199088193136E-4</v>
      </c>
      <c r="BC273" s="2">
        <v>9.6949848060508346E-4</v>
      </c>
      <c r="BD273" s="2">
        <v>4.7829247750474275</v>
      </c>
      <c r="BE273" s="2">
        <v>23.269649155917413</v>
      </c>
      <c r="BF273" s="2">
        <v>64.50897782894809</v>
      </c>
      <c r="BG273" s="2">
        <v>3075.0930896581476</v>
      </c>
      <c r="BH273" s="2">
        <v>275.97668584942681</v>
      </c>
      <c r="BI273" s="2">
        <v>14.45962468742977</v>
      </c>
      <c r="BJ273" s="2">
        <v>0.99</v>
      </c>
      <c r="BK273" s="2">
        <v>2.5000000000000001E-2</v>
      </c>
      <c r="BL273" s="2">
        <v>0</v>
      </c>
      <c r="BM273" s="2">
        <v>5886.5054221280052</v>
      </c>
      <c r="BN273" s="2">
        <v>1.8867338975301599E-7</v>
      </c>
      <c r="BO273" s="2">
        <v>2.049754866587347E-4</v>
      </c>
      <c r="BP273" s="2">
        <v>4.0124662686188322E-3</v>
      </c>
      <c r="BQ273" s="2">
        <v>31.061994409986028</v>
      </c>
      <c r="BR273" s="2">
        <v>379.74740201009558</v>
      </c>
      <c r="BS273" s="2">
        <v>-410.80939642008155</v>
      </c>
      <c r="BT273" s="2">
        <v>0.52216928600350032</v>
      </c>
      <c r="BU273" s="2">
        <v>3.7357327611332355E-8</v>
      </c>
      <c r="BV273" s="2">
        <v>1.020675938280575E-6</v>
      </c>
      <c r="BW273" s="2">
        <v>-1.6099885556803927E-6</v>
      </c>
      <c r="BX273" s="2">
        <v>1.6219620988468311E-2</v>
      </c>
      <c r="BY273" s="2">
        <v>0.19911205161058163</v>
      </c>
      <c r="BZ273" s="2">
        <v>-0.10725602460610141</v>
      </c>
      <c r="CA273" s="2">
        <v>2739907.2747894051</v>
      </c>
      <c r="CB273" s="2">
        <v>63.68679671350948</v>
      </c>
      <c r="CC273" s="2">
        <v>0</v>
      </c>
      <c r="CD273" s="2">
        <v>0.99</v>
      </c>
      <c r="CE273" s="2">
        <v>0.05</v>
      </c>
      <c r="CF273" s="2">
        <v>0</v>
      </c>
      <c r="CG273" s="2">
        <v>11733.793393248485</v>
      </c>
      <c r="CH273" s="2">
        <v>3.5437222632410545E-7</v>
      </c>
      <c r="CI273" s="2">
        <v>3.7511972622420483E-4</v>
      </c>
      <c r="CJ273" s="2">
        <v>7.5363398847328577E-3</v>
      </c>
      <c r="CK273" s="2">
        <v>31.061987752165116</v>
      </c>
      <c r="CL273" s="2">
        <v>740.53751800887312</v>
      </c>
      <c r="CM273" s="2">
        <v>-771.59950576103824</v>
      </c>
      <c r="CN273" s="2">
        <v>0.98075458793659898</v>
      </c>
      <c r="CO273" s="2">
        <v>7.0165688254205401E-8</v>
      </c>
      <c r="CP273" s="2">
        <v>3.7371257813417964E-6</v>
      </c>
      <c r="CQ273" s="2">
        <v>-5.6796418858215237E-6</v>
      </c>
      <c r="CR273" s="2">
        <v>3.0464192450722762E-2</v>
      </c>
      <c r="CS273" s="2">
        <v>0.72903060309571899</v>
      </c>
      <c r="CT273" s="2">
        <v>-0.37837487766237515</v>
      </c>
      <c r="CU273" s="2">
        <v>2739907.2780867824</v>
      </c>
      <c r="CV273" s="2">
        <v>130.72554165685398</v>
      </c>
      <c r="CW273" s="2">
        <v>0</v>
      </c>
    </row>
    <row r="274" spans="1:101" x14ac:dyDescent="0.3">
      <c r="A274" s="2">
        <f t="shared" si="4"/>
        <v>2268</v>
      </c>
      <c r="B274" s="17">
        <f>economy!AX314</f>
        <v>0.99</v>
      </c>
      <c r="C274" s="17">
        <f>economy!AY314</f>
        <v>0.05</v>
      </c>
      <c r="D274" s="17">
        <f>economy!AZ314</f>
        <v>0</v>
      </c>
      <c r="E274" s="17">
        <f>economy!BA314</f>
        <v>5871.3501327551721</v>
      </c>
      <c r="F274" s="17">
        <f>economy!BB314</f>
        <v>3.4511915804073903E-7</v>
      </c>
      <c r="G274" s="17">
        <f>economy!BC314</f>
        <v>3.6638530108738739E-4</v>
      </c>
      <c r="H274" s="17">
        <f>economy!BD314</f>
        <v>7.449064153822885E-3</v>
      </c>
      <c r="I274" s="1">
        <f>economy!BE314</f>
        <v>30.665358211538564</v>
      </c>
      <c r="J274" s="1">
        <f>economy!BF314</f>
        <v>733.70932852676742</v>
      </c>
      <c r="K274" s="1">
        <f>economy!BG314</f>
        <v>-764.37468673830585</v>
      </c>
      <c r="L274" s="1">
        <f>economy!BH314</f>
        <v>0.96941758276246925</v>
      </c>
      <c r="M274" s="1">
        <f>economy!BI314</f>
        <v>6.8333581381343005E-8</v>
      </c>
      <c r="N274" s="1">
        <f>economy!BJ314</f>
        <v>3.6504291919885848E-6</v>
      </c>
      <c r="O274" s="1">
        <f>economy!BK314</f>
        <v>-5.5488556767769063E-6</v>
      </c>
      <c r="P274" s="1">
        <f>economy!BL314</f>
        <v>2.9727542613563973E-2</v>
      </c>
      <c r="Q274" s="1">
        <f>economy!BM314</f>
        <v>0.71389595199441025</v>
      </c>
      <c r="R274" s="1">
        <f>economy!BN314</f>
        <v>-0.37049913057133405</v>
      </c>
      <c r="S274" s="1">
        <f>economy!BO314</f>
        <v>2780846.5122111691</v>
      </c>
      <c r="T274" s="1">
        <f>economy!BP314</f>
        <v>132.29482458566909</v>
      </c>
      <c r="U274" s="1">
        <f>economy!BQ314</f>
        <v>0</v>
      </c>
      <c r="V274" s="2">
        <v>0.05</v>
      </c>
      <c r="W274" s="2">
        <v>0.05</v>
      </c>
      <c r="X274" s="2">
        <v>0.05</v>
      </c>
      <c r="Y274" s="2">
        <v>0.05</v>
      </c>
      <c r="Z274" s="2">
        <v>2.7161445734952456E-4</v>
      </c>
      <c r="AA274" s="2">
        <v>3.0352754162971843E-3</v>
      </c>
      <c r="AB274" s="2">
        <v>5.8625367585377335E-2</v>
      </c>
      <c r="AC274" s="2">
        <v>146.33203439710292</v>
      </c>
      <c r="AD274" s="2">
        <v>694.2327896357267</v>
      </c>
      <c r="AE274" s="2">
        <v>-840.56482403282973</v>
      </c>
      <c r="AF274" s="2">
        <v>8.0310277500714058</v>
      </c>
      <c r="AG274" s="2">
        <v>2.7087671321511183E-6</v>
      </c>
      <c r="AH274" s="1">
        <v>2.9431464477694042E-5</v>
      </c>
      <c r="AI274" s="1">
        <v>2.4256030340171224E-4</v>
      </c>
      <c r="AJ274" s="1">
        <v>1.1784060675122716</v>
      </c>
      <c r="AK274" s="1">
        <v>5.7555686911718151</v>
      </c>
      <c r="AL274" s="12">
        <v>16.190821268092947</v>
      </c>
      <c r="AM274" s="2">
        <v>1478.3873856421335</v>
      </c>
      <c r="AN274" s="2">
        <v>132.29487688251825</v>
      </c>
      <c r="AO274" s="2">
        <v>6.8494476715865842</v>
      </c>
      <c r="AP274" s="2">
        <v>0.1</v>
      </c>
      <c r="AQ274" s="2">
        <v>0.1</v>
      </c>
      <c r="AR274" s="2">
        <v>0.1</v>
      </c>
      <c r="AS274" s="2">
        <v>0.1</v>
      </c>
      <c r="AT274" s="2">
        <v>5.4329248928775345E-4</v>
      </c>
      <c r="AU274" s="2">
        <v>6.0712529985512183E-3</v>
      </c>
      <c r="AV274" s="2">
        <v>0.11726456188538485</v>
      </c>
      <c r="AW274" s="2">
        <v>277.25746063865245</v>
      </c>
      <c r="AX274" s="2">
        <v>1315.2238304617681</v>
      </c>
      <c r="AY274" s="2">
        <v>-1592.4812911004203</v>
      </c>
      <c r="AZ274" s="2">
        <v>16.956379170697936</v>
      </c>
      <c r="BA274" s="2">
        <v>1.083633311286342E-5</v>
      </c>
      <c r="BB274" s="2">
        <v>1.1773904867378267E-4</v>
      </c>
      <c r="BC274" s="2">
        <v>9.7019349029057187E-4</v>
      </c>
      <c r="BD274" s="2">
        <v>4.7141232503328432</v>
      </c>
      <c r="BE274" s="2">
        <v>23.022180551599398</v>
      </c>
      <c r="BF274" s="2">
        <v>64.701369271128513</v>
      </c>
      <c r="BG274" s="2">
        <v>3121.0406006030821</v>
      </c>
      <c r="BH274" s="2">
        <v>279.28961574726395</v>
      </c>
      <c r="BI274" s="2">
        <v>14.459934781721365</v>
      </c>
      <c r="BJ274" s="2">
        <v>0.99</v>
      </c>
      <c r="BK274" s="2">
        <v>2.5000000000000001E-2</v>
      </c>
      <c r="BL274" s="2">
        <v>0</v>
      </c>
      <c r="BM274" s="2">
        <v>5890.7748779352587</v>
      </c>
      <c r="BN274" s="2">
        <v>1.8372655198805213E-7</v>
      </c>
      <c r="BO274" s="2">
        <v>2.0018058120510853E-4</v>
      </c>
      <c r="BP274" s="2">
        <v>3.9655599041973815E-3</v>
      </c>
      <c r="BQ274" s="2">
        <v>30.665364645500503</v>
      </c>
      <c r="BR274" s="2">
        <v>376.25241087878175</v>
      </c>
      <c r="BS274" s="2">
        <v>-406.91777552428243</v>
      </c>
      <c r="BT274" s="2">
        <v>0.5160761016708677</v>
      </c>
      <c r="BU274" s="2">
        <v>3.6377853918089733E-8</v>
      </c>
      <c r="BV274" s="2">
        <v>9.9689567951638118E-7</v>
      </c>
      <c r="BW274" s="2">
        <v>-1.5725665353777947E-6</v>
      </c>
      <c r="BX274" s="2">
        <v>1.5825663311047782E-2</v>
      </c>
      <c r="BY274" s="2">
        <v>0.19495855331465484</v>
      </c>
      <c r="BZ274" s="2">
        <v>-0.10500026964657647</v>
      </c>
      <c r="CA274" s="2">
        <v>2780846.5087146698</v>
      </c>
      <c r="CB274" s="2">
        <v>64.451319224376604</v>
      </c>
      <c r="CC274" s="2">
        <v>0</v>
      </c>
      <c r="CD274" s="2">
        <v>0.99</v>
      </c>
      <c r="CE274" s="2">
        <v>0.05</v>
      </c>
      <c r="CF274" s="2">
        <v>0</v>
      </c>
      <c r="CG274" s="2">
        <v>11742.70022543999</v>
      </c>
      <c r="CH274" s="2">
        <v>3.4511915977449652E-7</v>
      </c>
      <c r="CI274" s="2">
        <v>3.6638530291643049E-4</v>
      </c>
      <c r="CJ274" s="2">
        <v>7.4490641881857283E-3</v>
      </c>
      <c r="CK274" s="2">
        <v>30.665358242983729</v>
      </c>
      <c r="CL274" s="2">
        <v>733.7093289662896</v>
      </c>
      <c r="CM274" s="2">
        <v>-764.37468720927336</v>
      </c>
      <c r="CN274" s="2">
        <v>0.96941758755138829</v>
      </c>
      <c r="CO274" s="2">
        <v>6.8333581724626863E-8</v>
      </c>
      <c r="CP274" s="2">
        <v>3.6504292101449889E-6</v>
      </c>
      <c r="CQ274" s="2">
        <v>-5.5488557279711135E-6</v>
      </c>
      <c r="CR274" s="2">
        <v>2.9727542790901448E-2</v>
      </c>
      <c r="CS274" s="2">
        <v>0.7138959559619088</v>
      </c>
      <c r="CT274" s="2">
        <v>-0.3704991326298806</v>
      </c>
      <c r="CU274" s="2">
        <v>2780846.5119785443</v>
      </c>
      <c r="CV274" s="2">
        <v>132.29482457877202</v>
      </c>
      <c r="CW274" s="2">
        <v>0</v>
      </c>
    </row>
    <row r="275" spans="1:101" x14ac:dyDescent="0.3">
      <c r="A275" s="2">
        <f t="shared" si="4"/>
        <v>2269</v>
      </c>
      <c r="B275" s="17">
        <f>economy!AX315</f>
        <v>0.99</v>
      </c>
      <c r="C275" s="17">
        <f>economy!AY315</f>
        <v>0.05</v>
      </c>
      <c r="D275" s="17">
        <f>economy!AZ315</f>
        <v>0</v>
      </c>
      <c r="E275" s="17">
        <f>economy!BA315</f>
        <v>5875.7596872988152</v>
      </c>
      <c r="F275" s="17">
        <f>economy!BB315</f>
        <v>3.3610584242677603E-7</v>
      </c>
      <c r="G275" s="17">
        <f>economy!BC315</f>
        <v>3.5785225738896781E-4</v>
      </c>
      <c r="H275" s="17">
        <f>economy!BD315</f>
        <v>7.362758272027905E-3</v>
      </c>
      <c r="I275" s="1">
        <f>economy!BE315</f>
        <v>30.273188634969554</v>
      </c>
      <c r="J275" s="1">
        <f>economy!BF315</f>
        <v>726.92285062582005</v>
      </c>
      <c r="K275" s="1">
        <f>economy!BG315</f>
        <v>-757.19603926078958</v>
      </c>
      <c r="L275" s="1">
        <f>economy!BH315</f>
        <v>0.95820652789122962</v>
      </c>
      <c r="M275" s="1">
        <f>economy!BI315</f>
        <v>6.6548945503787941E-8</v>
      </c>
      <c r="N275" s="1">
        <f>economy!BJ315</f>
        <v>3.5657167500778402E-6</v>
      </c>
      <c r="O275" s="1">
        <f>economy!BK315</f>
        <v>-5.4210209372315359E-6</v>
      </c>
      <c r="P275" s="1">
        <f>economy!BL315</f>
        <v>2.9007971894226822E-2</v>
      </c>
      <c r="Q275" s="1">
        <f>economy!BM315</f>
        <v>0.6990527809966397</v>
      </c>
      <c r="R275" s="1">
        <f>economy!BN315</f>
        <v>-0.36277509385653622</v>
      </c>
      <c r="S275" s="1">
        <f>economy!BO315</f>
        <v>2822398.0153483478</v>
      </c>
      <c r="T275" s="1">
        <f>economy!BP315</f>
        <v>133.88297937292407</v>
      </c>
      <c r="U275" s="1">
        <f>economy!BQ315</f>
        <v>0</v>
      </c>
      <c r="V275" s="2">
        <v>0.05</v>
      </c>
      <c r="W275" s="2">
        <v>0.05</v>
      </c>
      <c r="X275" s="2">
        <v>0.05</v>
      </c>
      <c r="Y275" s="2">
        <v>4.9999999999999996E-2</v>
      </c>
      <c r="Z275" s="2">
        <v>2.6716986054644106E-4</v>
      </c>
      <c r="AA275" s="2">
        <v>2.99427312754522E-3</v>
      </c>
      <c r="AB275" s="2">
        <v>5.8526424541970233E-2</v>
      </c>
      <c r="AC275" s="2">
        <v>144.47355877872315</v>
      </c>
      <c r="AD275" s="2">
        <v>688.29388189868109</v>
      </c>
      <c r="AE275" s="2">
        <v>-832.76744067740321</v>
      </c>
      <c r="AF275" s="2">
        <v>8.0176472820270348</v>
      </c>
      <c r="AG275" s="2">
        <v>2.6645606320259702E-6</v>
      </c>
      <c r="AH275" s="1">
        <v>2.9046164119218252E-5</v>
      </c>
      <c r="AI275" s="1">
        <v>2.427300084530088E-4</v>
      </c>
      <c r="AJ275" s="1">
        <v>1.161449391189437</v>
      </c>
      <c r="AK275" s="1">
        <v>5.694262207816112</v>
      </c>
      <c r="AL275" s="12">
        <v>16.238473935790715</v>
      </c>
      <c r="AM275" s="2">
        <v>1500.477498777105</v>
      </c>
      <c r="AN275" s="2">
        <v>133.88303171594944</v>
      </c>
      <c r="AO275" s="2">
        <v>6.8495960113516361</v>
      </c>
      <c r="AP275" s="2">
        <v>0.1</v>
      </c>
      <c r="AQ275" s="2">
        <v>0.1</v>
      </c>
      <c r="AR275" s="2">
        <v>0.1</v>
      </c>
      <c r="AS275" s="2">
        <v>0.1</v>
      </c>
      <c r="AT275" s="2">
        <v>5.3440181027056613E-4</v>
      </c>
      <c r="AU275" s="2">
        <v>5.9892340556083525E-3</v>
      </c>
      <c r="AV275" s="2">
        <v>0.11706655279029891</v>
      </c>
      <c r="AW275" s="2">
        <v>273.73623310618422</v>
      </c>
      <c r="AX275" s="2">
        <v>1303.97479244388</v>
      </c>
      <c r="AY275" s="2">
        <v>-1577.7110255500629</v>
      </c>
      <c r="AZ275" s="2">
        <v>16.928114052915902</v>
      </c>
      <c r="BA275" s="2">
        <v>1.0659477675929277E-5</v>
      </c>
      <c r="BB275" s="2">
        <v>1.161975886548812E-4</v>
      </c>
      <c r="BC275" s="2">
        <v>9.7087327758559419E-4</v>
      </c>
      <c r="BD275" s="2">
        <v>4.6462863552854596</v>
      </c>
      <c r="BE275" s="2">
        <v>22.776973468519508</v>
      </c>
      <c r="BF275" s="2">
        <v>64.891819346973975</v>
      </c>
      <c r="BG275" s="2">
        <v>3167.6752824518412</v>
      </c>
      <c r="BH275" s="2">
        <v>282.6423862507815</v>
      </c>
      <c r="BI275" s="2">
        <v>14.460248166048935</v>
      </c>
      <c r="BJ275" s="2">
        <v>0.99</v>
      </c>
      <c r="BK275" s="2">
        <v>2.5000000000000001E-2</v>
      </c>
      <c r="BL275" s="2">
        <v>0</v>
      </c>
      <c r="BM275" s="2">
        <v>5895.0017139297534</v>
      </c>
      <c r="BN275" s="2">
        <v>1.7890848806854731E-7</v>
      </c>
      <c r="BO275" s="2">
        <v>1.9549681734936598E-4</v>
      </c>
      <c r="BP275" s="2">
        <v>3.9191814525152188E-3</v>
      </c>
      <c r="BQ275" s="2">
        <v>30.273194820298947</v>
      </c>
      <c r="BR275" s="2">
        <v>372.77852928690527</v>
      </c>
      <c r="BS275" s="2">
        <v>-403.05172410720428</v>
      </c>
      <c r="BT275" s="2">
        <v>0.51005147579483945</v>
      </c>
      <c r="BU275" s="2">
        <v>3.5423877436747662E-8</v>
      </c>
      <c r="BV275" s="2">
        <v>9.736621861874568E-7</v>
      </c>
      <c r="BW275" s="2">
        <v>-1.5359983257739301E-6</v>
      </c>
      <c r="BX275" s="2">
        <v>1.5440889090323406E-2</v>
      </c>
      <c r="BY275" s="2">
        <v>0.19088551887234625</v>
      </c>
      <c r="BZ275" s="2">
        <v>-0.102788563351267</v>
      </c>
      <c r="CA275" s="2">
        <v>2822398.0119010522</v>
      </c>
      <c r="CB275" s="2">
        <v>65.225035720574311</v>
      </c>
      <c r="CC275" s="2">
        <v>0</v>
      </c>
      <c r="CD275" s="2">
        <v>0.99</v>
      </c>
      <c r="CE275" s="2">
        <v>0.05</v>
      </c>
      <c r="CF275" s="2">
        <v>0</v>
      </c>
      <c r="CG275" s="2">
        <v>11751.519337713165</v>
      </c>
      <c r="CH275" s="2">
        <v>3.361058439773141E-7</v>
      </c>
      <c r="CI275" s="2">
        <v>3.5785225902946208E-4</v>
      </c>
      <c r="CJ275" s="2">
        <v>7.362758303218659E-3</v>
      </c>
      <c r="CK275" s="2">
        <v>30.273188663480145</v>
      </c>
      <c r="CL275" s="2">
        <v>726.92285102614505</v>
      </c>
      <c r="CM275" s="2">
        <v>-757.1960396896252</v>
      </c>
      <c r="CN275" s="2">
        <v>0.95820653223806596</v>
      </c>
      <c r="CO275" s="2">
        <v>6.6548945810794371E-8</v>
      </c>
      <c r="CP275" s="2">
        <v>3.5657167663653724E-6</v>
      </c>
      <c r="CQ275" s="2">
        <v>-5.4210209831615324E-6</v>
      </c>
      <c r="CR275" s="2">
        <v>2.9007972053138504E-2</v>
      </c>
      <c r="CS275" s="2">
        <v>0.69905278456441211</v>
      </c>
      <c r="CT275" s="2">
        <v>-0.36277509570769645</v>
      </c>
      <c r="CU275" s="2">
        <v>2822398.0151315485</v>
      </c>
      <c r="CV275" s="2">
        <v>133.88297936651793</v>
      </c>
      <c r="CW275" s="2">
        <v>0</v>
      </c>
    </row>
    <row r="276" spans="1:101" x14ac:dyDescent="0.3">
      <c r="A276" s="2">
        <f t="shared" si="4"/>
        <v>2270</v>
      </c>
      <c r="B276" s="17">
        <f>economy!AX316</f>
        <v>0.99</v>
      </c>
      <c r="C276" s="17">
        <f>economy!AY316</f>
        <v>0.05</v>
      </c>
      <c r="D276" s="17">
        <f>economy!AZ316</f>
        <v>0</v>
      </c>
      <c r="E276" s="17">
        <f>economy!BA316</f>
        <v>5880.1259117776563</v>
      </c>
      <c r="F276" s="17">
        <f>economy!BB316</f>
        <v>3.2732614898097385E-7</v>
      </c>
      <c r="G276" s="17">
        <f>economy!BC316</f>
        <v>3.4951603418081266E-4</v>
      </c>
      <c r="H276" s="17">
        <f>economy!BD316</f>
        <v>7.2774126890734377E-3</v>
      </c>
      <c r="I276" s="1">
        <f>economy!BE316</f>
        <v>29.885443467805416</v>
      </c>
      <c r="J276" s="1">
        <f>economy!BF316</f>
        <v>720.17834103989287</v>
      </c>
      <c r="K276" s="1">
        <f>economy!BG316</f>
        <v>-750.06378450769841</v>
      </c>
      <c r="L276" s="1">
        <f>economy!BH316</f>
        <v>0.94712017844513996</v>
      </c>
      <c r="M276" s="1">
        <f>economy!BI316</f>
        <v>6.4810566783992041E-8</v>
      </c>
      <c r="N276" s="1">
        <f>economy!BJ316</f>
        <v>3.4829441959931788E-6</v>
      </c>
      <c r="O276" s="1">
        <f>economy!BK316</f>
        <v>-5.2960735447087088E-6</v>
      </c>
      <c r="P276" s="1">
        <f>economy!BL316</f>
        <v>2.8305111229435253E-2</v>
      </c>
      <c r="Q276" s="1">
        <f>economy!BM316</f>
        <v>0.68449625427484884</v>
      </c>
      <c r="R276" s="1">
        <f>economy!BN316</f>
        <v>-0.35520027271408416</v>
      </c>
      <c r="S276" s="1">
        <f>economy!BO316</f>
        <v>2864570.9472944993</v>
      </c>
      <c r="T276" s="1">
        <f>economy!BP316</f>
        <v>135.49023303966266</v>
      </c>
      <c r="U276" s="1">
        <f>economy!BQ316</f>
        <v>0</v>
      </c>
      <c r="V276" s="2">
        <v>0.05</v>
      </c>
      <c r="W276" s="2">
        <v>0.05</v>
      </c>
      <c r="X276" s="2">
        <v>0.05</v>
      </c>
      <c r="Y276" s="2">
        <v>0.05</v>
      </c>
      <c r="Z276" s="2">
        <v>2.6280196315789752E-4</v>
      </c>
      <c r="AA276" s="2">
        <v>2.9538691904698743E-3</v>
      </c>
      <c r="AB276" s="2">
        <v>5.8428529436429018E-2</v>
      </c>
      <c r="AC276" s="2">
        <v>142.63564501460812</v>
      </c>
      <c r="AD276" s="2">
        <v>682.37959178069843</v>
      </c>
      <c r="AE276" s="2">
        <v>-825.01523679530681</v>
      </c>
      <c r="AF276" s="2">
        <v>8.0044115946518275</v>
      </c>
      <c r="AG276" s="2">
        <v>2.6211131443950104E-6</v>
      </c>
      <c r="AH276" s="1">
        <v>2.8666157585258027E-5</v>
      </c>
      <c r="AI276" s="1">
        <v>2.4289598915392505E-4</v>
      </c>
      <c r="AJ276" s="1">
        <v>1.144730712450807</v>
      </c>
      <c r="AK276" s="1">
        <v>5.6335189507115189</v>
      </c>
      <c r="AL276" s="12">
        <v>16.285645082343752</v>
      </c>
      <c r="AM276" s="2">
        <v>1522.8979834223294</v>
      </c>
      <c r="AN276" s="2">
        <v>135.49028542761167</v>
      </c>
      <c r="AO276" s="2">
        <v>6.8497458962754916</v>
      </c>
      <c r="AP276" s="2">
        <v>0.1</v>
      </c>
      <c r="AQ276" s="2">
        <v>0.1</v>
      </c>
      <c r="AR276" s="2">
        <v>0.1</v>
      </c>
      <c r="AS276" s="2">
        <v>0.1</v>
      </c>
      <c r="AT276" s="2">
        <v>5.256645611031531E-4</v>
      </c>
      <c r="AU276" s="2">
        <v>5.9084120680368765E-3</v>
      </c>
      <c r="AV276" s="2">
        <v>0.11687063986351443</v>
      </c>
      <c r="AW276" s="2">
        <v>270.25396213120126</v>
      </c>
      <c r="AX276" s="2">
        <v>1292.7723230041709</v>
      </c>
      <c r="AY276" s="2">
        <v>-1563.0262851353739</v>
      </c>
      <c r="AZ276" s="2">
        <v>16.900154618961306</v>
      </c>
      <c r="BA276" s="2">
        <v>1.0485658898983088E-5</v>
      </c>
      <c r="BB276" s="2">
        <v>1.1467730804416517E-4</v>
      </c>
      <c r="BC276" s="2">
        <v>9.7153815105956002E-4</v>
      </c>
      <c r="BD276" s="2">
        <v>4.5794016103342532</v>
      </c>
      <c r="BE276" s="2">
        <v>22.534018329466932</v>
      </c>
      <c r="BF276" s="2">
        <v>65.080345047649374</v>
      </c>
      <c r="BG276" s="2">
        <v>3215.007415279214</v>
      </c>
      <c r="BH276" s="2">
        <v>286.03547661117233</v>
      </c>
      <c r="BI276" s="2">
        <v>14.460564807977345</v>
      </c>
      <c r="BJ276" s="2">
        <v>0.99</v>
      </c>
      <c r="BK276" s="2">
        <v>2.5000000000000001E-2</v>
      </c>
      <c r="BL276" s="2">
        <v>0</v>
      </c>
      <c r="BM276" s="2">
        <v>5899.1864621618952</v>
      </c>
      <c r="BN276" s="2">
        <v>1.7421588873936785E-7</v>
      </c>
      <c r="BO276" s="2">
        <v>1.9092166339144734E-4</v>
      </c>
      <c r="BP276" s="2">
        <v>3.8733256307832763E-3</v>
      </c>
      <c r="BQ276" s="2">
        <v>29.885449414031061</v>
      </c>
      <c r="BR276" s="2">
        <v>369.32589861245378</v>
      </c>
      <c r="BS276" s="2">
        <v>-399.21134802648481</v>
      </c>
      <c r="BT276" s="2">
        <v>0.50409472004815259</v>
      </c>
      <c r="BU276" s="2">
        <v>3.4494742935277246E-8</v>
      </c>
      <c r="BV276" s="2">
        <v>9.5096320880202112E-7</v>
      </c>
      <c r="BW276" s="2">
        <v>-1.5002651442082666E-6</v>
      </c>
      <c r="BX276" s="2">
        <v>1.506509858142455E-2</v>
      </c>
      <c r="BY276" s="2">
        <v>0.18689160399113733</v>
      </c>
      <c r="BZ276" s="2">
        <v>-0.10062016636172824</v>
      </c>
      <c r="CA276" s="2">
        <v>2864570.9438951937</v>
      </c>
      <c r="CB276" s="2">
        <v>66.008056798484603</v>
      </c>
      <c r="CC276" s="2">
        <v>0</v>
      </c>
      <c r="CD276" s="2">
        <v>0.99</v>
      </c>
      <c r="CE276" s="2">
        <v>0.05</v>
      </c>
      <c r="CF276" s="2">
        <v>0</v>
      </c>
      <c r="CG276" s="2">
        <v>11760.251789603652</v>
      </c>
      <c r="CH276" s="2">
        <v>3.2732615036766949E-7</v>
      </c>
      <c r="CI276" s="2">
        <v>3.4951603565221021E-4</v>
      </c>
      <c r="CJ276" s="2">
        <v>7.2774127173852099E-3</v>
      </c>
      <c r="CK276" s="2">
        <v>29.885443493655224</v>
      </c>
      <c r="CL276" s="2">
        <v>720.17834140450066</v>
      </c>
      <c r="CM276" s="2">
        <v>-750.06378489815586</v>
      </c>
      <c r="CN276" s="2">
        <v>0.94712018239074691</v>
      </c>
      <c r="CO276" s="2">
        <v>6.4810567058557692E-8</v>
      </c>
      <c r="CP276" s="2">
        <v>3.4829442106042994E-6</v>
      </c>
      <c r="CQ276" s="2">
        <v>-5.2960735859159969E-6</v>
      </c>
      <c r="CR276" s="2">
        <v>2.8305111371834387E-2</v>
      </c>
      <c r="CS276" s="2">
        <v>0.68449625748311216</v>
      </c>
      <c r="CT276" s="2">
        <v>-0.3552002743787176</v>
      </c>
      <c r="CU276" s="2">
        <v>2864570.947092446</v>
      </c>
      <c r="CV276" s="2">
        <v>135.49023303371254</v>
      </c>
      <c r="CW276" s="2">
        <v>0</v>
      </c>
    </row>
    <row r="277" spans="1:101" x14ac:dyDescent="0.3">
      <c r="A277" s="2">
        <f t="shared" si="4"/>
        <v>2271</v>
      </c>
      <c r="B277" s="17">
        <f>economy!AX317</f>
        <v>0.99</v>
      </c>
      <c r="C277" s="17">
        <f>economy!AY317</f>
        <v>0.05</v>
      </c>
      <c r="D277" s="17">
        <f>economy!AZ317</f>
        <v>0</v>
      </c>
      <c r="E277" s="17">
        <f>economy!BA317</f>
        <v>5884.4493278764367</v>
      </c>
      <c r="F277" s="17">
        <f>economy!BB317</f>
        <v>3.1877410200598915E-7</v>
      </c>
      <c r="G277" s="17">
        <f>economy!BC317</f>
        <v>3.4137217216939918E-4</v>
      </c>
      <c r="H277" s="17">
        <f>economy!BD317</f>
        <v>7.1930179447960681E-3</v>
      </c>
      <c r="I277" s="1">
        <f>economy!BE317</f>
        <v>29.502087093942784</v>
      </c>
      <c r="J277" s="1">
        <f>economy!BF317</f>
        <v>713.47604073486502</v>
      </c>
      <c r="K277" s="1">
        <f>economy!BG317</f>
        <v>-742.97812782880771</v>
      </c>
      <c r="L277" s="1">
        <f>economy!BH317</f>
        <v>0.93615730180596879</v>
      </c>
      <c r="M277" s="1">
        <f>economy!BI317</f>
        <v>6.3117262035493042E-8</v>
      </c>
      <c r="N277" s="1">
        <f>economy!BJ317</f>
        <v>3.4020682257008277E-6</v>
      </c>
      <c r="O277" s="1">
        <f>economy!BK317</f>
        <v>-5.1739507154158237E-6</v>
      </c>
      <c r="P277" s="1">
        <f>economy!BL317</f>
        <v>2.7618598698023009E-2</v>
      </c>
      <c r="Q277" s="1">
        <f>economy!BM317</f>
        <v>0.67022159238441592</v>
      </c>
      <c r="R277" s="1">
        <f>economy!BN317</f>
        <v>-0.34777219972453333</v>
      </c>
      <c r="S277" s="1">
        <f>economy!BO317</f>
        <v>2907374.6046361588</v>
      </c>
      <c r="T277" s="1">
        <f>economy!BP317</f>
        <v>137.11681533042758</v>
      </c>
      <c r="U277" s="1">
        <f>economy!BQ317</f>
        <v>0</v>
      </c>
      <c r="V277" s="2">
        <v>0.05</v>
      </c>
      <c r="W277" s="2">
        <v>0.05</v>
      </c>
      <c r="X277" s="2">
        <v>0.05</v>
      </c>
      <c r="Y277" s="2">
        <v>0.05</v>
      </c>
      <c r="Z277" s="2">
        <v>2.5850936323866384E-4</v>
      </c>
      <c r="AA277" s="2">
        <v>2.9140541311847195E-3</v>
      </c>
      <c r="AB277" s="2">
        <v>5.8331673718501766E-2</v>
      </c>
      <c r="AC277" s="2">
        <v>140.81814120559071</v>
      </c>
      <c r="AD277" s="2">
        <v>676.49048675343306</v>
      </c>
      <c r="AE277" s="2">
        <v>-817.30862795902351</v>
      </c>
      <c r="AF277" s="2">
        <v>7.9913194991439829</v>
      </c>
      <c r="AG277" s="2">
        <v>2.5784109232984322E-6</v>
      </c>
      <c r="AH277" s="1">
        <v>2.8291370163899726E-5</v>
      </c>
      <c r="AI277" s="1">
        <v>2.4305832130484275E-4</v>
      </c>
      <c r="AJ277" s="1">
        <v>1.1282469409197309</v>
      </c>
      <c r="AK277" s="1">
        <v>5.5733364281339952</v>
      </c>
      <c r="AL277" s="12">
        <v>16.332338959552519</v>
      </c>
      <c r="AM277" s="2">
        <v>1545.6537819417686</v>
      </c>
      <c r="AN277" s="2">
        <v>137.11686776208037</v>
      </c>
      <c r="AO277" s="2">
        <v>6.8498973111149377</v>
      </c>
      <c r="AP277" s="2">
        <v>0.1</v>
      </c>
      <c r="AQ277" s="2">
        <v>0.1</v>
      </c>
      <c r="AR277" s="2">
        <v>0.1</v>
      </c>
      <c r="AS277" s="2">
        <v>0.1</v>
      </c>
      <c r="AT277" s="2">
        <v>5.1707793741594674E-4</v>
      </c>
      <c r="AU277" s="2">
        <v>5.8287680854600685E-3</v>
      </c>
      <c r="AV277" s="2">
        <v>0.11667680603237222</v>
      </c>
      <c r="AW277" s="2">
        <v>266.81035998264264</v>
      </c>
      <c r="AX277" s="2">
        <v>1281.617498705084</v>
      </c>
      <c r="AY277" s="2">
        <v>-1548.4278586877267</v>
      </c>
      <c r="AZ277" s="2">
        <v>16.872498363277639</v>
      </c>
      <c r="BA277" s="2">
        <v>1.0314821788982704E-5</v>
      </c>
      <c r="BB277" s="2">
        <v>1.1317790796979362E-4</v>
      </c>
      <c r="BC277" s="2">
        <v>9.7218841405586351E-4</v>
      </c>
      <c r="BD277" s="2">
        <v>4.5134566536256449</v>
      </c>
      <c r="BE277" s="2">
        <v>22.293305204661593</v>
      </c>
      <c r="BF277" s="2">
        <v>65.266963356443341</v>
      </c>
      <c r="BG277" s="2">
        <v>3263.0474329646563</v>
      </c>
      <c r="BH277" s="2">
        <v>289.46937184490645</v>
      </c>
      <c r="BI277" s="2">
        <v>14.460884675396693</v>
      </c>
      <c r="BJ277" s="2">
        <v>0.99</v>
      </c>
      <c r="BK277" s="2">
        <v>2.5000000000000001E-2</v>
      </c>
      <c r="BL277" s="2">
        <v>0</v>
      </c>
      <c r="BM277" s="2">
        <v>5903.3296463127235</v>
      </c>
      <c r="BN277" s="2">
        <v>1.69645527793419E-7</v>
      </c>
      <c r="BO277" s="2">
        <v>1.8645264335894434E-4</v>
      </c>
      <c r="BP277" s="2">
        <v>3.8279871871715475E-3</v>
      </c>
      <c r="BQ277" s="2">
        <v>29.502092810229076</v>
      </c>
      <c r="BR277" s="2">
        <v>365.89465161123462</v>
      </c>
      <c r="BS277" s="2">
        <v>-395.39674442146378</v>
      </c>
      <c r="BT277" s="2">
        <v>0.49820515023025291</v>
      </c>
      <c r="BU277" s="2">
        <v>3.3589811625136448E-8</v>
      </c>
      <c r="BV277" s="2">
        <v>9.2878675797316794E-7</v>
      </c>
      <c r="BW277" s="2">
        <v>-1.4653485905149533E-6</v>
      </c>
      <c r="BX277" s="2">
        <v>1.4698095839953525E-2</v>
      </c>
      <c r="BY277" s="2">
        <v>0.1829754790599234</v>
      </c>
      <c r="BZ277" s="2">
        <v>-9.8494347227524121E-2</v>
      </c>
      <c r="CA277" s="2">
        <v>2907374.601283676</v>
      </c>
      <c r="CB277" s="2">
        <v>66.800494384939697</v>
      </c>
      <c r="CC277" s="2">
        <v>0</v>
      </c>
      <c r="CD277" s="2">
        <v>0.99</v>
      </c>
      <c r="CE277" s="2">
        <v>0.05</v>
      </c>
      <c r="CF277" s="2">
        <v>0</v>
      </c>
      <c r="CG277" s="2">
        <v>11768.898624501024</v>
      </c>
      <c r="CH277" s="2">
        <v>3.1877410324616884E-7</v>
      </c>
      <c r="CI277" s="2">
        <v>3.4137217348914514E-4</v>
      </c>
      <c r="CJ277" s="2">
        <v>7.1930179704948671E-3</v>
      </c>
      <c r="CK277" s="2">
        <v>29.502087117380075</v>
      </c>
      <c r="CL277" s="2">
        <v>713.47604106692961</v>
      </c>
      <c r="CM277" s="2">
        <v>-742.97812818430975</v>
      </c>
      <c r="CN277" s="2">
        <v>0.9361573053874207</v>
      </c>
      <c r="CO277" s="2">
        <v>6.3117262281048542E-8</v>
      </c>
      <c r="CP277" s="2">
        <v>3.4020682388081814E-6</v>
      </c>
      <c r="CQ277" s="2">
        <v>-5.1739507523862098E-6</v>
      </c>
      <c r="CR277" s="2">
        <v>2.7618598825624341E-2</v>
      </c>
      <c r="CS277" s="2">
        <v>0.67022159526934877</v>
      </c>
      <c r="CT277" s="2">
        <v>-0.34777220122140651</v>
      </c>
      <c r="CU277" s="2">
        <v>2907374.6044478444</v>
      </c>
      <c r="CV277" s="2">
        <v>137.11681532490061</v>
      </c>
      <c r="CW277" s="2">
        <v>0</v>
      </c>
    </row>
    <row r="278" spans="1:101" x14ac:dyDescent="0.3">
      <c r="A278" s="2">
        <f t="shared" si="4"/>
        <v>2272</v>
      </c>
      <c r="B278" s="17">
        <f>economy!AX318</f>
        <v>0.99</v>
      </c>
      <c r="C278" s="17">
        <f>economy!AY318</f>
        <v>0.05</v>
      </c>
      <c r="D278" s="17">
        <f>economy!AZ318</f>
        <v>0</v>
      </c>
      <c r="E278" s="17">
        <f>economy!BA318</f>
        <v>5888.7304493224337</v>
      </c>
      <c r="F278" s="17">
        <f>economy!BB318</f>
        <v>3.1044387503145615E-7</v>
      </c>
      <c r="G278" s="17">
        <f>economy!BC318</f>
        <v>3.3341630965591517E-4</v>
      </c>
      <c r="H278" s="17">
        <f>economy!BD318</f>
        <v>7.1095646325002601E-3</v>
      </c>
      <c r="I278" s="1">
        <f>economy!BE318</f>
        <v>29.123083813968464</v>
      </c>
      <c r="J278" s="1">
        <f>economy!BF318</f>
        <v>706.81617480846535</v>
      </c>
      <c r="K278" s="1">
        <f>economy!BG318</f>
        <v>-735.93925862243395</v>
      </c>
      <c r="L278" s="1">
        <f>economy!BH318</f>
        <v>0.92531667249081362</v>
      </c>
      <c r="M278" s="1">
        <f>economy!BI318</f>
        <v>6.1467877618688358E-8</v>
      </c>
      <c r="N278" s="1">
        <f>economy!BJ318</f>
        <v>3.3230464530046947E-6</v>
      </c>
      <c r="O278" s="1">
        <f>economy!BK318</f>
        <v>-5.0545909263698546E-6</v>
      </c>
      <c r="P278" s="1">
        <f>economy!BL318</f>
        <v>2.6948079232597955E-2</v>
      </c>
      <c r="Q278" s="1">
        <f>economy!BM318</f>
        <v>0.6562240684216375</v>
      </c>
      <c r="R278" s="1">
        <f>economy!BN318</f>
        <v>-0.34048843297193337</v>
      </c>
      <c r="S278" s="1">
        <f>economy!BO318</f>
        <v>2950818.4230501703</v>
      </c>
      <c r="T278" s="1">
        <f>economy!BP318</f>
        <v>138.76295875353821</v>
      </c>
      <c r="U278" s="1">
        <f>economy!BQ318</f>
        <v>0</v>
      </c>
      <c r="V278" s="2">
        <v>0.05</v>
      </c>
      <c r="W278" s="2">
        <v>0.05</v>
      </c>
      <c r="X278" s="2">
        <v>0.05</v>
      </c>
      <c r="Y278" s="2">
        <v>0.05</v>
      </c>
      <c r="Z278" s="2">
        <v>2.5429068558080117E-4</v>
      </c>
      <c r="AA278" s="2">
        <v>2.8748186332446428E-3</v>
      </c>
      <c r="AB278" s="2">
        <v>5.8235848827462612E-2</v>
      </c>
      <c r="AC278" s="2">
        <v>139.02089452294231</v>
      </c>
      <c r="AD278" s="2">
        <v>670.62711328395073</v>
      </c>
      <c r="AE278" s="2">
        <v>-809.64800780689347</v>
      </c>
      <c r="AF278" s="2">
        <v>7.9783698056509635</v>
      </c>
      <c r="AG278" s="2">
        <v>2.5364404805306969E-6</v>
      </c>
      <c r="AH278" s="1">
        <v>2.7921728115041363E-5</v>
      </c>
      <c r="AI278" s="1">
        <v>2.4321707940911836E-4</v>
      </c>
      <c r="AJ278" s="1">
        <v>1.1119950158745846</v>
      </c>
      <c r="AK278" s="1">
        <v>5.5137120647084066</v>
      </c>
      <c r="AL278" s="12">
        <v>16.378559815397811</v>
      </c>
      <c r="AM278" s="2">
        <v>1568.7499106442551</v>
      </c>
      <c r="AN278" s="2">
        <v>138.76301122770724</v>
      </c>
      <c r="AO278" s="2">
        <v>6.8500502407793187</v>
      </c>
      <c r="AP278" s="2">
        <v>0.1</v>
      </c>
      <c r="AQ278" s="2">
        <v>0.1</v>
      </c>
      <c r="AR278" s="2">
        <v>0.1</v>
      </c>
      <c r="AS278" s="2">
        <v>0.1</v>
      </c>
      <c r="AT278" s="2">
        <v>5.0863918831298811E-4</v>
      </c>
      <c r="AU278" s="2">
        <v>5.750283472321864E-3</v>
      </c>
      <c r="AV278" s="2">
        <v>0.11648503420217457</v>
      </c>
      <c r="AW278" s="2">
        <v>263.40513716606569</v>
      </c>
      <c r="AX278" s="2">
        <v>1270.5113562964132</v>
      </c>
      <c r="AY278" s="2">
        <v>-1533.9164934624766</v>
      </c>
      <c r="AZ278" s="2">
        <v>16.845142777931414</v>
      </c>
      <c r="BA278" s="2">
        <v>1.0146912383870997E-5</v>
      </c>
      <c r="BB278" s="2">
        <v>1.1169909344523148E-4</v>
      </c>
      <c r="BC278" s="2">
        <v>9.7282436473531352E-4</v>
      </c>
      <c r="BD278" s="2">
        <v>4.4484392418061471</v>
      </c>
      <c r="BE278" s="2">
        <v>22.054823828525649</v>
      </c>
      <c r="BF278" s="2">
        <v>65.451691241843918</v>
      </c>
      <c r="BG278" s="2">
        <v>3311.8059254934674</v>
      </c>
      <c r="BH278" s="2">
        <v>292.94456280308634</v>
      </c>
      <c r="BI278" s="2">
        <v>14.461207736518778</v>
      </c>
      <c r="BJ278" s="2">
        <v>0.99</v>
      </c>
      <c r="BK278" s="2">
        <v>2.5000000000000001E-2</v>
      </c>
      <c r="BL278" s="2">
        <v>0</v>
      </c>
      <c r="BM278" s="2">
        <v>5907.4317818153195</v>
      </c>
      <c r="BN278" s="2">
        <v>1.6519426008074329E-7</v>
      </c>
      <c r="BO278" s="2">
        <v>1.8208733586617181E-4</v>
      </c>
      <c r="BP278" s="2">
        <v>3.7831609014367723E-3</v>
      </c>
      <c r="BQ278" s="2">
        <v>29.123089309129437</v>
      </c>
      <c r="BR278" s="2">
        <v>362.48491262087475</v>
      </c>
      <c r="BS278" s="2">
        <v>-391.60800193000415</v>
      </c>
      <c r="BT278" s="2">
        <v>0.4923820863455981</v>
      </c>
      <c r="BU278" s="2">
        <v>3.2708460767072817E-8</v>
      </c>
      <c r="BV278" s="2">
        <v>9.0712109954257506E-7</v>
      </c>
      <c r="BW278" s="2">
        <v>-1.4312306406159896E-6</v>
      </c>
      <c r="BX278" s="2">
        <v>1.4339688671239376E-2</v>
      </c>
      <c r="BY278" s="2">
        <v>0.17913582930345576</v>
      </c>
      <c r="BZ278" s="2">
        <v>-9.6410382509963241E-2</v>
      </c>
      <c r="CA278" s="2">
        <v>2950818.4197434178</v>
      </c>
      <c r="CB278" s="2">
        <v>67.602461753227431</v>
      </c>
      <c r="CC278" s="2">
        <v>0</v>
      </c>
      <c r="CD278" s="2">
        <v>0.99</v>
      </c>
      <c r="CE278" s="2">
        <v>0.05</v>
      </c>
      <c r="CF278" s="2">
        <v>0</v>
      </c>
      <c r="CG278" s="2">
        <v>11777.460869878318</v>
      </c>
      <c r="CH278" s="2">
        <v>3.1044387614061186E-7</v>
      </c>
      <c r="CI278" s="2">
        <v>3.3341631083965079E-4</v>
      </c>
      <c r="CJ278" s="2">
        <v>7.1095646558274701E-3</v>
      </c>
      <c r="CK278" s="2">
        <v>29.123083835218331</v>
      </c>
      <c r="CL278" s="2">
        <v>706.81617511087836</v>
      </c>
      <c r="CM278" s="2">
        <v>-735.93925894609652</v>
      </c>
      <c r="CN278" s="2">
        <v>0.92531667574175325</v>
      </c>
      <c r="CO278" s="2">
        <v>6.1467877838301132E-8</v>
      </c>
      <c r="CP278" s="2">
        <v>3.3230464647631163E-6</v>
      </c>
      <c r="CQ278" s="2">
        <v>-5.0545909595391193E-6</v>
      </c>
      <c r="CR278" s="2">
        <v>2.6948079346938231E-2</v>
      </c>
      <c r="CS278" s="2">
        <v>0.65622407101578029</v>
      </c>
      <c r="CT278" s="2">
        <v>-0.34048843431792575</v>
      </c>
      <c r="CU278" s="2">
        <v>2950818.4228746574</v>
      </c>
      <c r="CV278" s="2">
        <v>138.76295874840446</v>
      </c>
      <c r="CW278" s="2">
        <v>0</v>
      </c>
    </row>
    <row r="279" spans="1:101" x14ac:dyDescent="0.3">
      <c r="A279" s="2">
        <f t="shared" si="4"/>
        <v>2273</v>
      </c>
      <c r="B279" s="17">
        <f>economy!AX319</f>
        <v>0.99</v>
      </c>
      <c r="C279" s="17">
        <f>economy!AY319</f>
        <v>0.05</v>
      </c>
      <c r="D279" s="17">
        <f>economy!AZ319</f>
        <v>0</v>
      </c>
      <c r="E279" s="17">
        <f>economy!BA319</f>
        <v>5892.9697819994763</v>
      </c>
      <c r="F279" s="17">
        <f>economy!BB319</f>
        <v>3.0232978725412799E-7</v>
      </c>
      <c r="G279" s="17">
        <f>economy!BC319</f>
        <v>3.2564418054967383E-4</v>
      </c>
      <c r="H279" s="17">
        <f>economy!BD319</f>
        <v>7.027043400104455E-3</v>
      </c>
      <c r="I279" s="1">
        <f>economy!BE319</f>
        <v>28.748397857627065</v>
      </c>
      <c r="J279" s="1">
        <f>economy!BF319</f>
        <v>700.19895286702774</v>
      </c>
      <c r="K279" s="1">
        <f>economy!BG319</f>
        <v>-728.94735072465471</v>
      </c>
      <c r="L279" s="1">
        <f>economy!BH319</f>
        <v>0.91459707229518805</v>
      </c>
      <c r="M279" s="1">
        <f>economy!BI319</f>
        <v>5.986128873598732E-8</v>
      </c>
      <c r="N279" s="1">
        <f>economy!BJ319</f>
        <v>3.2458373922641523E-6</v>
      </c>
      <c r="O279" s="1">
        <f>economy!BK319</f>
        <v>-4.9379338946951584E-6</v>
      </c>
      <c r="P279" s="1">
        <f>economy!BL319</f>
        <v>2.629320452852062E-2</v>
      </c>
      <c r="Q279" s="1">
        <f>economy!BM319</f>
        <v>0.64249900853238673</v>
      </c>
      <c r="R279" s="1">
        <f>economy!BN319</f>
        <v>-0.3333465564150514</v>
      </c>
      <c r="S279" s="1">
        <f>economy!BO319</f>
        <v>2994911.9793847678</v>
      </c>
      <c r="T279" s="1">
        <f>economy!BP319</f>
        <v>140.42889861433824</v>
      </c>
      <c r="U279" s="1">
        <f>economy!BQ319</f>
        <v>0</v>
      </c>
      <c r="V279" s="2">
        <v>0.05</v>
      </c>
      <c r="W279" s="2">
        <v>0.05</v>
      </c>
      <c r="X279" s="2">
        <v>0.05</v>
      </c>
      <c r="Y279" s="2">
        <v>5.000000000000001E-2</v>
      </c>
      <c r="Z279" s="2">
        <v>2.5014458120668596E-4</v>
      </c>
      <c r="AA279" s="2">
        <v>2.836153535155525E-3</v>
      </c>
      <c r="AB279" s="2">
        <v>5.8141046195342945E-2</v>
      </c>
      <c r="AC279" s="2">
        <v>137.24375128236579</v>
      </c>
      <c r="AD279" s="2">
        <v>664.78999725431345</v>
      </c>
      <c r="AE279" s="2">
        <v>-802.03374853667992</v>
      </c>
      <c r="AF279" s="2">
        <v>7.9655613237031151</v>
      </c>
      <c r="AG279" s="2">
        <v>2.4951885809161529E-6</v>
      </c>
      <c r="AH279" s="1">
        <v>2.7557158664057733E-5</v>
      </c>
      <c r="AI279" s="1">
        <v>2.4337233668452927E-4</v>
      </c>
      <c r="AJ279" s="1">
        <v>1.0959719064170528</v>
      </c>
      <c r="AK279" s="1">
        <v>5.4546432054668674</v>
      </c>
      <c r="AL279" s="12">
        <v>16.424311892389262</v>
      </c>
      <c r="AM279" s="2">
        <v>1592.191460889861</v>
      </c>
      <c r="AN279" s="2">
        <v>140.42895112986736</v>
      </c>
      <c r="AO279" s="2">
        <v>6.8502046703290596</v>
      </c>
      <c r="AP279" s="2">
        <v>0.1</v>
      </c>
      <c r="AQ279" s="2">
        <v>0.1</v>
      </c>
      <c r="AR279" s="2">
        <v>0.1</v>
      </c>
      <c r="AS279" s="2">
        <v>0.1</v>
      </c>
      <c r="AT279" s="2">
        <v>5.0034561535851839E-4</v>
      </c>
      <c r="AU279" s="2">
        <v>5.6729399029119068E-3</v>
      </c>
      <c r="AV279" s="2">
        <v>0.11629530726267476</v>
      </c>
      <c r="AW279" s="2">
        <v>260.03800256389525</v>
      </c>
      <c r="AX279" s="2">
        <v>1259.4548935099544</v>
      </c>
      <c r="AY279" s="2">
        <v>-1519.4928960738523</v>
      </c>
      <c r="AZ279" s="2">
        <v>16.818085353531387</v>
      </c>
      <c r="BA279" s="2">
        <v>9.9818777336895209E-6</v>
      </c>
      <c r="BB279" s="2">
        <v>1.1024057334403313E-4</v>
      </c>
      <c r="BC279" s="2">
        <v>9.7344629612150209E-4</v>
      </c>
      <c r="BD279" s="2">
        <v>4.384337250702476</v>
      </c>
      <c r="BE279" s="2">
        <v>21.818563615946839</v>
      </c>
      <c r="BF279" s="2">
        <v>65.634545650922732</v>
      </c>
      <c r="BG279" s="2">
        <v>3361.2936412924364</v>
      </c>
      <c r="BH279" s="2">
        <v>296.4615462416358</v>
      </c>
      <c r="BI279" s="2">
        <v>14.461533959873885</v>
      </c>
      <c r="BJ279" s="2">
        <v>0.99</v>
      </c>
      <c r="BK279" s="2">
        <v>2.5000000000000001E-2</v>
      </c>
      <c r="BL279" s="2">
        <v>0</v>
      </c>
      <c r="BM279" s="2">
        <v>5911.4933759754604</v>
      </c>
      <c r="BN279" s="2">
        <v>1.6085901956093784E-7</v>
      </c>
      <c r="BO279" s="2">
        <v>1.7782337299273779E-4</v>
      </c>
      <c r="BP279" s="2">
        <v>3.7388415855126658E-3</v>
      </c>
      <c r="BQ279" s="2">
        <v>28.748403140140187</v>
      </c>
      <c r="BR279" s="2">
        <v>359.09679776176756</v>
      </c>
      <c r="BS279" s="2">
        <v>-387.84520090190773</v>
      </c>
      <c r="BT279" s="2">
        <v>0.48662485267717909</v>
      </c>
      <c r="BU279" s="2">
        <v>3.1850083285503275E-8</v>
      </c>
      <c r="BV279" s="2">
        <v>8.8595474976543767E-7</v>
      </c>
      <c r="BW279" s="2">
        <v>-1.3978936401558863E-6</v>
      </c>
      <c r="BX279" s="2">
        <v>1.398968857932425E-2</v>
      </c>
      <c r="BY279" s="2">
        <v>0.17537135491956943</v>
      </c>
      <c r="BZ279" s="2">
        <v>-9.4367556875220859E-2</v>
      </c>
      <c r="CA279" s="2">
        <v>2994911.9761226932</v>
      </c>
      <c r="CB279" s="2">
        <v>68.414073539288424</v>
      </c>
      <c r="CC279" s="2">
        <v>0</v>
      </c>
      <c r="CD279" s="2">
        <v>0.99</v>
      </c>
      <c r="CE279" s="2">
        <v>0.05</v>
      </c>
      <c r="CF279" s="2">
        <v>0</v>
      </c>
      <c r="CG279" s="2">
        <v>11785.939537520222</v>
      </c>
      <c r="CH279" s="2">
        <v>3.0232978824611358E-7</v>
      </c>
      <c r="CI279" s="2">
        <v>3.256441816114289E-4</v>
      </c>
      <c r="CJ279" s="2">
        <v>7.0270434212791706E-3</v>
      </c>
      <c r="CK279" s="2">
        <v>28.748397876893602</v>
      </c>
      <c r="CL279" s="2">
        <v>700.19895314242672</v>
      </c>
      <c r="CM279" s="2">
        <v>-728.94735101932031</v>
      </c>
      <c r="CN279" s="2">
        <v>0.91459707524615119</v>
      </c>
      <c r="CO279" s="2">
        <v>5.9861288932400403E-8</v>
      </c>
      <c r="CP279" s="2">
        <v>3.2458374028125518E-6</v>
      </c>
      <c r="CQ279" s="2">
        <v>-4.9379339244542879E-6</v>
      </c>
      <c r="CR279" s="2">
        <v>2.6293204630977229E-2</v>
      </c>
      <c r="CS279" s="2">
        <v>0.64249901086501449</v>
      </c>
      <c r="CT279" s="2">
        <v>-0.33334655762534998</v>
      </c>
      <c r="CU279" s="2">
        <v>2994911.9792211852</v>
      </c>
      <c r="CV279" s="2">
        <v>140.42889860956944</v>
      </c>
      <c r="CW279" s="2">
        <v>0</v>
      </c>
    </row>
    <row r="280" spans="1:101" x14ac:dyDescent="0.3">
      <c r="A280" s="2">
        <f t="shared" si="4"/>
        <v>2274</v>
      </c>
      <c r="B280" s="17">
        <f>economy!AX320</f>
        <v>0.99</v>
      </c>
      <c r="C280" s="17">
        <f>economy!AY320</f>
        <v>0.05</v>
      </c>
      <c r="D280" s="17">
        <f>economy!AZ320</f>
        <v>0</v>
      </c>
      <c r="E280" s="17">
        <f>economy!BA320</f>
        <v>5897.1678240613619</v>
      </c>
      <c r="F280" s="17">
        <f>economy!BB320</f>
        <v>2.9442630005513829E-7</v>
      </c>
      <c r="G280" s="17">
        <f>economy!BC320</f>
        <v>3.1805161241530116E-4</v>
      </c>
      <c r="H280" s="17">
        <f>economy!BD320</f>
        <v>6.9454449512208315E-3</v>
      </c>
      <c r="I280" s="1">
        <f>economy!BE320</f>
        <v>28.377993395940372</v>
      </c>
      <c r="J280" s="1">
        <f>economy!BF320</f>
        <v>693.62456939663252</v>
      </c>
      <c r="K280" s="1">
        <f>economy!BG320</f>
        <v>-722.00256279257269</v>
      </c>
      <c r="L280" s="1">
        <f>economy!BH320</f>
        <v>0.90399729042761101</v>
      </c>
      <c r="M280" s="1">
        <f>economy!BI320</f>
        <v>5.8296398742232779E-8</v>
      </c>
      <c r="N280" s="1">
        <f>economy!BJ320</f>
        <v>3.1704004413370145E-6</v>
      </c>
      <c r="O280" s="1">
        <f>economy!BK320</f>
        <v>-4.8239205570438954E-6</v>
      </c>
      <c r="P280" s="1">
        <f>economy!BL320</f>
        <v>2.5653632952402413E-2</v>
      </c>
      <c r="Q280" s="1">
        <f>economy!BM320</f>
        <v>0.6290417923619902</v>
      </c>
      <c r="R280" s="1">
        <f>economy!BN320</f>
        <v>-0.32634418022313844</v>
      </c>
      <c r="S280" s="1">
        <f>economy!BO320</f>
        <v>3039664.9937717286</v>
      </c>
      <c r="T280" s="1">
        <f>economy!BP320</f>
        <v>142.11487304884372</v>
      </c>
      <c r="U280" s="1">
        <f>economy!BQ320</f>
        <v>0</v>
      </c>
      <c r="V280" s="2">
        <v>0.05</v>
      </c>
      <c r="W280" s="2">
        <v>0.05</v>
      </c>
      <c r="X280" s="2">
        <v>0.05</v>
      </c>
      <c r="Y280" s="2">
        <v>0.05</v>
      </c>
      <c r="Z280" s="2">
        <v>2.4606972687048114E-4</v>
      </c>
      <c r="AA280" s="2">
        <v>2.798049827910873E-3</v>
      </c>
      <c r="AB280" s="2">
        <v>5.8047257250042186E-2</v>
      </c>
      <c r="AC280" s="2">
        <v>135.48655701597198</v>
      </c>
      <c r="AD280" s="2">
        <v>658.97964437687392</v>
      </c>
      <c r="AE280" s="2">
        <v>-794.46620139284698</v>
      </c>
      <c r="AF280" s="2">
        <v>7.9528928626307591</v>
      </c>
      <c r="AG280" s="2">
        <v>2.4546422376566E-6</v>
      </c>
      <c r="AH280" s="1">
        <v>2.7197589995161529E-5</v>
      </c>
      <c r="AI280" s="1">
        <v>2.435241650751644E-4</v>
      </c>
      <c r="AJ280" s="1">
        <v>1.0801746116159459</v>
      </c>
      <c r="AK280" s="1">
        <v>5.3961271197827045</v>
      </c>
      <c r="AL280" s="12">
        <v>16.469599425988527</v>
      </c>
      <c r="AM280" s="2">
        <v>1615.9836002127902</v>
      </c>
      <c r="AN280" s="2">
        <v>142.11492560460732</v>
      </c>
      <c r="AO280" s="2">
        <v>6.8503605849740481</v>
      </c>
      <c r="AP280" s="2">
        <v>0.1</v>
      </c>
      <c r="AQ280" s="2">
        <v>0.1</v>
      </c>
      <c r="AR280" s="2">
        <v>0.1</v>
      </c>
      <c r="AS280" s="2">
        <v>0.10000000000000002</v>
      </c>
      <c r="AT280" s="2">
        <v>4.9219457158042844E-4</v>
      </c>
      <c r="AU280" s="2">
        <v>5.5967193564442543E-3</v>
      </c>
      <c r="AV280" s="2">
        <v>0.11610760809432499</v>
      </c>
      <c r="AW280" s="2">
        <v>256.70866357184934</v>
      </c>
      <c r="AX280" s="2">
        <v>1248.4490698460563</v>
      </c>
      <c r="AY280" s="2">
        <v>-1505.1577334179065</v>
      </c>
      <c r="AZ280" s="2">
        <v>16.791323580113005</v>
      </c>
      <c r="BA280" s="2">
        <v>9.8196658819792493E-6</v>
      </c>
      <c r="BB280" s="2">
        <v>1.0880206037340531E-4</v>
      </c>
      <c r="BC280" s="2">
        <v>9.7405449614796366E-4</v>
      </c>
      <c r="BD280" s="2">
        <v>4.321138675903538</v>
      </c>
      <c r="BE280" s="2">
        <v>21.584513678044004</v>
      </c>
      <c r="BF280" s="2">
        <v>65.815543503017977</v>
      </c>
      <c r="BG280" s="2">
        <v>3411.5214896004136</v>
      </c>
      <c r="BH280" s="2">
        <v>300.02082489233453</v>
      </c>
      <c r="BI280" s="2">
        <v>14.46186331430741</v>
      </c>
      <c r="BJ280" s="2">
        <v>0.99</v>
      </c>
      <c r="BK280" s="2">
        <v>2.5000000000000001E-2</v>
      </c>
      <c r="BL280" s="2">
        <v>0</v>
      </c>
      <c r="BM280" s="2">
        <v>5915.5149280915502</v>
      </c>
      <c r="BN280" s="2">
        <v>1.566368173981489E-7</v>
      </c>
      <c r="BO280" s="2">
        <v>1.7365843918144952E-4</v>
      </c>
      <c r="BP280" s="2">
        <v>3.6950240840638577E-3</v>
      </c>
      <c r="BQ280" s="2">
        <v>28.37799847395949</v>
      </c>
      <c r="BR280" s="2">
        <v>355.73041513496128</v>
      </c>
      <c r="BS280" s="2">
        <v>-384.10841360892073</v>
      </c>
      <c r="BT280" s="2">
        <v>0.48093277785540239</v>
      </c>
      <c r="BU280" s="2">
        <v>3.1014087391324232E-8</v>
      </c>
      <c r="BV280" s="2">
        <v>8.6527647055735391E-7</v>
      </c>
      <c r="BW280" s="2">
        <v>-1.3653202981811948E-6</v>
      </c>
      <c r="BX280" s="2">
        <v>1.3647910715737238E-2</v>
      </c>
      <c r="BY280" s="2">
        <v>0.17168077119989955</v>
      </c>
      <c r="BZ280" s="2">
        <v>-9.236516317728502E-2</v>
      </c>
      <c r="CA280" s="2">
        <v>3039664.990553332</v>
      </c>
      <c r="CB280" s="2">
        <v>69.235445758108682</v>
      </c>
      <c r="CC280" s="2">
        <v>0</v>
      </c>
      <c r="CD280" s="2">
        <v>0.99</v>
      </c>
      <c r="CE280" s="2">
        <v>0.05</v>
      </c>
      <c r="CF280" s="2">
        <v>0</v>
      </c>
      <c r="CG280" s="2">
        <v>11794.33562375001</v>
      </c>
      <c r="CH280" s="2">
        <v>2.9442630094234082E-7</v>
      </c>
      <c r="CI280" s="2">
        <v>3.1805161336765481E-4</v>
      </c>
      <c r="CJ280" s="2">
        <v>6.9454449704418591E-3</v>
      </c>
      <c r="CK280" s="2">
        <v>28.377993413408664</v>
      </c>
      <c r="CL280" s="2">
        <v>693.62456964742057</v>
      </c>
      <c r="CM280" s="2">
        <v>-722.00256306082906</v>
      </c>
      <c r="CN280" s="2">
        <v>0.90399729310630572</v>
      </c>
      <c r="CO280" s="2">
        <v>5.8296398917898823E-8</v>
      </c>
      <c r="CP280" s="2">
        <v>3.1704004507999713E-6</v>
      </c>
      <c r="CQ280" s="2">
        <v>-4.8239205837436106E-6</v>
      </c>
      <c r="CR280" s="2">
        <v>2.5653633044209704E-2</v>
      </c>
      <c r="CS280" s="2">
        <v>0.62904179445943154</v>
      </c>
      <c r="CT280" s="2">
        <v>-0.32634418131140203</v>
      </c>
      <c r="CU280" s="2">
        <v>3039664.9936192599</v>
      </c>
      <c r="CV280" s="2">
        <v>142.11487304441397</v>
      </c>
      <c r="CW280" s="2">
        <v>0</v>
      </c>
    </row>
    <row r="281" spans="1:101" x14ac:dyDescent="0.3">
      <c r="A281" s="2">
        <f t="shared" si="4"/>
        <v>2275</v>
      </c>
      <c r="B281" s="17">
        <f>economy!AX321</f>
        <v>0.99</v>
      </c>
      <c r="C281" s="17">
        <f>economy!AY321</f>
        <v>0.05</v>
      </c>
      <c r="D281" s="17">
        <f>economy!AZ321</f>
        <v>0</v>
      </c>
      <c r="E281" s="17">
        <f>economy!BA321</f>
        <v>5901.3250660445347</v>
      </c>
      <c r="F281" s="17">
        <f>economy!BB321</f>
        <v>2.8672801359308052E-7</v>
      </c>
      <c r="G281" s="17">
        <f>economy!BC321</f>
        <v>3.1063452455344425E-4</v>
      </c>
      <c r="H281" s="17">
        <f>economy!BD321</f>
        <v>6.8647600461710073E-3</v>
      </c>
      <c r="I281" s="1">
        <f>economy!BE321</f>
        <v>28.011834552983895</v>
      </c>
      <c r="J281" s="1">
        <f>economy!BF321</f>
        <v>687.09320412863156</v>
      </c>
      <c r="K281" s="1">
        <f>economy!BG321</f>
        <v>-715.1050386816155</v>
      </c>
      <c r="L281" s="1">
        <f>economy!BH321</f>
        <v>0.89351612363600585</v>
      </c>
      <c r="M281" s="1">
        <f>economy!BI321</f>
        <v>5.6772138470134571E-8</v>
      </c>
      <c r="N281" s="1">
        <f>economy!BJ321</f>
        <v>3.0966958647499877E-6</v>
      </c>
      <c r="O281" s="1">
        <f>economy!BK321</f>
        <v>-4.7124930491505761E-6</v>
      </c>
      <c r="P281" s="1">
        <f>economy!BL321</f>
        <v>2.5029029450222839E-2</v>
      </c>
      <c r="Q281" s="1">
        <f>economy!BM321</f>
        <v>0.61584785344876802</v>
      </c>
      <c r="R281" s="1">
        <f>economy!BN321</f>
        <v>-0.31947894107768654</v>
      </c>
      <c r="S281" s="1">
        <f>economy!BO321</f>
        <v>3085087.3317701975</v>
      </c>
      <c r="T281" s="1">
        <f>economy!BP321</f>
        <v>143.82112305779421</v>
      </c>
      <c r="U281" s="1">
        <f>economy!BQ321</f>
        <v>0</v>
      </c>
      <c r="V281" s="2">
        <v>0.05</v>
      </c>
      <c r="W281" s="2">
        <v>0.05</v>
      </c>
      <c r="X281" s="2">
        <v>0.05</v>
      </c>
      <c r="Y281" s="2">
        <v>5.000000000000001E-2</v>
      </c>
      <c r="Z281" s="2">
        <v>2.4206482456798578E-4</v>
      </c>
      <c r="AA281" s="2">
        <v>2.7604986525559118E-3</v>
      </c>
      <c r="AB281" s="2">
        <v>5.7954473418321419E-2</v>
      </c>
      <c r="AC281" s="2">
        <v>133.74915654227186</v>
      </c>
      <c r="AD281" s="2">
        <v>653.19654060517882</v>
      </c>
      <c r="AE281" s="2">
        <v>-786.94569714745069</v>
      </c>
      <c r="AF281" s="2">
        <v>7.9403632319655051</v>
      </c>
      <c r="AG281" s="2">
        <v>2.4147887077505457E-6</v>
      </c>
      <c r="AH281" s="1">
        <v>2.6842951244482819E-5</v>
      </c>
      <c r="AI281" s="1">
        <v>2.4367263526372184E-4</v>
      </c>
      <c r="AJ281" s="1">
        <v>1.0646001606276507</v>
      </c>
      <c r="AK281" s="1">
        <v>5.3381610051831094</v>
      </c>
      <c r="AL281" s="12">
        <v>16.514426643104709</v>
      </c>
      <c r="AM281" s="2">
        <v>1640.1315734610987</v>
      </c>
      <c r="AN281" s="2">
        <v>143.82117565269633</v>
      </c>
      <c r="AO281" s="2">
        <v>6.8505179700720751</v>
      </c>
      <c r="AP281" s="2">
        <v>0.1</v>
      </c>
      <c r="AQ281" s="2">
        <v>0.1</v>
      </c>
      <c r="AR281" s="2">
        <v>0.1</v>
      </c>
      <c r="AS281" s="2">
        <v>0.1</v>
      </c>
      <c r="AT281" s="2">
        <v>4.8418346049043654E-4</v>
      </c>
      <c r="AU281" s="2">
        <v>5.5216041121907032E-3</v>
      </c>
      <c r="AV281" s="2">
        <v>0.11592191957429053</v>
      </c>
      <c r="AW281" s="2">
        <v>253.41682623160574</v>
      </c>
      <c r="AX281" s="2">
        <v>1237.4948073518856</v>
      </c>
      <c r="AY281" s="2">
        <v>-1490.9116335834913</v>
      </c>
      <c r="AZ281" s="2">
        <v>16.76485494798931</v>
      </c>
      <c r="BA281" s="2">
        <v>9.6602258474674831E-6</v>
      </c>
      <c r="BB281" s="2">
        <v>1.0738327104663793E-4</v>
      </c>
      <c r="BC281" s="2">
        <v>9.7464924770698249E-4</v>
      </c>
      <c r="BD281" s="2">
        <v>4.2588316332486738</v>
      </c>
      <c r="BE281" s="2">
        <v>21.352662837446886</v>
      </c>
      <c r="BF281" s="2">
        <v>65.994701683706296</v>
      </c>
      <c r="BG281" s="2">
        <v>3462.500542874378</v>
      </c>
      <c r="BH281" s="2">
        <v>303.6229075347062</v>
      </c>
      <c r="BI281" s="2">
        <v>14.462195768976436</v>
      </c>
      <c r="BJ281" s="2">
        <v>0.99</v>
      </c>
      <c r="BK281" s="2">
        <v>2.5000000000000001E-2</v>
      </c>
      <c r="BL281" s="2">
        <v>0</v>
      </c>
      <c r="BM281" s="2">
        <v>5919.4969295737574</v>
      </c>
      <c r="BN281" s="2">
        <v>1.525247400979213E-7</v>
      </c>
      <c r="BO281" s="2">
        <v>1.695902701553995E-4</v>
      </c>
      <c r="BP281" s="2">
        <v>3.6517032750048701E-3</v>
      </c>
      <c r="BQ281" s="2">
        <v>28.011839434351771</v>
      </c>
      <c r="BR281" s="2">
        <v>352.385865016992</v>
      </c>
      <c r="BS281" s="2">
        <v>-380.39770445134377</v>
      </c>
      <c r="BT281" s="2">
        <v>0.47530519492249573</v>
      </c>
      <c r="BU281" s="2">
        <v>3.0199896213008794E-8</v>
      </c>
      <c r="BV281" s="2">
        <v>8.4507526480385949E-7</v>
      </c>
      <c r="BW281" s="2">
        <v>-1.3334936808681291E-6</v>
      </c>
      <c r="BX281" s="2">
        <v>1.3314173828109019E-2</v>
      </c>
      <c r="BY281" s="2">
        <v>0.16806280863478162</v>
      </c>
      <c r="BZ281" s="2">
        <v>-9.0402502531157919E-2</v>
      </c>
      <c r="CA281" s="2">
        <v>3085087.3285945281</v>
      </c>
      <c r="CB281" s="2">
        <v>70.066695820308951</v>
      </c>
      <c r="CC281" s="2">
        <v>0</v>
      </c>
      <c r="CD281" s="2">
        <v>0.99</v>
      </c>
      <c r="CE281" s="2">
        <v>0.05</v>
      </c>
      <c r="CF281" s="2">
        <v>0</v>
      </c>
      <c r="CG281" s="2">
        <v>11802.650109655009</v>
      </c>
      <c r="CH281" s="2">
        <v>2.8672801438657654E-7</v>
      </c>
      <c r="CI281" s="2">
        <v>3.1063452540767858E-4</v>
      </c>
      <c r="CJ281" s="2">
        <v>6.8647600636187823E-3</v>
      </c>
      <c r="CK281" s="2">
        <v>28.01183456882174</v>
      </c>
      <c r="CL281" s="2">
        <v>687.09320435700022</v>
      </c>
      <c r="CM281" s="2">
        <v>-715.10503892582176</v>
      </c>
      <c r="CN281" s="2">
        <v>0.89351612606757858</v>
      </c>
      <c r="CO281" s="2">
        <v>5.6772138627246742E-8</v>
      </c>
      <c r="CP281" s="2">
        <v>3.0966958732392606E-6</v>
      </c>
      <c r="CQ281" s="2">
        <v>-4.7124930731055369E-6</v>
      </c>
      <c r="CR281" s="2">
        <v>2.5029029532487049E-2</v>
      </c>
      <c r="CS281" s="2">
        <v>0.61584785533470654</v>
      </c>
      <c r="CT281" s="2">
        <v>-0.3194789420562027</v>
      </c>
      <c r="CU281" s="2">
        <v>3085087.331628086</v>
      </c>
      <c r="CV281" s="2">
        <v>143.82112305367909</v>
      </c>
      <c r="CW281" s="2">
        <v>0</v>
      </c>
    </row>
    <row r="282" spans="1:101" x14ac:dyDescent="0.3">
      <c r="A282" s="2">
        <f t="shared" si="4"/>
        <v>2276</v>
      </c>
      <c r="B282" s="17">
        <f>economy!AX322</f>
        <v>0.99</v>
      </c>
      <c r="C282" s="17">
        <f>economy!AY322</f>
        <v>0.05</v>
      </c>
      <c r="D282" s="17">
        <f>economy!AZ322</f>
        <v>0</v>
      </c>
      <c r="E282" s="17">
        <f>economy!BA322</f>
        <v>5905.4419909799553</v>
      </c>
      <c r="F282" s="17">
        <f>economy!BB322</f>
        <v>2.7922966347163873E-7</v>
      </c>
      <c r="G282" s="17">
        <f>economy!BC322</f>
        <v>3.0338892611473045E-4</v>
      </c>
      <c r="H282" s="17">
        <f>economy!BD322</f>
        <v>6.7849795029399154E-3</v>
      </c>
      <c r="I282" s="1">
        <f>economy!BE322</f>
        <v>27.649885417327187</v>
      </c>
      <c r="J282" s="1">
        <f>economy!BF322</f>
        <v>680.60502239955338</v>
      </c>
      <c r="K282" s="1">
        <f>economy!BG322</f>
        <v>-708.25490781688063</v>
      </c>
      <c r="L282" s="1">
        <f>economy!BH322</f>
        <v>0.88315237632622468</v>
      </c>
      <c r="M282" s="1">
        <f>economy!BI322</f>
        <v>5.5287465570463981E-8</v>
      </c>
      <c r="N282" s="1">
        <f>economy!BJ322</f>
        <v>3.0246847770983991E-6</v>
      </c>
      <c r="O282" s="1">
        <f>economy!BK322</f>
        <v>-4.6035946855314788E-6</v>
      </c>
      <c r="P282" s="1">
        <f>economy!BL322</f>
        <v>2.4419065455161541E-2</v>
      </c>
      <c r="Q282" s="1">
        <f>economy!BM322</f>
        <v>0.60291267956361305</v>
      </c>
      <c r="R282" s="1">
        <f>economy!BN322</f>
        <v>-0.31274850244159469</v>
      </c>
      <c r="S282" s="1">
        <f>economy!BO322</f>
        <v>3131189.0065425187</v>
      </c>
      <c r="T282" s="1">
        <f>economy!BP322</f>
        <v>145.5478925411156</v>
      </c>
      <c r="U282" s="1">
        <f>economy!BQ322</f>
        <v>0</v>
      </c>
      <c r="V282" s="2">
        <v>0.05</v>
      </c>
      <c r="W282" s="2">
        <v>0.05</v>
      </c>
      <c r="X282" s="2">
        <v>0.05</v>
      </c>
      <c r="Y282" s="2">
        <v>0.05</v>
      </c>
      <c r="Z282" s="2">
        <v>2.3812860105479865E-4</v>
      </c>
      <c r="AA282" s="2">
        <v>2.7234912977794189E-3</v>
      </c>
      <c r="AB282" s="2">
        <v>5.7862686128683262E-2</v>
      </c>
      <c r="AC282" s="2">
        <v>132.03139403422284</v>
      </c>
      <c r="AD282" s="2">
        <v>647.44115254038491</v>
      </c>
      <c r="AE282" s="2">
        <v>-779.47254657460769</v>
      </c>
      <c r="AF282" s="2">
        <v>7.9279712418261878</v>
      </c>
      <c r="AG282" s="2">
        <v>2.3756154874839549E-6</v>
      </c>
      <c r="AH282" s="1">
        <v>2.6493172492886174E-5</v>
      </c>
      <c r="AI282" s="1">
        <v>2.4381781668418123E-4</v>
      </c>
      <c r="AJ282" s="1">
        <v>1.0492456127942897</v>
      </c>
      <c r="AK282" s="1">
        <v>5.2807419910432358</v>
      </c>
      <c r="AL282" s="12">
        <v>16.558797760660084</v>
      </c>
      <c r="AM282" s="2">
        <v>1664.6407039534467</v>
      </c>
      <c r="AN282" s="2">
        <v>145.54794517408976</v>
      </c>
      <c r="AO282" s="2">
        <v>6.8506768111273306</v>
      </c>
      <c r="AP282" s="2">
        <v>0.1</v>
      </c>
      <c r="AQ282" s="2">
        <v>0.1</v>
      </c>
      <c r="AR282" s="2">
        <v>0.1</v>
      </c>
      <c r="AS282" s="2">
        <v>0.10000000000000002</v>
      </c>
      <c r="AT282" s="2">
        <v>4.7630973512087076E-4</v>
      </c>
      <c r="AU282" s="2">
        <v>5.4475767446695422E-3</v>
      </c>
      <c r="AV282" s="2">
        <v>0.11573822458223516</v>
      </c>
      <c r="AW282" s="2">
        <v>250.1621953597807</v>
      </c>
      <c r="AX282" s="2">
        <v>1226.5929913912269</v>
      </c>
      <c r="AY282" s="2">
        <v>-1476.7551867510083</v>
      </c>
      <c r="AZ282" s="2">
        <v>16.73867694856968</v>
      </c>
      <c r="BA282" s="2">
        <v>9.503507606040326E-6</v>
      </c>
      <c r="BB282" s="2">
        <v>1.059839256544844E-4</v>
      </c>
      <c r="BC282" s="2">
        <v>9.7523082869991305E-4</v>
      </c>
      <c r="BD282" s="2">
        <v>4.1974043592265797</v>
      </c>
      <c r="BE282" s="2">
        <v>21.122999643101785</v>
      </c>
      <c r="BF282" s="2">
        <v>66.172037039056477</v>
      </c>
      <c r="BG282" s="2">
        <v>3514.2420392314662</v>
      </c>
      <c r="BH282" s="2">
        <v>307.26830906877063</v>
      </c>
      <c r="BI282" s="2">
        <v>14.462531293346734</v>
      </c>
      <c r="BJ282" s="2">
        <v>0.99</v>
      </c>
      <c r="BK282" s="2">
        <v>2.5000000000000001E-2</v>
      </c>
      <c r="BL282" s="2">
        <v>0</v>
      </c>
      <c r="BM282" s="2">
        <v>5923.4398640622521</v>
      </c>
      <c r="BN282" s="2">
        <v>1.4851994768519068E-7</v>
      </c>
      <c r="BO282" s="2">
        <v>1.6561665185407627E-4</v>
      </c>
      <c r="BP282" s="2">
        <v>3.6088740699853883E-3</v>
      </c>
      <c r="BQ282" s="2">
        <v>27.649890109587496</v>
      </c>
      <c r="BR282" s="2">
        <v>349.06324005166425</v>
      </c>
      <c r="BS282" s="2">
        <v>-376.71313016125168</v>
      </c>
      <c r="BT282" s="2">
        <v>0.46974144139262614</v>
      </c>
      <c r="BU282" s="2">
        <v>2.9406947435850275E-8</v>
      </c>
      <c r="BV282" s="2">
        <v>8.2534037173324601E-7</v>
      </c>
      <c r="BW282" s="2">
        <v>-1.3023972053012902E-6</v>
      </c>
      <c r="BX282" s="2">
        <v>1.2988300208678787E-2</v>
      </c>
      <c r="BY282" s="2">
        <v>0.16451621300301922</v>
      </c>
      <c r="BZ282" s="2">
        <v>-8.8478884376737177E-2</v>
      </c>
      <c r="CA282" s="2">
        <v>3131189.0034086681</v>
      </c>
      <c r="CB282" s="2">
        <v>70.907942548934074</v>
      </c>
      <c r="CC282" s="2">
        <v>0</v>
      </c>
      <c r="CD282" s="2">
        <v>0.99</v>
      </c>
      <c r="CE282" s="2">
        <v>0.05</v>
      </c>
      <c r="CF282" s="2">
        <v>0</v>
      </c>
      <c r="CG282" s="2">
        <v>11810.883961310419</v>
      </c>
      <c r="CH282" s="2">
        <v>2.7922966418133291E-7</v>
      </c>
      <c r="CI282" s="2">
        <v>3.0338892688096177E-4</v>
      </c>
      <c r="CJ282" s="2">
        <v>6.7849795187781897E-3</v>
      </c>
      <c r="CK282" s="2">
        <v>27.64988543168672</v>
      </c>
      <c r="CL282" s="2">
        <v>680.60502260749831</v>
      </c>
      <c r="CM282" s="2">
        <v>-708.2549080391849</v>
      </c>
      <c r="CN282" s="2">
        <v>0.88315237853349715</v>
      </c>
      <c r="CO282" s="2">
        <v>5.5287465710983385E-8</v>
      </c>
      <c r="CP282" s="2">
        <v>3.0246847847142193E-6</v>
      </c>
      <c r="CQ282" s="2">
        <v>-4.6035947070239505E-6</v>
      </c>
      <c r="CR282" s="2">
        <v>2.4419065528874045E-2</v>
      </c>
      <c r="CS282" s="2">
        <v>0.60291268125934905</v>
      </c>
      <c r="CT282" s="2">
        <v>-0.31274850332141463</v>
      </c>
      <c r="CU282" s="2">
        <v>3131189.0064100586</v>
      </c>
      <c r="CV282" s="2">
        <v>145.547892537293</v>
      </c>
      <c r="CW282" s="2">
        <v>0</v>
      </c>
    </row>
    <row r="283" spans="1:101" x14ac:dyDescent="0.3">
      <c r="A283" s="2">
        <f t="shared" si="4"/>
        <v>2277</v>
      </c>
      <c r="B283" s="17">
        <f>economy!AX323</f>
        <v>0.99</v>
      </c>
      <c r="C283" s="17">
        <f>economy!AY323</f>
        <v>0.05</v>
      </c>
      <c r="D283" s="17">
        <f>economy!AZ323</f>
        <v>0</v>
      </c>
      <c r="E283" s="17">
        <f>economy!BA323</f>
        <v>5909.5190745042737</v>
      </c>
      <c r="F283" s="17">
        <f>economy!BB323</f>
        <v>2.7192611748044489E-7</v>
      </c>
      <c r="G283" s="17">
        <f>economy!BC323</f>
        <v>2.9631091424666729E-4</v>
      </c>
      <c r="H283" s="17">
        <f>economy!BD323</f>
        <v>6.7060941980698705E-3</v>
      </c>
      <c r="I283" s="1">
        <f>economy!BE323</f>
        <v>27.292110053143166</v>
      </c>
      <c r="J283" s="1">
        <f>economy!BF323</f>
        <v>674.16017550540039</v>
      </c>
      <c r="K283" s="1">
        <f>economy!BG323</f>
        <v>-701.45228555854362</v>
      </c>
      <c r="L283" s="1">
        <f>economy!BH323</f>
        <v>0.87290486067291007</v>
      </c>
      <c r="M283" s="1">
        <f>economy!BI323</f>
        <v>5.3841363866746758E-8</v>
      </c>
      <c r="N283" s="1">
        <f>economy!BJ323</f>
        <v>2.9543291266765038E-6</v>
      </c>
      <c r="O283" s="1">
        <f>economy!BK323</f>
        <v>-4.4971699393386398E-6</v>
      </c>
      <c r="P283" s="1">
        <f>economy!BL323</f>
        <v>2.3823418795232233E-2</v>
      </c>
      <c r="Q283" s="1">
        <f>economy!BM323</f>
        <v>0.59023181299786465</v>
      </c>
      <c r="R283" s="1">
        <f>economy!BN323</f>
        <v>-0.30615055479708753</v>
      </c>
      <c r="S283" s="1">
        <f>economy!BO323</f>
        <v>3177980.1810626988</v>
      </c>
      <c r="T283" s="1">
        <f>economy!BP323</f>
        <v>147.29542833279694</v>
      </c>
      <c r="U283" s="1">
        <f>economy!BQ323</f>
        <v>0</v>
      </c>
      <c r="V283" s="2">
        <v>0.05</v>
      </c>
      <c r="W283" s="2">
        <v>0.05</v>
      </c>
      <c r="X283" s="2">
        <v>0.05</v>
      </c>
      <c r="Y283" s="2">
        <v>4.9999999999999996E-2</v>
      </c>
      <c r="Z283" s="2">
        <v>2.3425980737271324E-4</v>
      </c>
      <c r="AA283" s="2">
        <v>2.6870191975336935E-3</v>
      </c>
      <c r="AB283" s="2">
        <v>5.7771886814141048E-2</v>
      </c>
      <c r="AC283" s="2">
        <v>130.33311308536216</v>
      </c>
      <c r="AD283" s="2">
        <v>641.71392783311467</v>
      </c>
      <c r="AE283" s="2">
        <v>-772.04704091847589</v>
      </c>
      <c r="AF283" s="2">
        <v>7.9157157032898713</v>
      </c>
      <c r="AG283" s="2">
        <v>2.3371103079921033E-6</v>
      </c>
      <c r="AH283" s="1">
        <v>2.6148184758545483E-5</v>
      </c>
      <c r="AI283" s="1">
        <v>2.4395977753481808E-4</v>
      </c>
      <c r="AJ283" s="1">
        <v>1.0341080577205892</v>
      </c>
      <c r="AK283" s="1">
        <v>5.2238671421645977</v>
      </c>
      <c r="AL283" s="12">
        <v>16.602716984223829</v>
      </c>
      <c r="AM283" s="2">
        <v>1689.5163946531743</v>
      </c>
      <c r="AN283" s="2">
        <v>147.29548100280394</v>
      </c>
      <c r="AO283" s="2">
        <v>6.8508370937889396</v>
      </c>
      <c r="AP283" s="2">
        <v>0.1</v>
      </c>
      <c r="AQ283" s="2">
        <v>0.1</v>
      </c>
      <c r="AR283" s="2">
        <v>0.1</v>
      </c>
      <c r="AS283" s="2">
        <v>9.9999999999999992E-2</v>
      </c>
      <c r="AT283" s="2">
        <v>4.6857089707786877E-4</v>
      </c>
      <c r="AU283" s="2">
        <v>5.3746201188899613E-3</v>
      </c>
      <c r="AV283" s="2">
        <v>0.1155565060058852</v>
      </c>
      <c r="AW283" s="2">
        <v>246.94447467328081</v>
      </c>
      <c r="AX283" s="2">
        <v>1215.7444714056592</v>
      </c>
      <c r="AY283" s="2">
        <v>-1462.6889460789398</v>
      </c>
      <c r="AZ283" s="2">
        <v>16.712787075146327</v>
      </c>
      <c r="BA283" s="2">
        <v>9.3494620729985397E-6</v>
      </c>
      <c r="BB283" s="2">
        <v>1.0460374823556156E-4</v>
      </c>
      <c r="BC283" s="2">
        <v>9.7579951208888601E-4</v>
      </c>
      <c r="BD283" s="2">
        <v>4.1368452112886072</v>
      </c>
      <c r="BE283" s="2">
        <v>20.895512384613014</v>
      </c>
      <c r="BF283" s="2">
        <v>66.347566370154198</v>
      </c>
      <c r="BG283" s="2">
        <v>3566.7573849275873</v>
      </c>
      <c r="BH283" s="2">
        <v>310.95755058867451</v>
      </c>
      <c r="BI283" s="2">
        <v>14.462869857189315</v>
      </c>
      <c r="BJ283" s="2">
        <v>0.99</v>
      </c>
      <c r="BK283" s="2">
        <v>2.5000000000000001E-2</v>
      </c>
      <c r="BL283" s="2">
        <v>0</v>
      </c>
      <c r="BM283" s="2">
        <v>5927.3442075446665</v>
      </c>
      <c r="BN283" s="2">
        <v>1.446196719226754E-7</v>
      </c>
      <c r="BO283" s="2">
        <v>1.6173541938830824E-4</v>
      </c>
      <c r="BP283" s="2">
        <v>3.5665314148429004E-3</v>
      </c>
      <c r="BQ283" s="2">
        <v>27.29211456355203</v>
      </c>
      <c r="BR283" s="2">
        <v>345.76262543878511</v>
      </c>
      <c r="BS283" s="2">
        <v>-373.05474000233721</v>
      </c>
      <c r="BT283" s="2">
        <v>0.46424085930783576</v>
      </c>
      <c r="BU283" s="2">
        <v>2.863469294920478E-8</v>
      </c>
      <c r="BV283" s="2">
        <v>8.060612623530701E-7</v>
      </c>
      <c r="BW283" s="2">
        <v>-1.2720146333061299E-6</v>
      </c>
      <c r="BX283" s="2">
        <v>1.2670115642739628E-2</v>
      </c>
      <c r="BY283" s="2">
        <v>0.16103974544715652</v>
      </c>
      <c r="BZ283" s="2">
        <v>-8.6593626533773116E-2</v>
      </c>
      <c r="CA283" s="2">
        <v>3177980.1779697957</v>
      </c>
      <c r="CB283" s="2">
        <v>71.759306196444001</v>
      </c>
      <c r="CC283" s="2">
        <v>0</v>
      </c>
      <c r="CD283" s="2">
        <v>0.99</v>
      </c>
      <c r="CE283" s="2">
        <v>0.05</v>
      </c>
      <c r="CF283" s="2">
        <v>0</v>
      </c>
      <c r="CG283" s="2">
        <v>11819.038130001785</v>
      </c>
      <c r="CH283" s="2">
        <v>2.7192611811519428E-7</v>
      </c>
      <c r="CI283" s="2">
        <v>2.9631091493396956E-4</v>
      </c>
      <c r="CJ283" s="2">
        <v>6.7060942124472708E-3</v>
      </c>
      <c r="CK283" s="2">
        <v>27.292110066162344</v>
      </c>
      <c r="CL283" s="2">
        <v>674.16017569474241</v>
      </c>
      <c r="CM283" s="2">
        <v>-701.45228576090494</v>
      </c>
      <c r="CN283" s="2">
        <v>0.87290486267659428</v>
      </c>
      <c r="CO283" s="2">
        <v>5.3841363992427104E-8</v>
      </c>
      <c r="CP283" s="2">
        <v>2.9543291335087953E-6</v>
      </c>
      <c r="CQ283" s="2">
        <v>-4.4971699586218767E-6</v>
      </c>
      <c r="CR283" s="2">
        <v>2.3823418861281524E-2</v>
      </c>
      <c r="CS283" s="2">
        <v>0.59023181452255835</v>
      </c>
      <c r="CT283" s="2">
        <v>-0.30615055558815285</v>
      </c>
      <c r="CU283" s="2">
        <v>3177980.1809392325</v>
      </c>
      <c r="CV283" s="2">
        <v>147.29542832924562</v>
      </c>
      <c r="CW283" s="2">
        <v>0</v>
      </c>
    </row>
    <row r="284" spans="1:101" x14ac:dyDescent="0.3">
      <c r="A284" s="2">
        <f t="shared" si="4"/>
        <v>2278</v>
      </c>
      <c r="B284" s="17">
        <f>economy!AX324</f>
        <v>0.99</v>
      </c>
      <c r="C284" s="17">
        <f>economy!AY324</f>
        <v>0.05</v>
      </c>
      <c r="D284" s="17">
        <f>economy!AZ324</f>
        <v>0</v>
      </c>
      <c r="E284" s="17">
        <f>economy!BA324</f>
        <v>5913.5567849701374</v>
      </c>
      <c r="F284" s="17">
        <f>economy!BB324</f>
        <v>2.6481237240791363E-7</v>
      </c>
      <c r="G284" s="17">
        <f>economy!BC324</f>
        <v>2.8939667227320507E-4</v>
      </c>
      <c r="H284" s="17">
        <f>economy!BD324</f>
        <v>6.6280950674970432E-3</v>
      </c>
      <c r="I284" s="1">
        <f>economy!BE324</f>
        <v>26.938472510993197</v>
      </c>
      <c r="J284" s="1">
        <f>economy!BF324</f>
        <v>667.75880105035276</v>
      </c>
      <c r="K284" s="1">
        <f>economy!BG324</f>
        <v>-694.69727356134592</v>
      </c>
      <c r="L284" s="1">
        <f>economy!BH324</f>
        <v>0.86277239672301087</v>
      </c>
      <c r="M284" s="1">
        <f>economy!BI324</f>
        <v>5.2432842724207631E-8</v>
      </c>
      <c r="N284" s="1">
        <f>economy!BJ324</f>
        <v>2.8855916793397707E-6</v>
      </c>
      <c r="O284" s="1">
        <f>economy!BK324</f>
        <v>-4.3931644223778636E-6</v>
      </c>
      <c r="P284" s="1">
        <f>economy!BL324</f>
        <v>2.3241773600805954E-2</v>
      </c>
      <c r="Q284" s="1">
        <f>economy!BM324</f>
        <v>0.57780085080174159</v>
      </c>
      <c r="R284" s="1">
        <f>economy!BN324</f>
        <v>-0.29968281585373174</v>
      </c>
      <c r="S284" s="1">
        <f>economy!BO324</f>
        <v>3225471.170357808</v>
      </c>
      <c r="T284" s="1">
        <f>economy!BP324</f>
        <v>149.06398023618431</v>
      </c>
      <c r="U284" s="1">
        <f>economy!BQ324</f>
        <v>0</v>
      </c>
      <c r="V284" s="2">
        <v>0.05</v>
      </c>
      <c r="W284" s="2">
        <v>0.05</v>
      </c>
      <c r="X284" s="2">
        <v>0.05</v>
      </c>
      <c r="Y284" s="2">
        <v>0.05</v>
      </c>
      <c r="Z284" s="2">
        <v>2.3045721838426631E-4</v>
      </c>
      <c r="AA284" s="2">
        <v>2.6510739286827257E-3</v>
      </c>
      <c r="AB284" s="2">
        <v>5.7682066914880634E-2</v>
      </c>
      <c r="AC284" s="2">
        <v>128.65415677406321</v>
      </c>
      <c r="AD284" s="2">
        <v>636.01529558066545</v>
      </c>
      <c r="AE284" s="2">
        <v>-764.66945235472906</v>
      </c>
      <c r="AF284" s="2">
        <v>7.9035954287481029</v>
      </c>
      <c r="AG284" s="2">
        <v>2.2992611308921218E-6</v>
      </c>
      <c r="AH284" s="1">
        <v>2.5807919989293136E-5</v>
      </c>
      <c r="AI284" s="1">
        <v>2.440985847915297E-4</v>
      </c>
      <c r="AJ284" s="1">
        <v>1.0191846153304107</v>
      </c>
      <c r="AK284" s="1">
        <v>5.1675334622403035</v>
      </c>
      <c r="AL284" s="12">
        <v>16.646188506711326</v>
      </c>
      <c r="AM284" s="2">
        <v>1714.7641293599195</v>
      </c>
      <c r="AN284" s="2">
        <v>149.06403294221352</v>
      </c>
      <c r="AO284" s="2">
        <v>6.8509988038493468</v>
      </c>
      <c r="AP284" s="2">
        <v>0.1</v>
      </c>
      <c r="AQ284" s="2">
        <v>0.1</v>
      </c>
      <c r="AR284" s="2">
        <v>0.1</v>
      </c>
      <c r="AS284" s="2">
        <v>0.1</v>
      </c>
      <c r="AT284" s="2">
        <v>4.6096449561088373E-4</v>
      </c>
      <c r="AU284" s="2">
        <v>5.3027173856531398E-3</v>
      </c>
      <c r="AV284" s="2">
        <v>0.11537674674637856</v>
      </c>
      <c r="AW284" s="2">
        <v>243.76336691109938</v>
      </c>
      <c r="AX284" s="2">
        <v>1204.9500616669736</v>
      </c>
      <c r="AY284" s="2">
        <v>-1448.7134285780719</v>
      </c>
      <c r="AZ284" s="2">
        <v>16.687182823650492</v>
      </c>
      <c r="BA284" s="2">
        <v>9.1980410855962974E-6</v>
      </c>
      <c r="BB284" s="2">
        <v>1.03242466545852E-4</v>
      </c>
      <c r="BC284" s="2">
        <v>9.7635556594977385E-4</v>
      </c>
      <c r="BD284" s="2">
        <v>4.077142668080759</v>
      </c>
      <c r="BE284" s="2">
        <v>20.670189106132689</v>
      </c>
      <c r="BF284" s="2">
        <v>66.521306427890238</v>
      </c>
      <c r="BG284" s="2">
        <v>3620.0581568730468</v>
      </c>
      <c r="BH284" s="2">
        <v>314.69115945720205</v>
      </c>
      <c r="BI284" s="2">
        <v>14.463211430577344</v>
      </c>
      <c r="BJ284" s="2">
        <v>0.99</v>
      </c>
      <c r="BK284" s="2">
        <v>2.5000000000000001E-2</v>
      </c>
      <c r="BL284" s="2">
        <v>0</v>
      </c>
      <c r="BM284" s="2">
        <v>5931.2104284726065</v>
      </c>
      <c r="BN284" s="2">
        <v>1.4082121456896637E-7</v>
      </c>
      <c r="BO284" s="2">
        <v>1.5794445601387152E-4</v>
      </c>
      <c r="BP284" s="2">
        <v>3.524670290023949E-3</v>
      </c>
      <c r="BQ284" s="2">
        <v>26.938476846530168</v>
      </c>
      <c r="BR284" s="2">
        <v>342.48409911985988</v>
      </c>
      <c r="BS284" s="2">
        <v>-369.42257596639007</v>
      </c>
      <c r="BT284" s="2">
        <v>0.45880279528997497</v>
      </c>
      <c r="BU284" s="2">
        <v>2.7882598501593893E-8</v>
      </c>
      <c r="BV284" s="2">
        <v>7.8722763495080585E-7</v>
      </c>
      <c r="BW284" s="2">
        <v>-1.2423300653377506E-6</v>
      </c>
      <c r="BX284" s="2">
        <v>1.2359449357068975E-2</v>
      </c>
      <c r="BY284" s="2">
        <v>0.15763218253490008</v>
      </c>
      <c r="BZ284" s="2">
        <v>-8.4746055248301436E-2</v>
      </c>
      <c r="CA284" s="2">
        <v>3225471.1673050243</v>
      </c>
      <c r="CB284" s="2">
        <v>72.620908461909011</v>
      </c>
      <c r="CC284" s="2">
        <v>0</v>
      </c>
      <c r="CD284" s="2">
        <v>0.99</v>
      </c>
      <c r="CE284" s="2">
        <v>0.05</v>
      </c>
      <c r="CF284" s="2">
        <v>0</v>
      </c>
      <c r="CG284" s="2">
        <v>11827.113552445649</v>
      </c>
      <c r="CH284" s="2">
        <v>2.6481237297563931E-7</v>
      </c>
      <c r="CI284" s="2">
        <v>2.8939667288971571E-4</v>
      </c>
      <c r="CJ284" s="2">
        <v>6.6280950805484478E-3</v>
      </c>
      <c r="CK284" s="2">
        <v>26.938472522797106</v>
      </c>
      <c r="CL284" s="2">
        <v>667.75880122274964</v>
      </c>
      <c r="CM284" s="2">
        <v>-694.69727374554668</v>
      </c>
      <c r="CN284" s="2">
        <v>0.86277239854190668</v>
      </c>
      <c r="CO284" s="2">
        <v>5.24328428366173E-8</v>
      </c>
      <c r="CP284" s="2">
        <v>2.8855916854691942E-6</v>
      </c>
      <c r="CQ284" s="2">
        <v>-4.3931644396790553E-6</v>
      </c>
      <c r="CR284" s="2">
        <v>2.3241773659988328E-2</v>
      </c>
      <c r="CS284" s="2">
        <v>0.57780085217262644</v>
      </c>
      <c r="CT284" s="2">
        <v>-0.29968281656498452</v>
      </c>
      <c r="CU284" s="2">
        <v>3225471.1702427221</v>
      </c>
      <c r="CV284" s="2">
        <v>149.06398023288523</v>
      </c>
      <c r="CW284" s="2">
        <v>0</v>
      </c>
    </row>
    <row r="285" spans="1:101" x14ac:dyDescent="0.3">
      <c r="A285" s="2">
        <f t="shared" si="4"/>
        <v>2279</v>
      </c>
      <c r="B285" s="17">
        <f>economy!AX325</f>
        <v>0.99</v>
      </c>
      <c r="C285" s="17">
        <f>economy!AY325</f>
        <v>0.05</v>
      </c>
      <c r="D285" s="17">
        <f>economy!AZ325</f>
        <v>0</v>
      </c>
      <c r="E285" s="17">
        <f>economy!BA325</f>
        <v>5917.5555835556261</v>
      </c>
      <c r="F285" s="17">
        <f>economy!BB325</f>
        <v>2.5788355092474795E-7</v>
      </c>
      <c r="G285" s="17">
        <f>economy!BC325</f>
        <v>2.8264246790662512E-4</v>
      </c>
      <c r="H285" s="17">
        <f>economy!BD325</f>
        <v>6.5509731073322098E-3</v>
      </c>
      <c r="I285" s="1">
        <f>economy!BE325</f>
        <v>26.588936838292824</v>
      </c>
      <c r="J285" s="1">
        <f>economy!BF325</f>
        <v>661.40102328987689</v>
      </c>
      <c r="K285" s="1">
        <f>economy!BG325</f>
        <v>-687.98996012816963</v>
      </c>
      <c r="L285" s="1">
        <f>economy!BH325</f>
        <v>0.85275381249220028</v>
      </c>
      <c r="M285" s="1">
        <f>economy!BI325</f>
        <v>5.1060936432707518E-8</v>
      </c>
      <c r="N285" s="1">
        <f>economy!BJ325</f>
        <v>2.818436002599817E-6</v>
      </c>
      <c r="O285" s="1">
        <f>economy!BK325</f>
        <v>-4.2915248652989834E-6</v>
      </c>
      <c r="P285" s="1">
        <f>economy!BL325</f>
        <v>2.2673820212102871E-2</v>
      </c>
      <c r="Q285" s="1">
        <f>economy!BM325</f>
        <v>0.56561544497547145</v>
      </c>
      <c r="R285" s="1">
        <f>economy!BN325</f>
        <v>-0.2933430307278268</v>
      </c>
      <c r="S285" s="1">
        <f>economy!BO325</f>
        <v>3273672.4437830802</v>
      </c>
      <c r="T285" s="1">
        <f>economy!BP325</f>
        <v>150.85380105970478</v>
      </c>
      <c r="U285" s="1">
        <f>economy!BQ325</f>
        <v>0</v>
      </c>
      <c r="V285" s="2">
        <v>0.05</v>
      </c>
      <c r="W285" s="2">
        <v>0.05</v>
      </c>
      <c r="X285" s="2">
        <v>0.05</v>
      </c>
      <c r="Y285" s="2">
        <v>5.000000000000001E-2</v>
      </c>
      <c r="Z285" s="2">
        <v>2.2671963231536335E-4</v>
      </c>
      <c r="AA285" s="2">
        <v>2.6156472086790758E-3</v>
      </c>
      <c r="AB285" s="2">
        <v>5.7593217880817844E-2</v>
      </c>
      <c r="AC285" s="2">
        <v>126.99436772594855</v>
      </c>
      <c r="AD285" s="2">
        <v>630.34566671951325</v>
      </c>
      <c r="AE285" s="2">
        <v>-757.34003444546272</v>
      </c>
      <c r="AF285" s="2">
        <v>7.8916092322494116</v>
      </c>
      <c r="AG285" s="2">
        <v>2.2620561439859122E-6</v>
      </c>
      <c r="AH285" s="1">
        <v>2.5472311054763699E-5</v>
      </c>
      <c r="AI285" s="1">
        <v>2.4423430422144287E-4</v>
      </c>
      <c r="AJ285" s="1">
        <v>1.0044724359039685</v>
      </c>
      <c r="AK285" s="1">
        <v>5.1117378972103138</v>
      </c>
      <c r="AL285" s="12">
        <v>16.689216507147439</v>
      </c>
      <c r="AM285" s="2">
        <v>1740.3894739191162</v>
      </c>
      <c r="AN285" s="2">
        <v>150.85385380077199</v>
      </c>
      <c r="AO285" s="2">
        <v>6.8511619272430107</v>
      </c>
      <c r="AP285" s="2">
        <v>0.1</v>
      </c>
      <c r="AQ285" s="2">
        <v>0.1</v>
      </c>
      <c r="AR285" s="2">
        <v>0.1</v>
      </c>
      <c r="AS285" s="2">
        <v>0.1</v>
      </c>
      <c r="AT285" s="2">
        <v>4.5348812669829399E-4</v>
      </c>
      <c r="AU285" s="2">
        <v>5.2318519769100902E-3</v>
      </c>
      <c r="AV285" s="2">
        <v>0.11519892972340449</v>
      </c>
      <c r="AW285" s="2">
        <v>240.61857395261751</v>
      </c>
      <c r="AX285" s="2">
        <v>1194.2105420206831</v>
      </c>
      <c r="AY285" s="2">
        <v>-1434.8291159733003</v>
      </c>
      <c r="AZ285" s="2">
        <v>16.661861693378754</v>
      </c>
      <c r="BA285" s="2">
        <v>9.0491973858602465E-6</v>
      </c>
      <c r="BB285" s="2">
        <v>1.0189981202737204E-4</v>
      </c>
      <c r="BC285" s="2">
        <v>9.7689925352630134E-4</v>
      </c>
      <c r="BD285" s="2">
        <v>4.0182853295979371</v>
      </c>
      <c r="BE285" s="2">
        <v>20.447017619808825</v>
      </c>
      <c r="BF285" s="2">
        <v>66.693273908004016</v>
      </c>
      <c r="BG285" s="2">
        <v>3674.156105185948</v>
      </c>
      <c r="BH285" s="2">
        <v>318.46966938118874</v>
      </c>
      <c r="BI285" s="2">
        <v>14.463555983883095</v>
      </c>
      <c r="BJ285" s="2">
        <v>0.99</v>
      </c>
      <c r="BK285" s="2">
        <v>2.5000000000000001E-2</v>
      </c>
      <c r="BL285" s="2">
        <v>0</v>
      </c>
      <c r="BM285" s="2">
        <v>5935.0389878772112</v>
      </c>
      <c r="BN285" s="2">
        <v>1.3712194567559114E-7</v>
      </c>
      <c r="BO285" s="2">
        <v>1.5424169212357116E-4</v>
      </c>
      <c r="BP285" s="2">
        <v>3.4832857109751061E-3</v>
      </c>
      <c r="BQ285" s="2">
        <v>26.588941005671561</v>
      </c>
      <c r="BR285" s="2">
        <v>339.22773196075758</v>
      </c>
      <c r="BS285" s="2">
        <v>-365.81667296642917</v>
      </c>
      <c r="BT285" s="2">
        <v>0.45342660058877898</v>
      </c>
      <c r="BU285" s="2">
        <v>2.7150143363524251E-8</v>
      </c>
      <c r="BV285" s="2">
        <v>7.6882941065894167E-7</v>
      </c>
      <c r="BW285" s="2">
        <v>-1.213327934428335E-6</v>
      </c>
      <c r="BX285" s="2">
        <v>1.2056133968386874E-2</v>
      </c>
      <c r="BY285" s="2">
        <v>0.15429231630730567</v>
      </c>
      <c r="BZ285" s="2">
        <v>-8.293550523093253E-2</v>
      </c>
      <c r="CA285" s="2">
        <v>3273672.4407696165</v>
      </c>
      <c r="CB285" s="2">
        <v>73.492872508412816</v>
      </c>
      <c r="CC285" s="2">
        <v>0</v>
      </c>
      <c r="CD285" s="2">
        <v>0.99</v>
      </c>
      <c r="CE285" s="2">
        <v>0.05</v>
      </c>
      <c r="CF285" s="2">
        <v>0</v>
      </c>
      <c r="CG285" s="2">
        <v>11835.11115100857</v>
      </c>
      <c r="CH285" s="2">
        <v>2.5788355143253149E-7</v>
      </c>
      <c r="CI285" s="2">
        <v>2.8264246845964049E-4</v>
      </c>
      <c r="CJ285" s="2">
        <v>6.550973119180026E-3</v>
      </c>
      <c r="CK285" s="2">
        <v>26.588936848994873</v>
      </c>
      <c r="CL285" s="2">
        <v>661.40102344683999</v>
      </c>
      <c r="CM285" s="2">
        <v>-687.98996029583475</v>
      </c>
      <c r="CN285" s="2">
        <v>0.85275381414336415</v>
      </c>
      <c r="CO285" s="2">
        <v>5.1060936533248635E-8</v>
      </c>
      <c r="CP285" s="2">
        <v>2.8184360080987091E-6</v>
      </c>
      <c r="CQ285" s="2">
        <v>-4.2915248808219277E-6</v>
      </c>
      <c r="CR285" s="2">
        <v>2.2673820265131792E-2</v>
      </c>
      <c r="CS285" s="2">
        <v>0.56561544620804316</v>
      </c>
      <c r="CT285" s="2">
        <v>-0.29334303136730733</v>
      </c>
      <c r="CU285" s="2">
        <v>3273672.4436758049</v>
      </c>
      <c r="CV285" s="2">
        <v>150.85380105663987</v>
      </c>
      <c r="CW285" s="2">
        <v>0</v>
      </c>
    </row>
    <row r="286" spans="1:101" x14ac:dyDescent="0.3">
      <c r="A286" s="2">
        <f t="shared" si="4"/>
        <v>2280</v>
      </c>
      <c r="B286" s="17">
        <f>economy!AX326</f>
        <v>0.99</v>
      </c>
      <c r="C286" s="17">
        <f>economy!AY326</f>
        <v>0.05</v>
      </c>
      <c r="D286" s="17">
        <f>economy!AZ326</f>
        <v>0</v>
      </c>
      <c r="E286" s="17">
        <f>economy!BA326</f>
        <v>5921.5159243728995</v>
      </c>
      <c r="F286" s="17">
        <f>economy!BB326</f>
        <v>2.5113489853686857E-7</v>
      </c>
      <c r="G286" s="17">
        <f>economy!BC326</f>
        <v>2.760446514914389E-4</v>
      </c>
      <c r="H286" s="17">
        <f>economy!BD326</f>
        <v>6.4747193745878281E-3</v>
      </c>
      <c r="I286" s="1">
        <f>economy!BE326</f>
        <v>26.243467089465359</v>
      </c>
      <c r="J286" s="1">
        <f>economy!BF326</f>
        <v>655.08695346828085</v>
      </c>
      <c r="K286" s="1">
        <f>economy!BG326</f>
        <v>-681.33042055774615</v>
      </c>
      <c r="L286" s="1">
        <f>economy!BH326</f>
        <v>0.8428479440544171</v>
      </c>
      <c r="M286" s="1">
        <f>economy!BI326</f>
        <v>4.972470360342625E-8</v>
      </c>
      <c r="N286" s="1">
        <f>economy!BJ326</f>
        <v>2.7528264499526862E-6</v>
      </c>
      <c r="O286" s="1">
        <f>economy!BK326</f>
        <v>-4.192199097966301E-6</v>
      </c>
      <c r="P286" s="1">
        <f>economy!BL326</f>
        <v>2.2119255086729565E-2</v>
      </c>
      <c r="Q286" s="1">
        <f>economy!BM326</f>
        <v>0.55367130261521091</v>
      </c>
      <c r="R286" s="1">
        <f>economy!BN326</f>
        <v>-0.2871289720944139</v>
      </c>
      <c r="S286" s="1">
        <f>economy!BO326</f>
        <v>3322594.6273308313</v>
      </c>
      <c r="T286" s="1">
        <f>economy!BP326</f>
        <v>152.66514665301474</v>
      </c>
      <c r="U286" s="1">
        <f>economy!BQ326</f>
        <v>0</v>
      </c>
      <c r="V286" s="2">
        <v>0.05</v>
      </c>
      <c r="W286" s="2">
        <v>0.05</v>
      </c>
      <c r="X286" s="2">
        <v>0.05</v>
      </c>
      <c r="Y286" s="2">
        <v>0.05</v>
      </c>
      <c r="Z286" s="2">
        <v>2.2304587030589566E-4</v>
      </c>
      <c r="AA286" s="2">
        <v>2.5807308932693689E-3</v>
      </c>
      <c r="AB286" s="2">
        <v>5.7505331174054618E-2</v>
      </c>
      <c r="AC286" s="2">
        <v>125.35358817449701</v>
      </c>
      <c r="AD286" s="2">
        <v>624.70543441304619</v>
      </c>
      <c r="AE286" s="2">
        <v>-750.05902258754327</v>
      </c>
      <c r="AF286" s="2">
        <v>7.8797559298277235</v>
      </c>
      <c r="AG286" s="2">
        <v>2.2254837570329051E-6</v>
      </c>
      <c r="AH286" s="1">
        <v>2.5141291738346197E-5</v>
      </c>
      <c r="AI286" s="1">
        <v>2.4436700039677642E-4</v>
      </c>
      <c r="AJ286" s="1">
        <v>0.9899687000965689</v>
      </c>
      <c r="AK286" s="1">
        <v>5.0564773385088833</v>
      </c>
      <c r="AL286" s="12">
        <v>16.731805149491205</v>
      </c>
      <c r="AM286" s="2">
        <v>1766.3980774495076</v>
      </c>
      <c r="AN286" s="2">
        <v>152.66519942816177</v>
      </c>
      <c r="AO286" s="2">
        <v>6.8513264500447999</v>
      </c>
      <c r="AP286" s="2">
        <v>0.1</v>
      </c>
      <c r="AQ286" s="2">
        <v>0.1</v>
      </c>
      <c r="AR286" s="2">
        <v>0.1</v>
      </c>
      <c r="AS286" s="2">
        <v>0.1</v>
      </c>
      <c r="AT286" s="2">
        <v>4.4613943214898914E-4</v>
      </c>
      <c r="AU286" s="2">
        <v>5.1620076011767877E-3</v>
      </c>
      <c r="AV286" s="2">
        <v>0.1150230378801403</v>
      </c>
      <c r="AW286" s="2">
        <v>237.50979693248414</v>
      </c>
      <c r="AX286" s="2">
        <v>1183.526658620533</v>
      </c>
      <c r="AY286" s="2">
        <v>-1421.0364555530193</v>
      </c>
      <c r="AZ286" s="2">
        <v>16.636821187690074</v>
      </c>
      <c r="BA286" s="2">
        <v>8.9028846036879628E-6</v>
      </c>
      <c r="BB286" s="2">
        <v>1.0057551977607508E-4</v>
      </c>
      <c r="BC286" s="2">
        <v>9.77430833285187E-4</v>
      </c>
      <c r="BD286" s="2">
        <v>3.9602619172642397</v>
      </c>
      <c r="BE286" s="2">
        <v>20.225985518802638</v>
      </c>
      <c r="BF286" s="2">
        <v>66.863485446373204</v>
      </c>
      <c r="BG286" s="2">
        <v>3729.0631557835886</v>
      </c>
      <c r="BH286" s="2">
        <v>322.29362048783815</v>
      </c>
      <c r="BI286" s="2">
        <v>14.463903487774745</v>
      </c>
      <c r="BJ286" s="2">
        <v>0.99</v>
      </c>
      <c r="BK286" s="2">
        <v>2.5000000000000001E-2</v>
      </c>
      <c r="BL286" s="2">
        <v>0</v>
      </c>
      <c r="BM286" s="2">
        <v>5938.8303394838158</v>
      </c>
      <c r="BN286" s="2">
        <v>1.3351930192234553E-7</v>
      </c>
      <c r="BO286" s="2">
        <v>1.5062510425759912E-4</v>
      </c>
      <c r="BP286" s="2">
        <v>3.4423727285047053E-3</v>
      </c>
      <c r="BQ286" s="2">
        <v>26.243471095143711</v>
      </c>
      <c r="BR286" s="2">
        <v>335.99358793136145</v>
      </c>
      <c r="BS286" s="2">
        <v>-362.23705902650516</v>
      </c>
      <c r="BT286" s="2">
        <v>0.44811163112620395</v>
      </c>
      <c r="BU286" s="2">
        <v>2.6436819997884018E-8</v>
      </c>
      <c r="BV286" s="2">
        <v>7.5085672908473446E-7</v>
      </c>
      <c r="BW286" s="2">
        <v>-1.1849930001952927E-6</v>
      </c>
      <c r="BX286" s="2">
        <v>1.1760005431882386E-2</v>
      </c>
      <c r="BY286" s="2">
        <v>0.15101895431431897</v>
      </c>
      <c r="BZ286" s="2">
        <v>-8.1161319687363107E-2</v>
      </c>
      <c r="CA286" s="2">
        <v>3322594.6243559313</v>
      </c>
      <c r="CB286" s="2">
        <v>74.375322980663853</v>
      </c>
      <c r="CC286" s="2">
        <v>0</v>
      </c>
      <c r="CD286" s="2">
        <v>0.99</v>
      </c>
      <c r="CE286" s="2">
        <v>0.05</v>
      </c>
      <c r="CF286" s="2">
        <v>0</v>
      </c>
      <c r="CG286" s="2">
        <v>11843.031833924384</v>
      </c>
      <c r="CH286" s="2">
        <v>2.5113489899104425E-7</v>
      </c>
      <c r="CI286" s="2">
        <v>2.7604465198750481E-4</v>
      </c>
      <c r="CJ286" s="2">
        <v>6.4747193853431691E-3</v>
      </c>
      <c r="CK286" s="2">
        <v>26.243467099168381</v>
      </c>
      <c r="CL286" s="2">
        <v>655.08695361118737</v>
      </c>
      <c r="CM286" s="2">
        <v>-681.33042071035572</v>
      </c>
      <c r="CN286" s="2">
        <v>0.84284794555333553</v>
      </c>
      <c r="CO286" s="2">
        <v>4.9724703693353012E-8</v>
      </c>
      <c r="CP286" s="2">
        <v>2.7528264548859581E-6</v>
      </c>
      <c r="CQ286" s="2">
        <v>-4.1921991118938655E-6</v>
      </c>
      <c r="CR286" s="2">
        <v>2.2119255134244568E-2</v>
      </c>
      <c r="CS286" s="2">
        <v>0.55367130372341067</v>
      </c>
      <c r="CT286" s="2">
        <v>-0.28712897266935666</v>
      </c>
      <c r="CU286" s="2">
        <v>3322594.6272308361</v>
      </c>
      <c r="CV286" s="2">
        <v>152.66514665016717</v>
      </c>
      <c r="CW286" s="2">
        <v>0</v>
      </c>
    </row>
    <row r="287" spans="1:101" x14ac:dyDescent="0.3">
      <c r="A287" s="2">
        <f t="shared" si="4"/>
        <v>2281</v>
      </c>
      <c r="B287" s="17">
        <f>economy!AX327</f>
        <v>0.99</v>
      </c>
      <c r="C287" s="17">
        <f>economy!AY327</f>
        <v>0.05</v>
      </c>
      <c r="D287" s="17">
        <f>economy!AZ327</f>
        <v>0</v>
      </c>
      <c r="E287" s="17">
        <f>economy!BA327</f>
        <v>5925.4382545758526</v>
      </c>
      <c r="F287" s="17">
        <f>economy!BB327</f>
        <v>2.4456178060648084E-7</v>
      </c>
      <c r="G287" s="17">
        <f>economy!BC327</f>
        <v>2.6959965427996872E-4</v>
      </c>
      <c r="H287" s="17">
        <f>economy!BD327</f>
        <v>6.399324987853363E-3</v>
      </c>
      <c r="I287" s="1">
        <f>economy!BE327</f>
        <v>25.902027335787334</v>
      </c>
      <c r="J287" s="1">
        <f>economy!BF327</f>
        <v>648.81669015071941</v>
      </c>
      <c r="K287" s="1">
        <f>economy!BG327</f>
        <v>-674.71871748650676</v>
      </c>
      <c r="L287" s="1">
        <f>economy!BH327</f>
        <v>0.83305363562483203</v>
      </c>
      <c r="M287" s="1">
        <f>economy!BI327</f>
        <v>4.8423226579036767E-8</v>
      </c>
      <c r="N287" s="1">
        <f>economy!BJ327</f>
        <v>2.6887281454409002E-6</v>
      </c>
      <c r="O287" s="1">
        <f>economy!BK327</f>
        <v>-4.095136030016443E-6</v>
      </c>
      <c r="P287" s="1">
        <f>economy!BL327</f>
        <v>2.1577780707334009E-2</v>
      </c>
      <c r="Q287" s="1">
        <f>economy!BM327</f>
        <v>0.54196418601581353</v>
      </c>
      <c r="R287" s="1">
        <f>economy!BN327</f>
        <v>-0.28103844031312908</v>
      </c>
      <c r="S287" s="1">
        <f>economy!BO327</f>
        <v>3372248.5059741531</v>
      </c>
      <c r="T287" s="1">
        <f>economy!BP327</f>
        <v>154.49827594358453</v>
      </c>
      <c r="U287" s="1">
        <f>economy!BQ327</f>
        <v>0</v>
      </c>
      <c r="V287" s="2">
        <v>0.05</v>
      </c>
      <c r="W287" s="2">
        <v>0.05</v>
      </c>
      <c r="X287" s="2">
        <v>0.05</v>
      </c>
      <c r="Y287" s="2">
        <v>5.000000000000001E-2</v>
      </c>
      <c r="Z287" s="2">
        <v>2.1943477596825771E-4</v>
      </c>
      <c r="AA287" s="2">
        <v>2.5463169742287891E-3</v>
      </c>
      <c r="AB287" s="2">
        <v>5.7418398271236792E-2</v>
      </c>
      <c r="AC287" s="2">
        <v>123.73166001987363</v>
      </c>
      <c r="AD287" s="2">
        <v>619.09497443447287</v>
      </c>
      <c r="AE287" s="2">
        <v>-742.82663445434616</v>
      </c>
      <c r="AF287" s="2">
        <v>7.8680343398177737</v>
      </c>
      <c r="AG287" s="2">
        <v>2.189532597592153E-6</v>
      </c>
      <c r="AH287" s="1">
        <v>2.4814796728963331E-5</v>
      </c>
      <c r="AI287" s="1">
        <v>2.4449673670893114E-4</v>
      </c>
      <c r="AJ287" s="1">
        <v>0.97567061893980311</v>
      </c>
      <c r="AK287" s="1">
        <v>5.0017486262073039</v>
      </c>
      <c r="AL287" s="12">
        <v>16.773958581520262</v>
      </c>
      <c r="AM287" s="2">
        <v>1792.7956735891132</v>
      </c>
      <c r="AN287" s="2">
        <v>154.49832875187877</v>
      </c>
      <c r="AO287" s="2">
        <v>6.8514923584686569</v>
      </c>
      <c r="AP287" s="2">
        <v>0.1</v>
      </c>
      <c r="AQ287" s="2">
        <v>0.1</v>
      </c>
      <c r="AR287" s="2">
        <v>0.1</v>
      </c>
      <c r="AS287" s="2">
        <v>0.1</v>
      </c>
      <c r="AT287" s="2">
        <v>4.3891609871971759E-4</v>
      </c>
      <c r="AU287" s="2">
        <v>5.0931682390069483E-3</v>
      </c>
      <c r="AV287" s="2">
        <v>0.11484905418799086</v>
      </c>
      <c r="AW287" s="2">
        <v>234.43673635212613</v>
      </c>
      <c r="AX287" s="2">
        <v>1172.8991246538892</v>
      </c>
      <c r="AY287" s="2">
        <v>-1407.3358610060138</v>
      </c>
      <c r="AZ287" s="2">
        <v>16.612058814674928</v>
      </c>
      <c r="BA287" s="2">
        <v>8.7590572402228209E-6</v>
      </c>
      <c r="BB287" s="2">
        <v>9.9269328509056046E-5</v>
      </c>
      <c r="BC287" s="2">
        <v>9.779505589722114E-4</v>
      </c>
      <c r="BD287" s="2">
        <v>3.9030612739426975</v>
      </c>
      <c r="BE287" s="2">
        <v>20.007080189886018</v>
      </c>
      <c r="BF287" s="2">
        <v>67.031957614542037</v>
      </c>
      <c r="BG287" s="2">
        <v>3784.7914130128624</v>
      </c>
      <c r="BH287" s="2">
        <v>326.16355940195501</v>
      </c>
      <c r="BI287" s="2">
        <v>14.4642539132133</v>
      </c>
      <c r="BJ287" s="2">
        <v>0.99</v>
      </c>
      <c r="BK287" s="2">
        <v>2.5000000000000001E-2</v>
      </c>
      <c r="BL287" s="2">
        <v>0</v>
      </c>
      <c r="BM287" s="2">
        <v>5942.5849298256044</v>
      </c>
      <c r="BN287" s="2">
        <v>1.3001078499017963E-7</v>
      </c>
      <c r="BO287" s="2">
        <v>1.4709271413197475E-4</v>
      </c>
      <c r="BP287" s="2">
        <v>3.4019264291164607E-3</v>
      </c>
      <c r="BQ287" s="2">
        <v>25.902031185977211</v>
      </c>
      <c r="BR287" s="2">
        <v>332.78172428221654</v>
      </c>
      <c r="BS287" s="2">
        <v>-358.68375546819374</v>
      </c>
      <c r="BT287" s="2">
        <v>0.44285724753718131</v>
      </c>
      <c r="BU287" s="2">
        <v>2.5742133737775146E-8</v>
      </c>
      <c r="BV287" s="2">
        <v>7.3329994400480261E-7</v>
      </c>
      <c r="BW287" s="2">
        <v>-1.1573103429121075E-6</v>
      </c>
      <c r="BX287" s="2">
        <v>1.1470902989846727E-2</v>
      </c>
      <c r="BY287" s="2">
        <v>0.14781091963825457</v>
      </c>
      <c r="BZ287" s="2">
        <v>-7.9422850341471854E-2</v>
      </c>
      <c r="CA287" s="2">
        <v>3372248.5030370844</v>
      </c>
      <c r="CB287" s="2">
        <v>75.268386022818291</v>
      </c>
      <c r="CC287" s="2">
        <v>0</v>
      </c>
      <c r="CD287" s="2">
        <v>0.99</v>
      </c>
      <c r="CE287" s="2">
        <v>0.05</v>
      </c>
      <c r="CF287" s="2">
        <v>0</v>
      </c>
      <c r="CG287" s="2">
        <v>11850.876495509689</v>
      </c>
      <c r="CH287" s="2">
        <v>2.4456178101271245E-7</v>
      </c>
      <c r="CI287" s="2">
        <v>2.6959965472495376E-4</v>
      </c>
      <c r="CJ287" s="2">
        <v>6.3993249976170563E-3</v>
      </c>
      <c r="CK287" s="2">
        <v>25.902027344584585</v>
      </c>
      <c r="CL287" s="2">
        <v>648.81669028082331</v>
      </c>
      <c r="CM287" s="2">
        <v>-674.71871762540809</v>
      </c>
      <c r="CN287" s="2">
        <v>0.83305363698555579</v>
      </c>
      <c r="CO287" s="2">
        <v>4.8423226659470586E-8</v>
      </c>
      <c r="CP287" s="2">
        <v>2.6887281498667558E-6</v>
      </c>
      <c r="CQ287" s="2">
        <v>-4.095136042512654E-6</v>
      </c>
      <c r="CR287" s="2">
        <v>2.1577780749908106E-2</v>
      </c>
      <c r="CS287" s="2">
        <v>0.54196418701217552</v>
      </c>
      <c r="CT287" s="2">
        <v>-0.28103844083003821</v>
      </c>
      <c r="CU287" s="2">
        <v>3372248.5058809365</v>
      </c>
      <c r="CV287" s="2">
        <v>154.49827594093907</v>
      </c>
      <c r="CW287" s="2">
        <v>0</v>
      </c>
    </row>
    <row r="288" spans="1:101" x14ac:dyDescent="0.3">
      <c r="A288" s="2">
        <f t="shared" si="4"/>
        <v>2282</v>
      </c>
      <c r="B288" s="17">
        <f>economy!AX328</f>
        <v>0.99</v>
      </c>
      <c r="C288" s="17">
        <f>economy!AY328</f>
        <v>0.05</v>
      </c>
      <c r="D288" s="17">
        <f>economy!AZ328</f>
        <v>0</v>
      </c>
      <c r="E288" s="17">
        <f>economy!BA328</f>
        <v>5929.3230144668996</v>
      </c>
      <c r="F288" s="17">
        <f>economy!BB328</f>
        <v>2.3815967944004106E-7</v>
      </c>
      <c r="G288" s="17">
        <f>economy!BC328</f>
        <v>2.6330398673924039E-4</v>
      </c>
      <c r="H288" s="17">
        <f>economy!BD328</f>
        <v>6.3247811279205368E-3</v>
      </c>
      <c r="I288" s="1">
        <f>economy!BE328</f>
        <v>25.564581674933457</v>
      </c>
      <c r="J288" s="1">
        <f>economy!BF328</f>
        <v>642.5903195496735</v>
      </c>
      <c r="K288" s="1">
        <f>economy!BG328</f>
        <v>-668.15490122460699</v>
      </c>
      <c r="L288" s="1">
        <f>economy!BH328</f>
        <v>0.82336973963641158</v>
      </c>
      <c r="M288" s="1">
        <f>economy!BI328</f>
        <v>4.7155610857124845E-8</v>
      </c>
      <c r="N288" s="1">
        <f>economy!BJ328</f>
        <v>2.6261069684491261E-6</v>
      </c>
      <c r="O288" s="1">
        <f>economy!BK328</f>
        <v>-4.0002856316099795E-6</v>
      </c>
      <c r="P288" s="1">
        <f>economy!BL328</f>
        <v>2.1049105489446579E-2</v>
      </c>
      <c r="Q288" s="1">
        <f>economy!BM328</f>
        <v>0.53048991273236856</v>
      </c>
      <c r="R288" s="1">
        <f>economy!BN328</f>
        <v>-0.27506926352904854</v>
      </c>
      <c r="S288" s="1">
        <f>economy!BO328</f>
        <v>3422645.0260455008</v>
      </c>
      <c r="T288" s="1">
        <f>economy!BP328</f>
        <v>156.35345097372661</v>
      </c>
      <c r="U288" s="1">
        <f>economy!BQ328</f>
        <v>0</v>
      </c>
      <c r="V288" s="2">
        <v>0.05</v>
      </c>
      <c r="W288" s="2">
        <v>0.05</v>
      </c>
      <c r="X288" s="2">
        <v>0.05</v>
      </c>
      <c r="Y288" s="2">
        <v>5.000000000000001E-2</v>
      </c>
      <c r="Z288" s="2">
        <v>2.1588521495368357E-4</v>
      </c>
      <c r="AA288" s="2">
        <v>2.5123975771244758E-3</v>
      </c>
      <c r="AB288" s="2">
        <v>5.7332410665816277E-2</v>
      </c>
      <c r="AC288" s="2">
        <v>122.12842488602264</v>
      </c>
      <c r="AD288" s="2">
        <v>613.51464554485563</v>
      </c>
      <c r="AE288" s="2">
        <v>-735.64307043087956</v>
      </c>
      <c r="AF288" s="2">
        <v>7.8564432831574038</v>
      </c>
      <c r="AG288" s="2">
        <v>2.1541915069332761E-6</v>
      </c>
      <c r="AH288" s="1">
        <v>2.4492761612690664E-5</v>
      </c>
      <c r="AI288" s="1">
        <v>2.4462357538278245E-4</v>
      </c>
      <c r="AJ288" s="1">
        <v>0.96157543382603317</v>
      </c>
      <c r="AK288" s="1">
        <v>4.9475485520542168</v>
      </c>
      <c r="AL288" s="12">
        <v>16.815680933772793</v>
      </c>
      <c r="AM288" s="2">
        <v>1819.5880817597774</v>
      </c>
      <c r="AN288" s="2">
        <v>156.35350381426039</v>
      </c>
      <c r="AO288" s="2">
        <v>6.8516596388661108</v>
      </c>
      <c r="AP288" s="2">
        <v>0.1</v>
      </c>
      <c r="AQ288" s="2">
        <v>0.1</v>
      </c>
      <c r="AR288" s="2">
        <v>0.1</v>
      </c>
      <c r="AS288" s="2">
        <v>0.1</v>
      </c>
      <c r="AT288" s="2">
        <v>4.3181585724806951E-4</v>
      </c>
      <c r="AU288" s="2">
        <v>5.0253181385225614E-3</v>
      </c>
      <c r="AV288" s="2">
        <v>0.11467696165113717</v>
      </c>
      <c r="AW288" s="2">
        <v>231.39909218796865</v>
      </c>
      <c r="AX288" s="2">
        <v>1162.3286210579097</v>
      </c>
      <c r="AY288" s="2">
        <v>-1393.7277132458821</v>
      </c>
      <c r="AZ288" s="2">
        <v>16.587572087797188</v>
      </c>
      <c r="BA288" s="2">
        <v>8.6176706515043023E-6</v>
      </c>
      <c r="BB288" s="2">
        <v>9.798098053111486E-5</v>
      </c>
      <c r="BC288" s="2">
        <v>9.7845867966910526E-4</v>
      </c>
      <c r="BD288" s="2">
        <v>3.8466723638781408</v>
      </c>
      <c r="BE288" s="2">
        <v>19.790288825629407</v>
      </c>
      <c r="BF288" s="2">
        <v>67.198706915480258</v>
      </c>
      <c r="BG288" s="2">
        <v>3841.3531623198273</v>
      </c>
      <c r="BH288" s="2">
        <v>330.08003932411566</v>
      </c>
      <c r="BI288" s="2">
        <v>14.464607231449705</v>
      </c>
      <c r="BJ288" s="2">
        <v>0.99</v>
      </c>
      <c r="BK288" s="2">
        <v>2.5000000000000001E-2</v>
      </c>
      <c r="BL288" s="2">
        <v>0</v>
      </c>
      <c r="BM288" s="2">
        <v>5946.3031983562178</v>
      </c>
      <c r="BN288" s="2">
        <v>1.2659395997094469E-7</v>
      </c>
      <c r="BO288" s="2">
        <v>1.4364258768485611E-4</v>
      </c>
      <c r="BP288" s="2">
        <v>3.3619419353159178E-3</v>
      </c>
      <c r="BQ288" s="2">
        <v>25.564585375610147</v>
      </c>
      <c r="BR288" s="2">
        <v>329.59219171818347</v>
      </c>
      <c r="BS288" s="2">
        <v>-355.15677709379361</v>
      </c>
      <c r="BT288" s="2">
        <v>0.43766281520691114</v>
      </c>
      <c r="BU288" s="2">
        <v>2.5065602471643979E-8</v>
      </c>
      <c r="BV288" s="2">
        <v>7.1614961912460025E-7</v>
      </c>
      <c r="BW288" s="2">
        <v>-1.130265357643574E-6</v>
      </c>
      <c r="BX288" s="2">
        <v>1.1188669120449605E-2</v>
      </c>
      <c r="BY288" s="2">
        <v>0.14466705090576792</v>
      </c>
      <c r="BZ288" s="2">
        <v>-7.7719457451341567E-2</v>
      </c>
      <c r="CA288" s="2">
        <v>3422645.0231455597</v>
      </c>
      <c r="CB288" s="2">
        <v>76.172189296519647</v>
      </c>
      <c r="CC288" s="2">
        <v>0</v>
      </c>
      <c r="CD288" s="2">
        <v>0.99</v>
      </c>
      <c r="CE288" s="2">
        <v>0.05</v>
      </c>
      <c r="CF288" s="2">
        <v>0</v>
      </c>
      <c r="CG288" s="2">
        <v>11858.646016377408</v>
      </c>
      <c r="CH288" s="2">
        <v>2.3815967980339297E-7</v>
      </c>
      <c r="CI288" s="2">
        <v>2.6330398713840861E-4</v>
      </c>
      <c r="CJ288" s="2">
        <v>6.3247811367841029E-3</v>
      </c>
      <c r="CK288" s="2">
        <v>25.564581682909434</v>
      </c>
      <c r="CL288" s="2">
        <v>642.5903196681187</v>
      </c>
      <c r="CM288" s="2">
        <v>-668.154901351028</v>
      </c>
      <c r="CN288" s="2">
        <v>0.82336974087169468</v>
      </c>
      <c r="CO288" s="2">
        <v>4.7155610929068495E-8</v>
      </c>
      <c r="CP288" s="2">
        <v>2.6261069724197883E-6</v>
      </c>
      <c r="CQ288" s="2">
        <v>-4.0002856428219996E-6</v>
      </c>
      <c r="CR288" s="2">
        <v>2.1049105527593259E-2</v>
      </c>
      <c r="CS288" s="2">
        <v>0.53048991362816733</v>
      </c>
      <c r="CT288" s="2">
        <v>-0.27506926399377424</v>
      </c>
      <c r="CU288" s="2">
        <v>3422645.0259586084</v>
      </c>
      <c r="CV288" s="2">
        <v>156.3534509712687</v>
      </c>
      <c r="CW288" s="2">
        <v>0</v>
      </c>
    </row>
    <row r="289" spans="1:101" x14ac:dyDescent="0.3">
      <c r="A289" s="2">
        <f t="shared" si="4"/>
        <v>2283</v>
      </c>
      <c r="B289" s="17">
        <f>economy!AX329</f>
        <v>0.99</v>
      </c>
      <c r="C289" s="17">
        <f>economy!AY329</f>
        <v>0.05</v>
      </c>
      <c r="D289" s="17">
        <f>economy!AZ329</f>
        <v>0</v>
      </c>
      <c r="E289" s="17">
        <f>economy!BA329</f>
        <v>5933.1706376027978</v>
      </c>
      <c r="F289" s="17">
        <f>economy!BB329</f>
        <v>2.3192419144186954E-7</v>
      </c>
      <c r="G289" s="17">
        <f>economy!BC329</f>
        <v>2.5715423688886979E-4</v>
      </c>
      <c r="H289" s="17">
        <f>economy!BD329</f>
        <v>6.2510790383605791E-3</v>
      </c>
      <c r="I289" s="1">
        <f>economy!BE329</f>
        <v>25.231094240225339</v>
      </c>
      <c r="J289" s="1">
        <f>economy!BF329</f>
        <v>636.40791584595047</v>
      </c>
      <c r="K289" s="1">
        <f>economy!BG329</f>
        <v>-661.63901008617586</v>
      </c>
      <c r="L289" s="1">
        <f>economy!BH329</f>
        <v>0.81379511681037198</v>
      </c>
      <c r="M289" s="1">
        <f>economy!BI329</f>
        <v>4.5920984526607113E-8</v>
      </c>
      <c r="N289" s="1">
        <f>economy!BJ329</f>
        <v>2.5649295387337088E-6</v>
      </c>
      <c r="O289" s="1">
        <f>economy!BK329</f>
        <v>-3.9075989143831026E-6</v>
      </c>
      <c r="P289" s="1">
        <f>economy!BL329</f>
        <v>2.0532943689572088E-2</v>
      </c>
      <c r="Q289" s="1">
        <f>economy!BM329</f>
        <v>0.51924435560247628</v>
      </c>
      <c r="R289" s="1">
        <f>economy!BN329</f>
        <v>-0.26921929774968917</v>
      </c>
      <c r="S289" s="1">
        <f>economy!BO329</f>
        <v>3473795.2976509635</v>
      </c>
      <c r="T289" s="1">
        <f>economy!BP329</f>
        <v>158.23093693806354</v>
      </c>
      <c r="U289" s="1">
        <f>economy!BQ329</f>
        <v>0</v>
      </c>
      <c r="V289" s="2">
        <v>0.05</v>
      </c>
      <c r="W289" s="2">
        <v>0.05</v>
      </c>
      <c r="X289" s="2">
        <v>0.05</v>
      </c>
      <c r="Y289" s="2">
        <v>4.9999999999999996E-2</v>
      </c>
      <c r="Z289" s="2">
        <v>2.123960745263086E-4</v>
      </c>
      <c r="AA289" s="2">
        <v>2.4789649591081455E-3</v>
      </c>
      <c r="AB289" s="2">
        <v>5.7247359870220615E-2</v>
      </c>
      <c r="AC289" s="2">
        <v>120.54372417605286</v>
      </c>
      <c r="AD289" s="2">
        <v>607.96478986624106</v>
      </c>
      <c r="AE289" s="2">
        <v>-728.50851404229206</v>
      </c>
      <c r="AF289" s="2">
        <v>7.8449815836774466</v>
      </c>
      <c r="AG289" s="2">
        <v>2.1194495360156677E-6</v>
      </c>
      <c r="AH289" s="1">
        <v>2.4175122864232851E-5</v>
      </c>
      <c r="AI289" s="1">
        <v>2.447475774911516E-4</v>
      </c>
      <c r="AJ289" s="1">
        <v>0.94768041647699031</v>
      </c>
      <c r="AK289" s="1">
        <v>4.8938738624164095</v>
      </c>
      <c r="AL289" s="12">
        <v>16.856976318545289</v>
      </c>
      <c r="AM289" s="2">
        <v>1846.7812084506591</v>
      </c>
      <c r="AN289" s="2">
        <v>158.23098980995337</v>
      </c>
      <c r="AO289" s="2">
        <v>6.8518282777249198</v>
      </c>
      <c r="AP289" s="2">
        <v>0.1</v>
      </c>
      <c r="AQ289" s="2">
        <v>0.1</v>
      </c>
      <c r="AR289" s="2">
        <v>0.1</v>
      </c>
      <c r="AS289" s="2">
        <v>0.1</v>
      </c>
      <c r="AT289" s="2">
        <v>4.2483648180086754E-4</v>
      </c>
      <c r="AU289" s="2">
        <v>4.9584418110025386E-3</v>
      </c>
      <c r="AV289" s="2">
        <v>0.11450674331089813</v>
      </c>
      <c r="AW289" s="2">
        <v>228.39656399641646</v>
      </c>
      <c r="AX289" s="2">
        <v>1151.8157972264498</v>
      </c>
      <c r="AY289" s="2">
        <v>-1380.2123612228684</v>
      </c>
      <c r="AZ289" s="2">
        <v>16.56335852650923</v>
      </c>
      <c r="BA289" s="2">
        <v>8.4786810323904572E-6</v>
      </c>
      <c r="BB289" s="2">
        <v>9.6710221700740964E-5</v>
      </c>
      <c r="BC289" s="2">
        <v>9.7895543985117165E-4</v>
      </c>
      <c r="BD289" s="2">
        <v>3.791084272576148</v>
      </c>
      <c r="BE289" s="2">
        <v>19.575598436190472</v>
      </c>
      <c r="BF289" s="2">
        <v>67.363749779565339</v>
      </c>
      <c r="BG289" s="2">
        <v>3898.7608729593362</v>
      </c>
      <c r="BH289" s="2">
        <v>334.04362010976831</v>
      </c>
      <c r="BI289" s="2">
        <v>14.464963414021767</v>
      </c>
      <c r="BJ289" s="2">
        <v>0.99</v>
      </c>
      <c r="BK289" s="2">
        <v>2.5000000000000001E-2</v>
      </c>
      <c r="BL289" s="2">
        <v>0</v>
      </c>
      <c r="BM289" s="2">
        <v>5949.9855775613951</v>
      </c>
      <c r="BN289" s="2">
        <v>1.2326645381330043E-7</v>
      </c>
      <c r="BO289" s="2">
        <v>1.4027283414052679E-4</v>
      </c>
      <c r="BP289" s="2">
        <v>3.3224144058908358E-3</v>
      </c>
      <c r="BQ289" s="2">
        <v>25.231097797136524</v>
      </c>
      <c r="BR289" s="2">
        <v>326.42503456912948</v>
      </c>
      <c r="BS289" s="2">
        <v>-351.65613236626604</v>
      </c>
      <c r="BT289" s="2">
        <v>0.43252770430482984</v>
      </c>
      <c r="BU289" s="2">
        <v>2.4406756335571627E-8</v>
      </c>
      <c r="BV289" s="2">
        <v>6.9939652390285254E-7</v>
      </c>
      <c r="BW289" s="2">
        <v>-1.1038437484470955E-6</v>
      </c>
      <c r="BX289" s="2">
        <v>1.0913149486692839E-2</v>
      </c>
      <c r="BY289" s="2">
        <v>0.14158620228886915</v>
      </c>
      <c r="BZ289" s="2">
        <v>-7.6050509818548204E-2</v>
      </c>
      <c r="CA289" s="2">
        <v>3473795.2947874819</v>
      </c>
      <c r="CB289" s="2">
        <v>77.086861999152148</v>
      </c>
      <c r="CC289" s="2">
        <v>0</v>
      </c>
      <c r="CD289" s="2">
        <v>0.99</v>
      </c>
      <c r="CE289" s="2">
        <v>0.05</v>
      </c>
      <c r="CF289" s="2">
        <v>0</v>
      </c>
      <c r="CG289" s="2">
        <v>11866.341263648495</v>
      </c>
      <c r="CH289" s="2">
        <v>2.3192419176687137E-7</v>
      </c>
      <c r="CI289" s="2">
        <v>2.5715423724694214E-4</v>
      </c>
      <c r="CJ289" s="2">
        <v>6.2510790464070827E-3</v>
      </c>
      <c r="CK289" s="2">
        <v>25.231094247456724</v>
      </c>
      <c r="CL289" s="2">
        <v>636.40791595377789</v>
      </c>
      <c r="CM289" s="2">
        <v>-661.63901020123467</v>
      </c>
      <c r="CN289" s="2">
        <v>0.81379511793179005</v>
      </c>
      <c r="CO289" s="2">
        <v>4.5920984590957457E-8</v>
      </c>
      <c r="CP289" s="2">
        <v>2.5649295422960164E-6</v>
      </c>
      <c r="CQ289" s="2">
        <v>-3.9075989244429681E-6</v>
      </c>
      <c r="CR289" s="2">
        <v>2.0532943723751564E-2</v>
      </c>
      <c r="CS289" s="2">
        <v>0.51924435640785016</v>
      </c>
      <c r="CT289" s="2">
        <v>-0.26921929816749329</v>
      </c>
      <c r="CU289" s="2">
        <v>3473795.2975699631</v>
      </c>
      <c r="CV289" s="2">
        <v>158.23093693577999</v>
      </c>
      <c r="CW289" s="2">
        <v>0</v>
      </c>
    </row>
    <row r="290" spans="1:101" x14ac:dyDescent="0.3">
      <c r="A290" s="2">
        <f t="shared" si="4"/>
        <v>2284</v>
      </c>
      <c r="B290" s="17">
        <f>economy!AX330</f>
        <v>0.99</v>
      </c>
      <c r="C290" s="17">
        <f>economy!AY330</f>
        <v>0.05</v>
      </c>
      <c r="D290" s="17">
        <f>economy!AZ330</f>
        <v>0</v>
      </c>
      <c r="E290" s="17">
        <f>economy!BA330</f>
        <v>5936.9815508995034</v>
      </c>
      <c r="F290" s="17">
        <f>economy!BB330</f>
        <v>2.2585102433217134E-7</v>
      </c>
      <c r="G290" s="17">
        <f>economy!BC330</f>
        <v>2.5114706866954934E-4</v>
      </c>
      <c r="H290" s="17">
        <f>economy!BD330</f>
        <v>6.1782100260549108E-3</v>
      </c>
      <c r="I290" s="1">
        <f>economy!BE330</f>
        <v>24.901529209590521</v>
      </c>
      <c r="J290" s="1">
        <f>economy!BF330</f>
        <v>630.2695415042092</v>
      </c>
      <c r="K290" s="1">
        <f>economy!BG330</f>
        <v>-655.17107071379974</v>
      </c>
      <c r="L290" s="1">
        <f>economy!BH330</f>
        <v>0.80432863622069084</v>
      </c>
      <c r="M290" s="1">
        <f>economy!BI330</f>
        <v>4.4718497716901416E-8</v>
      </c>
      <c r="N290" s="1">
        <f>economy!BJ330</f>
        <v>2.5051632016853623E-6</v>
      </c>
      <c r="O290" s="1">
        <f>economy!BK330</f>
        <v>-3.8170279126045423E-6</v>
      </c>
      <c r="P290" s="1">
        <f>economy!BL330</f>
        <v>2.0029015313593048E-2</v>
      </c>
      <c r="Q290" s="1">
        <f>economy!BM330</f>
        <v>0.50822344273104814</v>
      </c>
      <c r="R290" s="1">
        <f>economy!BN330</f>
        <v>-0.26348642689924018</v>
      </c>
      <c r="S290" s="1">
        <f>economy!BO330</f>
        <v>3525710.5971206222</v>
      </c>
      <c r="T290" s="1">
        <f>economy!BP330</f>
        <v>160.13100222145115</v>
      </c>
      <c r="U290" s="1">
        <f>economy!BQ330</f>
        <v>0</v>
      </c>
      <c r="V290" s="2">
        <v>0.05</v>
      </c>
      <c r="W290" s="2">
        <v>0.05</v>
      </c>
      <c r="X290" s="2">
        <v>0.05</v>
      </c>
      <c r="Y290" s="2">
        <v>0.05</v>
      </c>
      <c r="Z290" s="2">
        <v>2.0896626314486377E-4</v>
      </c>
      <c r="AA290" s="2">
        <v>2.4460115067377981E-3</v>
      </c>
      <c r="AB290" s="2">
        <v>5.7163237417932805E-2</v>
      </c>
      <c r="AC290" s="2">
        <v>118.97739912595033</v>
      </c>
      <c r="AD290" s="2">
        <v>602.44573324983048</v>
      </c>
      <c r="AE290" s="2">
        <v>-721.42313237578128</v>
      </c>
      <c r="AF290" s="2">
        <v>7.8336480683793992</v>
      </c>
      <c r="AG290" s="2">
        <v>2.0852959415353648E-6</v>
      </c>
      <c r="AH290" s="1">
        <v>2.3861817838268612E-5</v>
      </c>
      <c r="AI290" s="1">
        <v>2.4486880296943278E-4</v>
      </c>
      <c r="AJ290" s="1">
        <v>0.93398286889728099</v>
      </c>
      <c r="AK290" s="1">
        <v>4.8407212611223462</v>
      </c>
      <c r="AL290" s="12">
        <v>16.897848828943996</v>
      </c>
      <c r="AM290" s="2">
        <v>1874.3810485209287</v>
      </c>
      <c r="AN290" s="2">
        <v>160.13105512383706</v>
      </c>
      <c r="AO290" s="2">
        <v>6.851998261667636</v>
      </c>
      <c r="AP290" s="2">
        <v>0.1</v>
      </c>
      <c r="AQ290" s="2">
        <v>0.1</v>
      </c>
      <c r="AR290" s="2">
        <v>0.1</v>
      </c>
      <c r="AS290" s="2">
        <v>0.1</v>
      </c>
      <c r="AT290" s="2">
        <v>4.1797578883781702E-4</v>
      </c>
      <c r="AU290" s="2">
        <v>4.8925240265294163E-3</v>
      </c>
      <c r="AV290" s="2">
        <v>0.11433838224991331</v>
      </c>
      <c r="AW290" s="2">
        <v>225.42885101566768</v>
      </c>
      <c r="AX290" s="2">
        <v>1141.3612717075926</v>
      </c>
      <c r="AY290" s="2">
        <v>-1366.790122723261</v>
      </c>
      <c r="AZ290" s="2">
        <v>16.53941565684147</v>
      </c>
      <c r="BA290" s="2">
        <v>8.3420454007508814E-6</v>
      </c>
      <c r="BB290" s="2">
        <v>9.5456801395571596E-5</v>
      </c>
      <c r="BC290" s="2">
        <v>9.7944107944553734E-4</v>
      </c>
      <c r="BD290" s="2">
        <v>3.7362862066215046</v>
      </c>
      <c r="BE290" s="2">
        <v>19.362995860713653</v>
      </c>
      <c r="BF290" s="2">
        <v>67.527102560779127</v>
      </c>
      <c r="BG290" s="2">
        <v>3957.0272007451367</v>
      </c>
      <c r="BH290" s="2">
        <v>338.05486834929144</v>
      </c>
      <c r="BI290" s="2">
        <v>14.465322432751153</v>
      </c>
      <c r="BJ290" s="2">
        <v>0.99</v>
      </c>
      <c r="BK290" s="2">
        <v>2.5000000000000001E-2</v>
      </c>
      <c r="BL290" s="2">
        <v>0</v>
      </c>
      <c r="BM290" s="2">
        <v>5953.6324930695191</v>
      </c>
      <c r="BN290" s="2">
        <v>1.2002595380409415E-7</v>
      </c>
      <c r="BO290" s="2">
        <v>1.3698160509083082E-4</v>
      </c>
      <c r="BP290" s="2">
        <v>3.2833390361663569E-3</v>
      </c>
      <c r="BQ290" s="2">
        <v>24.901532628264984</v>
      </c>
      <c r="BR290" s="2">
        <v>323.28029095765891</v>
      </c>
      <c r="BS290" s="2">
        <v>-348.18182358592389</v>
      </c>
      <c r="BT290" s="2">
        <v>0.42745128981536462</v>
      </c>
      <c r="BU290" s="2">
        <v>2.3765137412587683E-8</v>
      </c>
      <c r="BV290" s="2">
        <v>6.8303162944082816E-7</v>
      </c>
      <c r="BW290" s="2">
        <v>-1.0780315226413825E-6</v>
      </c>
      <c r="BX290" s="2">
        <v>1.0644192885573415E-2</v>
      </c>
      <c r="BY290" s="2">
        <v>0.13856724349549307</v>
      </c>
      <c r="BZ290" s="2">
        <v>-7.4415384791034475E-2</v>
      </c>
      <c r="CA290" s="2">
        <v>3525710.5942929499</v>
      </c>
      <c r="CB290" s="2">
        <v>78.012534882316316</v>
      </c>
      <c r="CC290" s="2">
        <v>0</v>
      </c>
      <c r="CD290" s="2">
        <v>0.99</v>
      </c>
      <c r="CE290" s="2">
        <v>0.05</v>
      </c>
      <c r="CF290" s="2">
        <v>0</v>
      </c>
      <c r="CG290" s="2">
        <v>11873.963091161728</v>
      </c>
      <c r="CH290" s="2">
        <v>2.2585102462287461E-7</v>
      </c>
      <c r="CI290" s="2">
        <v>2.5114706899076098E-4</v>
      </c>
      <c r="CJ290" s="2">
        <v>6.1782100333597524E-3</v>
      </c>
      <c r="CK290" s="2">
        <v>24.901529216146809</v>
      </c>
      <c r="CL290" s="2">
        <v>630.26954160236812</v>
      </c>
      <c r="CM290" s="2">
        <v>-655.17107081851509</v>
      </c>
      <c r="CN290" s="2">
        <v>0.80432863723875248</v>
      </c>
      <c r="CO290" s="2">
        <v>4.471849777446064E-8</v>
      </c>
      <c r="CP290" s="2">
        <v>2.5051632048813459E-6</v>
      </c>
      <c r="CQ290" s="2">
        <v>-3.8170279216307117E-6</v>
      </c>
      <c r="CR290" s="2">
        <v>2.0029015344217756E-2</v>
      </c>
      <c r="CS290" s="2">
        <v>0.50822344345511727</v>
      </c>
      <c r="CT290" s="2">
        <v>-0.26348642727485522</v>
      </c>
      <c r="CU290" s="2">
        <v>3525710.5970451096</v>
      </c>
      <c r="CV290" s="2">
        <v>160.13100221932939</v>
      </c>
      <c r="CW290" s="2">
        <v>0</v>
      </c>
    </row>
    <row r="291" spans="1:101" x14ac:dyDescent="0.3">
      <c r="A291" s="2">
        <f t="shared" si="4"/>
        <v>2285</v>
      </c>
      <c r="B291" s="17">
        <f>economy!AX331</f>
        <v>0.99</v>
      </c>
      <c r="C291" s="17">
        <f>economy!AY331</f>
        <v>0.05</v>
      </c>
      <c r="D291" s="17">
        <f>economy!AZ331</f>
        <v>0</v>
      </c>
      <c r="E291" s="17">
        <f>economy!BA331</f>
        <v>5940.7561747360151</v>
      </c>
      <c r="F291" s="17">
        <f>economy!BB331</f>
        <v>2.199359944282513E-7</v>
      </c>
      <c r="G291" s="17">
        <f>economy!BC331</f>
        <v>2.4527922034179385E-4</v>
      </c>
      <c r="H291" s="17">
        <f>economy!BD331</f>
        <v>6.1061654616812264E-3</v>
      </c>
      <c r="I291" s="1">
        <f>economy!BE331</f>
        <v>24.575850814237022</v>
      </c>
      <c r="J291" s="1">
        <f>economy!BF331</f>
        <v>624.17524758306411</v>
      </c>
      <c r="K291" s="1">
        <f>economy!BG331</f>
        <v>-648.75109839730123</v>
      </c>
      <c r="L291" s="1">
        <f>economy!BH331</f>
        <v>0.79496917535294775</v>
      </c>
      <c r="M291" s="1">
        <f>economy!BI331</f>
        <v>4.3547322059609602E-8</v>
      </c>
      <c r="N291" s="1">
        <f>economy!BJ331</f>
        <v>2.4467760138247904E-6</v>
      </c>
      <c r="O291" s="1">
        <f>economy!BK331</f>
        <v>-3.7285256645428713E-6</v>
      </c>
      <c r="P291" s="1">
        <f>economy!BL331</f>
        <v>1.9537046025542654E-2</v>
      </c>
      <c r="Q291" s="1">
        <f>economy!BM331</f>
        <v>0.49742315743947535</v>
      </c>
      <c r="R291" s="1">
        <f>economy!BN331</f>
        <v>-0.25786856285111087</v>
      </c>
      <c r="S291" s="1">
        <f>economy!BO331</f>
        <v>3578402.3694955669</v>
      </c>
      <c r="T291" s="1">
        <f>economy!BP331</f>
        <v>162.05391843735629</v>
      </c>
      <c r="U291" s="1">
        <f>economy!BQ331</f>
        <v>0</v>
      </c>
      <c r="V291" s="2">
        <v>0.05</v>
      </c>
      <c r="W291" s="2">
        <v>0.05</v>
      </c>
      <c r="X291" s="2">
        <v>0.05</v>
      </c>
      <c r="Y291" s="2">
        <v>0.05</v>
      </c>
      <c r="Z291" s="2">
        <v>2.055947100519112E-4</v>
      </c>
      <c r="AA291" s="2">
        <v>2.4135297338286478E-3</v>
      </c>
      <c r="AB291" s="2">
        <v>5.708003486548336E-2</v>
      </c>
      <c r="AC291" s="2">
        <v>117.42929085665162</v>
      </c>
      <c r="AD291" s="2">
        <v>596.95778563917838</v>
      </c>
      <c r="AE291" s="2">
        <v>-714.3870764958308</v>
      </c>
      <c r="AF291" s="2">
        <v>7.8224415677013255</v>
      </c>
      <c r="AG291" s="2">
        <v>2.0517201820389791E-6</v>
      </c>
      <c r="AH291" s="1">
        <v>2.3552784760678977E-5</v>
      </c>
      <c r="AI291" s="1">
        <v>2.4498731063035402E-4</v>
      </c>
      <c r="AJ291" s="1">
        <v>0.92048012331356399</v>
      </c>
      <c r="AK291" s="1">
        <v>4.7880874122111301</v>
      </c>
      <c r="AL291" s="12">
        <v>16.938302537988434</v>
      </c>
      <c r="AM291" s="2">
        <v>1902.3936865219478</v>
      </c>
      <c r="AN291" s="2">
        <v>162.05397136940124</v>
      </c>
      <c r="AO291" s="2">
        <v>6.8521695774502804</v>
      </c>
      <c r="AP291" s="2">
        <v>0.1</v>
      </c>
      <c r="AQ291" s="2">
        <v>0.1</v>
      </c>
      <c r="AR291" s="2">
        <v>0.1</v>
      </c>
      <c r="AS291" s="2">
        <v>0.1</v>
      </c>
      <c r="AT291" s="2">
        <v>4.1123163639021675E-4</v>
      </c>
      <c r="AU291" s="2">
        <v>4.8275498096943823E-3</v>
      </c>
      <c r="AV291" s="2">
        <v>0.11417186159614977</v>
      </c>
      <c r="AW291" s="2">
        <v>222.49565226441865</v>
      </c>
      <c r="AX291" s="2">
        <v>1130.9656328917699</v>
      </c>
      <c r="AY291" s="2">
        <v>-1353.4612851561883</v>
      </c>
      <c r="AZ291" s="2">
        <v>16.515741011967116</v>
      </c>
      <c r="BA291" s="2">
        <v>8.2077215819275168E-6</v>
      </c>
      <c r="BB291" s="2">
        <v>9.4220472477379624E-5</v>
      </c>
      <c r="BC291" s="2">
        <v>9.7991583388995778E-4</v>
      </c>
      <c r="BD291" s="2">
        <v>3.6822674934391806</v>
      </c>
      <c r="BE291" s="2">
        <v>19.152467778350996</v>
      </c>
      <c r="BF291" s="2">
        <v>67.688781533113698</v>
      </c>
      <c r="BG291" s="2">
        <v>4016.1649908411637</v>
      </c>
      <c r="BH291" s="2">
        <v>342.11435744901581</v>
      </c>
      <c r="BI291" s="2">
        <v>14.465684259740652</v>
      </c>
      <c r="BJ291" s="2">
        <v>0.99</v>
      </c>
      <c r="BK291" s="2">
        <v>2.5000000000000001E-2</v>
      </c>
      <c r="BL291" s="2">
        <v>0</v>
      </c>
      <c r="BM291" s="2">
        <v>5957.2443637610841</v>
      </c>
      <c r="BN291" s="2">
        <v>1.1687020608453004E-7</v>
      </c>
      <c r="BO291" s="2">
        <v>1.3376709359385356E-4</v>
      </c>
      <c r="BP291" s="2">
        <v>3.2447110582360002E-3</v>
      </c>
      <c r="BQ291" s="2">
        <v>24.575854099992934</v>
      </c>
      <c r="BR291" s="2">
        <v>320.1579929639135</v>
      </c>
      <c r="BS291" s="2">
        <v>-344.73384706390658</v>
      </c>
      <c r="BT291" s="2">
        <v>0.422432951565615</v>
      </c>
      <c r="BU291" s="2">
        <v>2.3140299438872447E-8</v>
      </c>
      <c r="BV291" s="2">
        <v>6.6704610443641306E-7</v>
      </c>
      <c r="BW291" s="2">
        <v>-1.0528149851438981E-6</v>
      </c>
      <c r="BX291" s="2">
        <v>1.0381651197486637E-2</v>
      </c>
      <c r="BY291" s="2">
        <v>0.1356090597501442</v>
      </c>
      <c r="BZ291" s="2">
        <v>-7.2813468259887673E-2</v>
      </c>
      <c r="CA291" s="2">
        <v>3578402.3667030777</v>
      </c>
      <c r="CB291" s="2">
        <v>78.949340270525511</v>
      </c>
      <c r="CC291" s="2">
        <v>0</v>
      </c>
      <c r="CD291" s="2">
        <v>0.99</v>
      </c>
      <c r="CE291" s="2">
        <v>0.05</v>
      </c>
      <c r="CF291" s="2">
        <v>0</v>
      </c>
      <c r="CG291" s="2">
        <v>11881.512339681422</v>
      </c>
      <c r="CH291" s="2">
        <v>2.199359946882774E-7</v>
      </c>
      <c r="CI291" s="2">
        <v>2.4527922062994166E-4</v>
      </c>
      <c r="CJ291" s="2">
        <v>6.1061654683128219E-3</v>
      </c>
      <c r="CK291" s="2">
        <v>24.575850820181206</v>
      </c>
      <c r="CL291" s="2">
        <v>624.17524767241855</v>
      </c>
      <c r="CM291" s="2">
        <v>-648.75109849259957</v>
      </c>
      <c r="CN291" s="2">
        <v>0.79496917627718633</v>
      </c>
      <c r="CO291" s="2">
        <v>4.3547322111094766E-8</v>
      </c>
      <c r="CP291" s="2">
        <v>2.4467760166921329E-6</v>
      </c>
      <c r="CQ291" s="2">
        <v>-3.7285256726415952E-6</v>
      </c>
      <c r="CR291" s="2">
        <v>1.9537046052982052E-2</v>
      </c>
      <c r="CS291" s="2">
        <v>0.49742315809043713</v>
      </c>
      <c r="CT291" s="2">
        <v>-0.25786856318879087</v>
      </c>
      <c r="CU291" s="2">
        <v>3578402.3694251738</v>
      </c>
      <c r="CV291" s="2">
        <v>162.05391843538484</v>
      </c>
      <c r="CW291" s="2">
        <v>0</v>
      </c>
    </row>
    <row r="292" spans="1:101" x14ac:dyDescent="0.3">
      <c r="A292" s="2">
        <f t="shared" si="4"/>
        <v>2286</v>
      </c>
      <c r="B292" s="17">
        <f>economy!AX332</f>
        <v>0.99</v>
      </c>
      <c r="C292" s="17">
        <f>economy!AY332</f>
        <v>0.05</v>
      </c>
      <c r="D292" s="17">
        <f>economy!AZ332</f>
        <v>0</v>
      </c>
      <c r="E292" s="17">
        <f>economy!BA332</f>
        <v>5944.4949230572611</v>
      </c>
      <c r="F292" s="17">
        <f>economy!BB332</f>
        <v>2.141750239876945E-7</v>
      </c>
      <c r="G292" s="17">
        <f>economy!BC332</f>
        <v>2.395475029145547E-4</v>
      </c>
      <c r="H292" s="17">
        <f>economy!BD332</f>
        <v>6.0349367801563929E-3</v>
      </c>
      <c r="I292" s="1">
        <f>economy!BE332</f>
        <v>24.254023347049085</v>
      </c>
      <c r="J292" s="1">
        <f>economy!BF332</f>
        <v>618.12507403979339</v>
      </c>
      <c r="K292" s="1">
        <f>economy!BG332</f>
        <v>-642.37909738684255</v>
      </c>
      <c r="L292" s="1">
        <f>economy!BH332</f>
        <v>0.78571562015765561</v>
      </c>
      <c r="M292" s="1">
        <f>economy!BI332</f>
        <v>4.2406650162469427E-8</v>
      </c>
      <c r="N292" s="1">
        <f>economy!BJ332</f>
        <v>2.3897367285302875E-6</v>
      </c>
      <c r="O292" s="1">
        <f>economy!BK332</f>
        <v>-3.6420461940484432E-6</v>
      </c>
      <c r="P292" s="1">
        <f>economy!BL332</f>
        <v>1.9056767056800476E-2</v>
      </c>
      <c r="Q292" s="1">
        <f>economy!BM332</f>
        <v>0.48683953818085152</v>
      </c>
      <c r="R292" s="1">
        <f>economy!BN332</f>
        <v>-0.2523636454398091</v>
      </c>
      <c r="S292" s="1">
        <f>economy!BO332</f>
        <v>3631882.2310521659</v>
      </c>
      <c r="T292" s="1">
        <f>economy!BP332</f>
        <v>163.99996046669628</v>
      </c>
      <c r="U292" s="1">
        <f>economy!BQ332</f>
        <v>0</v>
      </c>
      <c r="V292" s="2">
        <v>0.05</v>
      </c>
      <c r="W292" s="2">
        <v>0.05</v>
      </c>
      <c r="X292" s="2">
        <v>0.05</v>
      </c>
      <c r="Y292" s="2">
        <v>5.000000000000001E-2</v>
      </c>
      <c r="Z292" s="2">
        <v>2.0228036487052431E-4</v>
      </c>
      <c r="AA292" s="2">
        <v>2.381512279333275E-3</v>
      </c>
      <c r="AB292" s="2">
        <v>5.6997743794358284E-2</v>
      </c>
      <c r="AC292" s="2">
        <v>115.89924042451008</v>
      </c>
      <c r="AD292" s="2">
        <v>591.50124142838706</v>
      </c>
      <c r="AE292" s="2">
        <v>-707.40048185289641</v>
      </c>
      <c r="AF292" s="2">
        <v>7.8113609157723483</v>
      </c>
      <c r="AG292" s="2">
        <v>2.0187119141040284E-6</v>
      </c>
      <c r="AH292" s="1">
        <v>2.3247962719671235E-5</v>
      </c>
      <c r="AI292" s="1">
        <v>2.4510315817885206E-4</v>
      </c>
      <c r="AJ292" s="1">
        <v>0.90716954210013734</v>
      </c>
      <c r="AK292" s="1">
        <v>4.7359689425893299</v>
      </c>
      <c r="AL292" s="12">
        <v>16.978341497765083</v>
      </c>
      <c r="AM292" s="2">
        <v>1930.8252980392456</v>
      </c>
      <c r="AN292" s="2">
        <v>164.00001342758574</v>
      </c>
      <c r="AO292" s="2">
        <v>6.8523422119609663</v>
      </c>
      <c r="AP292" s="2">
        <v>0.1</v>
      </c>
      <c r="AQ292" s="2">
        <v>0.1</v>
      </c>
      <c r="AR292" s="2">
        <v>0.1</v>
      </c>
      <c r="AS292" s="2">
        <v>9.9999999999999992E-2</v>
      </c>
      <c r="AT292" s="2">
        <v>4.0460192325453374E-4</v>
      </c>
      <c r="AU292" s="2">
        <v>4.7635044353604543E-3</v>
      </c>
      <c r="AV292" s="2">
        <v>0.11400716452673959</v>
      </c>
      <c r="AW292" s="2">
        <v>219.59666663752361</v>
      </c>
      <c r="AX292" s="2">
        <v>1120.6294396904302</v>
      </c>
      <c r="AY292" s="2">
        <v>-1340.2261063279557</v>
      </c>
      <c r="AZ292" s="2">
        <v>16.492332132742376</v>
      </c>
      <c r="BA292" s="2">
        <v>8.0756681934605502E-6</v>
      </c>
      <c r="BB292" s="2">
        <v>9.3000991256639214E-5</v>
      </c>
      <c r="BC292" s="2">
        <v>9.8037993419208499E-4</v>
      </c>
      <c r="BD292" s="2">
        <v>3.6290175810006682</v>
      </c>
      <c r="BE292" s="2">
        <v>18.94400071891355</v>
      </c>
      <c r="BF292" s="2">
        <v>67.848802887177328</v>
      </c>
      <c r="BG292" s="2">
        <v>4076.1872805945868</v>
      </c>
      <c r="BH292" s="2">
        <v>346.22266771321705</v>
      </c>
      <c r="BI292" s="2">
        <v>14.466048867371153</v>
      </c>
      <c r="BJ292" s="2">
        <v>0.99</v>
      </c>
      <c r="BK292" s="2">
        <v>2.5000000000000001E-2</v>
      </c>
      <c r="BL292" s="2">
        <v>0</v>
      </c>
      <c r="BM292" s="2">
        <v>5960.8216018771345</v>
      </c>
      <c r="BN292" s="2">
        <v>1.1379701420044592E-7</v>
      </c>
      <c r="BO292" s="2">
        <v>1.3062753328961738E-4</v>
      </c>
      <c r="BP292" s="2">
        <v>3.2065257411692822E-3</v>
      </c>
      <c r="BQ292" s="2">
        <v>24.254026505001985</v>
      </c>
      <c r="BR292" s="2">
        <v>317.05816678745896</v>
      </c>
      <c r="BS292" s="2">
        <v>-341.31219329246096</v>
      </c>
      <c r="BT292" s="2">
        <v>0.41747207425004995</v>
      </c>
      <c r="BU292" s="2">
        <v>2.2531807516712254E-8</v>
      </c>
      <c r="BV292" s="2">
        <v>6.5143131120275395E-7</v>
      </c>
      <c r="BW292" s="2">
        <v>-1.0281807328781215E-6</v>
      </c>
      <c r="BX292" s="2">
        <v>1.0125379335897253E-2</v>
      </c>
      <c r="BY292" s="2">
        <v>0.13271055176509597</v>
      </c>
      <c r="BZ292" s="2">
        <v>-7.1244154650318844E-2</v>
      </c>
      <c r="CA292" s="2">
        <v>3631882.2282942622</v>
      </c>
      <c r="CB292" s="2">
        <v>79.89741208012839</v>
      </c>
      <c r="CC292" s="2">
        <v>0</v>
      </c>
      <c r="CD292" s="2">
        <v>0.99</v>
      </c>
      <c r="CE292" s="2">
        <v>0.05</v>
      </c>
      <c r="CF292" s="2">
        <v>0</v>
      </c>
      <c r="CG292" s="2">
        <v>11888.989837103236</v>
      </c>
      <c r="CH292" s="2">
        <v>2.1417502422028392E-7</v>
      </c>
      <c r="CI292" s="2">
        <v>2.3954750317304536E-4</v>
      </c>
      <c r="CJ292" s="2">
        <v>6.0349367861768618E-3</v>
      </c>
      <c r="CK292" s="2">
        <v>24.254023352438313</v>
      </c>
      <c r="CL292" s="2">
        <v>618.12507412113098</v>
      </c>
      <c r="CM292" s="2">
        <v>-642.37909747356923</v>
      </c>
      <c r="CN292" s="2">
        <v>0.78571562099672854</v>
      </c>
      <c r="CO292" s="2">
        <v>4.2406650208522112E-8</v>
      </c>
      <c r="CP292" s="2">
        <v>2.3897367311028096E-6</v>
      </c>
      <c r="CQ292" s="2">
        <v>-3.6420462013150715E-6</v>
      </c>
      <c r="CR292" s="2">
        <v>1.9056767081385779E-2</v>
      </c>
      <c r="CS292" s="2">
        <v>0.48683953876608144</v>
      </c>
      <c r="CT292" s="2">
        <v>-0.25236364574338177</v>
      </c>
      <c r="CU292" s="2">
        <v>3631882.2309865411</v>
      </c>
      <c r="CV292" s="2">
        <v>163.99996046486447</v>
      </c>
      <c r="CW292" s="2">
        <v>0</v>
      </c>
    </row>
    <row r="293" spans="1:101" x14ac:dyDescent="0.3">
      <c r="A293" s="2">
        <f t="shared" si="4"/>
        <v>2287</v>
      </c>
      <c r="B293" s="17">
        <f>economy!AX333</f>
        <v>0.99</v>
      </c>
      <c r="C293" s="17">
        <f>economy!AY333</f>
        <v>0.05</v>
      </c>
      <c r="D293" s="17">
        <f>economy!AZ333</f>
        <v>0</v>
      </c>
      <c r="E293" s="17">
        <f>economy!BA333</f>
        <v>5948.1982034759239</v>
      </c>
      <c r="F293" s="17">
        <f>economy!BB333</f>
        <v>2.0856413861232675E-7</v>
      </c>
      <c r="G293" s="17">
        <f>economy!BC333</f>
        <v>2.3394879860333878E-4</v>
      </c>
      <c r="H293" s="17">
        <f>economy!BD333</f>
        <v>5.9645154810379422E-3</v>
      </c>
      <c r="I293" s="1">
        <f>economy!BE333</f>
        <v>23.93601117070985</v>
      </c>
      <c r="J293" s="1">
        <f>economy!BF333</f>
        <v>612.11905002969365</v>
      </c>
      <c r="K293" s="1">
        <f>economy!BG333</f>
        <v>-636.05506120040354</v>
      </c>
      <c r="L293" s="1">
        <f>economy!BH333</f>
        <v>0.77656686509831918</v>
      </c>
      <c r="M293" s="1">
        <f>economy!BI333</f>
        <v>4.1295695095340712E-8</v>
      </c>
      <c r="N293" s="1">
        <f>economy!BJ333</f>
        <v>2.3340147819965937E-6</v>
      </c>
      <c r="O293" s="1">
        <f>economy!BK333</f>
        <v>-3.5575444923541278E-6</v>
      </c>
      <c r="P293" s="1">
        <f>economy!BL333</f>
        <v>1.8587915115762618E-2</v>
      </c>
      <c r="Q293" s="1">
        <f>economy!BM333</f>
        <v>0.47646867842295376</v>
      </c>
      <c r="R293" s="1">
        <f>economy!BN333</f>
        <v>-0.24696964245315847</v>
      </c>
      <c r="S293" s="1">
        <f>economy!BO333</f>
        <v>3686161.9718640237</v>
      </c>
      <c r="T293" s="1">
        <f>economy!BP333</f>
        <v>165.96940649714381</v>
      </c>
      <c r="U293" s="1">
        <f>economy!BQ333</f>
        <v>0</v>
      </c>
      <c r="V293" s="2">
        <v>0.05</v>
      </c>
      <c r="W293" s="2">
        <v>0.05</v>
      </c>
      <c r="X293" s="2">
        <v>0.05</v>
      </c>
      <c r="Y293" s="2">
        <v>5.000000000000001E-2</v>
      </c>
      <c r="Z293" s="2">
        <v>1.990221972083166E-4</v>
      </c>
      <c r="AA293" s="2">
        <v>2.349951905250947E-3</v>
      </c>
      <c r="AB293" s="2">
        <v>5.6916355812824691E-2</v>
      </c>
      <c r="AC293" s="2">
        <v>114.38708887018822</v>
      </c>
      <c r="AD293" s="2">
        <v>586.07637981527864</v>
      </c>
      <c r="AE293" s="2">
        <v>-700.463468685468</v>
      </c>
      <c r="AF293" s="2">
        <v>7.8004049506559223</v>
      </c>
      <c r="AG293" s="2">
        <v>1.9862609885850032E-6</v>
      </c>
      <c r="AH293" s="1">
        <v>2.294729165681022E-5</v>
      </c>
      <c r="AI293" s="1">
        <v>2.4521640222704066E-4</v>
      </c>
      <c r="AJ293" s="1">
        <v>0.8940485176916293</v>
      </c>
      <c r="AK293" s="1">
        <v>4.6843624445979639</v>
      </c>
      <c r="AL293" s="12">
        <v>17.017969738629255</v>
      </c>
      <c r="AM293" s="2">
        <v>1959.6821510545469</v>
      </c>
      <c r="AN293" s="2">
        <v>165.96945948608536</v>
      </c>
      <c r="AO293" s="2">
        <v>6.8525161522184952</v>
      </c>
      <c r="AP293" s="2">
        <v>0.1</v>
      </c>
      <c r="AQ293" s="2">
        <v>0.1</v>
      </c>
      <c r="AR293" s="2">
        <v>0.1</v>
      </c>
      <c r="AS293" s="2">
        <v>0.1</v>
      </c>
      <c r="AT293" s="2">
        <v>3.9808458820066297E-4</v>
      </c>
      <c r="AU293" s="2">
        <v>4.7003734244839288E-3</v>
      </c>
      <c r="AV293" s="2">
        <v>0.11384427427165271</v>
      </c>
      <c r="AW293" s="2">
        <v>216.73159299867132</v>
      </c>
      <c r="AX293" s="2">
        <v>1110.3532222052002</v>
      </c>
      <c r="AY293" s="2">
        <v>-1327.0848152038702</v>
      </c>
      <c r="AZ293" s="2">
        <v>16.469186568223265</v>
      </c>
      <c r="BA293" s="2">
        <v>7.9458446300769721E-6</v>
      </c>
      <c r="BB293" s="2">
        <v>9.1798117456719092E-5</v>
      </c>
      <c r="BC293" s="2">
        <v>9.8083360698912581E-4</v>
      </c>
      <c r="BD293" s="2">
        <v>3.5765260374786187</v>
      </c>
      <c r="BE293" s="2">
        <v>18.737581073163277</v>
      </c>
      <c r="BF293" s="2">
        <v>68.00718272699369</v>
      </c>
      <c r="BG293" s="2">
        <v>4137.107302411222</v>
      </c>
      <c r="BH293" s="2">
        <v>350.38038642709495</v>
      </c>
      <c r="BI293" s="2">
        <v>14.466416228298714</v>
      </c>
      <c r="BJ293" s="2">
        <v>0.99</v>
      </c>
      <c r="BK293" s="2">
        <v>2.5000000000000001E-2</v>
      </c>
      <c r="BL293" s="2">
        <v>0</v>
      </c>
      <c r="BM293" s="2">
        <v>5964.3646131265314</v>
      </c>
      <c r="BN293" s="2">
        <v>1.1080423768603961E-7</v>
      </c>
      <c r="BO293" s="2">
        <v>1.2756119753258636E-4</v>
      </c>
      <c r="BP293" s="2">
        <v>3.1687783911970094E-3</v>
      </c>
      <c r="BQ293" s="2">
        <v>23.936014205780381</v>
      </c>
      <c r="BR293" s="2">
        <v>313.98083290628347</v>
      </c>
      <c r="BS293" s="2">
        <v>-337.91684711206386</v>
      </c>
      <c r="BT293" s="2">
        <v>0.41256804745236603</v>
      </c>
      <c r="BU293" s="2">
        <v>2.1939237834077937E-8</v>
      </c>
      <c r="BV293" s="2">
        <v>6.3617880175133698E-7</v>
      </c>
      <c r="BW293" s="2">
        <v>-1.0041156492517106E-6</v>
      </c>
      <c r="BX293" s="2">
        <v>9.8752351973062473E-3</v>
      </c>
      <c r="BY293" s="2">
        <v>0.12987063570263074</v>
      </c>
      <c r="BZ293" s="2">
        <v>-6.9706846907141934E-2</v>
      </c>
      <c r="CA293" s="2">
        <v>3686161.9691401259</v>
      </c>
      <c r="CB293" s="2">
        <v>80.856885838456634</v>
      </c>
      <c r="CC293" s="2">
        <v>0</v>
      </c>
      <c r="CD293" s="2">
        <v>0.99</v>
      </c>
      <c r="CE293" s="2">
        <v>0.05</v>
      </c>
      <c r="CF293" s="2">
        <v>0</v>
      </c>
      <c r="CG293" s="2">
        <v>11896.396398657904</v>
      </c>
      <c r="CH293" s="2">
        <v>2.0856413882037591E-7</v>
      </c>
      <c r="CI293" s="2">
        <v>2.3394879883522626E-4</v>
      </c>
      <c r="CJ293" s="2">
        <v>5.9645154865036474E-3</v>
      </c>
      <c r="CK293" s="2">
        <v>23.936011175595922</v>
      </c>
      <c r="CL293" s="2">
        <v>612.11905010373152</v>
      </c>
      <c r="CM293" s="2">
        <v>-636.05506127932722</v>
      </c>
      <c r="CN293" s="2">
        <v>0.77656686586008006</v>
      </c>
      <c r="CO293" s="2">
        <v>4.1295695136534432E-8</v>
      </c>
      <c r="CP293" s="2">
        <v>2.3340147843046187E-6</v>
      </c>
      <c r="CQ293" s="2">
        <v>-3.5575444988741843E-6</v>
      </c>
      <c r="CR293" s="2">
        <v>1.8587915137790498E-2</v>
      </c>
      <c r="CS293" s="2">
        <v>0.47646867894908118</v>
      </c>
      <c r="CT293" s="2">
        <v>-0.24696964272606414</v>
      </c>
      <c r="CU293" s="2">
        <v>3686161.9718028451</v>
      </c>
      <c r="CV293" s="2">
        <v>165.96940649544177</v>
      </c>
      <c r="CW293" s="2">
        <v>0</v>
      </c>
    </row>
    <row r="294" spans="1:101" x14ac:dyDescent="0.3">
      <c r="A294" s="2">
        <f t="shared" si="4"/>
        <v>2288</v>
      </c>
      <c r="B294" s="17">
        <f>economy!AX334</f>
        <v>0.99</v>
      </c>
      <c r="C294" s="17">
        <f>economy!AY334</f>
        <v>0.05</v>
      </c>
      <c r="D294" s="17">
        <f>economy!AZ334</f>
        <v>0</v>
      </c>
      <c r="E294" s="17">
        <f>economy!BA334</f>
        <v>5951.8664173732004</v>
      </c>
      <c r="F294" s="17">
        <f>economy!BB334</f>
        <v>2.0309946471175557E-7</v>
      </c>
      <c r="G294" s="17">
        <f>economy!BC334</f>
        <v>2.2848005931743506E-4</v>
      </c>
      <c r="H294" s="17">
        <f>economy!BD334</f>
        <v>5.8948931288855264E-3</v>
      </c>
      <c r="I294" s="1">
        <f>economy!BE334</f>
        <v>23.621778725555927</v>
      </c>
      <c r="J294" s="1">
        <f>economy!BF334</f>
        <v>606.1571942001093</v>
      </c>
      <c r="K294" s="1">
        <f>economy!BG334</f>
        <v>-629.77897292566513</v>
      </c>
      <c r="L294" s="1">
        <f>economy!BH334</f>
        <v>0.76752181319441526</v>
      </c>
      <c r="M294" s="1">
        <f>economy!BI334</f>
        <v>4.0213689887988329E-8</v>
      </c>
      <c r="N294" s="1">
        <f>economy!BJ334</f>
        <v>2.2795802794237811E-6</v>
      </c>
      <c r="O294" s="1">
        <f>economy!BK334</f>
        <v>-3.4749765000981788E-6</v>
      </c>
      <c r="P294" s="1">
        <f>economy!BL334</f>
        <v>1.8130232298033549E-2</v>
      </c>
      <c r="Q294" s="1">
        <f>economy!BM334</f>
        <v>0.46630672650058563</v>
      </c>
      <c r="R294" s="1">
        <f>economy!BN334</f>
        <v>-0.24168454960581151</v>
      </c>
      <c r="S294" s="1">
        <f>economy!BO334</f>
        <v>3741253.558402366</v>
      </c>
      <c r="T294" s="1">
        <f>economy!BP334</f>
        <v>167.96253806291065</v>
      </c>
      <c r="U294" s="1">
        <f>economy!BQ334</f>
        <v>0</v>
      </c>
      <c r="V294" s="2">
        <v>0.05</v>
      </c>
      <c r="W294" s="2">
        <v>0.05</v>
      </c>
      <c r="X294" s="2">
        <v>0.05</v>
      </c>
      <c r="Y294" s="2">
        <v>5.000000000000001E-2</v>
      </c>
      <c r="Z294" s="2">
        <v>1.958191962687266E-4</v>
      </c>
      <c r="AA294" s="2">
        <v>2.3188414945661015E-3</v>
      </c>
      <c r="AB294" s="2">
        <v>5.6835862557676704E-2</v>
      </c>
      <c r="AC294" s="2">
        <v>112.89267726600704</v>
      </c>
      <c r="AD294" s="2">
        <v>580.68346514952441</v>
      </c>
      <c r="AE294" s="2">
        <v>-693.57614241553165</v>
      </c>
      <c r="AF294" s="2">
        <v>7.7895725145826145</v>
      </c>
      <c r="AG294" s="2">
        <v>1.9543574469245334E-6</v>
      </c>
      <c r="AH294" s="1">
        <v>2.2650712357968866E-5</v>
      </c>
      <c r="AI294" s="1">
        <v>2.4532709830925537E-4</v>
      </c>
      <c r="AJ294" s="1">
        <v>0.88111447248351316</v>
      </c>
      <c r="AK294" s="1">
        <v>4.6332644784922614</v>
      </c>
      <c r="AL294" s="12">
        <v>17.057191268454122</v>
      </c>
      <c r="AM294" s="2">
        <v>1988.9706073282084</v>
      </c>
      <c r="AN294" s="2">
        <v>167.96259107913261</v>
      </c>
      <c r="AO294" s="2">
        <v>6.8526913853711671</v>
      </c>
      <c r="AP294" s="2">
        <v>0.1</v>
      </c>
      <c r="AQ294" s="2">
        <v>0.1</v>
      </c>
      <c r="AR294" s="2">
        <v>0.1</v>
      </c>
      <c r="AS294" s="2">
        <v>0.10000000000000002</v>
      </c>
      <c r="AT294" s="2">
        <v>3.9167760919468704E-4</v>
      </c>
      <c r="AU294" s="2">
        <v>4.6381425399940066E-3</v>
      </c>
      <c r="AV294" s="2">
        <v>0.11368317411721046</v>
      </c>
      <c r="AW294" s="2">
        <v>213.90013027013759</v>
      </c>
      <c r="AX294" s="2">
        <v>1100.1374823875092</v>
      </c>
      <c r="AY294" s="2">
        <v>-1314.0376126576489</v>
      </c>
      <c r="AZ294" s="2">
        <v>16.446301876160199</v>
      </c>
      <c r="BA294" s="2">
        <v>7.8182110489392945E-6</v>
      </c>
      <c r="BB294" s="2">
        <v>9.0611614177749921E-5</v>
      </c>
      <c r="BC294" s="2">
        <v>9.812770746078104E-4</v>
      </c>
      <c r="BD294" s="2">
        <v>3.5247825508526183</v>
      </c>
      <c r="BE294" s="2">
        <v>18.533195102755567</v>
      </c>
      <c r="BF294" s="2">
        <v>68.163937066989831</v>
      </c>
      <c r="BG294" s="2">
        <v>4198.9384866739756</v>
      </c>
      <c r="BH294" s="2">
        <v>354.5881079407589</v>
      </c>
      <c r="BI294" s="2">
        <v>14.466786315452113</v>
      </c>
      <c r="BJ294" s="2">
        <v>0.99</v>
      </c>
      <c r="BK294" s="2">
        <v>2.5000000000000001E-2</v>
      </c>
      <c r="BL294" s="2">
        <v>0</v>
      </c>
      <c r="BM294" s="2">
        <v>5967.8737967920724</v>
      </c>
      <c r="BN294" s="2">
        <v>1.0788979068037158E-7</v>
      </c>
      <c r="BO294" s="2">
        <v>1.2456639854073985E-4</v>
      </c>
      <c r="BP294" s="2">
        <v>3.1314643518749056E-3</v>
      </c>
      <c r="BQ294" s="2">
        <v>23.621781642477202</v>
      </c>
      <c r="BR294" s="2">
        <v>310.92600623292168</v>
      </c>
      <c r="BS294" s="2">
        <v>-334.54778787539891</v>
      </c>
      <c r="BT294" s="2">
        <v>0.40772026566460023</v>
      </c>
      <c r="BU294" s="2">
        <v>2.1362177390692881E-8</v>
      </c>
      <c r="BV294" s="2">
        <v>6.212803139391583E-7</v>
      </c>
      <c r="BW294" s="2">
        <v>-9.8060689870633147E-7</v>
      </c>
      <c r="BX294" s="2">
        <v>9.631079611537547E-3</v>
      </c>
      <c r="BY294" s="2">
        <v>0.1270882431287696</v>
      </c>
      <c r="BZ294" s="2">
        <v>-6.8200956475030938E-2</v>
      </c>
      <c r="CA294" s="2">
        <v>3741253.5557119134</v>
      </c>
      <c r="CB294" s="2">
        <v>81.827898703207268</v>
      </c>
      <c r="CC294" s="2">
        <v>0</v>
      </c>
      <c r="CD294" s="2">
        <v>0.99</v>
      </c>
      <c r="CE294" s="2">
        <v>0.05</v>
      </c>
      <c r="CF294" s="2">
        <v>0</v>
      </c>
      <c r="CG294" s="2">
        <v>11903.732827112726</v>
      </c>
      <c r="CH294" s="2">
        <v>2.0309946489785577E-7</v>
      </c>
      <c r="CI294" s="2">
        <v>2.2848005952545982E-4</v>
      </c>
      <c r="CJ294" s="2">
        <v>5.8948931338476448E-3</v>
      </c>
      <c r="CK294" s="2">
        <v>23.621778729985802</v>
      </c>
      <c r="CL294" s="2">
        <v>606.15719426750059</v>
      </c>
      <c r="CM294" s="2">
        <v>-629.77897299748633</v>
      </c>
      <c r="CN294" s="2">
        <v>0.76752181388599572</v>
      </c>
      <c r="CO294" s="2">
        <v>4.0213689924836181E-8</v>
      </c>
      <c r="CP294" s="2">
        <v>2.2795802814945233E-6</v>
      </c>
      <c r="CQ294" s="2">
        <v>-3.4749765059484105E-6</v>
      </c>
      <c r="CR294" s="2">
        <v>1.8130232317769942E-2</v>
      </c>
      <c r="CS294" s="2">
        <v>0.46630672697357411</v>
      </c>
      <c r="CT294" s="2">
        <v>-0.2416845498511451</v>
      </c>
      <c r="CU294" s="2">
        <v>3741253.5583453313</v>
      </c>
      <c r="CV294" s="2">
        <v>167.96253806132913</v>
      </c>
      <c r="CW294" s="2">
        <v>0</v>
      </c>
    </row>
    <row r="295" spans="1:101" x14ac:dyDescent="0.3">
      <c r="A295" s="2">
        <f t="shared" si="4"/>
        <v>2289</v>
      </c>
      <c r="B295" s="17">
        <f>economy!AX335</f>
        <v>0.99</v>
      </c>
      <c r="C295" s="17">
        <f>economy!AY335</f>
        <v>0.05</v>
      </c>
      <c r="D295" s="17">
        <f>economy!AZ335</f>
        <v>0</v>
      </c>
      <c r="E295" s="17">
        <f>economy!BA335</f>
        <v>5955.4999599985968</v>
      </c>
      <c r="F295" s="17">
        <f>economy!BB335</f>
        <v>1.9777722702532058E-7</v>
      </c>
      <c r="G295" s="17">
        <f>economy!BC335</f>
        <v>2.2313830517588042E-4</v>
      </c>
      <c r="H295" s="17">
        <f>economy!BD335</f>
        <v>5.8260613535840323E-3</v>
      </c>
      <c r="I295" s="1">
        <f>economy!BE335</f>
        <v>23.311290537169857</v>
      </c>
      <c r="J295" s="1">
        <f>economy!BF335</f>
        <v>600.2395149792045</v>
      </c>
      <c r="K295" s="1">
        <f>economy!BG335</f>
        <v>-623.55080551637457</v>
      </c>
      <c r="L295" s="1">
        <f>economy!BH335</f>
        <v>0.75857937605946757</v>
      </c>
      <c r="M295" s="1">
        <f>economy!BI335</f>
        <v>3.9159887039430318E-8</v>
      </c>
      <c r="N295" s="1">
        <f>economy!BJ335</f>
        <v>2.2264039814351284E-6</v>
      </c>
      <c r="O295" s="1">
        <f>economy!BK335</f>
        <v>-3.3942990895725407E-6</v>
      </c>
      <c r="P295" s="1">
        <f>economy!BL335</f>
        <v>1.7683465997184459E-2</v>
      </c>
      <c r="Q295" s="1">
        <f>economy!BM335</f>
        <v>0.45634988543885774</v>
      </c>
      <c r="R295" s="1">
        <f>economy!BN335</f>
        <v>-0.23650639049499492</v>
      </c>
      <c r="S295" s="1">
        <f>economy!BO335</f>
        <v>3797169.1361752502</v>
      </c>
      <c r="T295" s="1">
        <f>economy!BP335</f>
        <v>169.97964008500148</v>
      </c>
      <c r="U295" s="1">
        <f>economy!BQ335</f>
        <v>0</v>
      </c>
      <c r="V295" s="2">
        <v>0.05</v>
      </c>
      <c r="W295" s="2">
        <v>0.05</v>
      </c>
      <c r="X295" s="2">
        <v>0.05</v>
      </c>
      <c r="Y295" s="2">
        <v>0.05</v>
      </c>
      <c r="Z295" s="2">
        <v>1.9267037046945067E-4</v>
      </c>
      <c r="AA295" s="2">
        <v>2.2881740492158979E-3</v>
      </c>
      <c r="AB295" s="2">
        <v>5.6756255695904499E-2</v>
      </c>
      <c r="AC295" s="2">
        <v>111.41584676178529</v>
      </c>
      <c r="AD295" s="2">
        <v>575.32274727573667</v>
      </c>
      <c r="AE295" s="2">
        <v>-686.73859403752135</v>
      </c>
      <c r="AF295" s="2">
        <v>7.7788624541721401</v>
      </c>
      <c r="AG295" s="2">
        <v>1.9229915175288231E-6</v>
      </c>
      <c r="AH295" s="1">
        <v>2.2358166444208464E-5</v>
      </c>
      <c r="AI295" s="1">
        <v>2.4543530089715584E-4</v>
      </c>
      <c r="AJ295" s="1">
        <v>0.86836485872103819</v>
      </c>
      <c r="AK295" s="1">
        <v>4.582671574836267</v>
      </c>
      <c r="AL295" s="12">
        <v>17.096010071924312</v>
      </c>
      <c r="AM295" s="2">
        <v>2018.6971238023173</v>
      </c>
      <c r="AN295" s="2">
        <v>169.97969312775334</v>
      </c>
      <c r="AO295" s="2">
        <v>6.8528678986953135</v>
      </c>
      <c r="AP295" s="2">
        <v>0.1</v>
      </c>
      <c r="AQ295" s="2">
        <v>0.1</v>
      </c>
      <c r="AR295" s="2">
        <v>0.1</v>
      </c>
      <c r="AS295" s="2">
        <v>0.1</v>
      </c>
      <c r="AT295" s="2">
        <v>3.8537900263590136E-4</v>
      </c>
      <c r="AU295" s="2">
        <v>4.5767977827303038E-3</v>
      </c>
      <c r="AV295" s="2">
        <v>0.11352384740944356</v>
      </c>
      <c r="AW295" s="2">
        <v>211.10197751967519</v>
      </c>
      <c r="AX295" s="2">
        <v>1089.9826946886892</v>
      </c>
      <c r="AY295" s="2">
        <v>-1301.0846722083638</v>
      </c>
      <c r="AZ295" s="2">
        <v>16.423675623469475</v>
      </c>
      <c r="BA295" s="2">
        <v>7.6927283551507639E-6</v>
      </c>
      <c r="BB295" s="2">
        <v>8.9441247860205599E-5</v>
      </c>
      <c r="BC295" s="2">
        <v>9.8171055512460905E-4</v>
      </c>
      <c r="BD295" s="2">
        <v>3.4737769284683679</v>
      </c>
      <c r="BE295" s="2">
        <v>18.330828949840232</v>
      </c>
      <c r="BF295" s="2">
        <v>68.319081829162343</v>
      </c>
      <c r="BG295" s="2">
        <v>4261.6944647049831</v>
      </c>
      <c r="BH295" s="2">
        <v>358.84643375421052</v>
      </c>
      <c r="BI295" s="2">
        <v>14.467159102029573</v>
      </c>
      <c r="BJ295" s="2">
        <v>0.99</v>
      </c>
      <c r="BK295" s="2">
        <v>2.5000000000000001E-2</v>
      </c>
      <c r="BL295" s="2">
        <v>0</v>
      </c>
      <c r="BM295" s="2">
        <v>5971.3495458356219</v>
      </c>
      <c r="BN295" s="2">
        <v>1.0505164057599167E-7</v>
      </c>
      <c r="BO295" s="2">
        <v>1.2164148656100028E-4</v>
      </c>
      <c r="BP295" s="2">
        <v>3.094579004226545E-3</v>
      </c>
      <c r="BQ295" s="2">
        <v>23.311293340494565</v>
      </c>
      <c r="BR295" s="2">
        <v>307.89369626774584</v>
      </c>
      <c r="BS295" s="2">
        <v>-331.20498960824045</v>
      </c>
      <c r="BT295" s="2">
        <v>0.40292812830358732</v>
      </c>
      <c r="BU295" s="2">
        <v>2.0800223730461625E-8</v>
      </c>
      <c r="BV295" s="2">
        <v>6.0672776767972433E-7</v>
      </c>
      <c r="BW295" s="2">
        <v>-9.576419213399756E-7</v>
      </c>
      <c r="BX295" s="2">
        <v>9.3927762923681265E-3</v>
      </c>
      <c r="BY295" s="2">
        <v>0.12436232095893709</v>
      </c>
      <c r="BZ295" s="2">
        <v>-6.6725903273828713E-2</v>
      </c>
      <c r="CA295" s="2">
        <v>3797169.133517703</v>
      </c>
      <c r="CB295" s="2">
        <v>82.810589482053189</v>
      </c>
      <c r="CC295" s="2">
        <v>0</v>
      </c>
      <c r="CD295" s="2">
        <v>0.99</v>
      </c>
      <c r="CE295" s="2">
        <v>0.05</v>
      </c>
      <c r="CF295" s="2">
        <v>0</v>
      </c>
      <c r="CG295" s="2">
        <v>11910.999912971256</v>
      </c>
      <c r="CH295" s="2">
        <v>1.9777722719178985E-7</v>
      </c>
      <c r="CI295" s="2">
        <v>2.231383053625007E-4</v>
      </c>
      <c r="CJ295" s="2">
        <v>5.8260613580890094E-3</v>
      </c>
      <c r="CK295" s="2">
        <v>23.311290541186132</v>
      </c>
      <c r="CL295" s="2">
        <v>600.23951504054435</v>
      </c>
      <c r="CM295" s="2">
        <v>-623.55080558173063</v>
      </c>
      <c r="CN295" s="2">
        <v>0.75857937668734177</v>
      </c>
      <c r="CO295" s="2">
        <v>3.9159887072391242E-8</v>
      </c>
      <c r="CP295" s="2">
        <v>2.226403983293002E-6</v>
      </c>
      <c r="CQ295" s="2">
        <v>-3.3942990948217941E-6</v>
      </c>
      <c r="CR295" s="2">
        <v>1.7683466014867689E-2</v>
      </c>
      <c r="CS295" s="2">
        <v>0.45634988586407021</v>
      </c>
      <c r="CT295" s="2">
        <v>-0.23650639071553947</v>
      </c>
      <c r="CU295" s="2">
        <v>3797169.1361220763</v>
      </c>
      <c r="CV295" s="2">
        <v>169.9796400835319</v>
      </c>
      <c r="CW295" s="2">
        <v>0</v>
      </c>
    </row>
    <row r="296" spans="1:101" x14ac:dyDescent="0.3">
      <c r="A296" s="2">
        <f t="shared" si="4"/>
        <v>2290</v>
      </c>
      <c r="B296" s="17">
        <f>economy!AX336</f>
        <v>0.99</v>
      </c>
      <c r="C296" s="17">
        <f>economy!AY336</f>
        <v>0.05</v>
      </c>
      <c r="D296" s="17">
        <f>economy!AZ336</f>
        <v>0</v>
      </c>
      <c r="E296" s="17">
        <f>economy!BA336</f>
        <v>5959.0992205685325</v>
      </c>
      <c r="F296" s="17">
        <f>economy!BB336</f>
        <v>1.9259374620129562E-7</v>
      </c>
      <c r="G296" s="17">
        <f>economy!BC336</f>
        <v>2.1792062305176372E-4</v>
      </c>
      <c r="H296" s="17">
        <f>economy!BD336</f>
        <v>5.7580118506296348E-3</v>
      </c>
      <c r="I296" s="1">
        <f>economy!BE336</f>
        <v>23.004511223715397</v>
      </c>
      <c r="J296" s="1">
        <f>economy!BF336</f>
        <v>594.36601085948996</v>
      </c>
      <c r="K296" s="1">
        <f>economy!BG336</f>
        <v>-617.3705220832054</v>
      </c>
      <c r="L296" s="1">
        <f>economy!BH336</f>
        <v>0.74973847393444315</v>
      </c>
      <c r="M296" s="1">
        <f>economy!BI336</f>
        <v>3.8133558038621427E-8</v>
      </c>
      <c r="N296" s="1">
        <f>economy!BJ336</f>
        <v>2.1744572907225102E-6</v>
      </c>
      <c r="O296" s="1">
        <f>economy!BK336</f>
        <v>-3.3154700471991312E-6</v>
      </c>
      <c r="P296" s="1">
        <f>economy!BL336</f>
        <v>1.7247368816120441E-2</v>
      </c>
      <c r="Q296" s="1">
        <f>economy!BM336</f>
        <v>0.44659441274891576</v>
      </c>
      <c r="R296" s="1">
        <f>economy!BN336</f>
        <v>-0.23143321653938642</v>
      </c>
      <c r="S296" s="1">
        <f>economy!BO336</f>
        <v>3853921.0324063236</v>
      </c>
      <c r="T296" s="1">
        <f>economy!BP336</f>
        <v>172.02100091195925</v>
      </c>
      <c r="U296" s="1">
        <f>economy!BQ336</f>
        <v>0</v>
      </c>
      <c r="V296" s="2">
        <v>0.05</v>
      </c>
      <c r="W296" s="2">
        <v>0.05</v>
      </c>
      <c r="X296" s="2">
        <v>0.05</v>
      </c>
      <c r="Y296" s="2">
        <v>0.05</v>
      </c>
      <c r="Z296" s="2">
        <v>1.895747470679374E-4</v>
      </c>
      <c r="AA296" s="2">
        <v>2.2579426880868047E-3</v>
      </c>
      <c r="AB296" s="2">
        <v>5.667752692628833E-2</v>
      </c>
      <c r="AC296" s="2">
        <v>109.95643862919981</v>
      </c>
      <c r="AD296" s="2">
        <v>569.99446187149942</v>
      </c>
      <c r="AE296" s="2">
        <v>-679.9509005006995</v>
      </c>
      <c r="AF296" s="2">
        <v>7.7682736206455791</v>
      </c>
      <c r="AG296" s="2">
        <v>1.8921536122067865E-6</v>
      </c>
      <c r="AH296" s="1">
        <v>2.2069596362599587E-5</v>
      </c>
      <c r="AI296" s="1">
        <v>2.4554106341486949E-4</v>
      </c>
      <c r="AJ296" s="1">
        <v>0.85579715837728565</v>
      </c>
      <c r="AK296" s="1">
        <v>4.5325802368148445</v>
      </c>
      <c r="AL296" s="12">
        <v>17.134430109873183</v>
      </c>
      <c r="AM296" s="2">
        <v>2048.8682540248055</v>
      </c>
      <c r="AN296" s="2">
        <v>172.0210539805104</v>
      </c>
      <c r="AO296" s="2">
        <v>6.8530456795941097</v>
      </c>
      <c r="AP296" s="2">
        <v>0.1</v>
      </c>
      <c r="AQ296" s="2">
        <v>0.1</v>
      </c>
      <c r="AR296" s="2">
        <v>0.1</v>
      </c>
      <c r="AS296" s="2">
        <v>9.9999999999999992E-2</v>
      </c>
      <c r="AT296" s="2">
        <v>3.791868226079652E-4</v>
      </c>
      <c r="AU296" s="2">
        <v>4.5163253874384362E-3</v>
      </c>
      <c r="AV296" s="2">
        <v>0.11336627755730115</v>
      </c>
      <c r="AW296" s="2">
        <v>208.33683404460106</v>
      </c>
      <c r="AX296" s="2">
        <v>1079.8893067004872</v>
      </c>
      <c r="AY296" s="2">
        <v>-1288.2261407450903</v>
      </c>
      <c r="AZ296" s="2">
        <v>16.401305386684509</v>
      </c>
      <c r="BA296" s="2">
        <v>7.5693581875153526E-6</v>
      </c>
      <c r="BB296" s="2">
        <v>8.8286788248246638E-5</v>
      </c>
      <c r="BC296" s="2">
        <v>9.8213426242611921E-4</v>
      </c>
      <c r="BD296" s="2">
        <v>3.4234990965533054</v>
      </c>
      <c r="BE296" s="2">
        <v>18.130468646332101</v>
      </c>
      <c r="BF296" s="2">
        <v>68.472632840418783</v>
      </c>
      <c r="BG296" s="2">
        <v>4325.3890717720269</v>
      </c>
      <c r="BH296" s="2">
        <v>363.15597260335983</v>
      </c>
      <c r="BI296" s="2">
        <v>14.467534561496429</v>
      </c>
      <c r="BJ296" s="2">
        <v>0.99</v>
      </c>
      <c r="BK296" s="2">
        <v>2.5000000000000001E-2</v>
      </c>
      <c r="BL296" s="2">
        <v>0</v>
      </c>
      <c r="BM296" s="2">
        <v>5974.7922470018793</v>
      </c>
      <c r="BN296" s="2">
        <v>1.022878066990514E-7</v>
      </c>
      <c r="BO296" s="2">
        <v>1.187848490507875E-4</v>
      </c>
      <c r="BP296" s="2">
        <v>3.0581177668663733E-3</v>
      </c>
      <c r="BQ296" s="2">
        <v>23.004513917822653</v>
      </c>
      <c r="BR296" s="2">
        <v>304.88390724942929</v>
      </c>
      <c r="BS296" s="2">
        <v>-327.88842116725203</v>
      </c>
      <c r="BT296" s="2">
        <v>0.3981910397249136</v>
      </c>
      <c r="BU296" s="2">
        <v>2.025298468013264E-8</v>
      </c>
      <c r="BV296" s="2">
        <v>5.925132612175355E-7</v>
      </c>
      <c r="BW296" s="2">
        <v>-9.3520842760237725E-7</v>
      </c>
      <c r="BX296" s="2">
        <v>9.160191788524237E-3</v>
      </c>
      <c r="BY296" s="2">
        <v>0.12169183139599594</v>
      </c>
      <c r="BZ296" s="2">
        <v>-6.5281115669174217E-2</v>
      </c>
      <c r="CA296" s="2">
        <v>3853921.0297811604</v>
      </c>
      <c r="CB296" s="2">
        <v>83.805098652493896</v>
      </c>
      <c r="CC296" s="2">
        <v>0</v>
      </c>
      <c r="CD296" s="2">
        <v>0.99</v>
      </c>
      <c r="CE296" s="2">
        <v>0.05</v>
      </c>
      <c r="CF296" s="2">
        <v>0</v>
      </c>
      <c r="CG296" s="2">
        <v>11918.198434670529</v>
      </c>
      <c r="CH296" s="2">
        <v>1.9259374635020558E-7</v>
      </c>
      <c r="CI296" s="2">
        <v>2.1792062321918305E-4</v>
      </c>
      <c r="CJ296" s="2">
        <v>5.7580118547196192E-3</v>
      </c>
      <c r="CK296" s="2">
        <v>23.004511227356673</v>
      </c>
      <c r="CL296" s="2">
        <v>594.36601091532043</v>
      </c>
      <c r="CM296" s="2">
        <v>-617.37052214267703</v>
      </c>
      <c r="CN296" s="2">
        <v>0.74973847450448328</v>
      </c>
      <c r="CO296" s="2">
        <v>3.8133558068105592E-8</v>
      </c>
      <c r="CP296" s="2">
        <v>2.1744572923894071E-6</v>
      </c>
      <c r="CQ296" s="2">
        <v>-3.3154700519091681E-6</v>
      </c>
      <c r="CR296" s="2">
        <v>1.7247368831963941E-2</v>
      </c>
      <c r="CS296" s="2">
        <v>0.44659441313117226</v>
      </c>
      <c r="CT296" s="2">
        <v>-0.23143321673764355</v>
      </c>
      <c r="CU296" s="2">
        <v>3853921.0323567498</v>
      </c>
      <c r="CV296" s="2">
        <v>172.02100091059341</v>
      </c>
      <c r="CW296" s="2">
        <v>0</v>
      </c>
    </row>
    <row r="297" spans="1:101" x14ac:dyDescent="0.3">
      <c r="A297" s="2">
        <f t="shared" si="4"/>
        <v>2291</v>
      </c>
      <c r="B297" s="17">
        <f>economy!AX337</f>
        <v>0.99</v>
      </c>
      <c r="C297" s="17">
        <f>economy!AY337</f>
        <v>0.05</v>
      </c>
      <c r="D297" s="17">
        <f>economy!AZ337</f>
        <v>0</v>
      </c>
      <c r="E297" s="17">
        <f>economy!BA337</f>
        <v>5962.664582364001</v>
      </c>
      <c r="F297" s="17">
        <f>economy!BB337</f>
        <v>1.8754543643218207E-7</v>
      </c>
      <c r="G297" s="17">
        <f>economy!BC337</f>
        <v>2.1282416514447461E-4</v>
      </c>
      <c r="H297" s="17">
        <f>economy!BD337</f>
        <v>5.6907363813802755E-3</v>
      </c>
      <c r="I297" s="1">
        <f>economy!BE337</f>
        <v>22.701405503021174</v>
      </c>
      <c r="J297" s="1">
        <f>economy!BF337</f>
        <v>588.53667067617414</v>
      </c>
      <c r="K297" s="1">
        <f>economy!BG337</f>
        <v>-611.23807617919545</v>
      </c>
      <c r="L297" s="1">
        <f>economy!BH337</f>
        <v>0.74099803571658984</v>
      </c>
      <c r="M297" s="1">
        <f>economy!BI337</f>
        <v>3.7133992896242985E-8</v>
      </c>
      <c r="N297" s="1">
        <f>economy!BJ337</f>
        <v>2.1237122389178024E-6</v>
      </c>
      <c r="O297" s="1">
        <f>economy!BK337</f>
        <v>-3.2384480562365077E-6</v>
      </c>
      <c r="P297" s="1">
        <f>economy!BL337</f>
        <v>1.6821698479094514E-2</v>
      </c>
      <c r="Q297" s="1">
        <f>economy!BM337</f>
        <v>0.43703662019756018</v>
      </c>
      <c r="R297" s="1">
        <f>economy!BN337</f>
        <v>-0.22646310690198554</v>
      </c>
      <c r="S297" s="1">
        <f>economy!BO337</f>
        <v>3911521.7587536192</v>
      </c>
      <c r="T297" s="1">
        <f>economy!BP337</f>
        <v>174.08691236109561</v>
      </c>
      <c r="U297" s="1">
        <f>economy!BQ337</f>
        <v>0</v>
      </c>
      <c r="V297" s="2">
        <v>0.05</v>
      </c>
      <c r="W297" s="2">
        <v>0.05</v>
      </c>
      <c r="X297" s="2">
        <v>0.05</v>
      </c>
      <c r="Y297" s="2">
        <v>5.000000000000001E-2</v>
      </c>
      <c r="Z297" s="2">
        <v>1.8653137179383715E-4</v>
      </c>
      <c r="AA297" s="2">
        <v>2.2281406450400691E-3</v>
      </c>
      <c r="AB297" s="2">
        <v>5.6599667980920046E-2</v>
      </c>
      <c r="AC297" s="2">
        <v>108.51429430469804</v>
      </c>
      <c r="AD297" s="2">
        <v>564.69883078034559</v>
      </c>
      <c r="AE297" s="2">
        <v>-673.21312508504525</v>
      </c>
      <c r="AF297" s="2">
        <v>7.7578048700276616</v>
      </c>
      <c r="AG297" s="2">
        <v>1.8618343226720432E-6</v>
      </c>
      <c r="AH297" s="1">
        <v>2.178494537699274E-5</v>
      </c>
      <c r="AI297" s="1">
        <v>2.4564443825416196E-4</v>
      </c>
      <c r="AJ297" s="1">
        <v>0.84340888302089789</v>
      </c>
      <c r="AK297" s="1">
        <v>4.4829869424651037</v>
      </c>
      <c r="AL297" s="12">
        <v>17.172455318661953</v>
      </c>
      <c r="AM297" s="2">
        <v>2079.4906495948399</v>
      </c>
      <c r="AN297" s="2">
        <v>174.08696545473572</v>
      </c>
      <c r="AO297" s="2">
        <v>6.8532247155962542</v>
      </c>
      <c r="AP297" s="2">
        <v>0.1</v>
      </c>
      <c r="AQ297" s="2">
        <v>0.1</v>
      </c>
      <c r="AR297" s="2">
        <v>0.1</v>
      </c>
      <c r="AS297" s="2">
        <v>9.9999999999999992E-2</v>
      </c>
      <c r="AT297" s="2">
        <v>3.7309916014393235E-4</v>
      </c>
      <c r="AU297" s="2">
        <v>4.4567118188230731E-3</v>
      </c>
      <c r="AV297" s="2">
        <v>0.11321044803571327</v>
      </c>
      <c r="AW297" s="2">
        <v>205.60439945313919</v>
      </c>
      <c r="AX297" s="2">
        <v>1069.8577397860306</v>
      </c>
      <c r="AY297" s="2">
        <v>-1275.4621392391664</v>
      </c>
      <c r="AZ297" s="2">
        <v>16.379188752385549</v>
      </c>
      <c r="BA297" s="2">
        <v>7.4480629045486368E-6</v>
      </c>
      <c r="BB297" s="2">
        <v>8.7148008352857739E-5</v>
      </c>
      <c r="BC297" s="2">
        <v>9.8254840626957221E-4</v>
      </c>
      <c r="BD297" s="2">
        <v>3.3739390996906713</v>
      </c>
      <c r="BE297" s="2">
        <v>17.932100122858447</v>
      </c>
      <c r="BF297" s="2">
        <v>68.62460583008631</v>
      </c>
      <c r="BG297" s="2">
        <v>4390.0363501399652</v>
      </c>
      <c r="BH297" s="2">
        <v>367.51734054707094</v>
      </c>
      <c r="BI297" s="2">
        <v>14.467912667582221</v>
      </c>
      <c r="BJ297" s="2">
        <v>0.99</v>
      </c>
      <c r="BK297" s="2">
        <v>2.5000000000000001E-2</v>
      </c>
      <c r="BL297" s="2">
        <v>0</v>
      </c>
      <c r="BM297" s="2">
        <v>5978.2022809211885</v>
      </c>
      <c r="BN297" s="2">
        <v>9.9596359020250248E-8</v>
      </c>
      <c r="BO297" s="2">
        <v>1.1599490987546516E-4</v>
      </c>
      <c r="BP297" s="2">
        <v>3.0220760961035256E-3</v>
      </c>
      <c r="BQ297" s="2">
        <v>22.701408092123067</v>
      </c>
      <c r="BR297" s="2">
        <v>301.89663830262492</v>
      </c>
      <c r="BS297" s="2">
        <v>-324.598046394748</v>
      </c>
      <c r="BT297" s="2">
        <v>0.39350840923440805</v>
      </c>
      <c r="BU297" s="2">
        <v>1.9720078094066072E-8</v>
      </c>
      <c r="BV297" s="2">
        <v>5.7862906746562411E-7</v>
      </c>
      <c r="BW297" s="2">
        <v>-9.1329439306403251E-7</v>
      </c>
      <c r="BX297" s="2">
        <v>8.9331954350628621E-3</v>
      </c>
      <c r="BY297" s="2">
        <v>0.11907575186105215</v>
      </c>
      <c r="BZ297" s="2">
        <v>-6.386603043869693E-2</v>
      </c>
      <c r="CA297" s="2">
        <v>3911521.7561603305</v>
      </c>
      <c r="CB297" s="2">
        <v>84.811568381941896</v>
      </c>
      <c r="CC297" s="2">
        <v>0</v>
      </c>
      <c r="CD297" s="2">
        <v>0.99</v>
      </c>
      <c r="CE297" s="2">
        <v>0.05</v>
      </c>
      <c r="CF297" s="2">
        <v>0</v>
      </c>
      <c r="CG297" s="2">
        <v>11925.329158776352</v>
      </c>
      <c r="CH297" s="2">
        <v>1.875454365653862E-7</v>
      </c>
      <c r="CI297" s="2">
        <v>2.1282416529466952E-4</v>
      </c>
      <c r="CJ297" s="2">
        <v>5.6907363850935283E-3</v>
      </c>
      <c r="CK297" s="2">
        <v>22.701405506322462</v>
      </c>
      <c r="CL297" s="2">
        <v>588.53667072698806</v>
      </c>
      <c r="CM297" s="2">
        <v>-611.23807623331049</v>
      </c>
      <c r="CN297" s="2">
        <v>0.74099803623412785</v>
      </c>
      <c r="CO297" s="2">
        <v>3.7133992922617387E-8</v>
      </c>
      <c r="CP297" s="2">
        <v>2.123712240413358E-6</v>
      </c>
      <c r="CQ297" s="2">
        <v>-3.2384480604627341E-6</v>
      </c>
      <c r="CR297" s="2">
        <v>1.6821698493289603E-2</v>
      </c>
      <c r="CS297" s="2">
        <v>0.43703662054119535</v>
      </c>
      <c r="CT297" s="2">
        <v>-0.22646310708020451</v>
      </c>
      <c r="CU297" s="2">
        <v>3911521.7587074004</v>
      </c>
      <c r="CV297" s="2">
        <v>174.08691235982664</v>
      </c>
      <c r="CW297" s="2">
        <v>0</v>
      </c>
    </row>
    <row r="298" spans="1:101" x14ac:dyDescent="0.3">
      <c r="A298" s="2">
        <f t="shared" si="4"/>
        <v>2292</v>
      </c>
      <c r="B298" s="17">
        <f>economy!AX338</f>
        <v>0.99</v>
      </c>
      <c r="C298" s="17">
        <f>economy!AY338</f>
        <v>0.05</v>
      </c>
      <c r="D298" s="17">
        <f>economy!AZ338</f>
        <v>0</v>
      </c>
      <c r="E298" s="17">
        <f>economy!BA338</f>
        <v>5966.1964228270217</v>
      </c>
      <c r="F298" s="17">
        <f>economy!BB338</f>
        <v>1.8262880314497473E-7</v>
      </c>
      <c r="G298" s="17">
        <f>economy!BC338</f>
        <v>2.0784614757951277E-4</v>
      </c>
      <c r="H298" s="17">
        <f>economy!BD338</f>
        <v>5.6242267732719408E-3</v>
      </c>
      <c r="I298" s="1">
        <f>economy!BE338</f>
        <v>22.401938199417785</v>
      </c>
      <c r="J298" s="1">
        <f>economy!BF338</f>
        <v>582.7514738803709</v>
      </c>
      <c r="K298" s="1">
        <f>economy!BG338</f>
        <v>-605.15341207978861</v>
      </c>
      <c r="L298" s="1">
        <f>economy!BH338</f>
        <v>0.73235699898395523</v>
      </c>
      <c r="M298" s="1">
        <f>economy!BI338</f>
        <v>3.6160499687377028E-8</v>
      </c>
      <c r="N298" s="1">
        <f>economy!BJ338</f>
        <v>2.0741414736887637E-6</v>
      </c>
      <c r="O298" s="1">
        <f>economy!BK338</f>
        <v>-3.1631926797188911E-6</v>
      </c>
      <c r="P298" s="1">
        <f>economy!BL338</f>
        <v>1.6406217744406298E-2</v>
      </c>
      <c r="Q298" s="1">
        <f>economy!BM338</f>
        <v>0.42767287355219541</v>
      </c>
      <c r="R298" s="1">
        <f>economy!BN338</f>
        <v>-0.22159416839782739</v>
      </c>
      <c r="S298" s="1">
        <f>economy!BO338</f>
        <v>3969984.0140690636</v>
      </c>
      <c r="T298" s="1">
        <f>economy!BP338</f>
        <v>176.17766976022199</v>
      </c>
      <c r="U298" s="1">
        <f>economy!BQ338</f>
        <v>0</v>
      </c>
      <c r="V298" s="2">
        <v>0.05</v>
      </c>
      <c r="W298" s="2">
        <v>0.05</v>
      </c>
      <c r="X298" s="2">
        <v>0.05</v>
      </c>
      <c r="Y298" s="2">
        <v>5.000000000000001E-2</v>
      </c>
      <c r="Z298" s="2">
        <v>1.8353930848830571E-4</v>
      </c>
      <c r="AA298" s="2">
        <v>2.1987612669659442E-3</v>
      </c>
      <c r="AB298" s="2">
        <v>5.6522670626654441E-2</v>
      </c>
      <c r="AC298" s="2">
        <v>107.08925543099275</v>
      </c>
      <c r="AD298" s="2">
        <v>559.43606233968399</v>
      </c>
      <c r="AE298" s="2">
        <v>-666.52531777067691</v>
      </c>
      <c r="AF298" s="2">
        <v>7.7474550633395305</v>
      </c>
      <c r="AG298" s="2">
        <v>1.8320244171070204E-6</v>
      </c>
      <c r="AH298" s="1">
        <v>2.1504157558748478E-5</v>
      </c>
      <c r="AI298" s="1">
        <v>2.45745476789618E-4</v>
      </c>
      <c r="AJ298" s="1">
        <v>0.83119757367408253</v>
      </c>
      <c r="AK298" s="1">
        <v>4.433888146829573</v>
      </c>
      <c r="AL298" s="12">
        <v>17.210089609598892</v>
      </c>
      <c r="AM298" s="2">
        <v>2110.5710616298757</v>
      </c>
      <c r="AN298" s="2">
        <v>176.17772287825935</v>
      </c>
      <c r="AO298" s="2">
        <v>6.853404994354654</v>
      </c>
      <c r="AP298" s="2">
        <v>0.1</v>
      </c>
      <c r="AQ298" s="2">
        <v>0.1</v>
      </c>
      <c r="AR298" s="2">
        <v>0.1</v>
      </c>
      <c r="AS298" s="2">
        <v>0.1</v>
      </c>
      <c r="AT298" s="2">
        <v>3.6711414250498707E-4</v>
      </c>
      <c r="AU298" s="2">
        <v>4.3979437676585015E-3</v>
      </c>
      <c r="AV298" s="2">
        <v>0.11305634238851356</v>
      </c>
      <c r="AW298" s="2">
        <v>202.9043737430772</v>
      </c>
      <c r="AX298" s="2">
        <v>1059.8883897012258</v>
      </c>
      <c r="AY298" s="2">
        <v>-1262.7927634443045</v>
      </c>
      <c r="AZ298" s="2">
        <v>16.357323317609524</v>
      </c>
      <c r="BA298" s="2">
        <v>7.3288055707370259E-6</v>
      </c>
      <c r="BB298" s="2">
        <v>8.6024684414821422E-5</v>
      </c>
      <c r="BC298" s="2">
        <v>9.8295319234339073E-4</v>
      </c>
      <c r="BD298" s="2">
        <v>3.3250871002545881</v>
      </c>
      <c r="BE298" s="2">
        <v>17.735709217393069</v>
      </c>
      <c r="BF298" s="2">
        <v>68.775016427580752</v>
      </c>
      <c r="BG298" s="2">
        <v>4455.6505521677955</v>
      </c>
      <c r="BH298" s="2">
        <v>371.93116105525587</v>
      </c>
      <c r="BI298" s="2">
        <v>14.468293394277913</v>
      </c>
      <c r="BJ298" s="2">
        <v>0.99</v>
      </c>
      <c r="BK298" s="2">
        <v>2.5000000000000001E-2</v>
      </c>
      <c r="BL298" s="2">
        <v>0</v>
      </c>
      <c r="BM298" s="2">
        <v>5981.5800222110338</v>
      </c>
      <c r="BN298" s="2">
        <v>9.6975416895994635E-8</v>
      </c>
      <c r="BO298" s="2">
        <v>1.1327012852145616E-4</v>
      </c>
      <c r="BP298" s="2">
        <v>2.9864494860272948E-3</v>
      </c>
      <c r="BQ298" s="2">
        <v>22.40194068756573</v>
      </c>
      <c r="BR298" s="2">
        <v>298.93188358287404</v>
      </c>
      <c r="BS298" s="2">
        <v>-321.33382427043978</v>
      </c>
      <c r="BT298" s="2">
        <v>0.38887965109731326</v>
      </c>
      <c r="BU298" s="2">
        <v>1.9201131604983793E-8</v>
      </c>
      <c r="BV298" s="2">
        <v>5.6506763040575408E-7</v>
      </c>
      <c r="BW298" s="2">
        <v>-8.9188805325926933E-7</v>
      </c>
      <c r="BX298" s="2">
        <v>8.7116593051584368E-3</v>
      </c>
      <c r="BY298" s="2">
        <v>0.11651307491743923</v>
      </c>
      <c r="BZ298" s="2">
        <v>-6.2480092734026993E-2</v>
      </c>
      <c r="CA298" s="2">
        <v>3969984.011507161</v>
      </c>
      <c r="CB298" s="2">
        <v>85.830142548052706</v>
      </c>
      <c r="CC298" s="2">
        <v>0</v>
      </c>
      <c r="CD298" s="2">
        <v>0.99</v>
      </c>
      <c r="CE298" s="2">
        <v>0.05</v>
      </c>
      <c r="CF298" s="2">
        <v>0</v>
      </c>
      <c r="CG298" s="2">
        <v>11932.392840176311</v>
      </c>
      <c r="CH298" s="2">
        <v>1.8262880326413107E-7</v>
      </c>
      <c r="CI298" s="2">
        <v>2.0784614771425739E-4</v>
      </c>
      <c r="CJ298" s="2">
        <v>5.6242267766432041E-3</v>
      </c>
      <c r="CK298" s="2">
        <v>22.401938202410825</v>
      </c>
      <c r="CL298" s="2">
        <v>582.75147392661847</v>
      </c>
      <c r="CM298" s="2">
        <v>-605.15341212902945</v>
      </c>
      <c r="CN298" s="2">
        <v>0.7323569994538327</v>
      </c>
      <c r="CO298" s="2">
        <v>3.6160499710969973E-8</v>
      </c>
      <c r="CP298" s="2">
        <v>2.0741414750306083E-6</v>
      </c>
      <c r="CQ298" s="2">
        <v>-3.1631926835110407E-6</v>
      </c>
      <c r="CR298" s="2">
        <v>1.640621775712444E-2</v>
      </c>
      <c r="CS298" s="2">
        <v>0.42767287386110897</v>
      </c>
      <c r="CT298" s="2">
        <v>-0.2215941685580323</v>
      </c>
      <c r="CU298" s="2">
        <v>3969984.0140259708</v>
      </c>
      <c r="CV298" s="2">
        <v>176.17766975904266</v>
      </c>
      <c r="CW298" s="2">
        <v>0</v>
      </c>
    </row>
    <row r="299" spans="1:101" x14ac:dyDescent="0.3">
      <c r="A299" s="2">
        <f t="shared" si="4"/>
        <v>2293</v>
      </c>
      <c r="B299" s="17">
        <f>economy!AX339</f>
        <v>0.99</v>
      </c>
      <c r="C299" s="17">
        <f>economy!AY339</f>
        <v>0.05</v>
      </c>
      <c r="D299" s="17">
        <f>economy!AZ339</f>
        <v>0</v>
      </c>
      <c r="E299" s="17">
        <f>economy!BA339</f>
        <v>5969.695113656041</v>
      </c>
      <c r="F299" s="17">
        <f>economy!BB339</f>
        <v>1.7784044074527551E-7</v>
      </c>
      <c r="G299" s="17">
        <f>economy!BC339</f>
        <v>2.0298384903546005E-4</v>
      </c>
      <c r="H299" s="17">
        <f>economy!BD339</f>
        <v>5.5584749200021056E-3</v>
      </c>
      <c r="I299" s="1">
        <f>economy!BE339</f>
        <v>22.106074250333737</v>
      </c>
      <c r="J299" s="1">
        <f>economy!BF339</f>
        <v>577.01039080722501</v>
      </c>
      <c r="K299" s="1">
        <f>economy!BG339</f>
        <v>-599.11646505755868</v>
      </c>
      <c r="L299" s="1">
        <f>economy!BH339</f>
        <v>0.72381431001572671</v>
      </c>
      <c r="M299" s="1">
        <f>economy!BI339</f>
        <v>3.5212404104842318E-8</v>
      </c>
      <c r="N299" s="1">
        <f>economy!BJ339</f>
        <v>2.025718246057676E-6</v>
      </c>
      <c r="O299" s="1">
        <f>economy!BK339</f>
        <v>-3.0896643436292411E-6</v>
      </c>
      <c r="P299" s="1">
        <f>economy!BL339</f>
        <v>1.6000694317818701E-2</v>
      </c>
      <c r="Q299" s="1">
        <f>economy!BM339</f>
        <v>0.41849959230245942</v>
      </c>
      <c r="R299" s="1">
        <f>economy!BN339</f>
        <v>-0.21682453538734903</v>
      </c>
      <c r="S299" s="1">
        <f>economy!BO339</f>
        <v>4029320.6871992415</v>
      </c>
      <c r="T299" s="1">
        <f>economy!BP339</f>
        <v>178.29357198987805</v>
      </c>
      <c r="U299" s="1">
        <f>economy!BQ339</f>
        <v>0</v>
      </c>
      <c r="V299" s="2">
        <v>0.05</v>
      </c>
      <c r="W299" s="2">
        <v>0.05</v>
      </c>
      <c r="X299" s="2">
        <v>0.05</v>
      </c>
      <c r="Y299" s="2">
        <v>4.9999999999999996E-2</v>
      </c>
      <c r="Z299" s="2">
        <v>1.805976387500714E-4</v>
      </c>
      <c r="AA299" s="2">
        <v>2.1697980118666241E-3</v>
      </c>
      <c r="AB299" s="2">
        <v>5.6446526666492643E-2</v>
      </c>
      <c r="AC299" s="2">
        <v>105.68116389717088</v>
      </c>
      <c r="AD299" s="2">
        <v>554.20635170367677</v>
      </c>
      <c r="AE299" s="2">
        <v>-659.88751560084756</v>
      </c>
      <c r="AF299" s="2">
        <v>7.7372230667825113</v>
      </c>
      <c r="AG299" s="2">
        <v>1.802714836788504E-6</v>
      </c>
      <c r="AH299" s="1">
        <v>2.1227177777436213E-5</v>
      </c>
      <c r="AI299" s="1">
        <v>2.4584422939382002E-4</v>
      </c>
      <c r="AJ299" s="1">
        <v>0.81916080066148644</v>
      </c>
      <c r="AK299" s="1">
        <v>4.3852802840333434</v>
      </c>
      <c r="AL299" s="12">
        <v>17.247336868397582</v>
      </c>
      <c r="AM299" s="2">
        <v>2142.1163422546279</v>
      </c>
      <c r="AN299" s="2">
        <v>178.29362513163997</v>
      </c>
      <c r="AO299" s="2">
        <v>6.8535865036452499</v>
      </c>
      <c r="AP299" s="2">
        <v>0.1</v>
      </c>
      <c r="AQ299" s="2">
        <v>0.1</v>
      </c>
      <c r="AR299" s="2">
        <v>0.1</v>
      </c>
      <c r="AS299" s="2">
        <v>0.1</v>
      </c>
      <c r="AT299" s="2">
        <v>3.6122993247269066E-4</v>
      </c>
      <c r="AU299" s="2">
        <v>4.3400081469564455E-3</v>
      </c>
      <c r="AV299" s="2">
        <v>0.1129039442312243</v>
      </c>
      <c r="AW299" s="2">
        <v>200.23645737779469</v>
      </c>
      <c r="AX299" s="2">
        <v>1049.9816272066066</v>
      </c>
      <c r="AY299" s="2">
        <v>-1250.2180845844016</v>
      </c>
      <c r="AZ299" s="2">
        <v>16.335706690240805</v>
      </c>
      <c r="BA299" s="2">
        <v>7.2115499430423922E-6</v>
      </c>
      <c r="BB299" s="2">
        <v>8.4916595867564083E-5</v>
      </c>
      <c r="BC299" s="2">
        <v>9.8334882232774539E-4</v>
      </c>
      <c r="BD299" s="2">
        <v>3.2769333778084277</v>
      </c>
      <c r="BE299" s="2">
        <v>17.541281683585794</v>
      </c>
      <c r="BF299" s="2">
        <v>68.923880160232514</v>
      </c>
      <c r="BG299" s="2">
        <v>4522.2461434520801</v>
      </c>
      <c r="BH299" s="2">
        <v>376.3980650980273</v>
      </c>
      <c r="BI299" s="2">
        <v>14.468676715833515</v>
      </c>
      <c r="BJ299" s="2">
        <v>0.99</v>
      </c>
      <c r="BK299" s="2">
        <v>2.5000000000000001E-2</v>
      </c>
      <c r="BL299" s="2">
        <v>0</v>
      </c>
      <c r="BM299" s="2">
        <v>5984.9258395764009</v>
      </c>
      <c r="BN299" s="2">
        <v>9.4423147839147112E-8</v>
      </c>
      <c r="BO299" s="2">
        <v>1.1060899932479614E-4</v>
      </c>
      <c r="BP299" s="2">
        <v>2.9512334685749303E-3</v>
      </c>
      <c r="BQ299" s="2">
        <v>22.106076641424515</v>
      </c>
      <c r="BR299" s="2">
        <v>295.98963241878045</v>
      </c>
      <c r="BS299" s="2">
        <v>-318.09570906020497</v>
      </c>
      <c r="BT299" s="2">
        <v>0.38430418454521598</v>
      </c>
      <c r="BU299" s="2">
        <v>1.8695782380578045E-8</v>
      </c>
      <c r="BV299" s="2">
        <v>5.5182156155081761E-7</v>
      </c>
      <c r="BW299" s="2">
        <v>-8.7097789860368153E-7</v>
      </c>
      <c r="BX299" s="2">
        <v>8.4954581623120189E-3</v>
      </c>
      <c r="BY299" s="2">
        <v>0.11400280818826376</v>
      </c>
      <c r="BZ299" s="2">
        <v>-6.1122756038857175E-2</v>
      </c>
      <c r="CA299" s="2">
        <v>4029320.6846682518</v>
      </c>
      <c r="CB299" s="2">
        <v>86.86096675929862</v>
      </c>
      <c r="CC299" s="2">
        <v>0</v>
      </c>
      <c r="CD299" s="2">
        <v>0.99</v>
      </c>
      <c r="CE299" s="2">
        <v>0.05</v>
      </c>
      <c r="CF299" s="2">
        <v>0</v>
      </c>
      <c r="CG299" s="2">
        <v>11939.390222270551</v>
      </c>
      <c r="CH299" s="2">
        <v>1.7784044085186651E-7</v>
      </c>
      <c r="CI299" s="2">
        <v>2.0298384915634472E-4</v>
      </c>
      <c r="CJ299" s="2">
        <v>5.5584749230629029E-3</v>
      </c>
      <c r="CK299" s="2">
        <v>22.106074253047296</v>
      </c>
      <c r="CL299" s="2">
        <v>577.01039084931529</v>
      </c>
      <c r="CM299" s="2">
        <v>-599.11646510236267</v>
      </c>
      <c r="CN299" s="2">
        <v>0.72381431044233713</v>
      </c>
      <c r="CO299" s="2">
        <v>3.5212404125947328E-8</v>
      </c>
      <c r="CP299" s="2">
        <v>2.0257182472616143E-6</v>
      </c>
      <c r="CQ299" s="2">
        <v>-3.0896643470319139E-6</v>
      </c>
      <c r="CR299" s="2">
        <v>1.6000694329213496E-2</v>
      </c>
      <c r="CS299" s="2">
        <v>0.41849959258015629</v>
      </c>
      <c r="CT299" s="2">
        <v>-0.21682453553135855</v>
      </c>
      <c r="CU299" s="2">
        <v>4029320.6871590652</v>
      </c>
      <c r="CV299" s="2">
        <v>178.29357198878225</v>
      </c>
      <c r="CW299" s="2">
        <v>0</v>
      </c>
    </row>
    <row r="300" spans="1:101" x14ac:dyDescent="0.3">
      <c r="A300" s="2">
        <f t="shared" si="4"/>
        <v>2294</v>
      </c>
      <c r="B300" s="17">
        <f>economy!AX340</f>
        <v>0.99</v>
      </c>
      <c r="C300" s="17">
        <f>economy!AY340</f>
        <v>0.05</v>
      </c>
      <c r="D300" s="17">
        <f>economy!AZ340</f>
        <v>0</v>
      </c>
      <c r="E300" s="17">
        <f>economy!BA340</f>
        <v>5973.1610209002429</v>
      </c>
      <c r="F300" s="17">
        <f>economy!BB340</f>
        <v>1.7317703041414585E-7</v>
      </c>
      <c r="G300" s="17">
        <f>economy!BC340</f>
        <v>1.9823460939771039E-4</v>
      </c>
      <c r="H300" s="17">
        <f>economy!BD340</f>
        <v>5.4934727816814853E-3</v>
      </c>
      <c r="I300" s="1">
        <f>economy!BE340</f>
        <v>21.813778712655036</v>
      </c>
      <c r="J300" s="1">
        <f>economy!BF340</f>
        <v>571.31338293899421</v>
      </c>
      <c r="K300" s="1">
        <f>economy!BG340</f>
        <v>-593.12716165164909</v>
      </c>
      <c r="L300" s="1">
        <f>economy!BH340</f>
        <v>0.71536892380854633</v>
      </c>
      <c r="M300" s="1">
        <f>economy!BI340</f>
        <v>3.4289049022972482E-8</v>
      </c>
      <c r="N300" s="1">
        <f>economy!BJ340</f>
        <v>1.9784163979407979E-6</v>
      </c>
      <c r="O300" s="1">
        <f>economy!BK340</f>
        <v>-3.0178243203075325E-6</v>
      </c>
      <c r="P300" s="1">
        <f>economy!BL340</f>
        <v>1.5604900766723653E-2</v>
      </c>
      <c r="Q300" s="1">
        <f>economy!BM340</f>
        <v>0.4095132493598333</v>
      </c>
      <c r="R300" s="1">
        <f>economy!BN340</f>
        <v>-0.21215236965617901</v>
      </c>
      <c r="S300" s="1">
        <f>economy!BO340</f>
        <v>4089544.8598280782</v>
      </c>
      <c r="T300" s="1">
        <f>economy!BP340</f>
        <v>180.43492152607158</v>
      </c>
      <c r="U300" s="1">
        <f>economy!BQ340</f>
        <v>0</v>
      </c>
      <c r="V300" s="2">
        <v>0.05</v>
      </c>
      <c r="W300" s="2">
        <v>0.05</v>
      </c>
      <c r="X300" s="2">
        <v>0.05</v>
      </c>
      <c r="Y300" s="2">
        <v>0.05</v>
      </c>
      <c r="Z300" s="2">
        <v>1.7770546158815586E-4</v>
      </c>
      <c r="AA300" s="2">
        <v>2.1412444469676183E-3</v>
      </c>
      <c r="AB300" s="2">
        <v>5.6371227940899341E-2</v>
      </c>
      <c r="AC300" s="2">
        <v>104.28986187744462</v>
      </c>
      <c r="AD300" s="2">
        <v>549.00988116108203</v>
      </c>
      <c r="AE300" s="2">
        <v>-653.29974303852771</v>
      </c>
      <c r="AF300" s="2">
        <v>7.7271077519127997</v>
      </c>
      <c r="AG300" s="2">
        <v>1.7738966927737328E-6</v>
      </c>
      <c r="AH300" s="1">
        <v>2.0953951691509223E-5</v>
      </c>
      <c r="AI300" s="1">
        <v>2.4594074545251042E-4</v>
      </c>
      <c r="AJ300" s="1">
        <v>0.8072961634504211</v>
      </c>
      <c r="AK300" s="1">
        <v>4.3371597692871369</v>
      </c>
      <c r="AL300" s="12">
        <v>17.284200954672375</v>
      </c>
      <c r="AM300" s="2">
        <v>2174.1334461123324</v>
      </c>
      <c r="AN300" s="2">
        <v>180.43497469090357</v>
      </c>
      <c r="AO300" s="2">
        <v>6.8537692313657317</v>
      </c>
      <c r="AP300" s="2">
        <v>0.1</v>
      </c>
      <c r="AQ300" s="2">
        <v>0.1</v>
      </c>
      <c r="AR300" s="2">
        <v>0.1</v>
      </c>
      <c r="AS300" s="2">
        <v>0.1</v>
      </c>
      <c r="AT300" s="2">
        <v>3.5544472765451884E-4</v>
      </c>
      <c r="AU300" s="2">
        <v>4.2828920881905555E-3</v>
      </c>
      <c r="AV300" s="2">
        <v>0.11275323725371016</v>
      </c>
      <c r="AW300" s="2">
        <v>197.60035135971987</v>
      </c>
      <c r="AX300" s="2">
        <v>1040.1377986696468</v>
      </c>
      <c r="AY300" s="2">
        <v>-1237.7381500293668</v>
      </c>
      <c r="AZ300" s="2">
        <v>16.314336489382551</v>
      </c>
      <c r="BA300" s="2">
        <v>7.0962604576486385E-6</v>
      </c>
      <c r="BB300" s="2">
        <v>8.3823525299902603E-5</v>
      </c>
      <c r="BC300" s="2">
        <v>9.8373549395505818E-4</v>
      </c>
      <c r="BD300" s="2">
        <v>3.2294683284684531</v>
      </c>
      <c r="BE300" s="2">
        <v>17.348803198794904</v>
      </c>
      <c r="BF300" s="2">
        <v>69.071212451260948</v>
      </c>
      <c r="BG300" s="2">
        <v>4589.8378060173627</v>
      </c>
      <c r="BH300" s="2">
        <v>380.91869123592755</v>
      </c>
      <c r="BI300" s="2">
        <v>14.469062606755205</v>
      </c>
      <c r="BJ300" s="2">
        <v>0.99</v>
      </c>
      <c r="BK300" s="2">
        <v>2.5000000000000001E-2</v>
      </c>
      <c r="BL300" s="2">
        <v>0</v>
      </c>
      <c r="BM300" s="2">
        <v>5988.2400959089864</v>
      </c>
      <c r="BN300" s="2">
        <v>9.1937766318745153E-8</v>
      </c>
      <c r="BO300" s="2">
        <v>1.0801005071489025E-4</v>
      </c>
      <c r="BP300" s="2">
        <v>2.9164236135824583E-3</v>
      </c>
      <c r="BQ300" s="2">
        <v>21.813781010436692</v>
      </c>
      <c r="BR300" s="2">
        <v>293.06986945147429</v>
      </c>
      <c r="BS300" s="2">
        <v>-314.88365046191103</v>
      </c>
      <c r="BT300" s="2">
        <v>0.37978143378081386</v>
      </c>
      <c r="BU300" s="2">
        <v>1.8203676885856254E-8</v>
      </c>
      <c r="BV300" s="2">
        <v>5.3888363646890788E-7</v>
      </c>
      <c r="BW300" s="2">
        <v>-8.5055266938613659E-7</v>
      </c>
      <c r="BX300" s="2">
        <v>8.2844694129989068E-3</v>
      </c>
      <c r="BY300" s="2">
        <v>0.11154397426787707</v>
      </c>
      <c r="BZ300" s="2">
        <v>-5.9793482123280617E-2</v>
      </c>
      <c r="CA300" s="2">
        <v>4089544.8573275441</v>
      </c>
      <c r="CB300" s="2">
        <v>87.904188375790042</v>
      </c>
      <c r="CC300" s="2">
        <v>0</v>
      </c>
      <c r="CD300" s="2">
        <v>0.99</v>
      </c>
      <c r="CE300" s="2">
        <v>0.05</v>
      </c>
      <c r="CF300" s="2">
        <v>0</v>
      </c>
      <c r="CG300" s="2">
        <v>11946.322037160449</v>
      </c>
      <c r="CH300" s="2">
        <v>1.7317703050949732E-7</v>
      </c>
      <c r="CI300" s="2">
        <v>1.982346095061617E-4</v>
      </c>
      <c r="CJ300" s="2">
        <v>5.493472784460436E-3</v>
      </c>
      <c r="CK300" s="2">
        <v>21.813778715115209</v>
      </c>
      <c r="CL300" s="2">
        <v>571.31338297730031</v>
      </c>
      <c r="CM300" s="2">
        <v>-593.12716169241548</v>
      </c>
      <c r="CN300" s="2">
        <v>0.71536892419587694</v>
      </c>
      <c r="CO300" s="2">
        <v>3.4289049041852079E-8</v>
      </c>
      <c r="CP300" s="2">
        <v>1.9784163990210109E-6</v>
      </c>
      <c r="CQ300" s="2">
        <v>-3.0178243233607496E-6</v>
      </c>
      <c r="CR300" s="2">
        <v>1.560490077693273E-2</v>
      </c>
      <c r="CS300" s="2">
        <v>0.40951324960946511</v>
      </c>
      <c r="CT300" s="2">
        <v>-0.21215236978562863</v>
      </c>
      <c r="CU300" s="2">
        <v>4089544.8597906204</v>
      </c>
      <c r="CV300" s="2">
        <v>180.43492152505326</v>
      </c>
      <c r="CW300" s="2">
        <v>0</v>
      </c>
    </row>
    <row r="301" spans="1:101" x14ac:dyDescent="0.3">
      <c r="A301" s="2">
        <f t="shared" si="4"/>
        <v>2295</v>
      </c>
      <c r="B301" s="17">
        <f>economy!AX341</f>
        <v>0.99</v>
      </c>
      <c r="C301" s="17">
        <f>economy!AY341</f>
        <v>0.05</v>
      </c>
      <c r="D301" s="17">
        <f>economy!AZ341</f>
        <v>0</v>
      </c>
      <c r="E301" s="17">
        <f>economy!BA341</f>
        <v>5976.5945050527298</v>
      </c>
      <c r="F301" s="17">
        <f>economy!BB341</f>
        <v>1.6863533795661257E-7</v>
      </c>
      <c r="G301" s="17">
        <f>economy!BC341</f>
        <v>1.9359582843856839E-4</v>
      </c>
      <c r="H301" s="17">
        <f>economy!BD341</f>
        <v>5.4292123849554808E-3</v>
      </c>
      <c r="I301" s="1">
        <f>economy!BE341</f>
        <v>21.525016768853742</v>
      </c>
      <c r="J301" s="1">
        <f>economy!BF341</f>
        <v>565.66040316314525</v>
      </c>
      <c r="K301" s="1">
        <f>economy!BG341</f>
        <v>-587.18541993199881</v>
      </c>
      <c r="L301" s="1">
        <f>economy!BH341</f>
        <v>0.70701980408897613</v>
      </c>
      <c r="M301" s="1">
        <f>economy!BI341</f>
        <v>3.3389794071621576E-8</v>
      </c>
      <c r="N301" s="1">
        <f>economy!BJ341</f>
        <v>1.9322103499068026E-6</v>
      </c>
      <c r="O301" s="1">
        <f>economy!BK341</f>
        <v>-2.947634712095398E-6</v>
      </c>
      <c r="P301" s="1">
        <f>economy!BL341</f>
        <v>1.5218614435086699E-2</v>
      </c>
      <c r="Q301" s="1">
        <f>economy!BM341</f>
        <v>0.40071037073651133</v>
      </c>
      <c r="R301" s="1">
        <f>economy!BN341</f>
        <v>-0.2075758602821125</v>
      </c>
      <c r="S301" s="1">
        <f>economy!BO341</f>
        <v>4150669.809362099</v>
      </c>
      <c r="T301" s="1">
        <f>economy!BP341</f>
        <v>182.60202448353039</v>
      </c>
      <c r="U301" s="1">
        <f>economy!BQ341</f>
        <v>0</v>
      </c>
      <c r="V301" s="2">
        <v>0.05</v>
      </c>
      <c r="W301" s="2">
        <v>0.05</v>
      </c>
      <c r="X301" s="2">
        <v>0.05</v>
      </c>
      <c r="Y301" s="2">
        <v>4.9999999999999996E-2</v>
      </c>
      <c r="Z301" s="2">
        <v>1.7486189308115062E-4</v>
      </c>
      <c r="AA301" s="2">
        <v>2.1130942468574727E-3</v>
      </c>
      <c r="AB301" s="2">
        <v>5.6296766329056287E-2</v>
      </c>
      <c r="AC301" s="2">
        <v>102.91519186857529</v>
      </c>
      <c r="AD301" s="2">
        <v>543.84682044807096</v>
      </c>
      <c r="AE301" s="2">
        <v>-646.76201231664606</v>
      </c>
      <c r="AF301" s="2">
        <v>7.7171079958075923</v>
      </c>
      <c r="AG301" s="2">
        <v>1.745561262646314E-6</v>
      </c>
      <c r="AH301" s="1">
        <v>2.0684425738964509E-5</v>
      </c>
      <c r="AI301" s="1">
        <v>2.4603507337972631E-4</v>
      </c>
      <c r="AJ301" s="1">
        <v>0.79560129048299955</v>
      </c>
      <c r="AK301" s="1">
        <v>4.2895230008184848</v>
      </c>
      <c r="AL301" s="12">
        <v>17.320685701469799</v>
      </c>
      <c r="AM301" s="2">
        <v>2206.6294318986374</v>
      </c>
      <c r="AN301" s="2">
        <v>182.60207767079564</v>
      </c>
      <c r="AO301" s="2">
        <v>6.8539531655342918</v>
      </c>
      <c r="AP301" s="2">
        <v>0.1</v>
      </c>
      <c r="AQ301" s="2">
        <v>0.1</v>
      </c>
      <c r="AR301" s="2">
        <v>0.1</v>
      </c>
      <c r="AS301" s="2">
        <v>0.1</v>
      </c>
      <c r="AT301" s="2">
        <v>3.4975675980250813E-4</v>
      </c>
      <c r="AU301" s="2">
        <v>4.2265829375776331E-3</v>
      </c>
      <c r="AV301" s="2">
        <v>0.11260420522270326</v>
      </c>
      <c r="AW301" s="2">
        <v>194.99575730126966</v>
      </c>
      <c r="AX301" s="2">
        <v>1030.3572266575709</v>
      </c>
      <c r="AY301" s="2">
        <v>-1225.3529839588416</v>
      </c>
      <c r="AZ301" s="2">
        <v>16.29321034571025</v>
      </c>
      <c r="BA301" s="2">
        <v>6.9829022169474115E-6</v>
      </c>
      <c r="BB301" s="2">
        <v>8.2745258418730447E-5</v>
      </c>
      <c r="BC301" s="2">
        <v>9.8411340107039825E-4</v>
      </c>
      <c r="BD301" s="2">
        <v>3.1826824642349969</v>
      </c>
      <c r="BE301" s="2">
        <v>17.158259371832013</v>
      </c>
      <c r="BF301" s="2">
        <v>69.217028617892822</v>
      </c>
      <c r="BG301" s="2">
        <v>4658.4404415543795</v>
      </c>
      <c r="BH301" s="2">
        <v>385.49368571123608</v>
      </c>
      <c r="BI301" s="2">
        <v>14.469451041802847</v>
      </c>
      <c r="BJ301" s="2">
        <v>0.99</v>
      </c>
      <c r="BK301" s="2">
        <v>2.5000000000000001E-2</v>
      </c>
      <c r="BL301" s="2">
        <v>0</v>
      </c>
      <c r="BM301" s="2">
        <v>5991.5231483851749</v>
      </c>
      <c r="BN301" s="2">
        <v>8.9517532588090903E-8</v>
      </c>
      <c r="BO301" s="2">
        <v>1.054718444732477E-4</v>
      </c>
      <c r="BP301" s="2">
        <v>2.8820155288192661E-3</v>
      </c>
      <c r="BQ301" s="2">
        <v>21.525018976931211</v>
      </c>
      <c r="BR301" s="2">
        <v>290.1725747713968</v>
      </c>
      <c r="BS301" s="2">
        <v>-311.6975937483279</v>
      </c>
      <c r="BT301" s="2">
        <v>0.37531082798062648</v>
      </c>
      <c r="BU301" s="2">
        <v>1.772447065110314E-8</v>
      </c>
      <c r="BV301" s="2">
        <v>5.2624679136857955E-7</v>
      </c>
      <c r="BW301" s="2">
        <v>-8.3060135083553962E-7</v>
      </c>
      <c r="BX301" s="2">
        <v>8.078573059770125E-3</v>
      </c>
      <c r="BY301" s="2">
        <v>0.10913561062763748</v>
      </c>
      <c r="BZ301" s="2">
        <v>-5.8491740994626958E-2</v>
      </c>
      <c r="CA301" s="2">
        <v>4150669.8068915601</v>
      </c>
      <c r="CB301" s="2">
        <v>88.959956530347284</v>
      </c>
      <c r="CC301" s="2">
        <v>0</v>
      </c>
      <c r="CD301" s="2">
        <v>0.99</v>
      </c>
      <c r="CE301" s="2">
        <v>0.05</v>
      </c>
      <c r="CF301" s="2">
        <v>0</v>
      </c>
      <c r="CG301" s="2">
        <v>11953.189005834962</v>
      </c>
      <c r="CH301" s="2">
        <v>1.6863533804191104E-7</v>
      </c>
      <c r="CI301" s="2">
        <v>1.9359582853586656E-4</v>
      </c>
      <c r="CJ301" s="2">
        <v>5.429212387478565E-3</v>
      </c>
      <c r="CK301" s="2">
        <v>21.525016771084193</v>
      </c>
      <c r="CL301" s="2">
        <v>565.66040319800652</v>
      </c>
      <c r="CM301" s="2">
        <v>-587.18541996909062</v>
      </c>
      <c r="CN301" s="2">
        <v>0.70701980444064827</v>
      </c>
      <c r="CO301" s="2">
        <v>3.3389794088510665E-8</v>
      </c>
      <c r="CP301" s="2">
        <v>1.9322103508760167E-6</v>
      </c>
      <c r="CQ301" s="2">
        <v>-2.947634714835071E-6</v>
      </c>
      <c r="CR301" s="2">
        <v>1.5218614444233423E-2</v>
      </c>
      <c r="CS301" s="2">
        <v>0.4007103709609125</v>
      </c>
      <c r="CT301" s="2">
        <v>-0.20757586039847323</v>
      </c>
      <c r="CU301" s="2">
        <v>4150669.8093271698</v>
      </c>
      <c r="CV301" s="2">
        <v>182.60202448258389</v>
      </c>
      <c r="CW301" s="2">
        <v>0</v>
      </c>
    </row>
    <row r="302" spans="1:101" x14ac:dyDescent="0.3">
      <c r="A302" s="2">
        <f t="shared" si="4"/>
        <v>2296</v>
      </c>
      <c r="B302" s="17">
        <f>economy!AX342</f>
        <v>0.99</v>
      </c>
      <c r="C302" s="17">
        <f>economy!AY342</f>
        <v>0.05</v>
      </c>
      <c r="D302" s="17">
        <f>economy!AZ342</f>
        <v>0</v>
      </c>
      <c r="E302" s="17">
        <f>economy!BA342</f>
        <v>5979.9959211425603</v>
      </c>
      <c r="F302" s="17">
        <f>economy!BB342</f>
        <v>1.6421221170076143E-7</v>
      </c>
      <c r="G302" s="17">
        <f>economy!BC342</f>
        <v>1.8906496452331868E-4</v>
      </c>
      <c r="H302" s="17">
        <f>economy!BD342</f>
        <v>5.365685823096487E-3</v>
      </c>
      <c r="I302" s="1">
        <f>economy!BE342</f>
        <v>21.239753732890598</v>
      </c>
      <c r="J302" s="1">
        <f>economy!BF342</f>
        <v>560.05139602551412</v>
      </c>
      <c r="K302" s="1">
        <f>economy!BG342</f>
        <v>-581.2911497584048</v>
      </c>
      <c r="L302" s="1">
        <f>economy!BH342</f>
        <v>0.69876592332227483</v>
      </c>
      <c r="M302" s="1">
        <f>economy!BI342</f>
        <v>3.2514015220185722E-8</v>
      </c>
      <c r="N302" s="1">
        <f>economy!BJ342</f>
        <v>1.8870750891521668E-6</v>
      </c>
      <c r="O302" s="1">
        <f>economy!BK342</f>
        <v>-2.8790584352178617E-6</v>
      </c>
      <c r="P302" s="1">
        <f>economy!BL342</f>
        <v>1.4841617359197506E-2</v>
      </c>
      <c r="Q302" s="1">
        <f>economy!BM342</f>
        <v>0.3920875352047542</v>
      </c>
      <c r="R302" s="1">
        <f>economy!BN342</f>
        <v>-0.2030932234899992</v>
      </c>
      <c r="S302" s="1">
        <f>economy!BO342</f>
        <v>4212709.0118587352</v>
      </c>
      <c r="T302" s="1">
        <f>economy!BP342</f>
        <v>184.79519065947602</v>
      </c>
      <c r="U302" s="1">
        <f>economy!BQ342</f>
        <v>0</v>
      </c>
      <c r="V302" s="2">
        <v>0.05</v>
      </c>
      <c r="W302" s="2">
        <v>0.05</v>
      </c>
      <c r="X302" s="2">
        <v>0.05</v>
      </c>
      <c r="Y302" s="2">
        <v>0.05</v>
      </c>
      <c r="Z302" s="2">
        <v>1.7206606604295625E-4</v>
      </c>
      <c r="AA302" s="2">
        <v>2.0853411916556311E-3</v>
      </c>
      <c r="AB302" s="2">
        <v>5.6223133750054125E-2</v>
      </c>
      <c r="AC302" s="2">
        <v>101.55699672599982</v>
      </c>
      <c r="AD302" s="2">
        <v>538.71732705603495</v>
      </c>
      <c r="AE302" s="2">
        <v>-640.27432378203594</v>
      </c>
      <c r="AF302" s="2">
        <v>7.7072226812229179</v>
      </c>
      <c r="AG302" s="2">
        <v>1.7176999873212126E-6</v>
      </c>
      <c r="AH302" s="1">
        <v>2.0418547127994732E-5</v>
      </c>
      <c r="AI302" s="1">
        <v>2.461272606328938E-4</v>
      </c>
      <c r="AJ302" s="1">
        <v>0.78407383900068073</v>
      </c>
      <c r="AK302" s="1">
        <v>4.2423663617330423</v>
      </c>
      <c r="AL302" s="12">
        <v>17.356794914834481</v>
      </c>
      <c r="AM302" s="2">
        <v>2239.6114639184038</v>
      </c>
      <c r="AN302" s="2">
        <v>184.79524386855525</v>
      </c>
      <c r="AO302" s="2">
        <v>6.8541382942884255</v>
      </c>
      <c r="AP302" s="2">
        <v>0.1</v>
      </c>
      <c r="AQ302" s="2">
        <v>0.1</v>
      </c>
      <c r="AR302" s="2">
        <v>0.1</v>
      </c>
      <c r="AS302" s="2">
        <v>9.9999999999999992E-2</v>
      </c>
      <c r="AT302" s="2">
        <v>3.4416429414480513E-4</v>
      </c>
      <c r="AU302" s="2">
        <v>4.1710682524148694E-3</v>
      </c>
      <c r="AV302" s="2">
        <v>0.11245683198420429</v>
      </c>
      <c r="AW302" s="2">
        <v>192.42237749333097</v>
      </c>
      <c r="AX302" s="2">
        <v>1020.6402105206739</v>
      </c>
      <c r="AY302" s="2">
        <v>-1213.0625880140014</v>
      </c>
      <c r="AZ302" s="2">
        <v>16.272325901807321</v>
      </c>
      <c r="BA302" s="2">
        <v>6.8714409767596856E-6</v>
      </c>
      <c r="BB302" s="2">
        <v>8.168158401166709E-5</v>
      </c>
      <c r="BC302" s="2">
        <v>9.844827336917307E-4</v>
      </c>
      <c r="BD302" s="2">
        <v>3.1365664122930732</v>
      </c>
      <c r="BE302" s="2">
        <v>16.969635750426434</v>
      </c>
      <c r="BF302" s="2">
        <v>69.361343869619091</v>
      </c>
      <c r="BG302" s="2">
        <v>4728.0691747066703</v>
      </c>
      <c r="BH302" s="2">
        <v>390.12370254038262</v>
      </c>
      <c r="BI302" s="2">
        <v>14.469841995987345</v>
      </c>
      <c r="BJ302" s="2">
        <v>0.99</v>
      </c>
      <c r="BK302" s="2">
        <v>2.5000000000000001E-2</v>
      </c>
      <c r="BL302" s="2">
        <v>0</v>
      </c>
      <c r="BM302" s="2">
        <v>5994.7753485627827</v>
      </c>
      <c r="BN302" s="2">
        <v>8.7160751540616349E-8</v>
      </c>
      <c r="BO302" s="2">
        <v>1.0299297500696355E-4</v>
      </c>
      <c r="BP302" s="2">
        <v>2.8480048600071058E-3</v>
      </c>
      <c r="BQ302" s="2">
        <v>21.239755854731033</v>
      </c>
      <c r="BR302" s="2">
        <v>287.29772405243284</v>
      </c>
      <c r="BS302" s="2">
        <v>-308.53747990716386</v>
      </c>
      <c r="BT302" s="2">
        <v>0.3708918012957354</v>
      </c>
      <c r="BU302" s="2">
        <v>1.7257828045342381E-8</v>
      </c>
      <c r="BV302" s="2">
        <v>5.1390411974473929E-7</v>
      </c>
      <c r="BW302" s="2">
        <v>-8.1111316826240982E-7</v>
      </c>
      <c r="BX302" s="2">
        <v>7.8776516548216598E-3</v>
      </c>
      <c r="BY302" s="2">
        <v>0.10677676951630495</v>
      </c>
      <c r="BZ302" s="2">
        <v>-5.7217010845007403E-2</v>
      </c>
      <c r="CA302" s="2">
        <v>4212709.0094177676</v>
      </c>
      <c r="CB302" s="2">
        <v>90.028422149825943</v>
      </c>
      <c r="CC302" s="2">
        <v>0</v>
      </c>
      <c r="CD302" s="2">
        <v>0.99</v>
      </c>
      <c r="CE302" s="2">
        <v>0.05</v>
      </c>
      <c r="CF302" s="2">
        <v>0</v>
      </c>
      <c r="CG302" s="2">
        <v>11959.991838354747</v>
      </c>
      <c r="CH302" s="2">
        <v>1.6421221177706706E-7</v>
      </c>
      <c r="CI302" s="2">
        <v>1.8906496461061124E-4</v>
      </c>
      <c r="CJ302" s="2">
        <v>5.3656858253872831E-3</v>
      </c>
      <c r="CK302" s="2">
        <v>21.23975373491275</v>
      </c>
      <c r="CL302" s="2">
        <v>560.05139605723946</v>
      </c>
      <c r="CM302" s="2">
        <v>-581.29114979215228</v>
      </c>
      <c r="CN302" s="2">
        <v>0.69876592364157386</v>
      </c>
      <c r="CO302" s="2">
        <v>3.2514015235294229E-8</v>
      </c>
      <c r="CP302" s="2">
        <v>1.8870750900217912E-6</v>
      </c>
      <c r="CQ302" s="2">
        <v>-2.8790584376762016E-6</v>
      </c>
      <c r="CR302" s="2">
        <v>1.4841617367392351E-2</v>
      </c>
      <c r="CS302" s="2">
        <v>0.39208753540647234</v>
      </c>
      <c r="CT302" s="2">
        <v>-0.20309322359459292</v>
      </c>
      <c r="CU302" s="2">
        <v>4212709.0118261725</v>
      </c>
      <c r="CV302" s="2">
        <v>184.79519065859648</v>
      </c>
      <c r="CW302" s="2">
        <v>0</v>
      </c>
    </row>
    <row r="303" spans="1:101" x14ac:dyDescent="0.3">
      <c r="A303" s="2">
        <f t="shared" si="4"/>
        <v>2297</v>
      </c>
      <c r="B303" s="17">
        <f>economy!AX343</f>
        <v>0.99</v>
      </c>
      <c r="C303" s="17">
        <f>economy!AY343</f>
        <v>0.05</v>
      </c>
      <c r="D303" s="17">
        <f>economy!AZ343</f>
        <v>0</v>
      </c>
      <c r="E303" s="17">
        <f>economy!BA343</f>
        <v>5983.3656188256646</v>
      </c>
      <c r="F303" s="17">
        <f>economy!BB343</f>
        <v>1.5990458044634458E-7</v>
      </c>
      <c r="G303" s="17">
        <f>economy!BC343</f>
        <v>1.8463953334186607E-4</v>
      </c>
      <c r="H303" s="17">
        <f>economy!BD343</f>
        <v>5.3028852560681999E-3</v>
      </c>
      <c r="I303" s="1">
        <f>economy!BE343</f>
        <v>20.957955055896079</v>
      </c>
      <c r="J303" s="1">
        <f>economy!BF343</f>
        <v>554.48629797858541</v>
      </c>
      <c r="K303" s="1">
        <f>economy!BG343</f>
        <v>-575.44425303448133</v>
      </c>
      <c r="L303" s="1">
        <f>economy!BH343</f>
        <v>0.69060626271762582</v>
      </c>
      <c r="M303" s="1">
        <f>economy!BI343</f>
        <v>3.1661104371428746E-8</v>
      </c>
      <c r="N303" s="1">
        <f>economy!BJ343</f>
        <v>1.8429861576913907E-6</v>
      </c>
      <c r="O303" s="1">
        <f>economy!BK343</f>
        <v>-2.8120592039025509E-6</v>
      </c>
      <c r="P303" s="1">
        <f>economy!BL343</f>
        <v>1.4473696184250555E-2</v>
      </c>
      <c r="Q303" s="1">
        <f>economy!BM343</f>
        <v>0.38364137393789716</v>
      </c>
      <c r="R303" s="1">
        <f>economy!BN343</f>
        <v>-0.1987027024952395</v>
      </c>
      <c r="S303" s="1">
        <f>economy!BO343</f>
        <v>4275676.1449986268</v>
      </c>
      <c r="T303" s="1">
        <f>economy!BP343</f>
        <v>187.01473357792401</v>
      </c>
      <c r="U303" s="1">
        <f>economy!BQ343</f>
        <v>0</v>
      </c>
      <c r="V303" s="2">
        <v>0.05</v>
      </c>
      <c r="W303" s="2">
        <v>0.05</v>
      </c>
      <c r="X303" s="2">
        <v>0.05</v>
      </c>
      <c r="Y303" s="2">
        <v>0.05</v>
      </c>
      <c r="Z303" s="2">
        <v>1.6931712969487525E-4</v>
      </c>
      <c r="AA303" s="2">
        <v>2.0579791652082665E-3</v>
      </c>
      <c r="AB303" s="2">
        <v>5.6150322164024068E-2</v>
      </c>
      <c r="AC303" s="2">
        <v>100.21511969868682</v>
      </c>
      <c r="AD303" s="2">
        <v>533.62154653440609</v>
      </c>
      <c r="AE303" s="2">
        <v>-633.83666623309352</v>
      </c>
      <c r="AF303" s="2">
        <v>7.6974506967434424</v>
      </c>
      <c r="AG303" s="2">
        <v>1.6903044679079418E-6</v>
      </c>
      <c r="AH303" s="1">
        <v>2.0156263827639536E-5</v>
      </c>
      <c r="AI303" s="1">
        <v>2.4621735372787145E-4</v>
      </c>
      <c r="AJ303" s="1">
        <v>0.77271149486168844</v>
      </c>
      <c r="AK303" s="1">
        <v>4.1956862218080468</v>
      </c>
      <c r="AL303" s="12">
        <v>17.392532373408471</v>
      </c>
      <c r="AM303" s="2">
        <v>2273.0868136658542</v>
      </c>
      <c r="AN303" s="2">
        <v>187.01478680821492</v>
      </c>
      <c r="AO303" s="2">
        <v>6.8543246058837921</v>
      </c>
      <c r="AP303" s="2">
        <v>0.1</v>
      </c>
      <c r="AQ303" s="2">
        <v>0.1</v>
      </c>
      <c r="AR303" s="2">
        <v>0.1</v>
      </c>
      <c r="AS303" s="2">
        <v>0.1</v>
      </c>
      <c r="AT303" s="2">
        <v>3.386656287299239E-4</v>
      </c>
      <c r="AU303" s="2">
        <v>4.116335797473036E-3</v>
      </c>
      <c r="AV303" s="2">
        <v>0.11231110146576395</v>
      </c>
      <c r="AW303" s="2">
        <v>189.87991497133473</v>
      </c>
      <c r="AX303" s="2">
        <v>1010.9870269662028</v>
      </c>
      <c r="AY303" s="2">
        <v>-1200.8669419375378</v>
      </c>
      <c r="AZ303" s="2">
        <v>16.251680812484043</v>
      </c>
      <c r="BA303" s="2">
        <v>6.761843133790174E-6</v>
      </c>
      <c r="BB303" s="2">
        <v>8.0632293909704933E-5</v>
      </c>
      <c r="BC303" s="2">
        <v>9.8484367806996671E-4</v>
      </c>
      <c r="BD303" s="2">
        <v>3.0911109142844388</v>
      </c>
      <c r="BE303" s="2">
        <v>16.782917828418118</v>
      </c>
      <c r="BF303" s="2">
        <v>69.5041733065855</v>
      </c>
      <c r="BG303" s="2">
        <v>4798.7393564064023</v>
      </c>
      <c r="BH303" s="2">
        <v>394.80940360746894</v>
      </c>
      <c r="BI303" s="2">
        <v>14.470235444568305</v>
      </c>
      <c r="BJ303" s="2">
        <v>0.99</v>
      </c>
      <c r="BK303" s="2">
        <v>2.5000000000000001E-2</v>
      </c>
      <c r="BL303" s="2">
        <v>0</v>
      </c>
      <c r="BM303" s="2">
        <v>5997.9970424766616</v>
      </c>
      <c r="BN303" s="2">
        <v>8.48657715929302E-8</v>
      </c>
      <c r="BO303" s="2">
        <v>1.0057206863671231E-4</v>
      </c>
      <c r="BP303" s="2">
        <v>2.8143872908240964E-3</v>
      </c>
      <c r="BQ303" s="2">
        <v>20.957957094834178</v>
      </c>
      <c r="BR303" s="2">
        <v>284.44528868342394</v>
      </c>
      <c r="BS303" s="2">
        <v>-305.40324577825811</v>
      </c>
      <c r="BT303" s="2">
        <v>0.36652379285061865</v>
      </c>
      <c r="BU303" s="2">
        <v>1.6803422055180263E-8</v>
      </c>
      <c r="BV303" s="2">
        <v>5.0184886908457501E-7</v>
      </c>
      <c r="BW303" s="2">
        <v>-7.9207758227521985E-7</v>
      </c>
      <c r="BX303" s="2">
        <v>7.6815902540436571E-3</v>
      </c>
      <c r="BY303" s="2">
        <v>0.10446651785539635</v>
      </c>
      <c r="BZ303" s="2">
        <v>-5.596877799576843E-2</v>
      </c>
      <c r="CA303" s="2">
        <v>4275676.1425868031</v>
      </c>
      <c r="CB303" s="2">
        <v>91.109737976699208</v>
      </c>
      <c r="CC303" s="2">
        <v>0</v>
      </c>
      <c r="CD303" s="2">
        <v>0.99</v>
      </c>
      <c r="CE303" s="2">
        <v>0.05</v>
      </c>
      <c r="CF303" s="2">
        <v>0</v>
      </c>
      <c r="CG303" s="2">
        <v>11966.731234034007</v>
      </c>
      <c r="CH303" s="2">
        <v>1.5990458051460657E-7</v>
      </c>
      <c r="CI303" s="2">
        <v>1.8463953342018303E-4</v>
      </c>
      <c r="CJ303" s="2">
        <v>5.3028852581481194E-3</v>
      </c>
      <c r="CK303" s="2">
        <v>20.957955057729404</v>
      </c>
      <c r="CL303" s="2">
        <v>554.48629800745653</v>
      </c>
      <c r="CM303" s="2">
        <v>-575.44425306518588</v>
      </c>
      <c r="CN303" s="2">
        <v>0.69060626300753591</v>
      </c>
      <c r="CO303" s="2">
        <v>3.1661104384944613E-8</v>
      </c>
      <c r="CP303" s="2">
        <v>1.8429861584716683E-6</v>
      </c>
      <c r="CQ303" s="2">
        <v>-2.812059206108464E-6</v>
      </c>
      <c r="CR303" s="2">
        <v>1.4473696191592583E-2</v>
      </c>
      <c r="CS303" s="2">
        <v>0.38364137411922389</v>
      </c>
      <c r="CT303" s="2">
        <v>-0.19870270258925538</v>
      </c>
      <c r="CU303" s="2">
        <v>4275676.1449682657</v>
      </c>
      <c r="CV303" s="2">
        <v>187.01473357710657</v>
      </c>
      <c r="CW303" s="2">
        <v>0</v>
      </c>
    </row>
    <row r="304" spans="1:101" x14ac:dyDescent="0.3">
      <c r="A304" s="2">
        <f t="shared" si="4"/>
        <v>2298</v>
      </c>
      <c r="B304" s="17">
        <f>economy!AX344</f>
        <v>0.99</v>
      </c>
      <c r="C304" s="17">
        <f>economy!AY344</f>
        <v>0.05</v>
      </c>
      <c r="D304" s="17">
        <f>economy!AZ344</f>
        <v>0</v>
      </c>
      <c r="E304" s="17">
        <f>economy!BA344</f>
        <v>5986.7039424746836</v>
      </c>
      <c r="F304" s="17">
        <f>economy!BB344</f>
        <v>1.5570945146187413E-7</v>
      </c>
      <c r="G304" s="17">
        <f>economy!BC344</f>
        <v>1.803171066655491E-4</v>
      </c>
      <c r="H304" s="17">
        <f>economy!BD344</f>
        <v>5.2408029105630973E-3</v>
      </c>
      <c r="I304" s="1">
        <f>economy!BE344</f>
        <v>20.679586331635655</v>
      </c>
      <c r="J304" s="1">
        <f>economy!BF344</f>
        <v>548.96503762494615</v>
      </c>
      <c r="K304" s="1">
        <f>economy!BG344</f>
        <v>-569.64462395658188</v>
      </c>
      <c r="L304" s="1">
        <f>economy!BH344</f>
        <v>0.68253981222994997</v>
      </c>
      <c r="M304" s="1">
        <f>economy!BI344</f>
        <v>3.0830468964907749E-8</v>
      </c>
      <c r="N304" s="1">
        <f>economy!BJ344</f>
        <v>1.7999196407598675E-6</v>
      </c>
      <c r="O304" s="1">
        <f>economy!BK344</f>
        <v>-2.7466015147366632E-6</v>
      </c>
      <c r="P304" s="1">
        <f>economy!BL344</f>
        <v>1.4114642081779231E-2</v>
      </c>
      <c r="Q304" s="1">
        <f>economy!BM344</f>
        <v>0.37536857013414049</v>
      </c>
      <c r="R304" s="1">
        <f>economy!BN344</f>
        <v>-0.19440256733656291</v>
      </c>
      <c r="S304" s="1">
        <f>economy!BO344</f>
        <v>4339585.0911021996</v>
      </c>
      <c r="T304" s="1">
        <f>economy!BP344</f>
        <v>189.26097053451511</v>
      </c>
      <c r="U304" s="1">
        <f>economy!BQ344</f>
        <v>0</v>
      </c>
      <c r="V304" s="2">
        <v>0.05</v>
      </c>
      <c r="W304" s="2">
        <v>0.05</v>
      </c>
      <c r="X304" s="2">
        <v>0.05</v>
      </c>
      <c r="Y304" s="2">
        <v>0.05</v>
      </c>
      <c r="Z304" s="2">
        <v>1.666142493439637E-4</v>
      </c>
      <c r="AA304" s="2">
        <v>2.0310021533118238E-3</v>
      </c>
      <c r="AB304" s="2">
        <v>5.6078323573211936E-2</v>
      </c>
      <c r="AC304" s="2">
        <v>98.889404462753234</v>
      </c>
      <c r="AD304" s="2">
        <v>528.55961278850975</v>
      </c>
      <c r="AE304" s="2">
        <v>-627.44901725126294</v>
      </c>
      <c r="AF304" s="2">
        <v>7.6877909369242285</v>
      </c>
      <c r="AG304" s="2">
        <v>1.6633664626311921E-6</v>
      </c>
      <c r="AH304" s="1">
        <v>1.9897524558442513E-5</v>
      </c>
      <c r="AI304" s="1">
        <v>2.4630539825393368E-4</v>
      </c>
      <c r="AJ304" s="1">
        <v>0.7615119723517545</v>
      </c>
      <c r="AK304" s="1">
        <v>4.1494789392197085</v>
      </c>
      <c r="AL304" s="12">
        <v>17.427901828062144</v>
      </c>
      <c r="AM304" s="2">
        <v>2307.0628614282891</v>
      </c>
      <c r="AN304" s="2">
        <v>189.26102378543141</v>
      </c>
      <c r="AO304" s="2">
        <v>6.8545120886928679</v>
      </c>
      <c r="AP304" s="2">
        <v>0.1</v>
      </c>
      <c r="AQ304" s="2">
        <v>0.1</v>
      </c>
      <c r="AR304" s="2">
        <v>0.1</v>
      </c>
      <c r="AS304" s="2">
        <v>9.9999999999999992E-2</v>
      </c>
      <c r="AT304" s="2">
        <v>3.3325909378350085E-4</v>
      </c>
      <c r="AU304" s="2">
        <v>4.0623735414448995E-3</v>
      </c>
      <c r="AV304" s="2">
        <v>0.11216699767864714</v>
      </c>
      <c r="AW304" s="2">
        <v>187.36807357897976</v>
      </c>
      <c r="AX304" s="2">
        <v>1001.3979306228365</v>
      </c>
      <c r="AY304" s="2">
        <v>-1188.7660042018124</v>
      </c>
      <c r="AZ304" s="2">
        <v>16.231272745079185</v>
      </c>
      <c r="BA304" s="2">
        <v>6.6540757133110778E-6</v>
      </c>
      <c r="BB304" s="2">
        <v>7.9597182949874844E-5</v>
      </c>
      <c r="BC304" s="2">
        <v>9.8519641674877983E-4</v>
      </c>
      <c r="BD304" s="2">
        <v>3.0463068255527612</v>
      </c>
      <c r="BE304" s="2">
        <v>16.598091052685554</v>
      </c>
      <c r="BF304" s="2">
        <v>69.645531918109427</v>
      </c>
      <c r="BG304" s="2">
        <v>4870.4665672600386</v>
      </c>
      <c r="BH304" s="2">
        <v>399.55145875891242</v>
      </c>
      <c r="BI304" s="2">
        <v>14.470631363051165</v>
      </c>
      <c r="BJ304" s="2">
        <v>0.99</v>
      </c>
      <c r="BK304" s="2">
        <v>2.5000000000000001E-2</v>
      </c>
      <c r="BL304" s="2">
        <v>0</v>
      </c>
      <c r="BM304" s="2">
        <v>6001.1885707330748</v>
      </c>
      <c r="BN304" s="2">
        <v>8.2630983594473423E-8</v>
      </c>
      <c r="BO304" s="2">
        <v>9.8207782899028637E-5</v>
      </c>
      <c r="BP304" s="2">
        <v>2.7811585428944396E-3</v>
      </c>
      <c r="BQ304" s="2">
        <v>20.679588290878581</v>
      </c>
      <c r="BR304" s="2">
        <v>281.61523589709185</v>
      </c>
      <c r="BS304" s="2">
        <v>-302.29482418797045</v>
      </c>
      <c r="BT304" s="2">
        <v>0.36220624674017177</v>
      </c>
      <c r="BU304" s="2">
        <v>1.6360934068917796E-8</v>
      </c>
      <c r="BV304" s="2">
        <v>4.9007443763294907E-7</v>
      </c>
      <c r="BW304" s="2">
        <v>-7.7348428407147226E-7</v>
      </c>
      <c r="BX304" s="2">
        <v>7.4902763715615035E-3</v>
      </c>
      <c r="BY304" s="2">
        <v>0.10220393712982315</v>
      </c>
      <c r="BZ304" s="2">
        <v>-5.474653683905243E-2</v>
      </c>
      <c r="CA304" s="2">
        <v>4339585.0887191072</v>
      </c>
      <c r="CB304" s="2">
        <v>92.204058590898683</v>
      </c>
      <c r="CC304" s="2">
        <v>0</v>
      </c>
      <c r="CD304" s="2">
        <v>0.99</v>
      </c>
      <c r="CE304" s="2">
        <v>0.05</v>
      </c>
      <c r="CF304" s="2">
        <v>0</v>
      </c>
      <c r="CG304" s="2">
        <v>11973.407881620182</v>
      </c>
      <c r="CH304" s="2">
        <v>1.5570945152294075E-7</v>
      </c>
      <c r="CI304" s="2">
        <v>1.8031710673581375E-4</v>
      </c>
      <c r="CJ304" s="2">
        <v>5.2408029124515632E-3</v>
      </c>
      <c r="CK304" s="2">
        <v>20.679586333297777</v>
      </c>
      <c r="CL304" s="2">
        <v>548.96503765121929</v>
      </c>
      <c r="CM304" s="2">
        <v>-569.64462398451712</v>
      </c>
      <c r="CN304" s="2">
        <v>0.68253981249317741</v>
      </c>
      <c r="CO304" s="2">
        <v>3.0830468976998939E-8</v>
      </c>
      <c r="CP304" s="2">
        <v>1.7999196414599803E-6</v>
      </c>
      <c r="CQ304" s="2">
        <v>-2.7466015167160784E-6</v>
      </c>
      <c r="CR304" s="2">
        <v>1.4114642088357131E-2</v>
      </c>
      <c r="CS304" s="2">
        <v>0.37536857029713472</v>
      </c>
      <c r="CT304" s="2">
        <v>-0.1944025674210694</v>
      </c>
      <c r="CU304" s="2">
        <v>4339585.0910738865</v>
      </c>
      <c r="CV304" s="2">
        <v>189.26097053375537</v>
      </c>
      <c r="CW304" s="2">
        <v>0</v>
      </c>
    </row>
    <row r="305" spans="1:101" x14ac:dyDescent="0.3">
      <c r="A305" s="2">
        <f t="shared" si="4"/>
        <v>2299</v>
      </c>
      <c r="B305" s="17">
        <f>economy!AX345</f>
        <v>0.99</v>
      </c>
      <c r="C305" s="17">
        <f>economy!AY345</f>
        <v>0.05</v>
      </c>
      <c r="D305" s="17">
        <f>economy!AZ345</f>
        <v>0</v>
      </c>
      <c r="E305" s="17">
        <f>economy!BA345</f>
        <v>5990.0112312675792</v>
      </c>
      <c r="F305" s="17">
        <f>economy!BB345</f>
        <v>1.5162390852916593E-7</v>
      </c>
      <c r="G305" s="17">
        <f>economy!BC345</f>
        <v>1.7609531112873573E-4</v>
      </c>
      <c r="H305" s="17">
        <f>economy!BD345</f>
        <v>5.179431080014142E-3</v>
      </c>
      <c r="I305" s="1">
        <f>economy!BE345</f>
        <v>20.404613301763071</v>
      </c>
      <c r="J305" s="1">
        <f>economy!BF345</f>
        <v>543.48753595596384</v>
      </c>
      <c r="K305" s="1">
        <f>economy!BG345</f>
        <v>-563.89214925772683</v>
      </c>
      <c r="L305" s="1">
        <f>economy!BH345</f>
        <v>0.67456557055847488</v>
      </c>
      <c r="M305" s="1">
        <f>economy!BI345</f>
        <v>3.00215315897939E-8</v>
      </c>
      <c r="N305" s="1">
        <f>economy!BJ345</f>
        <v>1.7578521554272052E-6</v>
      </c>
      <c r="O305" s="1">
        <f>economy!BK345</f>
        <v>-2.6826506312616463E-6</v>
      </c>
      <c r="P305" s="1">
        <f>economy!BL345</f>
        <v>1.3764250667964028E-2</v>
      </c>
      <c r="Q305" s="1">
        <f>economy!BM345</f>
        <v>0.36726585862422856</v>
      </c>
      <c r="R305" s="1">
        <f>economy!BN345</f>
        <v>-0.19019111469874159</v>
      </c>
      <c r="S305" s="1">
        <f>economy!BO345</f>
        <v>4404449.9401915241</v>
      </c>
      <c r="T305" s="1">
        <f>economy!BP345</f>
        <v>191.53422264188765</v>
      </c>
      <c r="U305" s="1">
        <f>economy!BQ345</f>
        <v>0</v>
      </c>
      <c r="V305" s="2">
        <v>0.05</v>
      </c>
      <c r="W305" s="2">
        <v>0.05</v>
      </c>
      <c r="X305" s="2">
        <v>0.05</v>
      </c>
      <c r="Y305" s="2">
        <v>5.000000000000001E-2</v>
      </c>
      <c r="Z305" s="2">
        <v>1.6395660606754301E-4</v>
      </c>
      <c r="AA305" s="2">
        <v>2.0044042419641406E-3</v>
      </c>
      <c r="AB305" s="2">
        <v>5.6007130022996003E-2</v>
      </c>
      <c r="AC305" s="2">
        <v>97.579695153866183</v>
      </c>
      <c r="AD305" s="2">
        <v>523.53164837246948</v>
      </c>
      <c r="AE305" s="2">
        <v>-621.1113435263369</v>
      </c>
      <c r="AF305" s="2">
        <v>7.6782423024253168</v>
      </c>
      <c r="AG305" s="2">
        <v>1.6368778838081114E-6</v>
      </c>
      <c r="AH305" s="1">
        <v>1.9642278783121021E-5</v>
      </c>
      <c r="AI305" s="1">
        <v>2.4639143888868206E-4</v>
      </c>
      <c r="AJ305" s="1">
        <v>0.75047301398866584</v>
      </c>
      <c r="AK305" s="1">
        <v>4.1037408622067275</v>
      </c>
      <c r="AL305" s="12">
        <v>17.462907001556125</v>
      </c>
      <c r="AM305" s="2">
        <v>2341.5470979138881</v>
      </c>
      <c r="AN305" s="2">
        <v>191.53427591285958</v>
      </c>
      <c r="AO305" s="2">
        <v>6.8547007312039581</v>
      </c>
      <c r="AP305" s="2">
        <v>0.1</v>
      </c>
      <c r="AQ305" s="2">
        <v>0.1</v>
      </c>
      <c r="AR305" s="2">
        <v>0.1</v>
      </c>
      <c r="AS305" s="2">
        <v>0.10000000000000002</v>
      </c>
      <c r="AT305" s="2">
        <v>3.279430510773692E-4</v>
      </c>
      <c r="AU305" s="2">
        <v>4.0091696534487768E-3</v>
      </c>
      <c r="AV305" s="2">
        <v>0.11202450471988606</v>
      </c>
      <c r="AW305" s="2">
        <v>184.88655802965516</v>
      </c>
      <c r="AX305" s="2">
        <v>991.87315459579497</v>
      </c>
      <c r="AY305" s="2">
        <v>-1176.7597126254518</v>
      </c>
      <c r="AZ305" s="2">
        <v>16.211099379746599</v>
      </c>
      <c r="BA305" s="2">
        <v>6.5481063570723909E-6</v>
      </c>
      <c r="BB305" s="2">
        <v>7.8576048937962096E-5</v>
      </c>
      <c r="BC305" s="2">
        <v>9.8554112862414382E-4</v>
      </c>
      <c r="BD305" s="2">
        <v>3.002145114363922</v>
      </c>
      <c r="BE305" s="2">
        <v>16.41514082981783</v>
      </c>
      <c r="BF305" s="2">
        <v>69.785434581321184</v>
      </c>
      <c r="BG305" s="2">
        <v>4943.2666209847621</v>
      </c>
      <c r="BH305" s="2">
        <v>404.3505458992351</v>
      </c>
      <c r="BI305" s="2">
        <v>14.471029727185112</v>
      </c>
      <c r="BJ305" s="2">
        <v>0.99</v>
      </c>
      <c r="BK305" s="2">
        <v>2.5000000000000001E-2</v>
      </c>
      <c r="BL305" s="2">
        <v>0</v>
      </c>
      <c r="BM305" s="2">
        <v>6004.3502686027941</v>
      </c>
      <c r="BN305" s="2">
        <v>8.0454819763213657E-8</v>
      </c>
      <c r="BO305" s="2">
        <v>9.5898805862646642E-5</v>
      </c>
      <c r="BP305" s="2">
        <v>2.7483143757644187E-3</v>
      </c>
      <c r="BQ305" s="2">
        <v>20.404615184395343</v>
      </c>
      <c r="BR305" s="2">
        <v>278.80752889640121</v>
      </c>
      <c r="BS305" s="2">
        <v>-299.21214408079669</v>
      </c>
      <c r="BT305" s="2">
        <v>0.35793861202500454</v>
      </c>
      <c r="BU305" s="2">
        <v>1.5930053665818505E-8</v>
      </c>
      <c r="BV305" s="2">
        <v>4.7857437121664504E-7</v>
      </c>
      <c r="BW305" s="2">
        <v>-7.5532319080333647E-7</v>
      </c>
      <c r="BX305" s="2">
        <v>7.3035999347794483E-3</v>
      </c>
      <c r="BY305" s="2">
        <v>9.998812327412121E-2</v>
      </c>
      <c r="BZ305" s="2">
        <v>-5.3549789776653013E-2</v>
      </c>
      <c r="CA305" s="2">
        <v>4404449.9378367634</v>
      </c>
      <c r="CB305" s="2">
        <v>93.311540431919113</v>
      </c>
      <c r="CC305" s="2">
        <v>0</v>
      </c>
      <c r="CD305" s="2">
        <v>0.99</v>
      </c>
      <c r="CE305" s="2">
        <v>0.05</v>
      </c>
      <c r="CF305" s="2">
        <v>0</v>
      </c>
      <c r="CG305" s="2">
        <v>11980.022459471174</v>
      </c>
      <c r="CH305" s="2">
        <v>1.5162390858379606E-7</v>
      </c>
      <c r="CI305" s="2">
        <v>1.7609531119177667E-4</v>
      </c>
      <c r="CJ305" s="2">
        <v>5.1794310817287973E-3</v>
      </c>
      <c r="CK305" s="2">
        <v>20.404613303269969</v>
      </c>
      <c r="CL305" s="2">
        <v>543.48753597987206</v>
      </c>
      <c r="CM305" s="2">
        <v>-563.8921492831422</v>
      </c>
      <c r="CN305" s="2">
        <v>0.67456557079747803</v>
      </c>
      <c r="CO305" s="2">
        <v>3.0021531600610656E-8</v>
      </c>
      <c r="CP305" s="2">
        <v>1.7578521560553941E-6</v>
      </c>
      <c r="CQ305" s="2">
        <v>-2.682650633037835E-6</v>
      </c>
      <c r="CR305" s="2">
        <v>1.3764250673857293E-2</v>
      </c>
      <c r="CS305" s="2">
        <v>0.3672658587707423</v>
      </c>
      <c r="CT305" s="2">
        <v>-0.1901911147746998</v>
      </c>
      <c r="CU305" s="2">
        <v>4404449.9401651276</v>
      </c>
      <c r="CV305" s="2">
        <v>191.53422264118157</v>
      </c>
      <c r="CW305" s="2">
        <v>0</v>
      </c>
    </row>
    <row r="306" spans="1:101" x14ac:dyDescent="0.3">
      <c r="A306" s="2">
        <f t="shared" si="4"/>
        <v>2300</v>
      </c>
      <c r="B306" s="17">
        <f>economy!AX346</f>
        <v>0.99</v>
      </c>
      <c r="C306" s="17">
        <f>economy!AY346</f>
        <v>0.05</v>
      </c>
      <c r="D306" s="17">
        <f>economy!AZ346</f>
        <v>0</v>
      </c>
      <c r="E306" s="17">
        <f>economy!BA346</f>
        <v>5993.2878192751878</v>
      </c>
      <c r="F306" s="17">
        <f>economy!BB346</f>
        <v>1.4764511003432513E-7</v>
      </c>
      <c r="G306" s="17">
        <f>economy!BC346</f>
        <v>1.7197182703479629E-4</v>
      </c>
      <c r="H306" s="17">
        <f>economy!BD346</f>
        <v>5.1187621245818143E-3</v>
      </c>
      <c r="I306" s="1">
        <f>economy!BE346</f>
        <v>20.133001860867203</v>
      </c>
      <c r="J306" s="1">
        <f>economy!BF346</f>
        <v>538.05370658574952</v>
      </c>
      <c r="K306" s="1">
        <f>economy!BG346</f>
        <v>-558.18670844661676</v>
      </c>
      <c r="L306" s="1">
        <f>economy!BH346</f>
        <v>0.66668254514215974</v>
      </c>
      <c r="M306" s="1">
        <f>economy!BI346</f>
        <v>2.9233729606888527E-8</v>
      </c>
      <c r="N306" s="1">
        <f>economy!BJ346</f>
        <v>1.7167608394185945E-6</v>
      </c>
      <c r="O306" s="1">
        <f>economy!BK346</f>
        <v>-2.620172568805333E-6</v>
      </c>
      <c r="P306" s="1">
        <f>economy!BL346</f>
        <v>1.3422321922833748E-2</v>
      </c>
      <c r="Q306" s="1">
        <f>economy!BM346</f>
        <v>0.35933002546404869</v>
      </c>
      <c r="R306" s="1">
        <f>economy!BN346</f>
        <v>-0.18606666772585756</v>
      </c>
      <c r="S306" s="1">
        <f>economy!BO346</f>
        <v>4470284.9930979433</v>
      </c>
      <c r="T306" s="1">
        <f>economy!BP346</f>
        <v>193.8348148755974</v>
      </c>
      <c r="U306" s="1">
        <f>economy!BQ346</f>
        <v>0</v>
      </c>
      <c r="V306" s="2">
        <v>0.05</v>
      </c>
      <c r="W306" s="2">
        <v>0.05</v>
      </c>
      <c r="X306" s="2">
        <v>0.05</v>
      </c>
      <c r="Y306" s="2">
        <v>5.000000000000001E-2</v>
      </c>
      <c r="Z306" s="2">
        <v>1.6134339640376804E-4</v>
      </c>
      <c r="AA306" s="2">
        <v>1.9781796156427998E-3</v>
      </c>
      <c r="AB306" s="2">
        <v>5.5936733602850494E-2</v>
      </c>
      <c r="AC306" s="2">
        <v>96.285836398461285</v>
      </c>
      <c r="AD306" s="2">
        <v>518.5377647772001</v>
      </c>
      <c r="AE306" s="2">
        <v>-614.82360117566145</v>
      </c>
      <c r="AF306" s="2">
        <v>7.6688037001386036</v>
      </c>
      <c r="AG306" s="2">
        <v>1.61083079488137E-6</v>
      </c>
      <c r="AH306" s="1">
        <v>1.9390476697253529E-5</v>
      </c>
      <c r="AI306" s="1">
        <v>2.4647551941287861E-4</v>
      </c>
      <c r="AJ306" s="1">
        <v>0.73959239032098512</v>
      </c>
      <c r="AK306" s="1">
        <v>4.0584683306714551</v>
      </c>
      <c r="AL306" s="12">
        <v>17.497551588232373</v>
      </c>
      <c r="AM306" s="2">
        <v>2376.5471259037868</v>
      </c>
      <c r="AN306" s="2">
        <v>193.83486816607055</v>
      </c>
      <c r="AO306" s="2">
        <v>6.8548905220198701</v>
      </c>
      <c r="AP306" s="2">
        <v>0.1</v>
      </c>
      <c r="AQ306" s="2">
        <v>0.1</v>
      </c>
      <c r="AR306" s="2">
        <v>0.1</v>
      </c>
      <c r="AS306" s="2">
        <v>0.1</v>
      </c>
      <c r="AT306" s="2">
        <v>3.2271589331072981E-4</v>
      </c>
      <c r="AU306" s="2">
        <v>3.9567124995864185E-3</v>
      </c>
      <c r="AV306" s="2">
        <v>0.11188360677422281</v>
      </c>
      <c r="AW306" s="2">
        <v>182.4350739656187</v>
      </c>
      <c r="AX306" s="2">
        <v>982.41291101265199</v>
      </c>
      <c r="AY306" s="2">
        <v>-1164.8479849782689</v>
      </c>
      <c r="AZ306" s="2">
        <v>16.191158409725382</v>
      </c>
      <c r="BA306" s="2">
        <v>6.4439033114350616E-6</v>
      </c>
      <c r="BB306" s="2">
        <v>7.7568692611290057E-5</v>
      </c>
      <c r="BC306" s="2">
        <v>9.8587798900356483E-4</v>
      </c>
      <c r="BD306" s="2">
        <v>2.958616861102882</v>
      </c>
      <c r="BE306" s="2">
        <v>16.234052532536783</v>
      </c>
      <c r="BF306" s="2">
        <v>69.923896059922029</v>
      </c>
      <c r="BG306" s="2">
        <v>5017.155567896245</v>
      </c>
      <c r="BH306" s="2">
        <v>409.20735108800022</v>
      </c>
      <c r="BI306" s="2">
        <v>14.471430512960289</v>
      </c>
      <c r="BJ306" s="2">
        <v>0.99</v>
      </c>
      <c r="BK306" s="2">
        <v>2.5000000000000001E-2</v>
      </c>
      <c r="BL306" s="2">
        <v>0</v>
      </c>
      <c r="BM306" s="2">
        <v>6007.482466113086</v>
      </c>
      <c r="BN306" s="2">
        <v>7.8335752646812498E-8</v>
      </c>
      <c r="BO306" s="2">
        <v>9.3643855458662063E-5</v>
      </c>
      <c r="BP306" s="2">
        <v>2.7158505868652145E-3</v>
      </c>
      <c r="BQ306" s="2">
        <v>20.133003669855299</v>
      </c>
      <c r="BR306" s="2">
        <v>276.02212697839542</v>
      </c>
      <c r="BS306" s="2">
        <v>-296.15513064825069</v>
      </c>
      <c r="BT306" s="2">
        <v>0.35372034272505554</v>
      </c>
      <c r="BU306" s="2">
        <v>1.5510478410419857E-8</v>
      </c>
      <c r="BV306" s="2">
        <v>4.6734236012679404E-7</v>
      </c>
      <c r="BW306" s="2">
        <v>-7.3758444101761324E-7</v>
      </c>
      <c r="BX306" s="2">
        <v>7.1214532399357247E-3</v>
      </c>
      <c r="BY306" s="2">
        <v>9.7818186554559386E-2</v>
      </c>
      <c r="BZ306" s="2">
        <v>-5.2378047156341423E-2</v>
      </c>
      <c r="CA306" s="2">
        <v>4470284.9907711213</v>
      </c>
      <c r="CB306" s="2">
        <v>94.43234182118897</v>
      </c>
      <c r="CC306" s="2">
        <v>0</v>
      </c>
      <c r="CD306" s="2">
        <v>0.99</v>
      </c>
      <c r="CE306" s="2">
        <v>0.05</v>
      </c>
      <c r="CF306" s="2">
        <v>0</v>
      </c>
      <c r="CG306" s="2">
        <v>11986.575635730471</v>
      </c>
      <c r="CH306" s="2">
        <v>1.4764511008319796E-7</v>
      </c>
      <c r="CI306" s="2">
        <v>1.7197182709135695E-4</v>
      </c>
      <c r="CJ306" s="2">
        <v>5.1187621261386713E-3</v>
      </c>
      <c r="CK306" s="2">
        <v>20.133001862233375</v>
      </c>
      <c r="CL306" s="2">
        <v>538.05370660750543</v>
      </c>
      <c r="CM306" s="2">
        <v>-558.18670846973873</v>
      </c>
      <c r="CN306" s="2">
        <v>0.66668254535917093</v>
      </c>
      <c r="CO306" s="2">
        <v>2.9233729616565346E-8</v>
      </c>
      <c r="CP306" s="2">
        <v>1.716760839982256E-6</v>
      </c>
      <c r="CQ306" s="2">
        <v>-2.6201725703991691E-6</v>
      </c>
      <c r="CR306" s="2">
        <v>1.3422321928113637E-2</v>
      </c>
      <c r="CS306" s="2">
        <v>0.3593300255957475</v>
      </c>
      <c r="CT306" s="2">
        <v>-0.18606666779413147</v>
      </c>
      <c r="CU306" s="2">
        <v>4470284.9930733265</v>
      </c>
      <c r="CV306" s="2">
        <v>193.83481487494109</v>
      </c>
      <c r="CW306" s="2">
        <v>0</v>
      </c>
    </row>
    <row r="307" spans="1:101" x14ac:dyDescent="0.3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101" x14ac:dyDescent="0.3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101" x14ac:dyDescent="0.3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101" x14ac:dyDescent="0.3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101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101" x14ac:dyDescent="0.3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101" x14ac:dyDescent="0.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101" x14ac:dyDescent="0.3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101" x14ac:dyDescent="0.3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101" x14ac:dyDescent="0.3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101" x14ac:dyDescent="0.3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101" x14ac:dyDescent="0.3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101" x14ac:dyDescent="0.3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101" x14ac:dyDescent="0.3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2:21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2:21" x14ac:dyDescent="0.3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2:21" x14ac:dyDescent="0.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2:21" x14ac:dyDescent="0.3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2:21" x14ac:dyDescent="0.3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2:21" x14ac:dyDescent="0.3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2:21" x14ac:dyDescent="0.3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2:21" x14ac:dyDescent="0.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2:21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2:21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2:21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2:21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2:21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2:21" x14ac:dyDescent="0.3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2:21" x14ac:dyDescent="0.3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2:21" x14ac:dyDescent="0.3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2:21" x14ac:dyDescent="0.3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2:21" x14ac:dyDescent="0.3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2:21" x14ac:dyDescent="0.3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2:21" x14ac:dyDescent="0.3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2:21" x14ac:dyDescent="0.3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2:21" x14ac:dyDescent="0.3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2:21" x14ac:dyDescent="0.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2:21" x14ac:dyDescent="0.3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carbondioxide</vt:lpstr>
      <vt:lpstr>temperature</vt:lpstr>
      <vt:lpstr>economy</vt:lpstr>
      <vt:lpstr>exercises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</cp:lastModifiedBy>
  <dcterms:created xsi:type="dcterms:W3CDTF">2012-08-21T07:25:12Z</dcterms:created>
  <dcterms:modified xsi:type="dcterms:W3CDTF">2021-02-22T18:57:01Z</dcterms:modified>
</cp:coreProperties>
</file>